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Usuario UTP\Desktop\UTP\GESTIÓN DE RIESGOS\2022\PRIORIZACIÓN RIESGOS INSTITUCIONALES\Mapa Institucional 2022 SIC\"/>
    </mc:Choice>
  </mc:AlternateContent>
  <bookViews>
    <workbookView xWindow="0" yWindow="0" windowWidth="28800" windowHeight="10500" tabRatio="912"/>
  </bookViews>
  <sheets>
    <sheet name="01-Mapa de riesgo-UO" sheetId="12" r:id="rId1"/>
    <sheet name="02-Plan Mitigación" sheetId="8" r:id="rId2"/>
    <sheet name="03-Seguimiento" sheetId="7" r:id="rId3"/>
    <sheet name="Hoja1" sheetId="9" state="hidden" r:id="rId4"/>
    <sheet name="INSTRUCTIVO" sheetId="10" r:id="rId5"/>
    <sheet name="ESCALA" sheetId="11" r:id="rId6"/>
  </sheets>
  <definedNames>
    <definedName name="_xlnm._FilterDatabase" localSheetId="0" hidden="1">'01-Mapa de riesgo-UO'!$A$8:$CD$77</definedName>
    <definedName name="ACCION" localSheetId="0">'01-Mapa de riesgo-UO'!#REF!</definedName>
    <definedName name="ACCION">#REF!</definedName>
    <definedName name="ADMINISTRACIÓN_INSTITUCIONAL" localSheetId="0">'01-Mapa de riesgo-UO'!#REF!</definedName>
    <definedName name="ADMINISTRACIÓN_INSTITUCIONAL">#REF!</definedName>
    <definedName name="ADMISIONES_REGISTRO_CONTROL_ACADÉMICO" localSheetId="0">'01-Mapa de riesgo-UO'!#REF!</definedName>
    <definedName name="ADMISIONES_REGISTRO_CONTROL_ACADÉMICO">#REF!</definedName>
    <definedName name="ALIANZAS_ESTRATÉGICAS" localSheetId="0">'01-Mapa de riesgo-UO'!#REF!</definedName>
    <definedName name="ALIANZAS_ESTRATÉGICAS">#REF!</definedName>
    <definedName name="Ambiental" localSheetId="0">'01-Mapa de riesgo-UO'!$J$1048083:$J$1048087</definedName>
    <definedName name="Ambiental">#REF!</definedName>
    <definedName name="Aplicados_efectivos_No_Documentados">'01-Mapa de riesgo-UO'!#REF!</definedName>
    <definedName name="Aplicados_No_efectivos">'01-Mapa de riesgo-UO'!#REF!</definedName>
    <definedName name="_xlnm.Print_Area" localSheetId="2">'03-Seguimiento'!$D$1:$AB$7</definedName>
    <definedName name="ASEGURAMIENTO_DE_LA_CALIDAD_INSTITUCIONAL" localSheetId="0">'01-Mapa de riesgo-UO'!#REF!</definedName>
    <definedName name="ASEGURAMIENTO_DE_LA_CALIDAD_INSTITUCIONAL">#REF!</definedName>
    <definedName name="ASUMIR">'03-Seguimiento'!$V$1048323</definedName>
    <definedName name="BIBLIOTECA_E_INFORMACIÓN_CIENTIFICA" localSheetId="0">'01-Mapa de riesgo-UO'!#REF!</definedName>
    <definedName name="BIBLIOTECA_E_INFORMACIÓN_CIENTIFICA">#REF!</definedName>
    <definedName name="BIENESTAR_INSTITUCIONAL" localSheetId="0">'01-Mapa de riesgo-UO'!#REF!</definedName>
    <definedName name="BIENESTAR_INSTITUCIONAL">#REF!</definedName>
    <definedName name="BIENESTAR_INSTITUCIONAL_CALIDAD_DE_VIDA_E_INCLUSIÓN_EN_CONTEXTOS_UNIVERSITARIOS">'01-Mapa de riesgo-UO'!#REF!</definedName>
    <definedName name="CLASE_RIESGO">'01-Mapa de riesgo-UO'!$I$1048075:$I$1048086</definedName>
    <definedName name="COBERTURA_CON_CALIDAD" localSheetId="0">'01-Mapa de riesgo-UO'!#REF!</definedName>
    <definedName name="COBERTURA_CON_CALIDAD">#REF!</definedName>
    <definedName name="COMPARTIR">'03-Seguimiento'!$W$1048323:$W$1048325</definedName>
    <definedName name="COMUNICACIONES" localSheetId="0">'01-Mapa de riesgo-UO'!#REF!</definedName>
    <definedName name="COMUNICACIONES">#REF!</definedName>
    <definedName name="Contable" localSheetId="0">'01-Mapa de riesgo-UO'!$K$1048083:$K$1048087</definedName>
    <definedName name="Contable">#REF!</definedName>
    <definedName name="CONTROL_INTERNO" localSheetId="0">'01-Mapa de riesgo-UO'!#REF!</definedName>
    <definedName name="CONTROL_INTERNO">#REF!</definedName>
    <definedName name="CONTROL_INTERNO_DISCIPLINARIO" localSheetId="0">'01-Mapa de riesgo-UO'!#REF!</definedName>
    <definedName name="CONTROL_INTERNO_DISCIPLINARIO">#REF!</definedName>
    <definedName name="CONTROL_SEGUIMIENTO" localSheetId="0">'01-Mapa de riesgo-UO'!#REF!</definedName>
    <definedName name="CONTROL_SEGUIMIENTO">#REF!</definedName>
    <definedName name="CONTROLES">'01-Mapa de riesgo-UO'!$R$1048075:$R$1048079</definedName>
    <definedName name="Corrupción" localSheetId="0">'01-Mapa de riesgo-UO'!$L$1048083:$L$1048085</definedName>
    <definedName name="Corrupción">#REF!</definedName>
    <definedName name="CREACIÓN_GESTIÓN_Y_TRANSFERENCIA_DEL_CONOCIMIENTO">'01-Mapa de riesgo-UO'!#REF!</definedName>
    <definedName name="Cumplimiento" localSheetId="0">'01-Mapa de riesgo-UO'!$M$1048083:$M$1048087</definedName>
    <definedName name="CUMPLIMIENTO">'03-Seguimiento'!$V$1048314:$V$1048316</definedName>
    <definedName name="CUMPLIMIENTO_PARCIAL">'03-Seguimiento'!$X$1048314</definedName>
    <definedName name="CUMPLIMIENTO_TOTAL">'03-Seguimiento'!$W$1048314:$W$1048315</definedName>
    <definedName name="DEMAS" localSheetId="0">'01-Mapa de riesgo-UO'!#REF!</definedName>
    <definedName name="DEMAS">#REF!</definedName>
    <definedName name="Derechos_Humanos" localSheetId="0">'01-Mapa de riesgo-UO'!$N$1048083:$N$1048085</definedName>
    <definedName name="Derechos_Humanos">#REF!</definedName>
    <definedName name="DIRECCIONAMIENTO_INSTITUCIONAL" localSheetId="0">'01-Mapa de riesgo-UO'!#REF!</definedName>
    <definedName name="DIRECCIONAMIENTO_INSTITUCIONAL">#REF!</definedName>
    <definedName name="DOCENCIA" localSheetId="0">'01-Mapa de riesgo-UO'!#REF!</definedName>
    <definedName name="DOCENCIA">#REF!</definedName>
    <definedName name="Documentados_Aplicados_Efectivos">'01-Mapa de riesgo-UO'!#REF!</definedName>
    <definedName name="EGRESADOS" localSheetId="0">'01-Mapa de riesgo-UO'!#REF!</definedName>
    <definedName name="EGRESADOS">#REF!</definedName>
    <definedName name="Estratégico" localSheetId="0">'01-Mapa de riesgo-UO'!$O$1048083:$O$1048087</definedName>
    <definedName name="Estratégico">#REF!</definedName>
    <definedName name="EVAL_PERIODICIDAD">'01-Mapa de riesgo-UO'!$AJ$1048075:$AJ$1048076</definedName>
    <definedName name="EVITAR">'03-Seguimiento'!$Z$1048323:$Z$1048325</definedName>
    <definedName name="EXCELENCIA_ACADÉMICA_PARA_LA_FORMACIÓN_INTEGRAL">'01-Mapa de riesgo-UO'!#REF!</definedName>
    <definedName name="EXTENSIÓN_PROYECCIÓN_SOCIAL" localSheetId="0">'01-Mapa de riesgo-UO'!#REF!</definedName>
    <definedName name="EXTENSIÓN_PROYECCIÓN_SOCIAL">#REF!</definedName>
    <definedName name="EXTERNO">'01-Mapa de riesgo-UO'!$H$1048075:$H$1048080</definedName>
    <definedName name="FACTOR">'01-Mapa de riesgo-UO'!$F$1048075:$F$1048076</definedName>
    <definedName name="FACULTAD_BELLAS_ARTES_HUMANIDADES" localSheetId="0">'01-Mapa de riesgo-UO'!$BK$1048076:$BK$1048079</definedName>
    <definedName name="FACULTAD_BELLAS_ARTES_HUMANIDADES">#REF!</definedName>
    <definedName name="FACULTAD_CIENCIAS_AGRARIAS_AGROINDUSTRIA" localSheetId="0">'01-Mapa de riesgo-UO'!$BL$1048076:$BL$1048079</definedName>
    <definedName name="FACULTAD_CIENCIAS_AGRARIAS_AGROINDUSTRIA">#REF!</definedName>
    <definedName name="FACULTAD_CIENCIAS_AMBIENTALES" localSheetId="0">'01-Mapa de riesgo-UO'!$BM$1048076:$BM$1048079</definedName>
    <definedName name="FACULTAD_CIENCIAS_AMBIENTALES">#REF!</definedName>
    <definedName name="FACULTAD_CIENCIAS_BÁSICAS" localSheetId="0">'01-Mapa de riesgo-UO'!$BN$1048076:$BN$1048079</definedName>
    <definedName name="FACULTAD_CIENCIAS_BÁSICAS">#REF!</definedName>
    <definedName name="FACULTAD_CIENCIAS_DE_LA_EDUCACIÓN" localSheetId="0">'01-Mapa de riesgo-UO'!$BO$1048076:$BO$1048079</definedName>
    <definedName name="FACULTAD_CIENCIAS_DE_LA_EDUCACIÓN">#REF!</definedName>
    <definedName name="FACULTAD_CIENCIAS_DE_LA_SALUD" localSheetId="0">'01-Mapa de riesgo-UO'!$BP$1048076:$BP$1048079</definedName>
    <definedName name="FACULTAD_CIENCIAS_DE_LA_SALUD">#REF!</definedName>
    <definedName name="FACULTAD_DE_CIENCIAS_EMPRESARIALES">'01-Mapa de riesgo-UO'!$BQ$1048076:$BQ$1048079</definedName>
    <definedName name="FACULTAD_INGENIERÍA_INDUSTRIAL" localSheetId="0">'01-Mapa de riesgo-UO'!#REF!</definedName>
    <definedName name="FACULTAD_INGENIERÍA_INDUSTRIAL">#REF!</definedName>
    <definedName name="FACULTAD_INGENIERÍA_MECÁNICA" localSheetId="0">'01-Mapa de riesgo-UO'!$BR$1048076:$BR$1048079</definedName>
    <definedName name="FACULTAD_INGENIERÍA_MECÁNICA">#REF!</definedName>
    <definedName name="FACULTAD_INGENIERÍAS" localSheetId="0">'01-Mapa de riesgo-UO'!$BS$1048076:$BS$1048079</definedName>
    <definedName name="FACULTAD_INGENIERÍAS">#REF!</definedName>
    <definedName name="FACULTAD_TECNOLOGÍA">'01-Mapa de riesgo-UO'!$BT$1048076:$BT$1048079</definedName>
    <definedName name="Financiero" localSheetId="0">'01-Mapa de riesgo-UO'!$Q$1048083:$Q$1048087</definedName>
    <definedName name="Financiero">#REF!</definedName>
    <definedName name="GESTIÓN_DE_DOCUMENTOS" localSheetId="0">'01-Mapa de riesgo-UO'!#REF!</definedName>
    <definedName name="GESTIÓN_DE_DOCUMENTOS">#REF!</definedName>
    <definedName name="GESTIÓN_DE_SERVICIOS_INSTITUCIONALES" localSheetId="0">'01-Mapa de riesgo-UO'!$BC$1048076:$BC$1048077</definedName>
    <definedName name="GESTIÓN_DE_SERVICIOS_INSTITUCIONALES">#REF!</definedName>
    <definedName name="GESTIÓN_DE_TALENTO_HUMANO" localSheetId="0">'01-Mapa de riesgo-UO'!#REF!</definedName>
    <definedName name="GESTIÓN_DE_TALENTO_HUMANO">#REF!</definedName>
    <definedName name="GESTIÓN_DE_TECNOLOGÍAS_INFORMÁTICAS_SISTEMAS_DE_INFORMACIÓN" localSheetId="0">'01-Mapa de riesgo-UO'!#REF!</definedName>
    <definedName name="GESTIÓN_DE_TECNOLOGÍAS_INFORMÁTICAS_SISTEMAS_DE_INFORMACIÓN">#REF!</definedName>
    <definedName name="GESTIÓN_DEL_CONTEXTO_Y_VISIBILIDAD_NACIONAL_E_INTERNACIONAL">'01-Mapa de riesgo-UO'!#REF!</definedName>
    <definedName name="GESTIÓN_FINANCIERA" localSheetId="0">'01-Mapa de riesgo-UO'!#REF!</definedName>
    <definedName name="GESTIÓN_FINANCIERA">#REF!</definedName>
    <definedName name="GESTIÓN_Y_SOSTENIBILIDAD_INSTITUCIONAL">'01-Mapa de riesgo-UO'!#REF!</definedName>
    <definedName name="GRAVE" localSheetId="0">'01-Mapa de riesgo-UO'!$AX$1048076:$AX$1048079</definedName>
    <definedName name="GRAVE">'03-Seguimiento'!$G$1048328</definedName>
    <definedName name="GRUPO_INVESTIGACIÓN_AGUAS_SANEAMIENTO" localSheetId="0">'01-Mapa de riesgo-UO'!$CC$1048076</definedName>
    <definedName name="GRUPO_INVESTIGACIÓN_AGUAS_SANEAMIENTO">#REF!</definedName>
    <definedName name="Imagen" localSheetId="0">'01-Mapa de riesgo-UO'!$R$1048083:$R$1048087</definedName>
    <definedName name="Imagen">#REF!</definedName>
    <definedName name="IMPACTO_REGIONAL" localSheetId="0">'01-Mapa de riesgo-UO'!#REF!</definedName>
    <definedName name="IMPACTO_REGIONAL">#REF!</definedName>
    <definedName name="IMPACTO_REGIONAL_" localSheetId="0">'01-Mapa de riesgo-UO'!#REF!</definedName>
    <definedName name="IMPACTO_REGIONAL_">#REF!</definedName>
    <definedName name="Información" localSheetId="0">'01-Mapa de riesgo-UO'!$S$1048083:$S$1048085</definedName>
    <definedName name="Información">#REF!</definedName>
    <definedName name="INTERNACIONALIZACIÓN" localSheetId="0">'01-Mapa de riesgo-UO'!#REF!</definedName>
    <definedName name="INTERNACIONALIZACIÓN">#REF!</definedName>
    <definedName name="INTERNO">'01-Mapa de riesgo-UO'!$G$1048075:$G$1048080</definedName>
    <definedName name="INVESTIGACIÓN_E_INNOVACIÓN" localSheetId="0">'01-Mapa de riesgo-UO'!#REF!</definedName>
    <definedName name="INVESTIGACIÓN_E_INNOVACIÓN">#REF!</definedName>
    <definedName name="INVESTIGACIÓN_INNOVACIÓN_EXTENSIÓN" localSheetId="0">'01-Mapa de riesgo-UO'!#REF!</definedName>
    <definedName name="INVESTIGACIÓN_INNOVACIÓN_EXTENSIÓN">#REF!</definedName>
    <definedName name="JURIDICA" localSheetId="0">'01-Mapa de riesgo-UO'!#REF!</definedName>
    <definedName name="JURIDICA">#REF!</definedName>
    <definedName name="Laborales" localSheetId="0">'01-Mapa de riesgo-UO'!#REF!</definedName>
    <definedName name="Laborales">#REF!</definedName>
    <definedName name="LABORATORIO_AGUAS_ALIMENTOS" localSheetId="0">'01-Mapa de riesgo-UO'!$BW$1048076</definedName>
    <definedName name="LABORATORIO_AGUAS_ALIMENTOS">#REF!</definedName>
    <definedName name="LABORATORIO_DE_METROOLOGIA_DE_VARIABLES_ELECTRICAS" localSheetId="0">'01-Mapa de riesgo-UO'!$BX$1048076</definedName>
    <definedName name="LABORATORIO_DE_METROOLOGIA_DE_VARIABLES_ELECTRICAS">#REF!</definedName>
    <definedName name="LABORATORIO_ENSAYOS_NO_DESTRUCTIVOS_DESTRUCTIVOS" localSheetId="0">'01-Mapa de riesgo-UO'!$BY$1048076</definedName>
    <definedName name="LABORATORIO_ENSAYOS_NO_DESTRUCTIVOS_DESTRUCTIVOS">#REF!</definedName>
    <definedName name="LABORATORIO_ENSAYOS_PARA_EQUIPO_DE_AIRE_ACONDICIONADO" localSheetId="0">'01-Mapa de riesgo-UO'!#REF!</definedName>
    <definedName name="LABORATORIO_ENSAYOS_PARA_EQUIPO_DE_AIRE_ACONDICIONADO">#REF!</definedName>
    <definedName name="LABORATORIO_ENSAYOS_PARA_EQUIPOS_ACONDICIONADORES_DE_AIRE">'01-Mapa de riesgo-UO'!$BV$1048076</definedName>
    <definedName name="LABORATORIO_GENÉTICA_MÉDICA" localSheetId="0">'01-Mapa de riesgo-UO'!$BZ$1048076</definedName>
    <definedName name="LABORATORIO_GENÉTICA_MÉDICA">#REF!</definedName>
    <definedName name="LABORATORIO_METROLOGÍA_DIMENSIONAL">'01-Mapa de riesgo-UO'!$CD$1048076</definedName>
    <definedName name="LABORATORIO_QUÍMICA_AMBIENTAL" localSheetId="0">'01-Mapa de riesgo-UO'!$CA$1048076</definedName>
    <definedName name="LABORATORIO_QUÍMICA_AMBIENTAL">#REF!</definedName>
    <definedName name="LEVE" localSheetId="0">'01-Mapa de riesgo-UO'!$AV$1048076</definedName>
    <definedName name="LEVE">'03-Seguimiento'!$I$1048328:$I$1048576</definedName>
    <definedName name="MAPA" localSheetId="0">'01-Mapa de riesgo-UO'!$A$1048075:$A$1048076</definedName>
    <definedName name="MAPA">#REF!</definedName>
    <definedName name="MODERADO" localSheetId="0">'01-Mapa de riesgo-UO'!$AW$1048076:$AW$1048078</definedName>
    <definedName name="MODERADO">'03-Seguimiento'!$H$1048328:$H$1048576</definedName>
    <definedName name="NIVEL_AUTOMAT">'01-Mapa de riesgo-UO'!$Z$1048075:$Z$1048077</definedName>
    <definedName name="NIVEL_EXPOSICION">'01-Mapa de riesgo-UO'!$AS$1048075:$AS$1048077</definedName>
    <definedName name="nnnn" localSheetId="0">'01-Mapa de riesgo-UO'!#REF!</definedName>
    <definedName name="nnnn">#REF!</definedName>
    <definedName name="No_aplicados">'01-Mapa de riesgo-UO'!#REF!</definedName>
    <definedName name="NO_CUMPLIDA">'03-Seguimiento'!$Y$1048314</definedName>
    <definedName name="No_existen">'01-Mapa de riesgo-UO'!#REF!</definedName>
    <definedName name="NVESTIGACIÓN_E_INNOVACIÓN">'01-Mapa de riesgo-UO'!#REF!</definedName>
    <definedName name="OBJETIVOS" localSheetId="0">'01-Mapa de riesgo-UO'!#REF!</definedName>
    <definedName name="OBJETIVOS">#REF!</definedName>
    <definedName name="OEC">'01-Mapa de riesgo-UO'!#REF!</definedName>
    <definedName name="Operacional" localSheetId="0">'01-Mapa de riesgo-UO'!$V$1048083:$V$1048087</definedName>
    <definedName name="Operacional">#REF!</definedName>
    <definedName name="ORGANISMO_CERTIFICADOR_DE_SISTEMAS_DE_GESTIÓN_QLCT" localSheetId="0">'01-Mapa de riesgo-UO'!$CB$1048076</definedName>
    <definedName name="ORGANISMO_CERTIFICADOR_DE_SISTEMAS_DE_GESTIÓN_QLCT">#REF!</definedName>
    <definedName name="PDI" localSheetId="0">'01-Mapa de riesgo-UO'!$B$1048087:$B$1048091</definedName>
    <definedName name="PDI">#REF!</definedName>
    <definedName name="PERIODICIDAD">'01-Mapa de riesgo-UO'!$AK$1048075:$AK$1048084</definedName>
    <definedName name="PLANEACIÓN" localSheetId="0">'01-Mapa de riesgo-UO'!#REF!</definedName>
    <definedName name="PLANEACIÓN">#REF!</definedName>
    <definedName name="PLANEACIÓN_">'01-Mapa de riesgo-UO'!#REF!</definedName>
    <definedName name="Presupuestal" localSheetId="0">'01-Mapa de riesgo-UO'!#REF!</definedName>
    <definedName name="Presupuestal">#REF!</definedName>
    <definedName name="PROBABILIDAD" localSheetId="0">'01-Mapa de riesgo-UO'!$M$1048075:$M$1048079</definedName>
    <definedName name="PROBABILIDAD">#REF!</definedName>
    <definedName name="PROCESOS" localSheetId="0">'01-Mapa de riesgo-UO'!$B$1048075:$B$1048084</definedName>
    <definedName name="PROCESOS">#REF!</definedName>
    <definedName name="PROCESOSA">'01-Mapa de riesgo-UO'!#REF!</definedName>
    <definedName name="RECTORÍA" localSheetId="0">'01-Mapa de riesgo-UO'!#REF!</definedName>
    <definedName name="RECTORÍA">#REF!</definedName>
    <definedName name="RECTORIA_Comunicaciones">'01-Mapa de riesgo-UO'!#REF!</definedName>
    <definedName name="RECURSOS_INFORMÁTICOS_EDUCATIVOS" localSheetId="0">'01-Mapa de riesgo-UO'!#REF!</definedName>
    <definedName name="RECURSOS_INFORMÁTICOS_EDUCATIVOS">#REF!</definedName>
    <definedName name="REDUCIR">'03-Seguimiento'!$X$1048323:$X$1048325</definedName>
    <definedName name="RELACIONES_INTERNACIONALES" localSheetId="0">'01-Mapa de riesgo-UO'!#REF!</definedName>
    <definedName name="RELACIONES_INTERNACIONALES">#REF!</definedName>
    <definedName name="RELACIONES_INTERNACIONALES_">'01-Mapa de riesgo-UO'!#REF!</definedName>
    <definedName name="RESPONSABILIDAD">'01-Mapa de riesgo-UO'!$AF$1048075:$AF$1048076</definedName>
    <definedName name="RESPONSABLES_PDI" localSheetId="0">'01-Mapa de riesgo-UO'!#REF!</definedName>
    <definedName name="RESPONSABLES_PDI">#REF!</definedName>
    <definedName name="SECRETARIA_GENERAL" localSheetId="0">'01-Mapa de riesgo-UO'!#REF!</definedName>
    <definedName name="SECRETARIA_GENERAL">#REF!</definedName>
    <definedName name="SECRETARIA_GENERAL_Gestión_de_Documentos">'01-Mapa de riesgo-UO'!#REF!</definedName>
    <definedName name="Seguridad_y_Salud_en_el_trabajo" localSheetId="0">'01-Mapa de riesgo-UO'!$AE$1048083:$AE$1048087</definedName>
    <definedName name="Seguridad_y_Salud_en_el_trabajo">#REF!</definedName>
    <definedName name="SISTEMA_INTEGRAL_DE_GESTIÓN" localSheetId="0">'01-Mapa de riesgo-UO'!#REF!</definedName>
    <definedName name="SISTEMA_INTEGRAL_DE_GESTIÓN">#REF!</definedName>
    <definedName name="Tecnología" localSheetId="0">'01-Mapa de riesgo-UO'!#REF!</definedName>
    <definedName name="Tecnología">#REF!</definedName>
    <definedName name="Tecnológico" localSheetId="0">'01-Mapa de riesgo-UO'!$AF$1048083:$AF$1048087</definedName>
    <definedName name="Tecnológico">#REF!</definedName>
    <definedName name="TIPO" localSheetId="0">'01-Mapa de riesgo-UO'!#REF!</definedName>
    <definedName name="TIPO">#REF!</definedName>
    <definedName name="_xlnm.Print_Titles" localSheetId="0">'01-Mapa de riesgo-UO'!$6:$7</definedName>
    <definedName name="_xlnm.Print_Titles" localSheetId="1">'02-Plan Mitigación'!$7:$7</definedName>
    <definedName name="_xlnm.Print_Titles" localSheetId="2">'03-Seguimiento'!$6:$7</definedName>
    <definedName name="TRANSFERIR">'03-Seguimiento'!$Y$1048323:$Y$1048325</definedName>
    <definedName name="Transparencia" localSheetId="0">'01-Mapa de riesgo-UO'!#REF!</definedName>
    <definedName name="Transparencia">#REF!</definedName>
    <definedName name="UNIDAD">'01-Mapa de riesgo-UO'!$AY$1048075:$AY$1048112</definedName>
    <definedName name="UNIVIRTUAL" localSheetId="0">'01-Mapa de riesgo-UO'!$BH$1048076</definedName>
    <definedName name="UNIVIRTUAL">#REF!</definedName>
    <definedName name="VICERRECTORÍA_ACADÉMICA" localSheetId="0">'01-Mapa de riesgo-UO'!#REF!</definedName>
    <definedName name="VICERRECTORÍA_ACADÉMICA">#REF!</definedName>
    <definedName name="VICERRECTORÍA_ACADÉMICA_">'01-Mapa de riesgo-UO'!#REF!</definedName>
    <definedName name="VICERRECTORÍA_ACADÉMICA_Univirtual">'01-Mapa de riesgo-UO'!$BH$1048076</definedName>
    <definedName name="VICERRECTORIA_ADMINISTRATIVA_FINANCIERA" localSheetId="0">'01-Mapa de riesgo-UO'!#REF!</definedName>
    <definedName name="VICERRECTORIA_ADMINISTRATIVA_FINANCIERA">#REF!</definedName>
    <definedName name="VICERRECTORIA_ADMINISTRATIVA_FINANCIERA_">'01-Mapa de riesgo-UO'!#REF!</definedName>
    <definedName name="VICERRECTORÍA_ADMINITRATIVA_FINANCIERA_Sistema_Integral_de_Gestión">'01-Mapa de riesgo-UO'!#REF!</definedName>
    <definedName name="VICERRECTORÍA_DE_RESPONSABILIDAD_SOCIAL_BIENESTAR_UNIVERSITARIO" localSheetId="0">'01-Mapa de riesgo-UO'!#REF!</definedName>
    <definedName name="VICERRECTORÍA_DE_RESPONSABILIDAD_SOCIAL_BIENESTAR_UNIVERSITARIO">#REF!</definedName>
    <definedName name="VICERRECTORÍA_DE_RESPONSABILIDAD_SOCIAL_BIENESTAR_UNIVERSITARIO_">'01-Mapa de riesgo-UO'!#REF!</definedName>
    <definedName name="VICERRECTORÍA_INVESTIGACIÓN_INNOVACIÓN_EXTENSIÓN" localSheetId="0">'01-Mapa de riesgo-UO'!#REF!</definedName>
    <definedName name="VICERRECTORÍA_INVESTIGACIÓN_INNOVACIÓN_EXTENSIÓN">#REF!</definedName>
    <definedName name="VICERRECTORÍA_INVESTIGACIÓN_INNOVACIÓN_EXTENSIÓN_">'01-Mapa de riesgo-UO'!#REF!</definedName>
    <definedName name="X">'01-Mapa de riesgo-UO'!#REF!</definedName>
    <definedName name="Y">'01-Mapa de riesgo-UO'!#REF!</definedName>
  </definedNames>
  <calcPr calcId="162913"/>
  <extLst>
    <ext uri="GoogleSheetsCustomDataVersion1">
      <go:sheetsCustomData xmlns:go="http://customooxmlschemas.google.com/" roundtripDataSignature="AMtx7mhK0f3WcZPgsyVbkZCYFAI5v9X8QA==" r:id="rId12"/>
    </ext>
  </extLst>
</workbook>
</file>

<file path=xl/calcChain.xml><?xml version="1.0" encoding="utf-8"?>
<calcChain xmlns="http://schemas.openxmlformats.org/spreadsheetml/2006/main">
  <c r="U23" i="7" l="1"/>
  <c r="V23" i="7"/>
  <c r="W23" i="7"/>
  <c r="U24" i="7"/>
  <c r="V24" i="7"/>
  <c r="W24" i="7"/>
  <c r="U25" i="7"/>
  <c r="V25" i="7"/>
  <c r="W25" i="7"/>
  <c r="R23" i="7"/>
  <c r="M23" i="7"/>
  <c r="N23" i="7"/>
  <c r="O23" i="7"/>
  <c r="P23" i="7"/>
  <c r="Q23" i="7"/>
  <c r="M24" i="7"/>
  <c r="N24" i="7"/>
  <c r="O24" i="7"/>
  <c r="P24" i="7"/>
  <c r="Q24" i="7"/>
  <c r="M25" i="7"/>
  <c r="N25" i="7"/>
  <c r="O25" i="7"/>
  <c r="P25" i="7"/>
  <c r="Q25" i="7"/>
  <c r="J23" i="7"/>
  <c r="C23" i="7"/>
  <c r="D23" i="7"/>
  <c r="E23" i="7"/>
  <c r="F23" i="7"/>
  <c r="G23" i="7"/>
  <c r="H23" i="7"/>
  <c r="I23" i="7"/>
  <c r="G24" i="7"/>
  <c r="G25" i="7"/>
  <c r="B23" i="7"/>
  <c r="U11" i="7" l="1"/>
  <c r="U12" i="7"/>
  <c r="U13" i="7"/>
  <c r="R11" i="7"/>
  <c r="Q11" i="7"/>
  <c r="Q12" i="7"/>
  <c r="Q13" i="7"/>
  <c r="P11" i="7"/>
  <c r="P12" i="7"/>
  <c r="P13" i="7"/>
  <c r="O11" i="7"/>
  <c r="O12" i="7"/>
  <c r="O13" i="7"/>
  <c r="N11" i="7"/>
  <c r="N12" i="7"/>
  <c r="N13" i="7"/>
  <c r="M11" i="7"/>
  <c r="M12" i="7"/>
  <c r="M13" i="7"/>
  <c r="J11" i="7"/>
  <c r="I11" i="7"/>
  <c r="E11" i="7"/>
  <c r="F11" i="7"/>
  <c r="G11" i="7"/>
  <c r="H11" i="7"/>
  <c r="G12" i="7"/>
  <c r="G13" i="7"/>
  <c r="D11" i="7"/>
  <c r="C11" i="7"/>
  <c r="B11" i="7"/>
  <c r="AP24" i="12"/>
  <c r="AN24" i="12"/>
  <c r="AM24" i="12" s="1"/>
  <c r="AL24" i="12" s="1"/>
  <c r="AN25" i="12"/>
  <c r="AN26" i="12"/>
  <c r="AI24" i="12"/>
  <c r="AH24" i="12" s="1"/>
  <c r="AG24" i="12" s="1"/>
  <c r="AI25" i="12"/>
  <c r="AI26" i="12"/>
  <c r="AD24" i="12"/>
  <c r="AC24" i="12" s="1"/>
  <c r="AB24" i="12" s="1"/>
  <c r="AD25" i="12"/>
  <c r="AD26" i="12"/>
  <c r="Y24" i="12"/>
  <c r="Y25" i="12"/>
  <c r="Y26" i="12"/>
  <c r="X24" i="12"/>
  <c r="W24" i="12" s="1"/>
  <c r="U24" i="12"/>
  <c r="T24" i="12"/>
  <c r="S24" i="12"/>
  <c r="S25" i="12"/>
  <c r="S26" i="12"/>
  <c r="AR24" i="12"/>
  <c r="AS24" i="12" s="1"/>
  <c r="AQ24" i="12"/>
  <c r="P24" i="12"/>
  <c r="N24" i="12"/>
  <c r="D24" i="12"/>
  <c r="AN9" i="12"/>
  <c r="AN10" i="12"/>
  <c r="AN11" i="12"/>
  <c r="AM9" i="12"/>
  <c r="AL9" i="12" s="1"/>
  <c r="AI9" i="12"/>
  <c r="AH9" i="12" s="1"/>
  <c r="AG9" i="12" s="1"/>
  <c r="AI10" i="12"/>
  <c r="AI11" i="12"/>
  <c r="AD9" i="12"/>
  <c r="AC9" i="12"/>
  <c r="AB9" i="12" s="1"/>
  <c r="Y9" i="12"/>
  <c r="Y10" i="12"/>
  <c r="Y11" i="12"/>
  <c r="X9" i="12"/>
  <c r="W9" i="12" s="1"/>
  <c r="U9" i="12"/>
  <c r="T9" i="12"/>
  <c r="S9" i="12"/>
  <c r="S10" i="12"/>
  <c r="S11" i="12"/>
  <c r="D9" i="12"/>
  <c r="AN14" i="12"/>
  <c r="AI14" i="12"/>
  <c r="AD14" i="12"/>
  <c r="Y14" i="12"/>
  <c r="S14" i="12"/>
  <c r="AN13" i="12"/>
  <c r="AI13" i="12"/>
  <c r="AD13" i="12"/>
  <c r="AC12" i="12" s="1"/>
  <c r="AB12" i="12" s="1"/>
  <c r="Y13" i="12"/>
  <c r="S13" i="12"/>
  <c r="AN12" i="12"/>
  <c r="AM12" i="12"/>
  <c r="AL12" i="12" s="1"/>
  <c r="AI12" i="12"/>
  <c r="AH12" i="12" s="1"/>
  <c r="AG12" i="12" s="1"/>
  <c r="AD12" i="12"/>
  <c r="Y12" i="12"/>
  <c r="X12" i="12" s="1"/>
  <c r="W12" i="12" s="1"/>
  <c r="T12" i="12"/>
  <c r="U12" i="12" s="1"/>
  <c r="S12" i="12"/>
  <c r="P12" i="12"/>
  <c r="Q12" i="12" s="1"/>
  <c r="N12" i="12"/>
  <c r="D12" i="12"/>
  <c r="Q24" i="12" l="1"/>
  <c r="AP9" i="12"/>
  <c r="AQ9" i="12" s="1"/>
  <c r="AP12" i="12"/>
  <c r="AQ12" i="12" s="1"/>
  <c r="AR12" i="12" l="1"/>
  <c r="AS12" i="12" s="1"/>
  <c r="U66" i="7" l="1"/>
  <c r="V66" i="7"/>
  <c r="W66" i="7"/>
  <c r="U67" i="7"/>
  <c r="V67" i="7"/>
  <c r="W67" i="7"/>
  <c r="U68" i="7"/>
  <c r="V68" i="7"/>
  <c r="W68" i="7"/>
  <c r="U69" i="7"/>
  <c r="V69" i="7"/>
  <c r="W69" i="7"/>
  <c r="U70" i="7"/>
  <c r="V70" i="7"/>
  <c r="W70" i="7"/>
  <c r="U71" i="7"/>
  <c r="V71" i="7"/>
  <c r="W71" i="7"/>
  <c r="U72" i="7"/>
  <c r="V72" i="7"/>
  <c r="W72" i="7"/>
  <c r="U73" i="7"/>
  <c r="V73" i="7"/>
  <c r="W73" i="7"/>
  <c r="U74" i="7"/>
  <c r="V74" i="7"/>
  <c r="W74" i="7"/>
  <c r="U75" i="7"/>
  <c r="V75" i="7"/>
  <c r="W75" i="7"/>
  <c r="U76" i="7"/>
  <c r="V76" i="7"/>
  <c r="W76" i="7"/>
  <c r="M71" i="7"/>
  <c r="N71" i="7"/>
  <c r="O71" i="7"/>
  <c r="P71" i="7"/>
  <c r="Q71" i="7"/>
  <c r="M72" i="7"/>
  <c r="N72" i="7"/>
  <c r="O72" i="7"/>
  <c r="P72" i="7"/>
  <c r="Q72" i="7"/>
  <c r="M73" i="7"/>
  <c r="N73" i="7"/>
  <c r="O73" i="7"/>
  <c r="P73" i="7"/>
  <c r="Q73" i="7"/>
  <c r="M74" i="7"/>
  <c r="N74" i="7"/>
  <c r="O74" i="7"/>
  <c r="P74" i="7"/>
  <c r="Q74" i="7"/>
  <c r="M75" i="7"/>
  <c r="N75" i="7"/>
  <c r="O75" i="7"/>
  <c r="P75" i="7"/>
  <c r="Q75" i="7"/>
  <c r="M76" i="7"/>
  <c r="N76" i="7"/>
  <c r="O76" i="7"/>
  <c r="P76" i="7"/>
  <c r="Q76" i="7"/>
  <c r="M68" i="7"/>
  <c r="N68" i="7"/>
  <c r="O68" i="7"/>
  <c r="P68" i="7"/>
  <c r="Q68" i="7"/>
  <c r="M69" i="7"/>
  <c r="N69" i="7"/>
  <c r="O69" i="7"/>
  <c r="P69" i="7"/>
  <c r="Q69" i="7"/>
  <c r="M70" i="7"/>
  <c r="N70" i="7"/>
  <c r="O70" i="7"/>
  <c r="P70" i="7"/>
  <c r="Q70" i="7"/>
  <c r="B74" i="7"/>
  <c r="C74" i="7"/>
  <c r="D74" i="7"/>
  <c r="E74" i="7"/>
  <c r="F74" i="7"/>
  <c r="G74" i="7"/>
  <c r="H74" i="7"/>
  <c r="J74" i="7"/>
  <c r="G75" i="7"/>
  <c r="G76" i="7"/>
  <c r="B68" i="7"/>
  <c r="C68" i="7"/>
  <c r="D68" i="7"/>
  <c r="E68" i="7"/>
  <c r="F68" i="7"/>
  <c r="G68" i="7"/>
  <c r="H68" i="7"/>
  <c r="J68" i="7"/>
  <c r="G69" i="7"/>
  <c r="G70" i="7"/>
  <c r="B71" i="7"/>
  <c r="C71" i="7"/>
  <c r="D71" i="7"/>
  <c r="E71" i="7"/>
  <c r="F71" i="7"/>
  <c r="G71" i="7"/>
  <c r="H71" i="7"/>
  <c r="J71" i="7"/>
  <c r="G72" i="7"/>
  <c r="G73" i="7"/>
  <c r="V56" i="7"/>
  <c r="V57" i="7"/>
  <c r="V58" i="7"/>
  <c r="V59" i="7"/>
  <c r="V60" i="7"/>
  <c r="V61" i="7"/>
  <c r="V62" i="7"/>
  <c r="V63" i="7"/>
  <c r="V64" i="7"/>
  <c r="V65" i="7"/>
  <c r="U65" i="7"/>
  <c r="W65" i="7"/>
  <c r="M65" i="7"/>
  <c r="N65" i="7"/>
  <c r="O65" i="7"/>
  <c r="P65" i="7"/>
  <c r="Q65" i="7"/>
  <c r="M66" i="7"/>
  <c r="N66" i="7"/>
  <c r="O66" i="7"/>
  <c r="P66" i="7"/>
  <c r="Q66" i="7"/>
  <c r="M67" i="7"/>
  <c r="N67" i="7"/>
  <c r="O67" i="7"/>
  <c r="P67" i="7"/>
  <c r="Q67" i="7"/>
  <c r="B65" i="7"/>
  <c r="C65" i="7"/>
  <c r="D65" i="7"/>
  <c r="E65" i="7"/>
  <c r="F65" i="7"/>
  <c r="G65" i="7"/>
  <c r="H65" i="7"/>
  <c r="J65" i="7"/>
  <c r="G66" i="7"/>
  <c r="G67" i="7"/>
  <c r="B68" i="8"/>
  <c r="C68" i="8"/>
  <c r="D68" i="8"/>
  <c r="E68" i="8"/>
  <c r="F68" i="8"/>
  <c r="G68" i="8"/>
  <c r="I68" i="8"/>
  <c r="I69" i="8"/>
  <c r="I70" i="8"/>
  <c r="B65" i="8"/>
  <c r="C65" i="8"/>
  <c r="D65" i="8"/>
  <c r="E65" i="8"/>
  <c r="F65" i="8"/>
  <c r="G65" i="8"/>
  <c r="I65" i="8"/>
  <c r="I66" i="8"/>
  <c r="I67" i="8"/>
  <c r="B62" i="8"/>
  <c r="C62" i="8"/>
  <c r="D62" i="8"/>
  <c r="E62" i="8"/>
  <c r="F62" i="8"/>
  <c r="G62" i="8"/>
  <c r="I62" i="8"/>
  <c r="I63" i="8"/>
  <c r="I64" i="8"/>
  <c r="I59" i="8"/>
  <c r="I60" i="8"/>
  <c r="I61" i="8"/>
  <c r="B59" i="8"/>
  <c r="C59" i="8"/>
  <c r="D59" i="8"/>
  <c r="E59" i="8"/>
  <c r="F59" i="8"/>
  <c r="G59" i="8"/>
  <c r="U63" i="7" l="1"/>
  <c r="U64" i="7"/>
  <c r="U62" i="7"/>
  <c r="Q63" i="7"/>
  <c r="Q64" i="7"/>
  <c r="Q62" i="7"/>
  <c r="P63" i="7"/>
  <c r="P64" i="7"/>
  <c r="P62" i="7"/>
  <c r="O63" i="7"/>
  <c r="O64" i="7"/>
  <c r="O62" i="7"/>
  <c r="N63" i="7"/>
  <c r="N62" i="7"/>
  <c r="N64" i="7"/>
  <c r="M63" i="7"/>
  <c r="M64" i="7"/>
  <c r="M62" i="7"/>
  <c r="J62" i="7"/>
  <c r="H62" i="7"/>
  <c r="G63" i="7"/>
  <c r="G64" i="7"/>
  <c r="G62" i="7"/>
  <c r="F62" i="7"/>
  <c r="E62" i="7"/>
  <c r="D62" i="7"/>
  <c r="C62" i="7"/>
  <c r="B62" i="7"/>
  <c r="I57" i="8"/>
  <c r="I58" i="8"/>
  <c r="I56" i="8"/>
  <c r="G56" i="8"/>
  <c r="F56" i="8"/>
  <c r="E56" i="8"/>
  <c r="D56" i="8"/>
  <c r="C56" i="8"/>
  <c r="B56" i="8"/>
  <c r="AN63" i="12" l="1"/>
  <c r="AN64" i="12"/>
  <c r="AN65" i="12"/>
  <c r="AN66" i="12"/>
  <c r="AN67" i="12"/>
  <c r="AN68" i="12"/>
  <c r="AN69" i="12"/>
  <c r="AN70" i="12"/>
  <c r="AI63" i="12"/>
  <c r="AI64" i="12"/>
  <c r="AI65" i="12"/>
  <c r="AI66" i="12"/>
  <c r="AI67" i="12"/>
  <c r="AI68" i="12"/>
  <c r="AI69" i="12"/>
  <c r="AI70" i="12"/>
  <c r="AI71" i="12"/>
  <c r="AI72" i="12"/>
  <c r="AI73" i="12"/>
  <c r="AD63" i="12"/>
  <c r="AD64" i="12"/>
  <c r="AD65" i="12"/>
  <c r="AD66" i="12"/>
  <c r="AD67" i="12"/>
  <c r="AD68" i="12"/>
  <c r="AD69" i="12"/>
  <c r="AD70" i="12"/>
  <c r="AD71" i="12"/>
  <c r="AD72" i="12"/>
  <c r="AD73" i="12"/>
  <c r="Y63" i="12"/>
  <c r="Y64" i="12"/>
  <c r="Y65" i="12"/>
  <c r="Y66" i="12"/>
  <c r="Y67" i="12"/>
  <c r="Y68" i="12"/>
  <c r="Y69" i="12"/>
  <c r="Y70" i="12"/>
  <c r="Y71" i="12"/>
  <c r="Y72" i="12"/>
  <c r="Y73" i="12"/>
  <c r="Y74" i="12"/>
  <c r="Y75" i="12"/>
  <c r="S63" i="12"/>
  <c r="S64" i="12"/>
  <c r="S65" i="12"/>
  <c r="S66" i="12"/>
  <c r="S67" i="12"/>
  <c r="S68" i="12"/>
  <c r="S69" i="12"/>
  <c r="S70" i="12"/>
  <c r="S71" i="12"/>
  <c r="S72" i="12"/>
  <c r="S73" i="12"/>
  <c r="S74" i="12"/>
  <c r="N63" i="12"/>
  <c r="N66" i="12"/>
  <c r="N69" i="12"/>
  <c r="N72" i="12"/>
  <c r="N75" i="12"/>
  <c r="D63" i="12"/>
  <c r="D66" i="12"/>
  <c r="D69" i="12"/>
  <c r="D72" i="12"/>
  <c r="D75" i="12"/>
  <c r="T66" i="12" l="1"/>
  <c r="T63" i="12"/>
  <c r="X72" i="12"/>
  <c r="W72" i="12" s="1"/>
  <c r="T69" i="12"/>
  <c r="X69" i="12"/>
  <c r="W69" i="12" s="1"/>
  <c r="AH63" i="12"/>
  <c r="AG63" i="12" s="1"/>
  <c r="AC66" i="12"/>
  <c r="AB66" i="12" s="1"/>
  <c r="AH69" i="12"/>
  <c r="AG69" i="12" s="1"/>
  <c r="T72" i="12"/>
  <c r="X66" i="12"/>
  <c r="W66" i="12" s="1"/>
  <c r="AC63" i="12"/>
  <c r="AB63" i="12" s="1"/>
  <c r="X63" i="12"/>
  <c r="W63" i="12" s="1"/>
  <c r="AC69" i="12"/>
  <c r="AB69" i="12" s="1"/>
  <c r="AH66" i="12"/>
  <c r="AG66" i="12" s="1"/>
  <c r="AM66" i="12"/>
  <c r="AL66" i="12" s="1"/>
  <c r="AM63" i="12"/>
  <c r="AL63" i="12" s="1"/>
  <c r="AP66" i="12" l="1"/>
  <c r="AQ66" i="12" s="1"/>
  <c r="R65" i="7" s="1"/>
  <c r="AP63" i="12"/>
  <c r="AQ63" i="12" s="1"/>
  <c r="R62" i="7" s="1"/>
  <c r="AN77" i="12" l="1"/>
  <c r="AI77" i="12"/>
  <c r="AD77" i="12"/>
  <c r="Y77" i="12"/>
  <c r="S77" i="12"/>
  <c r="AN76" i="12"/>
  <c r="AI76" i="12"/>
  <c r="AD76" i="12"/>
  <c r="Y76" i="12"/>
  <c r="S76" i="12"/>
  <c r="AN75" i="12"/>
  <c r="AI75" i="12"/>
  <c r="AD75" i="12"/>
  <c r="S75" i="12"/>
  <c r="P75" i="12"/>
  <c r="AN74" i="12"/>
  <c r="AI74" i="12"/>
  <c r="AH72" i="12" s="1"/>
  <c r="AG72" i="12" s="1"/>
  <c r="AD74" i="12"/>
  <c r="AC72" i="12" s="1"/>
  <c r="AN73" i="12"/>
  <c r="AN72" i="12"/>
  <c r="P72" i="12"/>
  <c r="AN71" i="12"/>
  <c r="AM69" i="12" s="1"/>
  <c r="P69" i="12"/>
  <c r="Q69" i="12" s="1"/>
  <c r="P66" i="12"/>
  <c r="Q66" i="12" s="1"/>
  <c r="AR66" i="12" s="1"/>
  <c r="AS66" i="12" s="1"/>
  <c r="P63" i="12"/>
  <c r="Q63" i="12" s="1"/>
  <c r="AR63" i="12" s="1"/>
  <c r="AS63" i="12" s="1"/>
  <c r="H59" i="8" l="1"/>
  <c r="J59" i="8" s="1"/>
  <c r="I65" i="7"/>
  <c r="T75" i="12"/>
  <c r="U75" i="12" s="1"/>
  <c r="H56" i="8"/>
  <c r="I62" i="7"/>
  <c r="AM72" i="12"/>
  <c r="AL72" i="12" s="1"/>
  <c r="AL69" i="12"/>
  <c r="AP69" i="12"/>
  <c r="AQ69" i="12" s="1"/>
  <c r="R68" i="7" s="1"/>
  <c r="AB72" i="12"/>
  <c r="AC75" i="12"/>
  <c r="AB75" i="12" s="1"/>
  <c r="AH75" i="12"/>
  <c r="AG75" i="12" s="1"/>
  <c r="AM75" i="12"/>
  <c r="AL75" i="12" s="1"/>
  <c r="X75" i="12"/>
  <c r="W75" i="12" s="1"/>
  <c r="Q75" i="12"/>
  <c r="Q72" i="12"/>
  <c r="U63" i="12"/>
  <c r="U72" i="12"/>
  <c r="U66" i="12"/>
  <c r="U69" i="12"/>
  <c r="AP72" i="12" l="1"/>
  <c r="AQ72" i="12" s="1"/>
  <c r="R71" i="7" s="1"/>
  <c r="AR69" i="12"/>
  <c r="AS69" i="12" s="1"/>
  <c r="AP75" i="12"/>
  <c r="AQ75" i="12" s="1"/>
  <c r="R74" i="7" s="1"/>
  <c r="W8" i="7"/>
  <c r="W9" i="7"/>
  <c r="W10" i="7"/>
  <c r="W14" i="7"/>
  <c r="W15" i="7"/>
  <c r="W16" i="7"/>
  <c r="W17" i="7"/>
  <c r="W18" i="7"/>
  <c r="W19" i="7"/>
  <c r="W20" i="7"/>
  <c r="W21" i="7"/>
  <c r="W22" i="7"/>
  <c r="W26" i="7"/>
  <c r="W27" i="7"/>
  <c r="W28" i="7"/>
  <c r="W29" i="7"/>
  <c r="W30" i="7"/>
  <c r="W31" i="7"/>
  <c r="W32" i="7"/>
  <c r="W33" i="7"/>
  <c r="W34" i="7"/>
  <c r="W35" i="7"/>
  <c r="W36" i="7"/>
  <c r="W37" i="7"/>
  <c r="W38" i="7"/>
  <c r="W39" i="7"/>
  <c r="W40" i="7"/>
  <c r="W41" i="7"/>
  <c r="W42" i="7"/>
  <c r="W43" i="7"/>
  <c r="W44" i="7"/>
  <c r="W45" i="7"/>
  <c r="W46" i="7"/>
  <c r="W47" i="7"/>
  <c r="W48" i="7"/>
  <c r="W49" i="7"/>
  <c r="W50" i="7"/>
  <c r="W51" i="7"/>
  <c r="W52" i="7"/>
  <c r="W53" i="7"/>
  <c r="W54" i="7"/>
  <c r="W55" i="7"/>
  <c r="W56" i="7"/>
  <c r="W57" i="7"/>
  <c r="W58" i="7"/>
  <c r="W59" i="7"/>
  <c r="W60" i="7"/>
  <c r="W61" i="7"/>
  <c r="W62" i="7"/>
  <c r="W63" i="7"/>
  <c r="W64" i="7"/>
  <c r="W77" i="7"/>
  <c r="W78" i="7"/>
  <c r="W79" i="7"/>
  <c r="I68" i="7" l="1"/>
  <c r="H62" i="8"/>
  <c r="J62" i="8" s="1"/>
  <c r="AR72" i="12"/>
  <c r="AS72" i="12" s="1"/>
  <c r="AR75" i="12"/>
  <c r="AS75" i="12" s="1"/>
  <c r="V53" i="7"/>
  <c r="V54" i="7"/>
  <c r="V55" i="7"/>
  <c r="V77" i="7"/>
  <c r="V78" i="7"/>
  <c r="V79" i="7"/>
  <c r="U53" i="7"/>
  <c r="U54" i="7"/>
  <c r="U55" i="7"/>
  <c r="U56" i="7"/>
  <c r="U57" i="7"/>
  <c r="U58" i="7"/>
  <c r="U59" i="7"/>
  <c r="U60" i="7"/>
  <c r="U61" i="7"/>
  <c r="U77" i="7"/>
  <c r="U78" i="7"/>
  <c r="U79" i="7"/>
  <c r="Q53" i="7"/>
  <c r="Q54" i="7"/>
  <c r="Q55" i="7"/>
  <c r="Q56" i="7"/>
  <c r="Q57" i="7"/>
  <c r="Q58" i="7"/>
  <c r="Q59" i="7"/>
  <c r="Q60" i="7"/>
  <c r="Q61" i="7"/>
  <c r="Q77" i="7"/>
  <c r="Q78" i="7"/>
  <c r="Q79" i="7"/>
  <c r="P52" i="7"/>
  <c r="P53" i="7"/>
  <c r="P54" i="7"/>
  <c r="P55" i="7"/>
  <c r="P56" i="7"/>
  <c r="P57" i="7"/>
  <c r="P58" i="7"/>
  <c r="P59" i="7"/>
  <c r="P60" i="7"/>
  <c r="P61" i="7"/>
  <c r="P77" i="7"/>
  <c r="P78" i="7"/>
  <c r="P79" i="7"/>
  <c r="O53" i="7"/>
  <c r="O54" i="7"/>
  <c r="O55" i="7"/>
  <c r="O56" i="7"/>
  <c r="O57" i="7"/>
  <c r="O58" i="7"/>
  <c r="O59" i="7"/>
  <c r="O60" i="7"/>
  <c r="O61" i="7"/>
  <c r="O77" i="7"/>
  <c r="O78" i="7"/>
  <c r="O79" i="7"/>
  <c r="N53" i="7"/>
  <c r="N54" i="7"/>
  <c r="N55" i="7"/>
  <c r="N56" i="7"/>
  <c r="N57" i="7"/>
  <c r="N58" i="7"/>
  <c r="N59" i="7"/>
  <c r="N60" i="7"/>
  <c r="N61" i="7"/>
  <c r="N77" i="7"/>
  <c r="N78" i="7"/>
  <c r="N79" i="7"/>
  <c r="M53" i="7"/>
  <c r="M54" i="7"/>
  <c r="M55" i="7"/>
  <c r="M56" i="7"/>
  <c r="M57" i="7"/>
  <c r="M58" i="7"/>
  <c r="M59" i="7"/>
  <c r="M60" i="7"/>
  <c r="M61" i="7"/>
  <c r="M77" i="7"/>
  <c r="M78" i="7"/>
  <c r="M79" i="7"/>
  <c r="J53" i="7"/>
  <c r="J56" i="7"/>
  <c r="J59" i="7"/>
  <c r="J77" i="7"/>
  <c r="V50" i="7"/>
  <c r="V51" i="7"/>
  <c r="V52" i="7"/>
  <c r="U50" i="7"/>
  <c r="U51" i="7"/>
  <c r="U52" i="7"/>
  <c r="Q50" i="7"/>
  <c r="Q51" i="7"/>
  <c r="Q52" i="7"/>
  <c r="P50" i="7"/>
  <c r="P51" i="7"/>
  <c r="O50" i="7"/>
  <c r="O51" i="7"/>
  <c r="O52" i="7"/>
  <c r="N50" i="7"/>
  <c r="N51" i="7"/>
  <c r="N52" i="7"/>
  <c r="M50" i="7"/>
  <c r="M51" i="7"/>
  <c r="M52" i="7"/>
  <c r="J50" i="7"/>
  <c r="V47" i="7"/>
  <c r="V48" i="7"/>
  <c r="V49" i="7"/>
  <c r="U47" i="7"/>
  <c r="U48" i="7"/>
  <c r="U49" i="7"/>
  <c r="Q47" i="7"/>
  <c r="Q48" i="7"/>
  <c r="Q49" i="7"/>
  <c r="P47" i="7"/>
  <c r="P48" i="7"/>
  <c r="P49" i="7"/>
  <c r="O47" i="7"/>
  <c r="O48" i="7"/>
  <c r="O49" i="7"/>
  <c r="N47" i="7"/>
  <c r="N48" i="7"/>
  <c r="N49" i="7"/>
  <c r="M47" i="7"/>
  <c r="M48" i="7"/>
  <c r="M49" i="7"/>
  <c r="J47" i="7"/>
  <c r="V38" i="7"/>
  <c r="V39" i="7"/>
  <c r="V40" i="7"/>
  <c r="V41" i="7"/>
  <c r="V42" i="7"/>
  <c r="V43" i="7"/>
  <c r="V44" i="7"/>
  <c r="V45" i="7"/>
  <c r="V46" i="7"/>
  <c r="U38" i="7"/>
  <c r="U39" i="7"/>
  <c r="U40" i="7"/>
  <c r="U41" i="7"/>
  <c r="U42" i="7"/>
  <c r="U43" i="7"/>
  <c r="U44" i="7"/>
  <c r="U45" i="7"/>
  <c r="U46" i="7"/>
  <c r="Q38" i="7"/>
  <c r="Q39" i="7"/>
  <c r="Q40" i="7"/>
  <c r="Q41" i="7"/>
  <c r="Q42" i="7"/>
  <c r="Q43" i="7"/>
  <c r="Q44" i="7"/>
  <c r="Q45" i="7"/>
  <c r="Q46" i="7"/>
  <c r="P38" i="7"/>
  <c r="P39" i="7"/>
  <c r="P40" i="7"/>
  <c r="P41" i="7"/>
  <c r="P42" i="7"/>
  <c r="P43" i="7"/>
  <c r="P44" i="7"/>
  <c r="P45" i="7"/>
  <c r="P46" i="7"/>
  <c r="O38" i="7"/>
  <c r="O39" i="7"/>
  <c r="O40" i="7"/>
  <c r="O41" i="7"/>
  <c r="O42" i="7"/>
  <c r="O43" i="7"/>
  <c r="O44" i="7"/>
  <c r="O45" i="7"/>
  <c r="O46" i="7"/>
  <c r="N38" i="7"/>
  <c r="N39" i="7"/>
  <c r="N40" i="7"/>
  <c r="N41" i="7"/>
  <c r="N42" i="7"/>
  <c r="N43" i="7"/>
  <c r="N44" i="7"/>
  <c r="N45" i="7"/>
  <c r="N46" i="7"/>
  <c r="M38" i="7"/>
  <c r="M39" i="7"/>
  <c r="M40" i="7"/>
  <c r="M41" i="7"/>
  <c r="M42" i="7"/>
  <c r="M43" i="7"/>
  <c r="M44" i="7"/>
  <c r="M45" i="7"/>
  <c r="M46" i="7"/>
  <c r="J38" i="7"/>
  <c r="J41" i="7"/>
  <c r="J44" i="7"/>
  <c r="H38" i="7"/>
  <c r="H41" i="7"/>
  <c r="H44" i="7"/>
  <c r="H47" i="7"/>
  <c r="H50" i="7"/>
  <c r="H53" i="7"/>
  <c r="H56" i="7"/>
  <c r="H59" i="7"/>
  <c r="H77" i="7"/>
  <c r="G38" i="7"/>
  <c r="G39" i="7"/>
  <c r="G40" i="7"/>
  <c r="G41" i="7"/>
  <c r="G42" i="7"/>
  <c r="G43" i="7"/>
  <c r="G44" i="7"/>
  <c r="G45" i="7"/>
  <c r="G46" i="7"/>
  <c r="G47" i="7"/>
  <c r="G48" i="7"/>
  <c r="G49" i="7"/>
  <c r="G50" i="7"/>
  <c r="G51" i="7"/>
  <c r="G52" i="7"/>
  <c r="G53" i="7"/>
  <c r="G54" i="7"/>
  <c r="G55" i="7"/>
  <c r="G56" i="7"/>
  <c r="G57" i="7"/>
  <c r="G58" i="7"/>
  <c r="G59" i="7"/>
  <c r="G60" i="7"/>
  <c r="G61" i="7"/>
  <c r="G77" i="7"/>
  <c r="G78" i="7"/>
  <c r="G79" i="7"/>
  <c r="F38" i="7"/>
  <c r="F41" i="7"/>
  <c r="F44" i="7"/>
  <c r="F47" i="7"/>
  <c r="F50" i="7"/>
  <c r="F53" i="7"/>
  <c r="F56" i="7"/>
  <c r="F59" i="7"/>
  <c r="F77" i="7"/>
  <c r="E38" i="7"/>
  <c r="E41" i="7"/>
  <c r="E44" i="7"/>
  <c r="E47" i="7"/>
  <c r="E50" i="7"/>
  <c r="E53" i="7"/>
  <c r="E56" i="7"/>
  <c r="E59" i="7"/>
  <c r="E77" i="7"/>
  <c r="D38" i="7"/>
  <c r="D41" i="7"/>
  <c r="D44" i="7"/>
  <c r="D47" i="7"/>
  <c r="D50" i="7"/>
  <c r="D53" i="7"/>
  <c r="D56" i="7"/>
  <c r="D59" i="7"/>
  <c r="D77" i="7"/>
  <c r="C38" i="7"/>
  <c r="C41" i="7"/>
  <c r="C44" i="7"/>
  <c r="C47" i="7"/>
  <c r="C50" i="7"/>
  <c r="C53" i="7"/>
  <c r="C56" i="7"/>
  <c r="C59" i="7"/>
  <c r="C77" i="7"/>
  <c r="B38" i="7"/>
  <c r="B41" i="7"/>
  <c r="B44" i="7"/>
  <c r="B47" i="7"/>
  <c r="B50" i="7"/>
  <c r="B53" i="7"/>
  <c r="B56" i="7"/>
  <c r="B59" i="7"/>
  <c r="B77" i="7"/>
  <c r="V35" i="7"/>
  <c r="V36" i="7"/>
  <c r="V37" i="7"/>
  <c r="U35" i="7"/>
  <c r="U36" i="7"/>
  <c r="U37" i="7"/>
  <c r="Q35" i="7"/>
  <c r="Q36" i="7"/>
  <c r="Q37" i="7"/>
  <c r="P35" i="7"/>
  <c r="P36" i="7"/>
  <c r="P37" i="7"/>
  <c r="O35" i="7"/>
  <c r="O36" i="7"/>
  <c r="O37" i="7"/>
  <c r="N35" i="7"/>
  <c r="N36" i="7"/>
  <c r="N37" i="7"/>
  <c r="M35" i="7"/>
  <c r="M36" i="7"/>
  <c r="M37" i="7"/>
  <c r="J35" i="7"/>
  <c r="H35" i="7"/>
  <c r="G35" i="7"/>
  <c r="G36" i="7"/>
  <c r="G37" i="7"/>
  <c r="F35" i="7"/>
  <c r="E35" i="7"/>
  <c r="D35" i="7"/>
  <c r="C35" i="7"/>
  <c r="B35" i="7"/>
  <c r="I74" i="7" l="1"/>
  <c r="H68" i="8"/>
  <c r="J68" i="8" s="1"/>
  <c r="H65" i="8"/>
  <c r="J65" i="8" s="1"/>
  <c r="I71" i="7"/>
  <c r="W51" i="12"/>
  <c r="I47" i="8"/>
  <c r="I48" i="8"/>
  <c r="I49" i="8"/>
  <c r="I50" i="8"/>
  <c r="I51" i="8"/>
  <c r="I52" i="8"/>
  <c r="I53" i="8"/>
  <c r="I54" i="8"/>
  <c r="I55" i="8"/>
  <c r="I71" i="8"/>
  <c r="I72" i="8"/>
  <c r="I73" i="8"/>
  <c r="G47" i="8"/>
  <c r="G50" i="8"/>
  <c r="G53" i="8"/>
  <c r="G71" i="8"/>
  <c r="F47" i="8"/>
  <c r="F48" i="8"/>
  <c r="F49" i="8"/>
  <c r="F50" i="8"/>
  <c r="F51" i="8"/>
  <c r="F52" i="8"/>
  <c r="F53" i="8"/>
  <c r="F54" i="8"/>
  <c r="F55" i="8"/>
  <c r="F71" i="8"/>
  <c r="F72" i="8"/>
  <c r="F73" i="8"/>
  <c r="E47" i="8"/>
  <c r="E50" i="8"/>
  <c r="E53" i="8"/>
  <c r="E71" i="8"/>
  <c r="D47" i="8"/>
  <c r="D50" i="8"/>
  <c r="D53" i="8"/>
  <c r="D71" i="8"/>
  <c r="C47" i="8"/>
  <c r="C50" i="8"/>
  <c r="C53" i="8"/>
  <c r="C71" i="8"/>
  <c r="B47" i="8"/>
  <c r="B50" i="8"/>
  <c r="B53" i="8"/>
  <c r="B71" i="8"/>
  <c r="AN54" i="12"/>
  <c r="AN55" i="12"/>
  <c r="AN56" i="12"/>
  <c r="AN57" i="12"/>
  <c r="AN58" i="12"/>
  <c r="AN59" i="12"/>
  <c r="AN60" i="12"/>
  <c r="AN61" i="12"/>
  <c r="AN62" i="12"/>
  <c r="AI54" i="12"/>
  <c r="AI55" i="12"/>
  <c r="AI56" i="12"/>
  <c r="AI57" i="12"/>
  <c r="AI58" i="12"/>
  <c r="AI59" i="12"/>
  <c r="AI60" i="12"/>
  <c r="AI61" i="12"/>
  <c r="AI62" i="12"/>
  <c r="AD54" i="12"/>
  <c r="AD55" i="12"/>
  <c r="AD56" i="12"/>
  <c r="AD57" i="12"/>
  <c r="AD58" i="12"/>
  <c r="AD59" i="12"/>
  <c r="AD60" i="12"/>
  <c r="AD61" i="12"/>
  <c r="AD62" i="12"/>
  <c r="Y54" i="12"/>
  <c r="Y55" i="12"/>
  <c r="Y56" i="12"/>
  <c r="Y57" i="12"/>
  <c r="Y58" i="12"/>
  <c r="Y59" i="12"/>
  <c r="Y60" i="12"/>
  <c r="Y61" i="12"/>
  <c r="Y62" i="12"/>
  <c r="S54" i="12"/>
  <c r="S55" i="12"/>
  <c r="S56" i="12"/>
  <c r="S57" i="12"/>
  <c r="S58" i="12"/>
  <c r="S59" i="12"/>
  <c r="S60" i="12"/>
  <c r="S61" i="12"/>
  <c r="S62" i="12"/>
  <c r="P54" i="12"/>
  <c r="P57" i="12"/>
  <c r="P60" i="12"/>
  <c r="N54" i="12"/>
  <c r="N57" i="12"/>
  <c r="N60" i="12"/>
  <c r="D54" i="12"/>
  <c r="D57" i="12"/>
  <c r="D60" i="12"/>
  <c r="AC60" i="12" l="1"/>
  <c r="AB60" i="12" s="1"/>
  <c r="AM60" i="12"/>
  <c r="AL60" i="12" s="1"/>
  <c r="Q60" i="12"/>
  <c r="X57" i="12"/>
  <c r="W57" i="12" s="1"/>
  <c r="T57" i="12"/>
  <c r="U57" i="12" s="1"/>
  <c r="Q57" i="12"/>
  <c r="T60" i="12"/>
  <c r="T54" i="12"/>
  <c r="U54" i="12" s="1"/>
  <c r="AH54" i="12"/>
  <c r="AG54" i="12" s="1"/>
  <c r="AM54" i="12"/>
  <c r="AL54" i="12" s="1"/>
  <c r="X54" i="12"/>
  <c r="W54" i="12" s="1"/>
  <c r="AM57" i="12"/>
  <c r="AL57" i="12" s="1"/>
  <c r="AC54" i="12"/>
  <c r="AB54" i="12" s="1"/>
  <c r="AH57" i="12"/>
  <c r="AG57" i="12" s="1"/>
  <c r="X60" i="12"/>
  <c r="W60" i="12" s="1"/>
  <c r="AC57" i="12"/>
  <c r="AB57" i="12" s="1"/>
  <c r="Q54" i="12"/>
  <c r="AH60" i="12"/>
  <c r="AG60" i="12" s="1"/>
  <c r="R77" i="7" l="1"/>
  <c r="AP60" i="12"/>
  <c r="AQ60" i="12" s="1"/>
  <c r="R59" i="7" s="1"/>
  <c r="AP57" i="12"/>
  <c r="AQ57" i="12" s="1"/>
  <c r="R56" i="7" s="1"/>
  <c r="U60" i="12"/>
  <c r="AP54" i="12"/>
  <c r="AQ54" i="12" s="1"/>
  <c r="R53" i="7" s="1"/>
  <c r="I38" i="8"/>
  <c r="I39" i="8"/>
  <c r="I40" i="8"/>
  <c r="I41" i="8"/>
  <c r="I42" i="8"/>
  <c r="I43" i="8"/>
  <c r="I44" i="8"/>
  <c r="I45" i="8"/>
  <c r="I46" i="8"/>
  <c r="G38" i="8"/>
  <c r="G41" i="8"/>
  <c r="G44" i="8"/>
  <c r="F38" i="8"/>
  <c r="F39" i="8"/>
  <c r="F40" i="8"/>
  <c r="F41" i="8"/>
  <c r="F42" i="8"/>
  <c r="F43" i="8"/>
  <c r="F44" i="8"/>
  <c r="F45" i="8"/>
  <c r="F46" i="8"/>
  <c r="E38" i="8"/>
  <c r="E41" i="8"/>
  <c r="E44" i="8"/>
  <c r="D38" i="8"/>
  <c r="D41" i="8"/>
  <c r="D44" i="8"/>
  <c r="C38" i="8"/>
  <c r="C41" i="8"/>
  <c r="C44" i="8"/>
  <c r="B38" i="8"/>
  <c r="B41" i="8"/>
  <c r="B44" i="8"/>
  <c r="AN45" i="12"/>
  <c r="AN46" i="12"/>
  <c r="AN47" i="12"/>
  <c r="AN48" i="12"/>
  <c r="AN49" i="12"/>
  <c r="AN50" i="12"/>
  <c r="AN51" i="12"/>
  <c r="AN52" i="12"/>
  <c r="AN53" i="12"/>
  <c r="AI45" i="12"/>
  <c r="AI46" i="12"/>
  <c r="AI47" i="12"/>
  <c r="AI48" i="12"/>
  <c r="AI49" i="12"/>
  <c r="AI50" i="12"/>
  <c r="AI51" i="12"/>
  <c r="AI52" i="12"/>
  <c r="AI53" i="12"/>
  <c r="AD45" i="12"/>
  <c r="AD46" i="12"/>
  <c r="AD47" i="12"/>
  <c r="AD48" i="12"/>
  <c r="AD49" i="12"/>
  <c r="AD50" i="12"/>
  <c r="AD51" i="12"/>
  <c r="AD52" i="12"/>
  <c r="AD53" i="12"/>
  <c r="Y45" i="12"/>
  <c r="Y46" i="12"/>
  <c r="Y47" i="12"/>
  <c r="Y48" i="12"/>
  <c r="Y49" i="12"/>
  <c r="Y50" i="12"/>
  <c r="S48" i="12"/>
  <c r="S49" i="12"/>
  <c r="S50" i="12"/>
  <c r="S51" i="12"/>
  <c r="S52" i="12"/>
  <c r="S53" i="12"/>
  <c r="S45" i="12"/>
  <c r="S46" i="12"/>
  <c r="S47" i="12"/>
  <c r="P45" i="12"/>
  <c r="P48" i="12"/>
  <c r="P51" i="12"/>
  <c r="N45" i="12"/>
  <c r="N48" i="12"/>
  <c r="N51" i="12"/>
  <c r="D45" i="12"/>
  <c r="D48" i="12"/>
  <c r="D51" i="12"/>
  <c r="AR60" i="12" l="1"/>
  <c r="AS60" i="12" s="1"/>
  <c r="AR57" i="12"/>
  <c r="AS57" i="12" s="1"/>
  <c r="AC51" i="12"/>
  <c r="AB51" i="12" s="1"/>
  <c r="AM51" i="12"/>
  <c r="AL51" i="12" s="1"/>
  <c r="T45" i="12"/>
  <c r="U45" i="12" s="1"/>
  <c r="AR54" i="12"/>
  <c r="AS54" i="12" s="1"/>
  <c r="H47" i="8" s="1"/>
  <c r="J47" i="8" s="1"/>
  <c r="T48" i="12"/>
  <c r="U48" i="12" s="1"/>
  <c r="AC48" i="12"/>
  <c r="AB48" i="12" s="1"/>
  <c r="T51" i="12"/>
  <c r="U51" i="12" s="1"/>
  <c r="AM48" i="12"/>
  <c r="AL48" i="12" s="1"/>
  <c r="AM45" i="12"/>
  <c r="AL45" i="12" s="1"/>
  <c r="Q51" i="12"/>
  <c r="Q48" i="12"/>
  <c r="AH45" i="12"/>
  <c r="AG45" i="12" s="1"/>
  <c r="AC45" i="12"/>
  <c r="AB45" i="12" s="1"/>
  <c r="Q45" i="12"/>
  <c r="AH51" i="12"/>
  <c r="AG51" i="12" s="1"/>
  <c r="AH48" i="12"/>
  <c r="AG48" i="12" s="1"/>
  <c r="X45" i="12"/>
  <c r="W45" i="12" s="1"/>
  <c r="X48" i="12"/>
  <c r="W48" i="12" s="1"/>
  <c r="H71" i="8" l="1"/>
  <c r="J71" i="8" s="1"/>
  <c r="I77" i="7"/>
  <c r="J56" i="8"/>
  <c r="I59" i="7"/>
  <c r="H53" i="8"/>
  <c r="J53" i="8" s="1"/>
  <c r="I56" i="7"/>
  <c r="H50" i="8"/>
  <c r="J50" i="8" s="1"/>
  <c r="I53" i="7"/>
  <c r="AP51" i="12"/>
  <c r="AQ51" i="12" s="1"/>
  <c r="R50" i="7" s="1"/>
  <c r="AP48" i="12"/>
  <c r="AQ48" i="12" s="1"/>
  <c r="R47" i="7" s="1"/>
  <c r="AP45" i="12"/>
  <c r="AQ45" i="12" s="1"/>
  <c r="R44" i="7" s="1"/>
  <c r="I29" i="8"/>
  <c r="I30" i="8"/>
  <c r="I31" i="8"/>
  <c r="I32" i="8"/>
  <c r="I33" i="8"/>
  <c r="I34" i="8"/>
  <c r="I35" i="8"/>
  <c r="I36" i="8"/>
  <c r="I37" i="8"/>
  <c r="G29" i="8"/>
  <c r="G32" i="8"/>
  <c r="G35" i="8"/>
  <c r="F29" i="8"/>
  <c r="F30" i="8"/>
  <c r="F31" i="8"/>
  <c r="F32" i="8"/>
  <c r="F33" i="8"/>
  <c r="F34" i="8"/>
  <c r="F35" i="8"/>
  <c r="F36" i="8"/>
  <c r="F37" i="8"/>
  <c r="E29" i="8"/>
  <c r="E32" i="8"/>
  <c r="E35" i="8"/>
  <c r="D29" i="8"/>
  <c r="D32" i="8"/>
  <c r="D35" i="8"/>
  <c r="C29" i="8"/>
  <c r="C32" i="8"/>
  <c r="C35" i="8"/>
  <c r="B29" i="8"/>
  <c r="B32" i="8"/>
  <c r="B35" i="8"/>
  <c r="AR51" i="12" l="1"/>
  <c r="AS51" i="12" s="1"/>
  <c r="AR48" i="12"/>
  <c r="AS48" i="12" s="1"/>
  <c r="AR45" i="12"/>
  <c r="AS45" i="12" s="1"/>
  <c r="H44" i="8" l="1"/>
  <c r="J44" i="8" s="1"/>
  <c r="I50" i="7"/>
  <c r="H41" i="8"/>
  <c r="J41" i="8" s="1"/>
  <c r="I47" i="7"/>
  <c r="H38" i="8"/>
  <c r="J38" i="8" s="1"/>
  <c r="I44" i="7"/>
  <c r="AN36" i="12"/>
  <c r="AN37" i="12"/>
  <c r="AN38" i="12"/>
  <c r="AN39" i="12"/>
  <c r="AN40" i="12"/>
  <c r="AN41" i="12"/>
  <c r="AN42" i="12"/>
  <c r="AN43" i="12"/>
  <c r="AN44" i="12"/>
  <c r="AI36" i="12"/>
  <c r="AI37" i="12"/>
  <c r="AI38" i="12"/>
  <c r="AI39" i="12"/>
  <c r="AI40" i="12"/>
  <c r="AI41" i="12"/>
  <c r="AI42" i="12"/>
  <c r="AI43" i="12"/>
  <c r="AI44" i="12"/>
  <c r="AD36" i="12"/>
  <c r="AD37" i="12"/>
  <c r="AD38" i="12"/>
  <c r="AD39" i="12"/>
  <c r="AD40" i="12"/>
  <c r="AD41" i="12"/>
  <c r="AD42" i="12"/>
  <c r="AD43" i="12"/>
  <c r="AD44" i="12"/>
  <c r="Y39" i="12"/>
  <c r="Y40" i="12"/>
  <c r="Y41" i="12"/>
  <c r="Y42" i="12"/>
  <c r="Y43" i="12"/>
  <c r="Y44" i="12"/>
  <c r="Y36" i="12"/>
  <c r="Y37" i="12"/>
  <c r="Y38" i="12"/>
  <c r="S36" i="12"/>
  <c r="S37" i="12"/>
  <c r="S38" i="12"/>
  <c r="S39" i="12"/>
  <c r="S40" i="12"/>
  <c r="S41" i="12"/>
  <c r="S42" i="12"/>
  <c r="S43" i="12"/>
  <c r="S44" i="12"/>
  <c r="P36" i="12"/>
  <c r="P39" i="12"/>
  <c r="P42" i="12"/>
  <c r="N36" i="12"/>
  <c r="N39" i="12"/>
  <c r="N42" i="12"/>
  <c r="D36" i="12"/>
  <c r="D39" i="12"/>
  <c r="D42" i="12"/>
  <c r="AM36" i="12" l="1"/>
  <c r="AL36" i="12" s="1"/>
  <c r="X39" i="12"/>
  <c r="W39" i="12" s="1"/>
  <c r="AH42" i="12"/>
  <c r="AG42" i="12" s="1"/>
  <c r="AH36" i="12"/>
  <c r="AG36" i="12" s="1"/>
  <c r="X36" i="12"/>
  <c r="W36" i="12" s="1"/>
  <c r="X42" i="12"/>
  <c r="W42" i="12" s="1"/>
  <c r="T39" i="12"/>
  <c r="U39" i="12" s="1"/>
  <c r="Q42" i="12"/>
  <c r="T42" i="12"/>
  <c r="Q39" i="12"/>
  <c r="AH39" i="12"/>
  <c r="AG39" i="12" s="1"/>
  <c r="T36" i="12"/>
  <c r="U36" i="12" s="1"/>
  <c r="Q36" i="12"/>
  <c r="AC36" i="12"/>
  <c r="AB36" i="12" s="1"/>
  <c r="AC39" i="12"/>
  <c r="AB39" i="12" s="1"/>
  <c r="AC42" i="12"/>
  <c r="AB42" i="12" s="1"/>
  <c r="AM39" i="12"/>
  <c r="AL39" i="12" s="1"/>
  <c r="AM42" i="12"/>
  <c r="AL42" i="12" s="1"/>
  <c r="AP42" i="12" l="1"/>
  <c r="AQ42" i="12" s="1"/>
  <c r="R41" i="7" s="1"/>
  <c r="U42" i="12"/>
  <c r="AP39" i="12"/>
  <c r="AQ39" i="12" s="1"/>
  <c r="R38" i="7" s="1"/>
  <c r="AP36" i="12"/>
  <c r="AQ36" i="12" s="1"/>
  <c r="R35" i="7" s="1"/>
  <c r="AR42" i="12" l="1"/>
  <c r="AS42" i="12" s="1"/>
  <c r="AR39" i="12"/>
  <c r="AS39" i="12" s="1"/>
  <c r="AR36" i="12"/>
  <c r="AS36" i="12" s="1"/>
  <c r="I35" i="7" l="1"/>
  <c r="H29" i="8"/>
  <c r="J29" i="8" s="1"/>
  <c r="H32" i="8"/>
  <c r="J32" i="8" s="1"/>
  <c r="I38" i="7"/>
  <c r="H35" i="8"/>
  <c r="J35" i="8" s="1"/>
  <c r="I41" i="7"/>
  <c r="D15" i="12"/>
  <c r="D18" i="12"/>
  <c r="D21" i="12"/>
  <c r="D27" i="12"/>
  <c r="D30" i="12"/>
  <c r="D33" i="12"/>
  <c r="C8" i="7" l="1"/>
  <c r="C14" i="7"/>
  <c r="C17" i="7"/>
  <c r="C20" i="7"/>
  <c r="C26" i="7"/>
  <c r="C29" i="7"/>
  <c r="C32" i="7"/>
  <c r="AN15" i="12" l="1"/>
  <c r="AN16" i="12"/>
  <c r="AN17" i="12"/>
  <c r="AN18" i="12"/>
  <c r="AN19" i="12"/>
  <c r="AN20" i="12"/>
  <c r="AN21" i="12"/>
  <c r="AN22" i="12"/>
  <c r="AN23" i="12"/>
  <c r="AN27" i="12"/>
  <c r="AN28" i="12"/>
  <c r="AN29" i="12"/>
  <c r="AN30" i="12"/>
  <c r="AN31" i="12"/>
  <c r="AN32" i="12"/>
  <c r="AN33" i="12"/>
  <c r="AN34" i="12"/>
  <c r="AN35" i="12"/>
  <c r="AM15" i="12" l="1"/>
  <c r="AM18" i="12"/>
  <c r="AM33" i="12"/>
  <c r="AM30" i="12"/>
  <c r="AM27" i="12"/>
  <c r="AM21" i="12"/>
  <c r="Y15" i="12"/>
  <c r="Y16" i="12"/>
  <c r="Y17" i="12"/>
  <c r="Y18" i="12"/>
  <c r="Y19" i="12"/>
  <c r="Y20" i="12"/>
  <c r="Y21" i="12"/>
  <c r="Y22" i="12"/>
  <c r="Y23" i="12"/>
  <c r="Y27" i="12"/>
  <c r="Y28" i="12"/>
  <c r="Y29" i="12"/>
  <c r="Y30" i="12"/>
  <c r="Y31" i="12"/>
  <c r="Y32" i="12"/>
  <c r="Y33" i="12"/>
  <c r="Y34" i="12"/>
  <c r="Y35" i="12"/>
  <c r="X33" i="12" l="1"/>
  <c r="W33" i="12" s="1"/>
  <c r="X15" i="12"/>
  <c r="W15" i="12" s="1"/>
  <c r="X21" i="12"/>
  <c r="W21" i="12" s="1"/>
  <c r="X27" i="12"/>
  <c r="W27" i="12" s="1"/>
  <c r="X30" i="12"/>
  <c r="W30" i="12" s="1"/>
  <c r="X18" i="12"/>
  <c r="W18" i="12" s="1"/>
  <c r="AD21" i="12" l="1"/>
  <c r="AI21" i="12"/>
  <c r="AL21" i="12"/>
  <c r="AD22" i="12"/>
  <c r="AI22" i="12"/>
  <c r="AD23" i="12"/>
  <c r="AI23" i="12"/>
  <c r="AH21" i="12" l="1"/>
  <c r="AG21" i="12" s="1"/>
  <c r="AC21" i="12"/>
  <c r="AB21" i="12" s="1"/>
  <c r="AD10" i="12"/>
  <c r="AD11" i="12"/>
  <c r="AD15" i="12"/>
  <c r="AD16" i="12"/>
  <c r="AD17" i="12"/>
  <c r="AD18" i="12"/>
  <c r="AD19" i="12"/>
  <c r="AD20" i="12"/>
  <c r="AD27" i="12"/>
  <c r="AD28" i="12"/>
  <c r="AD29" i="12"/>
  <c r="AD30" i="12"/>
  <c r="AD31" i="12"/>
  <c r="AD32" i="12"/>
  <c r="AD33" i="12"/>
  <c r="AD34" i="12"/>
  <c r="AD35" i="12"/>
  <c r="J32" i="7" l="1"/>
  <c r="J29" i="7"/>
  <c r="J26" i="7"/>
  <c r="J20" i="7"/>
  <c r="J17" i="7"/>
  <c r="J14" i="7"/>
  <c r="J8" i="7"/>
  <c r="M8" i="7" l="1"/>
  <c r="N8" i="7"/>
  <c r="O8" i="7"/>
  <c r="P8" i="7"/>
  <c r="Q8" i="7"/>
  <c r="M9" i="7"/>
  <c r="N9" i="7"/>
  <c r="O9" i="7"/>
  <c r="P9" i="7"/>
  <c r="Q9" i="7"/>
  <c r="M10" i="7"/>
  <c r="N10" i="7"/>
  <c r="O10" i="7"/>
  <c r="P10" i="7"/>
  <c r="Q10" i="7"/>
  <c r="M14" i="7"/>
  <c r="N14" i="7"/>
  <c r="O14" i="7"/>
  <c r="P14" i="7"/>
  <c r="Q14" i="7"/>
  <c r="M15" i="7"/>
  <c r="N15" i="7"/>
  <c r="O15" i="7"/>
  <c r="P15" i="7"/>
  <c r="Q15" i="7"/>
  <c r="M16" i="7"/>
  <c r="N16" i="7"/>
  <c r="O16" i="7"/>
  <c r="P16" i="7"/>
  <c r="Q16" i="7"/>
  <c r="M17" i="7"/>
  <c r="N17" i="7"/>
  <c r="O17" i="7"/>
  <c r="P17" i="7"/>
  <c r="Q17" i="7"/>
  <c r="M18" i="7"/>
  <c r="N18" i="7"/>
  <c r="O18" i="7"/>
  <c r="P18" i="7"/>
  <c r="Q18" i="7"/>
  <c r="M19" i="7"/>
  <c r="N19" i="7"/>
  <c r="O19" i="7"/>
  <c r="P19" i="7"/>
  <c r="Q19" i="7"/>
  <c r="M20" i="7"/>
  <c r="N20" i="7"/>
  <c r="O20" i="7"/>
  <c r="P20" i="7"/>
  <c r="Q20" i="7"/>
  <c r="M21" i="7"/>
  <c r="N21" i="7"/>
  <c r="O21" i="7"/>
  <c r="P21" i="7"/>
  <c r="Q21" i="7"/>
  <c r="M22" i="7"/>
  <c r="N22" i="7"/>
  <c r="O22" i="7"/>
  <c r="P22" i="7"/>
  <c r="Q22" i="7"/>
  <c r="M26" i="7"/>
  <c r="N26" i="7"/>
  <c r="O26" i="7"/>
  <c r="P26" i="7"/>
  <c r="Q26" i="7"/>
  <c r="M27" i="7"/>
  <c r="N27" i="7"/>
  <c r="O27" i="7"/>
  <c r="P27" i="7"/>
  <c r="Q27" i="7"/>
  <c r="M28" i="7"/>
  <c r="N28" i="7"/>
  <c r="O28" i="7"/>
  <c r="P28" i="7"/>
  <c r="Q28" i="7"/>
  <c r="M29" i="7"/>
  <c r="N29" i="7"/>
  <c r="O29" i="7"/>
  <c r="P29" i="7"/>
  <c r="Q29" i="7"/>
  <c r="M30" i="7"/>
  <c r="N30" i="7"/>
  <c r="O30" i="7"/>
  <c r="P30" i="7"/>
  <c r="Q30" i="7"/>
  <c r="M31" i="7"/>
  <c r="N31" i="7"/>
  <c r="O31" i="7"/>
  <c r="P31" i="7"/>
  <c r="Q31" i="7"/>
  <c r="M32" i="7"/>
  <c r="N32" i="7"/>
  <c r="O32" i="7"/>
  <c r="P32" i="7"/>
  <c r="Q32" i="7"/>
  <c r="M33" i="7"/>
  <c r="N33" i="7"/>
  <c r="O33" i="7"/>
  <c r="P33" i="7"/>
  <c r="Q33" i="7"/>
  <c r="M34" i="7"/>
  <c r="N34" i="7"/>
  <c r="O34" i="7"/>
  <c r="P34" i="7"/>
  <c r="Q34" i="7"/>
  <c r="AI15" i="12" l="1"/>
  <c r="AI16" i="12"/>
  <c r="AI17" i="12"/>
  <c r="AI18" i="12"/>
  <c r="AI19" i="12"/>
  <c r="AI20" i="12"/>
  <c r="AI27" i="12"/>
  <c r="AI28" i="12"/>
  <c r="AI29" i="12"/>
  <c r="AI30" i="12"/>
  <c r="AI31" i="12"/>
  <c r="AI32" i="12"/>
  <c r="AI33" i="12"/>
  <c r="AI34" i="12"/>
  <c r="AI35" i="12"/>
  <c r="AH30" i="12" l="1"/>
  <c r="AG30" i="12" s="1"/>
  <c r="S15" i="12"/>
  <c r="S16" i="12"/>
  <c r="S17" i="12"/>
  <c r="S18" i="12"/>
  <c r="S19" i="12"/>
  <c r="S20" i="12"/>
  <c r="S21" i="12"/>
  <c r="S22" i="12"/>
  <c r="S23" i="12"/>
  <c r="S27" i="12"/>
  <c r="S28" i="12"/>
  <c r="S29" i="12"/>
  <c r="S30" i="12"/>
  <c r="S31" i="12"/>
  <c r="S32" i="12"/>
  <c r="S33" i="12"/>
  <c r="S34" i="12"/>
  <c r="S35" i="12"/>
  <c r="T33" i="12" l="1"/>
  <c r="T18" i="12"/>
  <c r="T30" i="12"/>
  <c r="T27" i="12"/>
  <c r="T21" i="12"/>
  <c r="T15" i="12"/>
  <c r="AL15" i="12"/>
  <c r="AH15" i="12"/>
  <c r="AG15" i="12" s="1"/>
  <c r="AH18" i="12"/>
  <c r="AG18" i="12" s="1"/>
  <c r="AH33" i="12"/>
  <c r="AG33" i="12" s="1"/>
  <c r="AC15" i="12"/>
  <c r="AB15" i="12" s="1"/>
  <c r="AL27" i="12"/>
  <c r="AL33" i="12"/>
  <c r="AL30" i="12"/>
  <c r="AL18" i="12"/>
  <c r="AC30" i="12"/>
  <c r="AB30" i="12" s="1"/>
  <c r="AH27" i="12"/>
  <c r="AG27" i="12" s="1"/>
  <c r="AC27" i="12"/>
  <c r="AB27" i="12" s="1"/>
  <c r="AC33" i="12"/>
  <c r="AB33" i="12" s="1"/>
  <c r="AC18" i="12"/>
  <c r="AB18" i="12" s="1"/>
  <c r="U21" i="12" l="1"/>
  <c r="AP21" i="12"/>
  <c r="U27" i="12"/>
  <c r="AP27" i="12"/>
  <c r="U30" i="12"/>
  <c r="AP30" i="12"/>
  <c r="U15" i="12"/>
  <c r="AP15" i="12"/>
  <c r="U18" i="12"/>
  <c r="AP18" i="12"/>
  <c r="U33" i="12"/>
  <c r="AP33" i="12"/>
  <c r="D20" i="7"/>
  <c r="E20" i="7"/>
  <c r="F20" i="7"/>
  <c r="G20" i="7"/>
  <c r="H20" i="7"/>
  <c r="P21" i="12"/>
  <c r="N21" i="12"/>
  <c r="U20" i="7"/>
  <c r="V20" i="7"/>
  <c r="G21" i="7"/>
  <c r="U21" i="7"/>
  <c r="V21" i="7"/>
  <c r="G22" i="7"/>
  <c r="U22" i="7"/>
  <c r="V22" i="7"/>
  <c r="D26" i="7"/>
  <c r="E26" i="7"/>
  <c r="F26" i="7"/>
  <c r="G26" i="7"/>
  <c r="H26" i="7"/>
  <c r="P27" i="12"/>
  <c r="N27" i="12"/>
  <c r="U26" i="7"/>
  <c r="V26" i="7"/>
  <c r="G27" i="7"/>
  <c r="U27" i="7"/>
  <c r="V27" i="7"/>
  <c r="G28" i="7"/>
  <c r="U28" i="7"/>
  <c r="V28" i="7"/>
  <c r="D29" i="7"/>
  <c r="E29" i="7"/>
  <c r="F29" i="7"/>
  <c r="G29" i="7"/>
  <c r="H29" i="7"/>
  <c r="P30" i="12"/>
  <c r="N30" i="12"/>
  <c r="U29" i="7"/>
  <c r="V29" i="7"/>
  <c r="G30" i="7"/>
  <c r="U30" i="7"/>
  <c r="V30" i="7"/>
  <c r="G31" i="7"/>
  <c r="U31" i="7"/>
  <c r="V31" i="7"/>
  <c r="D32" i="7"/>
  <c r="E32" i="7"/>
  <c r="F32" i="7"/>
  <c r="G32" i="7"/>
  <c r="H32" i="7"/>
  <c r="P33" i="12"/>
  <c r="N33" i="12"/>
  <c r="U32" i="7"/>
  <c r="V32" i="7"/>
  <c r="G33" i="7"/>
  <c r="U33" i="7"/>
  <c r="V33" i="7"/>
  <c r="G34" i="7"/>
  <c r="U34" i="7"/>
  <c r="V34" i="7"/>
  <c r="C26" i="8"/>
  <c r="D26" i="8"/>
  <c r="E26" i="8"/>
  <c r="F26" i="8"/>
  <c r="G26" i="8"/>
  <c r="I26" i="8"/>
  <c r="F27" i="8"/>
  <c r="I27" i="8"/>
  <c r="F28" i="8"/>
  <c r="I28" i="8"/>
  <c r="C23" i="8"/>
  <c r="D23" i="8"/>
  <c r="E23" i="8"/>
  <c r="F23" i="8"/>
  <c r="G23" i="8"/>
  <c r="I23" i="8"/>
  <c r="F24" i="8"/>
  <c r="I24" i="8"/>
  <c r="F25" i="8"/>
  <c r="I25" i="8"/>
  <c r="C20" i="8"/>
  <c r="D20" i="8"/>
  <c r="E20" i="8"/>
  <c r="F20" i="8"/>
  <c r="G20" i="8"/>
  <c r="I20" i="8"/>
  <c r="F21" i="8"/>
  <c r="I21" i="8"/>
  <c r="F22" i="8"/>
  <c r="I22" i="8"/>
  <c r="C17" i="8"/>
  <c r="D17" i="8"/>
  <c r="E17" i="8"/>
  <c r="F17" i="8"/>
  <c r="G17" i="8"/>
  <c r="I17" i="8"/>
  <c r="F18" i="8"/>
  <c r="I18" i="8"/>
  <c r="F19" i="8"/>
  <c r="I19" i="8"/>
  <c r="U8" i="7"/>
  <c r="U9" i="7"/>
  <c r="U10" i="7"/>
  <c r="U14" i="7"/>
  <c r="U15" i="7"/>
  <c r="U16" i="7"/>
  <c r="U17" i="7"/>
  <c r="U18" i="7"/>
  <c r="U19" i="7"/>
  <c r="G8" i="7"/>
  <c r="G9" i="7"/>
  <c r="G10" i="7"/>
  <c r="G14" i="7"/>
  <c r="G15" i="7"/>
  <c r="G16" i="7"/>
  <c r="G17" i="7"/>
  <c r="G18" i="7"/>
  <c r="G19" i="7"/>
  <c r="F8" i="8"/>
  <c r="F9" i="8"/>
  <c r="F10" i="8"/>
  <c r="F11" i="8"/>
  <c r="F12" i="8"/>
  <c r="F13" i="8"/>
  <c r="F14" i="8"/>
  <c r="F15" i="8"/>
  <c r="F16" i="8"/>
  <c r="V8" i="7"/>
  <c r="V9" i="7"/>
  <c r="V10" i="7"/>
  <c r="V14" i="7"/>
  <c r="V15" i="7"/>
  <c r="V16" i="7"/>
  <c r="V17" i="7"/>
  <c r="V18" i="7"/>
  <c r="V19" i="7"/>
  <c r="N9" i="12"/>
  <c r="N15" i="12"/>
  <c r="N18" i="12"/>
  <c r="P9" i="12"/>
  <c r="P15" i="12"/>
  <c r="P18" i="12"/>
  <c r="D8" i="7"/>
  <c r="D14" i="7"/>
  <c r="D17" i="7"/>
  <c r="E8" i="7"/>
  <c r="E14" i="7"/>
  <c r="E17" i="7"/>
  <c r="F8" i="7"/>
  <c r="F14" i="7"/>
  <c r="F17" i="7"/>
  <c r="H8" i="7"/>
  <c r="H14" i="7"/>
  <c r="H17" i="7"/>
  <c r="I8" i="8"/>
  <c r="I9" i="8"/>
  <c r="I10" i="8"/>
  <c r="I11" i="8"/>
  <c r="I12" i="8"/>
  <c r="I13" i="8"/>
  <c r="I14" i="8"/>
  <c r="I15" i="8"/>
  <c r="I16" i="8"/>
  <c r="G8" i="8"/>
  <c r="G11" i="8"/>
  <c r="G14" i="8"/>
  <c r="C8" i="8"/>
  <c r="D8" i="8"/>
  <c r="E8" i="8"/>
  <c r="C11" i="8"/>
  <c r="D11" i="8"/>
  <c r="E11" i="8"/>
  <c r="C14" i="8"/>
  <c r="D14" i="8"/>
  <c r="E14" i="8"/>
  <c r="B14" i="8" l="1"/>
  <c r="B17" i="7"/>
  <c r="B20" i="7"/>
  <c r="B17" i="8"/>
  <c r="B14" i="7"/>
  <c r="B11" i="8"/>
  <c r="B23" i="8"/>
  <c r="B29" i="7"/>
  <c r="B26" i="7"/>
  <c r="B20" i="8"/>
  <c r="B8" i="7"/>
  <c r="B8" i="8"/>
  <c r="B26" i="8"/>
  <c r="B32" i="7"/>
  <c r="Q15" i="12"/>
  <c r="Q27" i="12"/>
  <c r="Q18" i="12"/>
  <c r="Q33" i="12"/>
  <c r="Q9" i="12"/>
  <c r="Q21" i="12"/>
  <c r="Q30" i="12"/>
  <c r="AQ27" i="12" l="1"/>
  <c r="R26" i="7" s="1"/>
  <c r="AQ30" i="12"/>
  <c r="R29" i="7" s="1"/>
  <c r="AQ21" i="12"/>
  <c r="R20" i="7" s="1"/>
  <c r="R8" i="7"/>
  <c r="AQ18" i="12"/>
  <c r="R17" i="7" s="1"/>
  <c r="AQ15" i="12"/>
  <c r="R14" i="7" s="1"/>
  <c r="AQ33" i="12"/>
  <c r="R32" i="7" s="1"/>
  <c r="AR33" i="12"/>
  <c r="AS33" i="12" s="1"/>
  <c r="AR30" i="12"/>
  <c r="AS30" i="12" s="1"/>
  <c r="AR27" i="12"/>
  <c r="AS27" i="12" s="1"/>
  <c r="AR21" i="12"/>
  <c r="AS21" i="12" s="1"/>
  <c r="AR18" i="12"/>
  <c r="AS18" i="12" s="1"/>
  <c r="AR15" i="12"/>
  <c r="AS15" i="12" s="1"/>
  <c r="AR9" i="12"/>
  <c r="AS9" i="12" s="1"/>
  <c r="H14" i="8" l="1"/>
  <c r="J14" i="8" s="1"/>
  <c r="I29" i="7"/>
  <c r="I20" i="7"/>
  <c r="I26" i="7"/>
  <c r="I14" i="7"/>
  <c r="I32" i="7"/>
  <c r="I8" i="7"/>
  <c r="H23" i="8"/>
  <c r="J23" i="8" s="1"/>
  <c r="I17" i="7"/>
  <c r="H20" i="8"/>
  <c r="J20" i="8" s="1"/>
  <c r="H17" i="8"/>
  <c r="J17" i="8" s="1"/>
  <c r="H26" i="8" l="1"/>
  <c r="J26" i="8" s="1"/>
  <c r="H11" i="8"/>
  <c r="J11" i="8" s="1"/>
  <c r="H8" i="8"/>
  <c r="J8" i="8" s="1"/>
</calcChain>
</file>

<file path=xl/sharedStrings.xml><?xml version="1.0" encoding="utf-8"?>
<sst xmlns="http://schemas.openxmlformats.org/spreadsheetml/2006/main" count="1526" uniqueCount="704">
  <si>
    <t>DESCRIPCIÓN</t>
  </si>
  <si>
    <t>POSIBLES CONSECUENCIAS</t>
  </si>
  <si>
    <t>TRATAMIENTO</t>
  </si>
  <si>
    <t>RESPONSABLE (S) EN EL PROCESO</t>
  </si>
  <si>
    <t>RIESGO</t>
  </si>
  <si>
    <t xml:space="preserve">PROBABILIDAD </t>
  </si>
  <si>
    <t xml:space="preserve">IMPACTO </t>
  </si>
  <si>
    <t>ACCIÓN DURANTE (Contingencia)</t>
  </si>
  <si>
    <t>ACCIÓN DESPUÉS (Recuperación)</t>
  </si>
  <si>
    <t>LISTAS DESPLEGABLES</t>
  </si>
  <si>
    <t>Estado de los controles:</t>
  </si>
  <si>
    <t xml:space="preserve"> No existen</t>
  </si>
  <si>
    <t xml:space="preserve"> No efectivos y no documentados</t>
  </si>
  <si>
    <t xml:space="preserve"> No Efectivos y documentados  </t>
  </si>
  <si>
    <t xml:space="preserve">  Efectivos y no documentados</t>
  </si>
  <si>
    <t xml:space="preserve"> Efectivos y documentados</t>
  </si>
  <si>
    <t xml:space="preserve"> Documentados, Efectivos y aplicados</t>
  </si>
  <si>
    <t>SITUACIÓN DEL RIESGO LUEGO DE SEGUIMIENTO</t>
  </si>
  <si>
    <t>ETAPA 1</t>
  </si>
  <si>
    <t>FACTORES DE RIESGO INTERNOS:</t>
  </si>
  <si>
    <t>Identificación del Riesgo</t>
  </si>
  <si>
    <t>ETAPA 2</t>
  </si>
  <si>
    <t>Análisis del Riesgo</t>
  </si>
  <si>
    <t>PROBABILIDAD</t>
  </si>
  <si>
    <t>IMPACTO</t>
  </si>
  <si>
    <t>ETAPA 3</t>
  </si>
  <si>
    <t>ETAPA 4</t>
  </si>
  <si>
    <t>Tratamiento del Riesgo:</t>
  </si>
  <si>
    <t>Manejo del Riesgo</t>
  </si>
  <si>
    <t xml:space="preserve">CAUSA </t>
  </si>
  <si>
    <t>CONSECUENCIA</t>
  </si>
  <si>
    <t>INDICADOR DE RIESGO</t>
  </si>
  <si>
    <t>Talento Humano</t>
  </si>
  <si>
    <t>Sistemas de Información</t>
  </si>
  <si>
    <t>Recursos Financieros</t>
  </si>
  <si>
    <t>Procedimientos y reglamentación</t>
  </si>
  <si>
    <t>Infraestructura</t>
  </si>
  <si>
    <t>Socioculturales</t>
  </si>
  <si>
    <t>Orden Público</t>
  </si>
  <si>
    <t>Legales y Normativos</t>
  </si>
  <si>
    <t>Tecnológicos</t>
  </si>
  <si>
    <t>Esta matriz de priorización no tiene en cuenta los controles asociados a la prevención o mitigación del riesgo</t>
  </si>
  <si>
    <t>Evitar
Reducir
Transferir
Compartir</t>
  </si>
  <si>
    <t>Reducir
Transferir
Compartir</t>
  </si>
  <si>
    <t>Asumir</t>
  </si>
  <si>
    <t>Valoración
del Riesgo</t>
  </si>
  <si>
    <t>OPCIÓN DE TRATAMIENTO</t>
  </si>
  <si>
    <t>ACCIONES A TOMAR</t>
  </si>
  <si>
    <t>El riesgo se mide de acuerdo al impacto y la probabilidad para ubicarlo en la matriz de priorización inicial</t>
  </si>
  <si>
    <t>NIVEL
EXPOSICIÓN 
RIESGO</t>
  </si>
  <si>
    <t>No</t>
  </si>
  <si>
    <t>No.</t>
  </si>
  <si>
    <t>CAUSA</t>
  </si>
  <si>
    <t>CONTROLES</t>
  </si>
  <si>
    <t>INDICADOR DEL RIESGO</t>
  </si>
  <si>
    <t>Periodicidad</t>
  </si>
  <si>
    <t>Seguimiento al Mapa de riesgos</t>
  </si>
  <si>
    <t>Nombre</t>
  </si>
  <si>
    <t>Medición</t>
  </si>
  <si>
    <t>Análisis</t>
  </si>
  <si>
    <t>Código</t>
  </si>
  <si>
    <t xml:space="preserve">INSTRUCTIVO METODOLOGÍA ADMINISTRACIÓN DE RIESGOS </t>
  </si>
  <si>
    <t>SISTEMA DE GESTIÓN DE CALIDAD</t>
  </si>
  <si>
    <t>TIPO</t>
  </si>
  <si>
    <t>ACCIÓN</t>
  </si>
  <si>
    <t>CLASE</t>
  </si>
  <si>
    <t>VALORACIÓN</t>
  </si>
  <si>
    <t>NIVEL DE EXPOSICIÓN AL RIESGO</t>
  </si>
  <si>
    <t>Se debe realizar seguimiento a los riesgos con el fin de verificar su impacto, probabilidad y la valoración de los controles.</t>
  </si>
  <si>
    <t>IDENTIFICACIÓN DEL RIESGO</t>
  </si>
  <si>
    <t>IDENTIFICACIÓN</t>
  </si>
  <si>
    <t>ANÁLISIS</t>
  </si>
  <si>
    <t>MANEJO</t>
  </si>
  <si>
    <t>Se debe formular un indicador que permita monitorear el comportamiento del riesgo respecto al tratamiento y  las acciones emprendidas.</t>
  </si>
  <si>
    <t>Indicador de Monitoreo de Riesgo</t>
  </si>
  <si>
    <t>Calificación del Control</t>
  </si>
  <si>
    <t>Caracterice el riesgo de acuerdo a los conceptos siguientes:</t>
  </si>
  <si>
    <t>Establezca el contexto de su proceso (usuario de metodología) en la Universidad y con el entorno de acuerdo a los siguientes factores generadores de riesgo:</t>
  </si>
  <si>
    <t>Los factores de riesgo le ayudaran a determinar las causas que originan el riesgo, para ello podrá utilizar el diagrama causa - efecto</t>
  </si>
  <si>
    <t>Control</t>
  </si>
  <si>
    <t>- Recursos asignados
- Relación costo - beneficio
- Planes de contingencia que se hayan formulado previamente o actividades que el proceso ha establecido con anterioridad.</t>
  </si>
  <si>
    <t>LEVE</t>
  </si>
  <si>
    <t>MODERADO</t>
  </si>
  <si>
    <t>GRAVE</t>
  </si>
  <si>
    <t>ASUMIR</t>
  </si>
  <si>
    <t>REDUCIR</t>
  </si>
  <si>
    <t>EVITAR</t>
  </si>
  <si>
    <t>COMPARTIR</t>
  </si>
  <si>
    <t>TRANSFERIR</t>
  </si>
  <si>
    <t>PLAN DE CONTINGENCIA</t>
  </si>
  <si>
    <r>
      <t>Riesgo</t>
    </r>
    <r>
      <rPr>
        <sz val="8"/>
        <rFont val="Calibri"/>
        <family val="2"/>
        <scheme val="minor"/>
      </rPr>
      <t xml:space="preserve">: Posibilidad de que ocurra un acontecimiento que impacte el alcance de los objetivos y resultados de la Institución </t>
    </r>
  </si>
  <si>
    <r>
      <t>Descripción</t>
    </r>
    <r>
      <rPr>
        <sz val="8"/>
        <rFont val="Calibri"/>
        <family val="2"/>
        <scheme val="minor"/>
      </rPr>
      <t>: se refiere a las características generales o las formas en que se observa o manifiesta el riesgo identificado.</t>
    </r>
  </si>
  <si>
    <r>
      <t>Consecuencias</t>
    </r>
    <r>
      <rPr>
        <sz val="8"/>
        <rFont val="Calibri"/>
        <family val="2"/>
        <scheme val="minor"/>
      </rPr>
      <t>: corresponde a los efectos ocasionados por el riesgo.</t>
    </r>
  </si>
  <si>
    <r>
      <t xml:space="preserve">Causas:  </t>
    </r>
    <r>
      <rPr>
        <sz val="8"/>
        <rFont val="Calibri"/>
        <family val="2"/>
        <scheme val="minor"/>
      </rPr>
      <t>Es lo que origina el riesgo, son el punto de partida para el planteamiento de acciones preventivas. Las causas se deben establecer a partir de los factores internos y externos que se establecieron en el contexto. Para determinar las causas se podrá utilizar el diagrama causa - efecto.</t>
    </r>
  </si>
  <si>
    <r>
      <t xml:space="preserve">PROBABILIDAD: </t>
    </r>
    <r>
      <rPr>
        <sz val="8"/>
        <rFont val="Calibri"/>
        <family val="2"/>
        <scheme val="minor"/>
      </rPr>
      <t>Frecuencia que podría presentar el riesgo.</t>
    </r>
  </si>
  <si>
    <r>
      <t xml:space="preserve">Control: </t>
    </r>
    <r>
      <rPr>
        <sz val="8"/>
        <rFont val="Calibri"/>
        <family val="2"/>
        <scheme val="minor"/>
      </rPr>
      <t>Es toda acción que tiende a prevenir o mitigar los riesgos, significa analizar el desempeño de los procesos, evidenciando posibles desviaciones frente al resultado esperado. Los controles proporcionan un modelo operacional de seguridad razonable en el logro de los objetivos. Tipos:</t>
    </r>
  </si>
  <si>
    <r>
      <t xml:space="preserve">Acciones Preventivas
</t>
    </r>
    <r>
      <rPr>
        <sz val="8"/>
        <rFont val="Calibri"/>
        <family val="2"/>
        <scheme val="minor"/>
      </rPr>
      <t>Se deberá tener en cuenta:</t>
    </r>
  </si>
  <si>
    <r>
      <t>o</t>
    </r>
    <r>
      <rPr>
        <sz val="7"/>
        <rFont val="Calibri"/>
        <family val="2"/>
        <scheme val="minor"/>
      </rPr>
      <t xml:space="preserve"> </t>
    </r>
    <r>
      <rPr>
        <sz val="8"/>
        <rFont val="Calibri"/>
        <family val="2"/>
        <scheme val="minor"/>
      </rPr>
      <t>Evitar: Implementar acciones direccionadas a prevenir la materialización del riesgo
o Reducir: Implementar acciones orientadas a disminuir la probabilidad y el impacto del riesgo
o Transferir:  Implementar acciones que permitan traspasar las pérdidas a una entidad externa.
o Compartir: Implementar acciones que permitan la cooperación entre los procesos.
o Asumir: Aceptar el riesgo</t>
    </r>
  </si>
  <si>
    <r>
      <t xml:space="preserve">Plan de Mitigación
</t>
    </r>
    <r>
      <rPr>
        <sz val="8"/>
        <rFont val="Calibri"/>
        <family val="2"/>
        <scheme val="minor"/>
      </rPr>
      <t>Se deberá tener en cuenta:</t>
    </r>
  </si>
  <si>
    <t>MEDIA</t>
  </si>
  <si>
    <t>Operacional</t>
  </si>
  <si>
    <t>TABLA 1. ANÁLISIS DE IMPACTO</t>
  </si>
  <si>
    <t>Estratégico</t>
  </si>
  <si>
    <t>Imagen</t>
  </si>
  <si>
    <t>Financiero</t>
  </si>
  <si>
    <t>Contable</t>
  </si>
  <si>
    <t>Cumplimiento</t>
  </si>
  <si>
    <t>Tecnología</t>
  </si>
  <si>
    <t>Información</t>
  </si>
  <si>
    <t>Ambiental</t>
  </si>
  <si>
    <t>Derechos Humanos</t>
  </si>
  <si>
    <t>Comprende los riesgos relacionados tanto con la parte operativa como con la técnica de la Universidad, incluye riesgos provenientes de los procesos y procedimientos internos, estructura de la entidad y administración de bienes.</t>
  </si>
  <si>
    <t>Se relacionan con la elaboración de los estados financieros para que cumplan con los principios de confiabilidad, relevancia y comprensibilidad. Así como el uso para para la toma de decisiones</t>
  </si>
  <si>
    <t>Se asocian con la capacidad para cumplir con los requisitos legales, normativos y contractuales que inciden en la Universidad</t>
  </si>
  <si>
    <t>Se asocian con la infraestructura tecnológica e informática (hardware y Software) que soportan las operaciones de la Universidad</t>
  </si>
  <si>
    <t xml:space="preserve">Se refieren a la salvaguarda de la información con los que cuenta la Universidad
</t>
  </si>
  <si>
    <t>Están relacionados con el cumplimiento de los principios y valores, la aplicación de políticas y conductas éticas que garanticen que no se presente el uso indebido del poder, recursos o información en beneficio particular</t>
  </si>
  <si>
    <t>Se asocia con los aspectos que generan impactos ambientales</t>
  </si>
  <si>
    <t>Se relacionan con la vulneración de los DDHH en el ámbito de influencia de la Universidad.</t>
  </si>
  <si>
    <t xml:space="preserve">ALTA </t>
  </si>
  <si>
    <t>Afecta la imagen a Nivel Nacional y/o Internacional</t>
  </si>
  <si>
    <t>BAJA</t>
  </si>
  <si>
    <t>Afecta la imagen a Nivel institucional</t>
  </si>
  <si>
    <t>N/A</t>
  </si>
  <si>
    <t>No existe afectación a los DDHH, pero se presenta una situación que podría desencadenar la vulneración</t>
  </si>
  <si>
    <t>TABLA 2. ANÁLISIS DE PROBABILIDAD</t>
  </si>
  <si>
    <t>Tipo de 
riesgo</t>
  </si>
  <si>
    <t>Probabilidad</t>
  </si>
  <si>
    <t>Nivel</t>
  </si>
  <si>
    <t xml:space="preserve"> 5 o más veces en la vigencia</t>
  </si>
  <si>
    <t>3 a 4 veces en la vigencia</t>
  </si>
  <si>
    <t>Menos de 3 veces en la vigencia</t>
  </si>
  <si>
    <t xml:space="preserve">       Impacto </t>
  </si>
  <si>
    <t>ALTO</t>
  </si>
  <si>
    <t>MEDIO</t>
  </si>
  <si>
    <t>BAJO</t>
  </si>
  <si>
    <t>Corrupción</t>
  </si>
  <si>
    <t>MEDIO ALTO</t>
  </si>
  <si>
    <t>MEDIO BAJO</t>
  </si>
  <si>
    <t>Derechos_Humanos</t>
  </si>
  <si>
    <t>Seguridad_y_Salud_en_el_trabajo</t>
  </si>
  <si>
    <t>Tecnológico</t>
  </si>
  <si>
    <t>ALTA</t>
  </si>
  <si>
    <t>MEDIO ALTA</t>
  </si>
  <si>
    <t>MEDIO BAJA</t>
  </si>
  <si>
    <t xml:space="preserve">LEVE </t>
  </si>
  <si>
    <t>PROCESOS</t>
  </si>
  <si>
    <t>DOCENCIA</t>
  </si>
  <si>
    <t>INTERNACIONALIZACIÓN</t>
  </si>
  <si>
    <t>EGRESADOS</t>
  </si>
  <si>
    <t>MAPA</t>
  </si>
  <si>
    <t>PDI</t>
  </si>
  <si>
    <t>UNIDAD</t>
  </si>
  <si>
    <t>RECTORÍA</t>
  </si>
  <si>
    <t>JURIDICA</t>
  </si>
  <si>
    <t>PLANEACIÓN</t>
  </si>
  <si>
    <t>BIENESTAR_INSTITUCIONAL</t>
  </si>
  <si>
    <t>ADMINISTRACIÓN_INSTITUCIONAL</t>
  </si>
  <si>
    <t>DIRECCIONAMIENTO_INSTITUCIONAL</t>
  </si>
  <si>
    <t>INVESTIGACIÓN_E_INNOVACIÓN</t>
  </si>
  <si>
    <t>CONTROL_SEGUIMIENTO</t>
  </si>
  <si>
    <t>ASEGURAMIENTO_DE_LA_CALIDAD_INSTITUCIONAL</t>
  </si>
  <si>
    <t>EXTENSIÓN_PROYECCIÓN_SOCIAL</t>
  </si>
  <si>
    <t>CONTROL_INTERNO_DISCIPLINARIO</t>
  </si>
  <si>
    <t>RELACIONES_INTERNACIONALES</t>
  </si>
  <si>
    <t>SECRETARIA_GENERAL</t>
  </si>
  <si>
    <t>VICERRECTORÍA_ACADÉMICA</t>
  </si>
  <si>
    <t>VICERRECTORIA_ADMINISTRATIVA_FINANCIERA</t>
  </si>
  <si>
    <t>GESTIÓN_FINANCIERA</t>
  </si>
  <si>
    <t>GESTIÓN_DE_SERVICIOS_INSTITUCIONALES</t>
  </si>
  <si>
    <t>CONTROL_INTERNO</t>
  </si>
  <si>
    <t>BIBLIOTECA_E_INFORMACIÓN_CIENTIFICA</t>
  </si>
  <si>
    <t>FACULTAD_CIENCIAS_DE_LA_SALUD</t>
  </si>
  <si>
    <t>FACULTAD_INGENIERÍAS</t>
  </si>
  <si>
    <t>FACULTAD_INGENIERÍA_MECÁNICA</t>
  </si>
  <si>
    <t>FACULTAD_TECNOLOGÍA</t>
  </si>
  <si>
    <t>FACULTAD_CIENCIAS_AMBIENTALES</t>
  </si>
  <si>
    <t>FACULTAD_CIENCIAS_BÁSICAS</t>
  </si>
  <si>
    <t>FACULTAD_CIENCIAS_DE_LA_EDUCACIÓN</t>
  </si>
  <si>
    <t>IMPACTO_REGIONAL_</t>
  </si>
  <si>
    <t>FACULTAD_CIENCIAS_AGRARIAS_AGROINDUSTRIA</t>
  </si>
  <si>
    <t>FACULTAD_BELLAS_ARTES_HUMANIDADES</t>
  </si>
  <si>
    <t>Orientar el desarrollo de la Universidad mediante el direccionamiento estratégico y visión compartida de la comunidad universitaria, a fin de lograr los objetivos misionales.</t>
  </si>
  <si>
    <t>Promover la calidad educativa de la Institución, mediante la administración de los programas de formación que ofrece la universidad en sus diferentes niveles, con el fin de permitir al egresado desempeñarse con idoneidad, ética y compromiso social.</t>
  </si>
  <si>
    <t>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t>
  </si>
  <si>
    <t>Promover y facilitar la interacción con la sociedad contribuyendo a la satisfacción de sus demandas, mediante servicios especializados, programas de educación continuada y de proyección social.</t>
  </si>
  <si>
    <t>Administrar y ejecutar los recursos de la institución generando en los procesos mayor eficiencia y eficacia para dar una respuesta oportuna a los servicios demandados en el cumplimiento de las funciones misionales.</t>
  </si>
  <si>
    <t>Promover el bienestar de la comunidad universitaria, contribuyendo al desarrollo humano, social e intercultural de sus integrantes, en concordancia con la misión Institucional.</t>
  </si>
  <si>
    <t>Transformar y fortalecer las funciones de investigación, docencia, extensión y proyección social para su articulación en un ambiente multicultural y globalizado, con excelencia académica.</t>
  </si>
  <si>
    <t>Ejercer la evaluación y control sobre el desarrollo del quehacer institucional, de forma preventiva y correctiva, vigilando el cumplimiento de las disposiciones establecidas por la Ley y la Universidad.</t>
  </si>
  <si>
    <t>Garantizar el aseguramiento de la calidad institucional, mediante acciones permanentes de autoevalución  y  autorregulación, la implementación de diferentes sistemas de gestión y el mejoramiento de procesos, que promuevan la mejora continua, la satisfacción de los usuarios internos y externos y la consolidación de una cultura de calidad institucional.</t>
  </si>
  <si>
    <t>CALIFICACIÓN DEL RIESGO INHERENTE</t>
  </si>
  <si>
    <t>CASI SEGURO</t>
  </si>
  <si>
    <t>PROBABLE</t>
  </si>
  <si>
    <t>MEDIA-ALTA</t>
  </si>
  <si>
    <t>POSIBLE</t>
  </si>
  <si>
    <t>IMPROBABLE</t>
  </si>
  <si>
    <t>MEDIA-BAJA</t>
  </si>
  <si>
    <t>RARO</t>
  </si>
  <si>
    <t>MEDIO-BAJO</t>
  </si>
  <si>
    <t>MEDIO-ALTO</t>
  </si>
  <si>
    <t>INSIGNIFICANTE</t>
  </si>
  <si>
    <t>MENOR</t>
  </si>
  <si>
    <t>MAYOR</t>
  </si>
  <si>
    <t>CATASTROFICO</t>
  </si>
  <si>
    <r>
      <t>5. ALTA</t>
    </r>
    <r>
      <rPr>
        <sz val="8"/>
        <rFont val="Calibri"/>
        <family val="2"/>
        <scheme val="minor"/>
      </rPr>
      <t>:  Cuando su ocurrencia es casi segura</t>
    </r>
  </si>
  <si>
    <r>
      <t>4. MEDIA ALTA</t>
    </r>
    <r>
      <rPr>
        <sz val="8"/>
        <rFont val="Calibri"/>
        <family val="2"/>
        <scheme val="minor"/>
      </rPr>
      <t>:  Cuando su ocurrencia es probable</t>
    </r>
  </si>
  <si>
    <r>
      <t>1. BAJA</t>
    </r>
    <r>
      <rPr>
        <sz val="8"/>
        <rFont val="Calibri"/>
        <family val="2"/>
        <scheme val="minor"/>
      </rPr>
      <t>:  Cuando es rado que se presente o no se ha presentado</t>
    </r>
  </si>
  <si>
    <r>
      <t>5. ALTO</t>
    </r>
    <r>
      <rPr>
        <sz val="8"/>
        <rFont val="Calibri"/>
        <family val="2"/>
        <scheme val="minor"/>
      </rPr>
      <t>: Cuando las consecuencias del riesgo son catastroficas para la Universidad</t>
    </r>
  </si>
  <si>
    <r>
      <t>3. MEDIA</t>
    </r>
    <r>
      <rPr>
        <sz val="8"/>
        <rFont val="Calibri"/>
        <family val="2"/>
        <scheme val="minor"/>
      </rPr>
      <t>: Cuando su ocurrencia es posible</t>
    </r>
  </si>
  <si>
    <r>
      <t>2. MEDIO BAJA</t>
    </r>
    <r>
      <rPr>
        <sz val="8"/>
        <rFont val="Calibri"/>
        <family val="2"/>
        <scheme val="minor"/>
      </rPr>
      <t>:  Cuando su ocurrencia es improbable</t>
    </r>
  </si>
  <si>
    <r>
      <t>4. MEDIO  ALTO</t>
    </r>
    <r>
      <rPr>
        <sz val="8"/>
        <rFont val="Calibri"/>
        <family val="2"/>
        <scheme val="minor"/>
      </rPr>
      <t>: Cuando las consecuencias del riesgo son mayores para la Universidad</t>
    </r>
  </si>
  <si>
    <r>
      <t>3. MEDIO</t>
    </r>
    <r>
      <rPr>
        <sz val="8"/>
        <rFont val="Calibri"/>
        <family val="2"/>
        <scheme val="minor"/>
      </rPr>
      <t>: Cuando las consecuencias del riesgo son moderadas para la Universidad</t>
    </r>
  </si>
  <si>
    <r>
      <t>2. MEDIO BAJO</t>
    </r>
    <r>
      <rPr>
        <sz val="8"/>
        <rFont val="Calibri"/>
        <family val="2"/>
        <scheme val="minor"/>
      </rPr>
      <t>: Cuando las consecuencias del riesgo son tienen menor impacto.</t>
    </r>
  </si>
  <si>
    <r>
      <t>1. BAJO</t>
    </r>
    <r>
      <rPr>
        <sz val="8"/>
        <rFont val="Calibri"/>
        <family val="2"/>
        <scheme val="minor"/>
      </rPr>
      <t>: Cuando las consecuencias del riesgo son insignificantes .</t>
    </r>
  </si>
  <si>
    <t>FACTORES EXTERNOS</t>
  </si>
  <si>
    <t>Tecnologías</t>
  </si>
  <si>
    <r>
      <rPr>
        <sz val="7"/>
        <rFont val="Calibri"/>
        <family val="2"/>
        <scheme val="minor"/>
      </rPr>
      <t xml:space="preserve">Medio  </t>
    </r>
    <r>
      <rPr>
        <sz val="8"/>
        <rFont val="Calibri"/>
        <family val="2"/>
        <scheme val="minor"/>
      </rPr>
      <t>Ambientales</t>
    </r>
  </si>
  <si>
    <t>Procesos de Comunicación</t>
  </si>
  <si>
    <t>Seguridad y Salud en el trabajo</t>
  </si>
  <si>
    <t>Se relacionan con el manejo de los recursos monetarios  respecto al presupuesto de la Universidad</t>
  </si>
  <si>
    <t>Afecta la imagen a Nivel Regional</t>
  </si>
  <si>
    <t xml:space="preserve"> Ocasiona faltas gravísimas o faltas graves</t>
  </si>
  <si>
    <t>Afecta la imagen a Nivel  local</t>
  </si>
  <si>
    <t>Genera impactos ambientales que afectan a más de una zona  de la Institución</t>
  </si>
  <si>
    <t>Genera impactos ambientales que afectan a una zona determinada de la Institución</t>
  </si>
  <si>
    <t>Afecta la imagen a Nivel unidad organizacional.</t>
  </si>
  <si>
    <t>Se ha presentado más de una vez en el último el año.</t>
  </si>
  <si>
    <t>Se presenta una vez en el último año.</t>
  </si>
  <si>
    <t>Se presentó una vez en los últimos 2 años</t>
  </si>
  <si>
    <t>menos de 1 en la vigencia</t>
  </si>
  <si>
    <t>Se presentó una vez en los últimos tres 3 años</t>
  </si>
  <si>
    <t>No se ha presentado</t>
  </si>
  <si>
    <t>No se ha presentado en los últimos 5 años</t>
  </si>
  <si>
    <t>No se ha presentado en los últimos 3 años</t>
  </si>
  <si>
    <t>LABORATORIO_GENÉTICA_MÉDICA</t>
  </si>
  <si>
    <t>LABORATORIO_AGUAS_ALIMENTOS</t>
  </si>
  <si>
    <t xml:space="preserve">LABORATORIO_ENSAYOS_NO_DESTRUCTIVOS_DESTRUCTIVOS </t>
  </si>
  <si>
    <t>LABORATORIO_ENSAYOS_PARA_EQUIPO_DE_AIRE_ACONDICIONADO</t>
  </si>
  <si>
    <t>LABORATORIO_DE_METROOLOGIA_DE_VARIABLES_ELECTRICAS</t>
  </si>
  <si>
    <t>ORGANISMO_CERTIFICADOR_DE_SISTEMAS_DE_GESTIÓN_QLCT</t>
  </si>
  <si>
    <t>LABORATORIO_QUÍMICA_AMBIENTAL</t>
  </si>
  <si>
    <t>GRUPO_INVESTIGACIÓN_AGUAS_SANEAMIENTO</t>
  </si>
  <si>
    <t>TIPO FACTOR</t>
  </si>
  <si>
    <t>FACTOR</t>
  </si>
  <si>
    <t>INTERNO</t>
  </si>
  <si>
    <t>EXTERNO</t>
  </si>
  <si>
    <t>Económicos</t>
  </si>
  <si>
    <t>SI</t>
  </si>
  <si>
    <t>NO</t>
  </si>
  <si>
    <t>NO REQUIERE</t>
  </si>
  <si>
    <t>VOLUNTARIO</t>
  </si>
  <si>
    <t>Tipo</t>
  </si>
  <si>
    <t>Acción</t>
  </si>
  <si>
    <t>Áreas involucradas</t>
  </si>
  <si>
    <t>CUMPLIMIENTO_PARCIAL</t>
  </si>
  <si>
    <t>NO_CUMPLIDA</t>
  </si>
  <si>
    <t>Fecha de finalización de la acción</t>
  </si>
  <si>
    <r>
      <t xml:space="preserve">PRIORIDAD
INICIAL 
</t>
    </r>
    <r>
      <rPr>
        <b/>
        <sz val="8"/>
        <rFont val="Calibri"/>
        <family val="2"/>
        <scheme val="minor"/>
      </rPr>
      <t>(Riesgo inherente)</t>
    </r>
  </si>
  <si>
    <t>VULNERABILIDAD
(Riesgo residual)</t>
  </si>
  <si>
    <t>Análisis de cumplimiento de la acción</t>
  </si>
  <si>
    <t>Pendiente evaluación de eficacia</t>
  </si>
  <si>
    <t>META</t>
  </si>
  <si>
    <t>CUMPLIMIENTO</t>
  </si>
  <si>
    <t>CUMPLIMIENTO_TOTAL</t>
  </si>
  <si>
    <t>Eficaz</t>
  </si>
  <si>
    <t>Sin evaluación de eficacia por No Cumplimiento de la Acción</t>
  </si>
  <si>
    <t>No eficaz</t>
  </si>
  <si>
    <t>No_existen</t>
  </si>
  <si>
    <t>Analisis de la eficacia de la acción</t>
  </si>
  <si>
    <t>LABORATORIO_METROLOGÍA_DIMENSIONAL</t>
  </si>
  <si>
    <t>OBJETIVOS</t>
  </si>
  <si>
    <t>CLASE RIESGO</t>
  </si>
  <si>
    <t>ACCIONES</t>
  </si>
  <si>
    <t>NIVELES DE EXPOSICION</t>
  </si>
  <si>
    <t xml:space="preserve">No genera impactos ambientales </t>
  </si>
  <si>
    <t>Oportuno</t>
  </si>
  <si>
    <t>RESPONSABILIDAD</t>
  </si>
  <si>
    <t>No asignado</t>
  </si>
  <si>
    <t>Asignado</t>
  </si>
  <si>
    <t>No oportuno</t>
  </si>
  <si>
    <t>PERIODICIDAD</t>
  </si>
  <si>
    <t>EVAL_PERIODICIDAD</t>
  </si>
  <si>
    <t>Anual</t>
  </si>
  <si>
    <t>Semestral</t>
  </si>
  <si>
    <t>Trimestral</t>
  </si>
  <si>
    <t>Bimestral</t>
  </si>
  <si>
    <t>Mensual</t>
  </si>
  <si>
    <t>Quincenal</t>
  </si>
  <si>
    <t>Semanal</t>
  </si>
  <si>
    <t>Diaria</t>
  </si>
  <si>
    <t>No definida</t>
  </si>
  <si>
    <t>NIVEL</t>
  </si>
  <si>
    <t>VALOR</t>
  </si>
  <si>
    <t>Descripción del Control Existente
(Máximo 3 controles)</t>
  </si>
  <si>
    <t xml:space="preserve">Descripción </t>
  </si>
  <si>
    <t>1</t>
  </si>
  <si>
    <t>EFECTIVIDAD</t>
  </si>
  <si>
    <t>Aplicados_Confiables_No_Documentados</t>
  </si>
  <si>
    <t>Aplicados_Confiables_Documentados</t>
  </si>
  <si>
    <t>Aplicativo / software</t>
  </si>
  <si>
    <t>NIVEL_AUTOMAT</t>
  </si>
  <si>
    <t>Manual</t>
  </si>
  <si>
    <t>Semiautomatico</t>
  </si>
  <si>
    <t>Automatico</t>
  </si>
  <si>
    <t>Confiables_No_aplicados</t>
  </si>
  <si>
    <t>Se asocian con la seguridad y salud en el trabajo</t>
  </si>
  <si>
    <t>Afecta el cumplimiento de la misión y la visión Institucional</t>
  </si>
  <si>
    <t>Afecta la operación de la Institución
  Más de 2 día
Afecta la operación del proceso, un trámite o un servicio por mas de 3 días</t>
  </si>
  <si>
    <t>Estados financieros que no reflejan la situación de la entidad
Dictamen de abstención por la CGR</t>
  </si>
  <si>
    <t>Intervención por parte del Ministerio de Educación Nacional o cualquier otro organo de control o supervisión
Hallazgos con incidencia penal parte de la CGR
Fallos judiciales en contra de los intereses de la Universidad
Incumplimiento contractual o legal que genere indemnizaciones o sanciones economicas para la Universidad por más de 100 SMLMV
Incumplimiento total de una norma reguladora externa o interna</t>
  </si>
  <si>
    <t>Afecta los Sistemas de Información de la institución  más de 1 día
Afecta los Sistemas de Información de un proceso por más de 2 día</t>
  </si>
  <si>
    <t>Cuando la criticidad de los Activos de Información es Alta</t>
  </si>
  <si>
    <t>Ocasiona delitos  contra  la  
administración pública 
Ocasiona detrimentro patrimonial</t>
  </si>
  <si>
    <t>Cuando se cataloga en el mapa de calor del SST Sin Valorar</t>
  </si>
  <si>
    <t xml:space="preserve">Genera impactos ambientales que afectan a la Universidad y la  zona de influencia de la Universidad </t>
  </si>
  <si>
    <t>Se viola un derecho colectivo</t>
  </si>
  <si>
    <t>Afecta el cumplimiento de los Pilares Estratégicos institucionales del PDI
Afecta el cumplimiento de los objetivos de los procesos institucionales</t>
  </si>
  <si>
    <t>Afecta la operación de la Institución por  1 dia
Afecta la operación del  proceso, un trámite o un servicio por 2  dias</t>
  </si>
  <si>
    <t>Estados financieros con observaciones que no afectan la situación de la entidad
Dictamen con salvedades por la CGR</t>
  </si>
  <si>
    <t>Sanción por parte del Ministerio de Educación Nacional, un organo de control o de supervisión con sancion económica
Hallazgos con incidencia disciplinaria y fiscal parte de la CGR
Procesos judiciales en contra de los intereses de la Universidad
Incumplimiento contractual o legal que genere indemnizaciones o sanciones economicas para la Universidad entre 50 y 100 SMLMV
Incumplimiento total de una norma reguladora externa o interna</t>
  </si>
  <si>
    <t>Afecta los Sistemas de Información de la institución menos de 1 día
Afecta los Sistemas de Información de un proceso por 1 día</t>
  </si>
  <si>
    <t>NA</t>
  </si>
  <si>
    <t>Cuando se cataloga en el mapa de calor del SST como Crítico</t>
  </si>
  <si>
    <t>Genera impactos ambientales que afectan a la Universidad</t>
  </si>
  <si>
    <t xml:space="preserve">Afecta el cumplimiento de   los programas del  PDI
Afecta el cumplimiento de los objetivos de 
las Unidades Organizacionales </t>
  </si>
  <si>
    <t>Afecta la operación de la Institución por  menos de 1 dia
Afecta la operación de un proceso, un trámite o un servicio por  un día</t>
  </si>
  <si>
    <t>Estados financieros con errores sin ninguna incidencia
Dictamen sin salvedades por la CGR, pero con más de 10 hallazgos contables</t>
  </si>
  <si>
    <t>Sanciones administrativas sin repercursión economica
Denuncias interpuestas ante 
Ministerio de Educación Nacional, un organo de control o de supervisión que generen investigaciones o  indagaciones preliminares  
Conciliaciones extrajudiciales
Incumplimiento contractual o legal que genere indemnizaciones o sanciones economicas para la Universidad entre 25 y 50 SMLMV</t>
  </si>
  <si>
    <t>Afecta los Sistemas de Información de un proceso por mas de 6 horas</t>
  </si>
  <si>
    <t>Cuando la criticidad de los Activos de Información es Media</t>
  </si>
  <si>
    <t xml:space="preserve"> Ocasiona faltas  leves
Vulnera los valores y principios institucionales</t>
  </si>
  <si>
    <t>Cuando se cataloga en el mapa de calor del SST  como Importante</t>
  </si>
  <si>
    <t xml:space="preserve">Se viola un derecho colectivo ó Afecta los DDHH de 2 a  5 miembros de la comunidad universitaria/ </t>
  </si>
  <si>
    <t>Afecta el cumplimiento de los proyectos del PDI
Afecta el cumplimiento de los objetivos Procedimientos</t>
  </si>
  <si>
    <t>Afecta la operación de un proceso, un trámite o un servicio  por medio día</t>
  </si>
  <si>
    <t>Estados financieros con errores sin ninguna incidencia 
Dictamen sin salvedades por la CGR, pero entre 5 y 10 hallazgos contables</t>
  </si>
  <si>
    <t>Quejas y reclamos  interpuestas ante 
Ministerio de Educación Nacional, un organo de control o de supervisión o en el sistema PQRS de la Universidad
Hallazgos sin incidencia por parte de la CGR
Incumplimiento contractual o legal que genere indemnizaciones o sanciones economicas para la Universidad menor a 25 SMLMV</t>
  </si>
  <si>
    <t>Afecta los Sistemas de Información de un proceso por entre 2 horas y 6 horas</t>
  </si>
  <si>
    <t>Cuando se cataloga en el mapa de calor del SST  como Moderado</t>
  </si>
  <si>
    <t>Afecta el cumplimiento de los planes operativos del PDI  
Afecta el cumplimiento de los Planes de Trabajo de las unidades organizacionales</t>
  </si>
  <si>
    <t>Afecta la operación de un proceso, un trámite o un servicio  por menos de medio dia</t>
  </si>
  <si>
    <t>Estados financieros con errores sin ninguna incidencia 
Dictamen sin salvedades por la CGR, pero con menos de 5 hallazgos contables</t>
  </si>
  <si>
    <t>Hallazgos de auditorias internas o externas
Incumplimiento contractual o legal que no genere sanciones economicas a la Universidad</t>
  </si>
  <si>
    <t>Afecta los Sistemas de Información de un proceso por menos de 2 horas</t>
  </si>
  <si>
    <t>Cuando la criticidad de los Activos de Información es Baja</t>
  </si>
  <si>
    <t>Cuando se cataloga en el mapa de calor del SST  como Bajo</t>
  </si>
  <si>
    <t xml:space="preserve"> Ha ocurrido más de una vez en los últimos 3  años</t>
  </si>
  <si>
    <t xml:space="preserve"> Ha ocurrido más de una vez en los  últimos 3  años</t>
  </si>
  <si>
    <t xml:space="preserve"> Ha ocurrido una vez en los  últimos 3 años</t>
  </si>
  <si>
    <t xml:space="preserve"> Ha ocurrido una vez en los  últimos 3  años</t>
  </si>
  <si>
    <t xml:space="preserve"> Ha ocurrido  en los  últimos 4  años</t>
  </si>
  <si>
    <t xml:space="preserve"> Ha ocurrido en los últimos 5 años</t>
  </si>
  <si>
    <t xml:space="preserve"> Ha ocurrido  en los  últimos 5  años</t>
  </si>
  <si>
    <t>UNIDAD ORGANIZACIONALQUE DILIGENCIA EL MAPA DE RIESGO</t>
  </si>
  <si>
    <t>ORGANISMO DE EVALUACION DE LA CONFORMIDAD (Laboratorios de ensayo, calibración y QLCT) QUE DILIGENCIA EL MAPA DE RIESGO</t>
  </si>
  <si>
    <t>Calificación</t>
  </si>
  <si>
    <t>2</t>
  </si>
  <si>
    <t>3 - 4</t>
  </si>
  <si>
    <t>5</t>
  </si>
  <si>
    <r>
      <rPr>
        <b/>
        <sz val="8"/>
        <rFont val="Calibri"/>
        <family val="2"/>
        <scheme val="minor"/>
      </rPr>
      <t xml:space="preserve">Control Inexistente: </t>
    </r>
    <r>
      <rPr>
        <sz val="8"/>
        <rFont val="Calibri"/>
        <family val="2"/>
        <scheme val="minor"/>
      </rPr>
      <t>Cuando no existe el control.</t>
    </r>
  </si>
  <si>
    <r>
      <rPr>
        <b/>
        <sz val="8"/>
        <rFont val="Calibri"/>
        <family val="2"/>
        <scheme val="minor"/>
      </rPr>
      <t xml:space="preserve">Control Fuerte:  </t>
    </r>
    <r>
      <rPr>
        <sz val="8"/>
        <rFont val="Calibri"/>
        <family val="2"/>
        <scheme val="minor"/>
      </rPr>
      <t>Se considera que el diseño del control es adecuado y por tanto es eficaz para mitigar o prevenir el riesgo, por lo tanto es efectivo.</t>
    </r>
  </si>
  <si>
    <r>
      <rPr>
        <b/>
        <sz val="8"/>
        <rFont val="Calibri"/>
        <family val="2"/>
        <scheme val="minor"/>
      </rPr>
      <t xml:space="preserve">Control Débil:  </t>
    </r>
    <r>
      <rPr>
        <sz val="8"/>
        <rFont val="Calibri"/>
        <family val="2"/>
        <scheme val="minor"/>
      </rPr>
      <t>El control no ha sido diseñado adecuadamente y su eficacia no es confiable para mitigar o prevenir el riesgo, por lo tanto no es Efectivo.</t>
    </r>
  </si>
  <si>
    <t>La calificación del control resulta del promedio ponderado de las caracteristicas de la evaluación de los controles asociados al riesgo</t>
  </si>
  <si>
    <t>GRAVE
Riesgos con calificación superior o igual a 36</t>
  </si>
  <si>
    <t>LEVE
Riesgos con calificación inferior o igual a 10</t>
  </si>
  <si>
    <r>
      <rPr>
        <b/>
        <sz val="8"/>
        <rFont val="Calibri"/>
        <family val="2"/>
        <scheme val="minor"/>
      </rPr>
      <t xml:space="preserve">Control Aceptable: </t>
    </r>
    <r>
      <rPr>
        <sz val="8"/>
        <rFont val="Calibri"/>
        <family val="2"/>
        <scheme val="minor"/>
      </rPr>
      <t>Se considera que el diseño de control es adecuado, sin embargo su eficacia tiene un nivel de confianza medio para mitigar o prevenir el riesgo, sigue siendo efectivo.</t>
    </r>
  </si>
  <si>
    <t>MODERADO
Riesgos con calificación entre 12 y 32</t>
  </si>
  <si>
    <t>UNIDAD RESPONSABLE QUE DILIGENCIA EL MAPA DE RIESGO</t>
  </si>
  <si>
    <t>Regularmente_confiables</t>
  </si>
  <si>
    <t>Software/aplicativo asociado</t>
  </si>
  <si>
    <t>Responsable (Cargo)</t>
  </si>
  <si>
    <t>Propósito</t>
  </si>
  <si>
    <t>Análisis para la mejora del control existente</t>
  </si>
  <si>
    <r>
      <t>Tipo de riesgo
(Descriptor)</t>
    </r>
    <r>
      <rPr>
        <sz val="8"/>
        <rFont val="Arial"/>
        <family val="2"/>
      </rPr>
      <t xml:space="preserve"> </t>
    </r>
  </si>
  <si>
    <t>Están relacionados con la percepción y la confianza por parte de la comunidad universitaria y ciudadanía. Estos pueden derivarse de acción de terceros que afectan mediante rumores o propaganda negativa la imagen de la Universidad.</t>
  </si>
  <si>
    <t>Calificación  Efectividad</t>
  </si>
  <si>
    <t>Propósito de control</t>
  </si>
  <si>
    <t>CALIFICACIÓN DEL CONTROL</t>
  </si>
  <si>
    <t>FÓRMULA</t>
  </si>
  <si>
    <t>Afecta los recursos de la entidad en más del 3%</t>
  </si>
  <si>
    <t>Afecta los recursos de la entidad entre el  3% y 2%</t>
  </si>
  <si>
    <t>Afecta los recursos de la entidad entre el 2% y el 1%</t>
  </si>
  <si>
    <t>Afecta los recursos de la entidad entre el 1% y 0,5%</t>
  </si>
  <si>
    <t>Afecta los recursos de la entidad en menos 0,5%</t>
  </si>
  <si>
    <t>Se hará a través del formato "seguimiento", y podrá ser realizada a través de procesos de autoevaluación, auditorías de calidad, evaluación de la Oficina de Control y auditorías externas por parte de organismo certificadores, entes de control u otro que lo requiera.</t>
  </si>
  <si>
    <t>Cargo Planta /
Transitorio / 
Contratista</t>
  </si>
  <si>
    <t xml:space="preserve">Estado del Control </t>
  </si>
  <si>
    <t>Fortalecer la relación de la Universidad con sus egresados, a través de la participación en el desarrollo de actividades que permitan la retroalimentación, el seguimiento continuo y sistemático y el desarrollo de un portafolio de servicios y beneficios acordes al entorno laboral y social.</t>
  </si>
  <si>
    <t>Nivel De Automatización</t>
  </si>
  <si>
    <t xml:space="preserve">Responsabilidad </t>
  </si>
  <si>
    <t>DISEÑO DEL CONTROL
(40%)</t>
  </si>
  <si>
    <t>EFICACIA
(60%)</t>
  </si>
  <si>
    <t>Periodicidad de aplicación</t>
  </si>
  <si>
    <r>
      <t xml:space="preserve">Clase: </t>
    </r>
    <r>
      <rPr>
        <sz val="8"/>
        <rFont val="Calibri"/>
        <family val="2"/>
        <scheme val="minor"/>
      </rPr>
      <t>determine qué clase de riesgo es el identificado, de acuerdo a la siguiente clasificación: Estratégico, Imagen, Operacional, Financiero, Contable,  Cumplimiento, Tecnología, Información,  Corrupción,  Ambiental, Derechos Humanos.</t>
    </r>
  </si>
  <si>
    <r>
      <t xml:space="preserve">IMPACTO: </t>
    </r>
    <r>
      <rPr>
        <sz val="8"/>
        <rFont val="Calibri"/>
        <family val="2"/>
        <scheme val="minor"/>
      </rPr>
      <t>Forma en la cual el riesgo afecta los resultados del proceso (se asocia las consecuencias)</t>
    </r>
  </si>
  <si>
    <t>Para el analisis de riesgos se recomienda el uso de la hoja nombrada como ESCALA</t>
  </si>
  <si>
    <r>
      <t xml:space="preserve">Nota: </t>
    </r>
    <r>
      <rPr>
        <sz val="8"/>
        <rFont val="Calibri"/>
        <family val="2"/>
        <scheme val="minor"/>
      </rPr>
      <t xml:space="preserve">Cada proceso deberá individualizar la escala de calificación del riesgo basado en información objetiva y/o datos históricos.
Para el analisis de riesgos se recomienda el uso de la hoja nombrada como ESCALA
</t>
    </r>
  </si>
  <si>
    <t>Una vez ubicados los riesgos en la matriz de riesgos inherente, se evaluan el diesño y la eficacia de los controles asociados a los riesgos, con el fin de determinar la posición del riesgo en la matriz de riesgo residual.</t>
  </si>
  <si>
    <r>
      <rPr>
        <b/>
        <sz val="8"/>
        <rFont val="Calibri"/>
        <family val="2"/>
        <scheme val="minor"/>
      </rPr>
      <t>Evaluacion del diseño:</t>
    </r>
    <r>
      <rPr>
        <sz val="8"/>
        <rFont val="Calibri"/>
        <family val="2"/>
        <scheme val="minor"/>
      </rPr>
      <t xml:space="preserve">
 -  Nivel de automatizacion   se define si el control es Automático (soportado en aplicativos),  Semiautomatico (Soportado en hojas de calculo o bases de datos),  manua (no tiene mediación de TIC)
 - Responsabiidad frente al control:  se define si el control esta asignado a un cargo especifico.
- Periodicidad del Control:  se evalua si el control es oportuno de acuerdo a la probabilidad del riesgos y las causas asociadas.
-  Propósito del control :  se define si el control es Detectivo (se diseñan para identificar si resultados indeseables han ocurrido después de un acontecimiento) o 
Preventivo (están diseñados para evitar o limitar la posibilidad de materialización de un riesgo)</t>
    </r>
  </si>
  <si>
    <r>
      <rPr>
        <b/>
        <sz val="8"/>
        <rFont val="Calibri"/>
        <family val="2"/>
        <scheme val="minor"/>
      </rPr>
      <t>Evaluacion de la eficacia:</t>
    </r>
    <r>
      <rPr>
        <sz val="8"/>
        <rFont val="Calibri"/>
        <family val="2"/>
        <scheme val="minor"/>
      </rPr>
      <t xml:space="preserve">
- No existe
- Regularmente confiables
-Confiables, No aplicados
- Aplicados, confiables, No documentados
-Aplicados, confiables documentados</t>
    </r>
  </si>
  <si>
    <t>El riesgo residual resulta de cruzar el resultado de la matriz de riesgo inherente con la efecitivadad de los controles asociados al riesgo identificado</t>
  </si>
  <si>
    <t xml:space="preserve">Efectividad </t>
  </si>
  <si>
    <t xml:space="preserve">De acuerdo a los nivel de exposición del riesgo, se establecerá si corresponde: </t>
  </si>
  <si>
    <t>-  Plan de mitigación, para lo cual deberá  emplear el formato de Plan de mitigación</t>
  </si>
  <si>
    <t>- Recursos asignados en el presupuesto
- Relación costo - beneficio
- Accion que conlleve a "Compartir" se deberá concertar previamente con la dependencia involucrada.
- Accion que conlleve a "Transferir" se deberá concertar previamiente con la entidad involucrada y contar con las autorizaciones administrativas pertinentes.</t>
  </si>
  <si>
    <t>Se deberá implementar inmediatamente las acciones preventivas que conlleven a evitar, reducir, transferir o compartir el riesgo de acuerdo al procedimiento de tomas de acciones SGC-PRO-006 del Sistema Integral de Gestión.
Las acciones preventivas tomadas deberán conllevar a implementar nuevos controles que prevengan la materialización del riesgo y a mitigar el impacto.
Se debe implementar el plan de contigencia frente a a estos riesgos.</t>
  </si>
  <si>
    <t>Se deberá implementaracciones preventivas que conlleven a reducir, transferir o compartir el riesgo de acuerdo al procedimiento de tomas de acciones SGC-PRO-006 del Sistema Integral de Gestión. 
Se deberá implementar acciones preventivas que conlleven a mejorar el diseño o eficacia de los controles existentes. 
La implementación de un plan de contingencia estará sujeto a las necesidades del usuario de la metodología</t>
  </si>
  <si>
    <t xml:space="preserve"> 4 veces en la vigencia</t>
  </si>
  <si>
    <t xml:space="preserve"> De 3 a 2 veces en la vigencia</t>
  </si>
  <si>
    <t>Ha ocurrido 1 vez en la vigencia</t>
  </si>
  <si>
    <t>FACULTAD_DE_CIENCIAS_EMPRESARIALES</t>
  </si>
  <si>
    <t>Versión</t>
  </si>
  <si>
    <t>Fecha</t>
  </si>
  <si>
    <t>Página</t>
  </si>
  <si>
    <t>3 de 3</t>
  </si>
  <si>
    <t>MAPA DE RIESGOS INSTITUCIONAL</t>
  </si>
  <si>
    <t>SEGUIMIENTO AL MAPA DE RIESGOS INSTITUCIONAL</t>
  </si>
  <si>
    <t>PLAN DE MITIGACIÓN PARA EL MAPA DE RIESGOS INSTITUCIONAL</t>
  </si>
  <si>
    <t>ORIGEN</t>
  </si>
  <si>
    <t>UNIDAD ORGANIZACIONAL/AREA RESPONSABLE</t>
  </si>
  <si>
    <t>SGC-FOR-011-09</t>
  </si>
  <si>
    <t>UNIDAD ORGANIZACIONAL/
AREA</t>
  </si>
  <si>
    <t>OBJETIVO</t>
  </si>
  <si>
    <t>Transformar los procesos educativos  para la  consolidación de  una cultura institucional orientada a la calidad y excelencia académica.</t>
  </si>
  <si>
    <t>Fomentar  y fortalecer la Creación, Gestión y transferencia del conocimiento.</t>
  </si>
  <si>
    <t>Fortalecer la gestión del contexto para lograr mayor impacto y visibilidad regional, nacional e internacional.</t>
  </si>
  <si>
    <t>Administrar y gestionar los recursos físicos, ambientales, tecnológicos, humanos y financieros orientados al desarrollo y la sostenibilidad institucional.</t>
  </si>
  <si>
    <t>Contribuir a la formación integral,  el desarrollo social e intercultural y el acompañamiento integral, así como promover el ejercicio colectivo de la responsabilidad social aportando al mejoramiento de la calidad de vida de la comunidad universitaria.</t>
  </si>
  <si>
    <t>PILARES PDI</t>
  </si>
  <si>
    <t>OBJETIVO DEL PROCESO) / ALCANCE DE LOS PILARES DEL PDI</t>
  </si>
  <si>
    <t>PROCESO /PILARES PDI</t>
  </si>
  <si>
    <t>Se asocia con la forma en que se administra la Universidad, se enfocan en asuntos globales relacionados con la misión y el cumplimiento del PDI, la clara definición de políticas, diseño y conceptualización de la entidad por parte de la alta Dirección. – Se contemplan en el Mapa de Riesgos de Contexto Estratégico-</t>
  </si>
  <si>
    <t>EXCELENCIA_ACADÉMICA_PARA_LA_FORMACIÓN_INTEGRAL</t>
  </si>
  <si>
    <t>CREACIÓN_GESTIÓN_Y_TRANSFERENCIA_DEL_CONOCIMIENTO</t>
  </si>
  <si>
    <t>GESTIÓN_DEL_CONTEXTO_Y_VISIBILIDAD_NACIONAL_E_INTERNACIONAL</t>
  </si>
  <si>
    <t>GESTIÓN_Y_SOSTENIBILIDAD_INSTITUCIONAL</t>
  </si>
  <si>
    <t>BIENESTAR_INSTITUCIONAL_CALIDAD_DE_VIDA_E_INCLUSIÓN_EN_CONTEXTOS_UNIVERSITARIOS</t>
  </si>
  <si>
    <t>VICERRECTORÍA_ADMINISTRATIVA_FINANCIERA_</t>
  </si>
  <si>
    <t>2 de 3</t>
  </si>
  <si>
    <t>Cuatrimestral</t>
  </si>
  <si>
    <t>ADMISIONES, REGISTRO Y CONTROL ACADÉMICO</t>
  </si>
  <si>
    <t>GESTIÓN DEL TALENTO HUMANO</t>
  </si>
  <si>
    <t>GESTIÓN DE TECNOLOGÍAS INFORMÁTICAS Y SISTEMAS DE INFORMACIÓN</t>
  </si>
  <si>
    <t>RECURSOS INFORMÁTICOS Y EDUCATIVOS - CRIE</t>
  </si>
  <si>
    <t>VICERRECTORÍA RESPONSABILIDAD SOCIAL Y BIENESTAR UNIVERSITARIO</t>
  </si>
  <si>
    <t>VICERRECTORÍA INVESTIGACIONES, INNOVACIÓN Y EXTENSIÓN_</t>
  </si>
  <si>
    <t>VICERRECTORÍA INVESTIGACIONES, INNOVACIÓN Y EXTENSIÓN</t>
  </si>
  <si>
    <t>SGC-FOR-011-07</t>
  </si>
  <si>
    <t>1  de 3</t>
  </si>
  <si>
    <t>AREAS INVOLUCRADAS EN EL MANEJO</t>
  </si>
  <si>
    <t>Medio  Ambientales</t>
  </si>
  <si>
    <t>Preventivo</t>
  </si>
  <si>
    <t xml:space="preserve">Falta de reglamentación y lineamientos claros en temas de extensión universitaria. </t>
  </si>
  <si>
    <t xml:space="preserve">Disminución de proyectos y servicios  de extensión en la Universidad Tecnológica de Pereira. </t>
  </si>
  <si>
    <t xml:space="preserve">Baja demanda de servicios de extensión en el sector externo a la Universidad Tecnológica de Pereira. </t>
  </si>
  <si>
    <t xml:space="preserve">Desfinanciación de la Institución por falta de recursos internos. 
Bajo posicionamiento de la institución a nivel local, regional, nacional e internacional. 
Incumplimiento en los indicadores. </t>
  </si>
  <si>
    <t>Disminución en la ejecución de actividades y servicios de extensión universitaria</t>
  </si>
  <si>
    <t>No cumplimiento de las metas planteadas en cuanto a la ejecución de actividades de extensión universitaria</t>
  </si>
  <si>
    <t>Cambio de normatividad por parte de MinCiencias, relacionada al modelo de medición</t>
  </si>
  <si>
    <t xml:space="preserve">Falta de financiación externa o interna para el fortalecimiento de los Grupos de Investigación. </t>
  </si>
  <si>
    <t xml:space="preserve">Desactualización de procedimientos y reglamentación interna relacionada a los Grupos de Investigación. </t>
  </si>
  <si>
    <t xml:space="preserve">Grupos de Investigación sin reconocimiento por MinCiencias. </t>
  </si>
  <si>
    <t>Grupos de Investigación que no cumplen con los estándares mínimos para lograr el reconocimiento de MinCiencias o en su defecto disminuyan su categoría.</t>
  </si>
  <si>
    <t xml:space="preserve">Pérdida de Acreditación Institucional y registros calificados. 
Incumplimiento de los indicadores institucionales. 
Disminución en la imagen y reconocimiento como universidad investigativa. 
</t>
  </si>
  <si>
    <t xml:space="preserve">Investigadores sin reconocimiento ante MinCiencias </t>
  </si>
  <si>
    <t>Investigadores que no cumplen con los estándares mínimos para lograr el reconocimiento de MinCiencias o en su defecto disminuyan su categoría.</t>
  </si>
  <si>
    <t>Seguimiento a las certificaciónes de cumplimiento y evaluaciones de los servicios  ofrecidos, y retroaliemtación a los responsables</t>
  </si>
  <si>
    <t>Seguimiento al registro de actividades de extensión universitaria</t>
  </si>
  <si>
    <t>Generación de herramientas de promoción y visibilidad de las actividades de extensión y las capacidades institucionales</t>
  </si>
  <si>
    <t>Contratista Auxiliar y Contratista Técnico Extensión universitaria</t>
  </si>
  <si>
    <t>Contratista Auxiliar Extensión universitaria</t>
  </si>
  <si>
    <t>Contratista Tecnico Extensión Universitaria</t>
  </si>
  <si>
    <t>Promover la ejecución de algunas actividades de manera virtual, para lo cual se habilito una sala de ZOOM con el objetivo de desarrollar por allí algunas actividades como talleres, conferencias, foros, webinar, entre otros</t>
  </si>
  <si>
    <t>Convocatorias periódicas para la financiación de proyectos de Grupos de Investigación y productos (Libros, artículos)</t>
  </si>
  <si>
    <t>Programa de Formación para los investigadores (Formulación de Proyectos, Redacción de Artículos, Cvlac, Gruplac)</t>
  </si>
  <si>
    <t xml:space="preserve">Acuerdo de Investigaciones y Resolución Reglamentaria. </t>
  </si>
  <si>
    <t xml:space="preserve">Profesional de Investigaciones </t>
  </si>
  <si>
    <t>Detectivo</t>
  </si>
  <si>
    <t xml:space="preserve">No de Investigadores reconocidos por MinCiencias y categoría de cada uno. </t>
  </si>
  <si>
    <t xml:space="preserve">Se esta realizando el acompañamiento a cada uno de los grupos de investigación, con el fin de que no pierdan su reconocimiento ante MinCiencias y que permita mejorar su clasificación. </t>
  </si>
  <si>
    <t xml:space="preserve">Se esta realizando el acompañamiento a cada uno de los grupos de investigación y sus integrantes, con el fin de que no pierdan su reconocimiento ante MinCiencias y que permita mejorar su clasificación. </t>
  </si>
  <si>
    <t>Contratista</t>
  </si>
  <si>
    <t>Aprobación de normas y leyes gubernamentales que le generan mayor obligación a la institución o cambios en el funcionamiento.</t>
  </si>
  <si>
    <t xml:space="preserve">Directrices administrativas no soportadas en análisis financieros. </t>
  </si>
  <si>
    <t>Disminución en el recaudo de los recursos apropiados en el presupuesto de la Universidad aprobado por el Consejo Superior.</t>
  </si>
  <si>
    <t>Desfinanciación del presupuesto de la Universidad por la expedición de normas de entes internos (Consejo Superior, Consejo Académico) y externos (Gobierno y Congreso) que impactan directamente al presupuesto de gastos de la Universidad o por un menor recaudo que no permita garantizar los compromisos adquiridos</t>
  </si>
  <si>
    <t>Modificaciones presupuestales (Reducciones, traslados y  aplazamientos) que permitan atender prioritariamente los gastos de funcionamiento y las normas de Ley.
Déficit presupuestal contituido por los compromisos legalmente adquiridos que han surtido todo el trámite presupuestal, pero no hay recursos disponibles para su pago con cargo al presupuesto del año en que se originaron.</t>
  </si>
  <si>
    <t>Monitoreo al recaudo de ingresos que soporte el presupuesto aprobado por el Consejo Superior</t>
  </si>
  <si>
    <t>Monitoreo a la ejecución presupuestal de gastos aprobado por el Consejo Superior</t>
  </si>
  <si>
    <t>Líder de Gestión Contable</t>
  </si>
  <si>
    <t>Líder de Gestión de Presupuesto</t>
  </si>
  <si>
    <t xml:space="preserve">Equilibrio Financiero = Ingresos totales / Gastos Totales </t>
  </si>
  <si>
    <t>&gt;=1</t>
  </si>
  <si>
    <t>Manualidad en la obtención y consolidación de la información necesaria para los análisis financieros respectivos.</t>
  </si>
  <si>
    <t>Omisión de información necesaria para el análisis, por desconocimiento u olvido de la persona responsable de hacerlo.</t>
  </si>
  <si>
    <t>Tiempos de entrega reducidos que no permiten realizar un análisis pertinente.</t>
  </si>
  <si>
    <t xml:space="preserve">Emisión de conceptos administrativos y financieros favorables, avales o recomendaciones  sin soportes o análisis adecuados que permitan la toma de decisiones acertadas por parte de las instancias correspondientes. </t>
  </si>
  <si>
    <t>Aprobación de propuestas no viables administrativa y financieramente. 
Necesidad de realizar ajustes en el presupuesto institucional  para atender gastos adicionales no proyectados por dificulates en los análisis, aplazando gastos priorizados</t>
  </si>
  <si>
    <t>Doble verificación por parte de profesionales que no participaron directamente de la construcción del análisis</t>
  </si>
  <si>
    <t>Monitoreo y solicitud información de proyectos a proponentes previa reunión para la toma de desiciones, estén incluidas o no en los ordenes del día</t>
  </si>
  <si>
    <t>Generación de recomendaciones previas a la aprobación de un proyecto</t>
  </si>
  <si>
    <t>Profesional Vicerrectoría Administrativa y Financiera</t>
  </si>
  <si>
    <t>No. de conceptos administrativos y financieros emitidos / Proyectos aprobados con posibles impactos financieros</t>
  </si>
  <si>
    <t>Establecer mecanismos de socialización sobre el impacto de contar con un concepto administartivo y financieto favorable para la toma decisiones, generando conciencia de tramitar los proyectos con la debida anticipación</t>
  </si>
  <si>
    <t>Falta de ética profesional.</t>
  </si>
  <si>
    <t>Permitir el uso de información sensible para la institución como contraseñas, instructivos, procedimientos o bases de datos a personas no autorizadas</t>
  </si>
  <si>
    <t>Pérdida de la confidencialidad de la información.
Pérdida de la vinculación laboral por incumplimiento de la claúsula de confidencialidad del contrato.</t>
  </si>
  <si>
    <t>Clausúla de confidencialidad establecida en el contrato</t>
  </si>
  <si>
    <t>Coordinador SIG</t>
  </si>
  <si>
    <t># de veces que se detecte y se denuncie</t>
  </si>
  <si>
    <t>Contrato prestación de servicios</t>
  </si>
  <si>
    <t>Cambios constantes en la Normativa Archivistica Nacional</t>
  </si>
  <si>
    <t>Modificaciones en la Estructura Organizacional y que tienen relación directa con los instrumentos archivisticos</t>
  </si>
  <si>
    <t>Falta de personal para desarrollar las actividades de actualización de los instrumentos</t>
  </si>
  <si>
    <t xml:space="preserve">Instrumentos archivisticos desactualizados y no alineados con los cambios institucionales </t>
  </si>
  <si>
    <t xml:space="preserve">Sanciones a la Institución por el incumplimiento a la normatividad archivistica     Falta de actualización de las Series Documentales         Desarticulación con los Sistemas Informáticos de la Institución y los cambios de soporte en las Series Documentales                      </t>
  </si>
  <si>
    <t>Actualización Inventario documenta</t>
  </si>
  <si>
    <t>Actualización Plan Institucional de Archivos PINAR</t>
  </si>
  <si>
    <t>Actualización Programa de Gestión Documental</t>
  </si>
  <si>
    <t xml:space="preserve">Transitorio Administrativo III. Carlos Andrés Cabrera. </t>
  </si>
  <si>
    <t xml:space="preserve">Profesional I. Lina Maria Valencia Transitorio Administrativo III. Carlos Andrés Cabrera. </t>
  </si>
  <si>
    <t>Instrumentos Archivisticos actualizados</t>
  </si>
  <si>
    <t>Actualizar el inventario documental en un 100% con el fin de conocer la totalidad de la información conservada en el Archivo Central</t>
  </si>
  <si>
    <t>Actualizar el PINAR alineado con el PDI identificando y valorando los aspectos críticos y las acciones que se deben llevar a cabo para administrar de forma estratégica el Archivo Institucional.</t>
  </si>
  <si>
    <t>Proyectar la contratación de personal de apoyo para la realización de labores operativas en la oficina, con el fin de dedicar mayor esfuerzo con el personal de experiencia para actualizar los instrumentos archivísticos.</t>
  </si>
  <si>
    <t>Actualización y creación de Tablas de Retención Documental atendiendo la creación de nuevas oficinas administrativas y programas académicos conforme a las solicitudes.                                 Revisar los cambios tecnológicos que puedan afectar las Series Documentales                                  Solicitar la contratación de personal de apoyo para al realización de labores operativas  Actualizar el Inventario Documental y el PINAR aprovechando la contingencia y la disponibilidad del personal</t>
  </si>
  <si>
    <t>Lina Maria Valencia G.</t>
  </si>
  <si>
    <t xml:space="preserve">Conformación de la totalidad de series y subseries documentales manteniendo el control sobre su administración y soporte.                                                                                                                     Ajuste del Cuadro de Clasificación Documental.                                                                                        Proyección de los cambios dentro del Programa de Gestión Documental.                                  Elaborar un plan de acción para determinar el tiempo de actualización de los instrumentos restantes.               </t>
  </si>
  <si>
    <t>Lina María Valencia G.</t>
  </si>
  <si>
    <t xml:space="preserve">Desconocimiento de los  procedimientos contractuales y proyectos especiales  </t>
  </si>
  <si>
    <t>Bajo nivel de seguimiento periódico en la ejecución de proyectos (contratos, Ordenes de servicios, proyectos de operación comercial)</t>
  </si>
  <si>
    <t xml:space="preserve">Desarticulación de los procedimientos institucionales para el desarrollo y ejecución en cada una de sus etapas </t>
  </si>
  <si>
    <t>Incumplimiento en la  ejecución de proyectos (contratos, Ordenes de servicios, resoluciones, proyectos de operación comercial) en el desarrollo y ejecución en cada una de sus etapas</t>
  </si>
  <si>
    <t>Hallazgos por parte de entes de control
Detrimiento patrimonial
Incumplimiento de resultados</t>
  </si>
  <si>
    <t xml:space="preserve">Generar periodicamene alertas a los supervisores  e interventores frente al estado de los contratos y documentación contractual </t>
  </si>
  <si>
    <t xml:space="preserve">Designación de un profesional de seguimiento y control como apoyo a la interventoría y supervisión de proyectos (verificación de productos)
</t>
  </si>
  <si>
    <t xml:space="preserve">Realizar porcesos de  inducción y/o reinducción donde se articulen los proceso de contratación e interventoría </t>
  </si>
  <si>
    <t>Proyectos ejecutados inadecuadamente /Total proyectos ejecutados</t>
  </si>
  <si>
    <t>Difusión de tips al interior de la Oficina acerca del tema contractual, de supervisión e interventoría</t>
  </si>
  <si>
    <t xml:space="preserve">Cambio de diseño por peticion del usuario durante ejecucion de las obras </t>
  </si>
  <si>
    <t xml:space="preserve">Falta de planeacion del proyecto </t>
  </si>
  <si>
    <t>Cambio y actualizacion de normativas de construccion.</t>
  </si>
  <si>
    <t xml:space="preserve">Espacio fisico que no responde a las necesidades que originaron el proyecto y/o adecuación con  incumplimiento de normatividad. </t>
  </si>
  <si>
    <t>*insatisfaccion del usuario. 
*Imposibilidad de prestacion del servicio. 
*Incremento de costos de construcción. 
*Riesgo juridico con contratistas.  
*Mayores costos de mantenimiento.</t>
  </si>
  <si>
    <t>Programa de necesidades validado con el usuario mediante actas de reunión.</t>
  </si>
  <si>
    <t>Cada proyecto de intervención de infraestructura debe contener (Estudios previos, diseños, presupuesto, especificaciones, en fase III)</t>
  </si>
  <si>
    <t xml:space="preserve">Se validan las intervenciones con las dependencias de la universidad relacionadas con el manejo de la planta fisica tales como seccion de mantenimiento y CRIE Centro de Recursos informaticos. </t>
  </si>
  <si>
    <t xml:space="preserve">Transitorio administrativo profesional III   </t>
  </si>
  <si>
    <t>Espacios no recibidos por el usuario con funcionamiento inadecuado: Proyectos de obra nueva y adecuaciones terminadas en la vigencia/ Proyectos recibidos a satisfacción</t>
  </si>
  <si>
    <t xml:space="preserve">Registro y consolidacion de la necesidad del usuario a traves del aplicativo. </t>
  </si>
  <si>
    <t xml:space="preserve">Contar los estudios previos para la intervención de los proyectos. </t>
  </si>
  <si>
    <t xml:space="preserve">socializar los proyectos de infraestructura con las dependencias del CRIE y MANTENIMIENTO para evitar inconvenientes. </t>
  </si>
  <si>
    <t>CRIE y Mantenimiento</t>
  </si>
  <si>
    <t>Fallas en el sistema eléctrico</t>
  </si>
  <si>
    <t>Fallas en los equipos de conectividad o en el sistema de control ambiental</t>
  </si>
  <si>
    <t>Imposibilidad  para acceder a los sistemas de información que esten alojados en los servidores del campus universitario</t>
  </si>
  <si>
    <t>Incomunicación de la Universidad  a través de internet
Retrasos en los procesos académicos y administrativos ofrecidos a través de los servicios web
Pérdida de imagen</t>
  </si>
  <si>
    <t>Sistema de respaldo eléctrico
Canal de respaldo con diferente proveedor</t>
  </si>
  <si>
    <t>Monitoreo del estado del servicio</t>
  </si>
  <si>
    <t>Equipos de conectividad redundantes
Equipos de control ambiental redundantes</t>
  </si>
  <si>
    <t>Sistemas de transferencia de potencia, UPS, transformador y planta.</t>
  </si>
  <si>
    <t>Sistema de monitoreo con una empresa llamada Ingebyte. Monitoreo itnerno IMC.</t>
  </si>
  <si>
    <t>Jefe Mantenimiento</t>
  </si>
  <si>
    <t>Profesional 2 Red de datos</t>
  </si>
  <si>
    <t>Número de horas al mes sin fallas de conectividad a Internet del canal principal/Número de horas del mes</t>
  </si>
  <si>
    <t>Continuar con la clausula contractual con el proveedor de SLA</t>
  </si>
  <si>
    <t>Realizar cambio a 33Kv de la red eléctrica de la UTP</t>
  </si>
  <si>
    <t>Gestión de Servicios Institucionales</t>
  </si>
  <si>
    <t>Que haya un conflicto de intereses entre el estudiante y las personas encargadas del proceso de movilidad.</t>
  </si>
  <si>
    <t>Que exista presión por parte de un funcionario de mayor jerarquia sobre las personas encargadas del proceso de movilidad.</t>
  </si>
  <si>
    <t>Favorecer la postulación a una beca de movilidad académica internacional a un estudiante que no cumpla con los requisitos establecidos en la convocatoria UTP</t>
  </si>
  <si>
    <t>Postular a un estudiante que no cumple con los requsitos estipulados por la convocatoria interna a una beca de movilidad académica</t>
  </si>
  <si>
    <t>Quitar la oportunidad de acceder a una beca a un estudiante que cumpla con todos los requisitos</t>
  </si>
  <si>
    <t>Convocatorias  que establecen requisitos, condiciones y la evaluación por parte de un comité de selección.</t>
  </si>
  <si>
    <t>Profesional</t>
  </si>
  <si>
    <t>No.Estudiantes Postulados a Becas de Movilidad Academica  sin cumplimiento de Requisitos / No. Estudiantes Postulados a Becas de Movilidad</t>
  </si>
  <si>
    <t>Personal no idóneo que no atiende los valores de la institución o del servicio público</t>
  </si>
  <si>
    <t>Favorecimiento en informes de auditoria o evaluación por intereses personales</t>
  </si>
  <si>
    <t>Manipulación de informes de control interno, a través de la omisión de posibles actos de corrupción o irregularidades administrativas</t>
  </si>
  <si>
    <t>Información deficiente para la alta dirección que permita tomar decisiones para la mejora
Investigaciones disciplinarias
Afectación del buen nombre y reconocimiento de la Universidad</t>
  </si>
  <si>
    <t>Presión externa  al personal de control interno para favorecer a terceros</t>
  </si>
  <si>
    <t>Verificacion de la aplicación del Manual de auditoria que incluye el marco ético para la auditoria interna en la Universidad</t>
  </si>
  <si>
    <t>Verificacion de la aplicación de Procedimientos documentados de auditoria de control interno en el sistema integral de gestión</t>
  </si>
  <si>
    <t>Jefe de Control Interno</t>
  </si>
  <si>
    <t>No. De  investigaciones al personal de control interno derivadas de hechos de corrupción</t>
  </si>
  <si>
    <t>COMUNICACIONES</t>
  </si>
  <si>
    <t>No renovación de habilitación del servicio de salud integral de la UTP</t>
  </si>
  <si>
    <t>La Universidad no es certificada por la Secretaría Departamental de Salud y el Ministerio de Salud para prestar servicios de atencón de baja complejidad: consulta odontológica, psicología, medicina general, prevención en salud bucal, servicio de esterilización, salud sexual y reproductiva, entre otros programas.</t>
  </si>
  <si>
    <t>Cierre de los servicios de salud en la institución
Sanciones a la Universidad</t>
  </si>
  <si>
    <t>Revisión del cumplimiento de los estándares de habilitación</t>
  </si>
  <si>
    <t>Profesional contratista (líder de salud)</t>
  </si>
  <si>
    <t>(No. de servicios de salud habilitados / Total de servicios de salud prestados por Vicerrectoria de Responsabilidad Social y Bienestar Universitario) * 100</t>
  </si>
  <si>
    <t>Capacitar al personal involucrado en los servicios de salud  sobre las normas y estandares de habilitación de servicios de salud</t>
  </si>
  <si>
    <t>Realizar procesos de asesoria, auditoria y revisión que permitan evaluar el grado de cumplimiento de los estandares de habilitación del servicio de salud</t>
  </si>
  <si>
    <t>Falta de seguimiento a los protocolos definidos.</t>
  </si>
  <si>
    <t>Incumplimiento de los protocolos</t>
  </si>
  <si>
    <t>Ataques cibernéticos.</t>
  </si>
  <si>
    <t>Fraude eléctronico</t>
  </si>
  <si>
    <t>Acceso no autorizado a la banca virtual</t>
  </si>
  <si>
    <t xml:space="preserve">Detrimento patrimonial.           Exposición de la información financiera de la Universidad.  </t>
  </si>
  <si>
    <t>Descripción en los manuales de  funciones en las personas que manejan recursos</t>
  </si>
  <si>
    <t>Cambio de claves</t>
  </si>
  <si>
    <t>Manejo de  token</t>
  </si>
  <si>
    <t>Software de las sucursales virtuales</t>
  </si>
  <si>
    <t>Software bancario para uso de los cuentadantes</t>
  </si>
  <si>
    <t>Profesional XVII</t>
  </si>
  <si>
    <t>Profesional XIII
Ejecutivo 22
Ejecutivo 26</t>
  </si>
  <si>
    <t>No. de accesos no autorizados</t>
  </si>
  <si>
    <t>Actualización de los procedimientos.</t>
  </si>
  <si>
    <t>Ejecutivo 26</t>
  </si>
  <si>
    <t>Ausencia de valores éticos.</t>
  </si>
  <si>
    <t>Destinación indebida de recursos públicos.</t>
  </si>
  <si>
    <t xml:space="preserve">Se configura cuando se destinan recursos públicos a finalidades distintas; o se realizan actuaciones de los funcionarios por fuera de las establecidas en la Constitución, en la ley o en la reglamentación interna. </t>
  </si>
  <si>
    <t>Detrimento patrimonial.
Sanciones disciplinarias, fiscales y/o penales.</t>
  </si>
  <si>
    <t>Número de hechos sancionados por corrupción.</t>
  </si>
  <si>
    <t>Índice de variación de actividades de extensión: No de Actividades de Extensión por modalidades año 2022 / No de Actividades de Extensión por modalidades año 2021</t>
  </si>
  <si>
    <t>Estado de Emergencia por pandemia mundial COVID 19</t>
  </si>
  <si>
    <t xml:space="preserve">Incumplimiento en Normatividad Archivistica conforme a la actualización de los Instrumentos Archivisticos que deben soportar la Gestión Documental de las Entidades Públicas (TRD, CCD, SIC, MOREQ, TDA Tablas de Control de Acceso)  </t>
  </si>
  <si>
    <t>Utilización o manipulación de información reservada o clasificada que se encuentra disponible en la Secretaria General</t>
  </si>
  <si>
    <t xml:space="preserve">Tráfico de Influencias </t>
  </si>
  <si>
    <t>Favorecimiento en el otorgamiento de derechos o toma de decisiones que competen a la Universidad</t>
  </si>
  <si>
    <t>Procesos legales y/o penales
Pérdida de la imagen institucional</t>
  </si>
  <si>
    <t>Aplicación de los activos de información de acuerdo al Sistema de Seguridad de la Información</t>
  </si>
  <si>
    <t>Capacitación al personal calificado con el fin de generar conciencia sobre la importancia de la información.</t>
  </si>
  <si>
    <t>Planta ,Transitorio y Contratista</t>
  </si>
  <si>
    <t>No. De derechos que son  otorgados sin el cumplimiento de requisitos</t>
  </si>
  <si>
    <t>Estados Financieros inconsistentes.</t>
  </si>
  <si>
    <t>No fenecimiento de la cuenta debido al incumplimiento normativo y del manual de políticas contables en el desarrollo de actividades financieras</t>
  </si>
  <si>
    <t>Registros contables no consistentes con la normas expedidades por el ente regulardor en la materia</t>
  </si>
  <si>
    <t>Consultas página Web de la CGN para determinar los cambio que hayan del marco  normativo aplicable a la Universidad</t>
  </si>
  <si>
    <t>Profesional 17 - Gestion Contable</t>
  </si>
  <si>
    <t xml:space="preserve">No de Estados Financieros no  fenecidos en la vigencia auditada </t>
  </si>
  <si>
    <t>Consultar la página de la CGN</t>
  </si>
  <si>
    <t>Falta socialización de los lineamientos de medios de comunicación Intitucionales</t>
  </si>
  <si>
    <t>Omisión de las directrices internas y de la normatividad que rige a Universitaria Estereo</t>
  </si>
  <si>
    <t xml:space="preserve">Pérdida vitalicia de la Licencia de Radio Difusión ante el MINITIC
Cierre definitivo de la emisora
Sanciones legales y económicas para la Universidad. </t>
  </si>
  <si>
    <t>Divulgación de información errada o perjudicial para la institución</t>
  </si>
  <si>
    <t>Publicación y divulgación a través de medios masivos de comunicación de información errada o parcial que pueda perjudicar la imagen que se tiene de la Universidad.</t>
  </si>
  <si>
    <t>Crisis reputacional de la Universdad</t>
  </si>
  <si>
    <t>Manipulacion de los medios de comunicación de la Universidad</t>
  </si>
  <si>
    <t>Uso indebido de los medios de comunicaciòn con el fin de favorecer a terceros o intereses particulares</t>
  </si>
  <si>
    <t>Crisis reputacional de la Universdad
Sanciones legales para la Universidad</t>
  </si>
  <si>
    <t>Socialización de los lineamientos de medios de comunicaciones institucionales</t>
  </si>
  <si>
    <t>No establecimiento de voceros oficiales de la institución</t>
  </si>
  <si>
    <t>Malas intenciones de actores externos por motivaciones personales</t>
  </si>
  <si>
    <t>Presiones por actores externos a la Universidad</t>
  </si>
  <si>
    <t>Falta de ética al interior de la Universidad</t>
  </si>
  <si>
    <t>Falta de formalización de lineamientos para la publicacion en medios institucionales</t>
  </si>
  <si>
    <t>Directrices establecidas por la Dirección de Comunicaciones</t>
  </si>
  <si>
    <t>Acompañamiento permanente de la Oficina Jurídica de la Universidad</t>
  </si>
  <si>
    <t>Comité de programación para universitaria estéreo</t>
  </si>
  <si>
    <t>Lineamientos de medios de comunicación interna</t>
  </si>
  <si>
    <t>Revisión de publicaciones sobre la Universidad en medios externos</t>
  </si>
  <si>
    <t>Comité de programación de emisora
1112-F07 - Solicitud programa en la emisora</t>
  </si>
  <si>
    <t xml:space="preserve"># detectados de incumplimientos de la ley 1341 del 2009 </t>
  </si>
  <si>
    <t># de publicaciones de rectificaciones solicitadas por la Universidad a medios externos
# de rectificaciones que debe asumir la Universidad</t>
  </si>
  <si>
    <t># de Casos detectados de manipulacion de medios</t>
  </si>
  <si>
    <t>Cero (0)</t>
  </si>
  <si>
    <t>Revisión y aprobación de los manuales de estilo de medios internos institucionales</t>
  </si>
  <si>
    <t>Socializar los lineamientos de los medios de comunicación interna</t>
  </si>
  <si>
    <t>Definir un manual de voceros oficiales por la Universidad</t>
  </si>
  <si>
    <t>Formalizar los manuales de estilo de los medios de comunicación interna en la página web</t>
  </si>
  <si>
    <t xml:space="preserve">Revizar y ajustar, si es del caso, la documentación asociada a la habilitación y normatividad aplicable </t>
  </si>
  <si>
    <t xml:space="preserve">No de Grupos de Investigación Reconocidos por MinCiencias y categoría de cada grupo. </t>
  </si>
  <si>
    <t>Poca asertividad en la promoción, difusion y visibilidad de los servicios de extensión de la Universidad</t>
  </si>
  <si>
    <t>Mala imagen de los servicios ofrecidos por la institución.</t>
  </si>
  <si>
    <t>Teniendo en cuenta el estado de emergencia por la pandemia mundial y las medidas de confinamiento adoptadas por el gobierno nacional, no es posible ejecutar muchas actividades de extensión que se planearon de manera presencial, lo cual influye directa y completamente en el ejercicio de actividades de extensión universitaria como procesos de educación continua, eventos academicos, actividades artisticas, recreativas y culturales y ejecución de proyectos sociales.</t>
  </si>
  <si>
    <t>Cambios en la resolución en la  normatividad asociados a los servicios de habilitación</t>
  </si>
  <si>
    <t xml:space="preserve">Hechos economicos sobre o subestimados,
Sanciones Disciplinarias
Estados Financieros no aprobados </t>
  </si>
  <si>
    <t>Incumplimiento de las normas para el manejo de radio difusión de interes público que rige a Universitaria Estéreo</t>
  </si>
  <si>
    <t xml:space="preserve"> No cumplir con los lineamientos legales y operacionales en el manejo de la información que se difunde a través de univerisitaria estéreo.</t>
  </si>
  <si>
    <t>Comunicaciones
Secretaría General</t>
  </si>
  <si>
    <t>No acceso fuera del campus universitario a los servicios de internet que ofrece la Universidad</t>
  </si>
  <si>
    <t xml:space="preserve">Desfinanciación del presupuesto Institucional </t>
  </si>
  <si>
    <t>Aplazamientos de gastos priorizados para la vigencia, para atender gastos adicionales no proyectados</t>
  </si>
  <si>
    <t>Pérdida de la confidencialidad de la información.</t>
  </si>
  <si>
    <t>Ejecución inadecuada de proyectos (contratos, Ordenes contractuales,  resoluciones,  proyectos de operación comercial).</t>
  </si>
  <si>
    <t>Mala planeación del espacio físico.</t>
  </si>
  <si>
    <t>PLANEACIÓN_</t>
  </si>
  <si>
    <t>Bajo nivel de articulación entre los diferentes actores institucionales.</t>
  </si>
  <si>
    <t>Ausencia de liderazgo transformacional y de conocimiento frente a la dinámica institucional, regional, nacional e internacional.</t>
  </si>
  <si>
    <t>Bajos procesos de retroalimentación efectiva entre la universidad y el medio.</t>
  </si>
  <si>
    <t>Baja contribución de la universidad al análisis y la búsqueda de soluciones a los problemas de la sociedad,</t>
  </si>
  <si>
    <t>Desarrollo de la universidad descontextualizada de la realidad regional, nacional e internacional, con bajos nivel de articulación entre los diferentes actores institucionales, y sin procesos de retroalimentación efectiva entre la universidad y el medio, limitando su contribución a la comprensión y búsqueda de soluciones a problemas de la sociedad</t>
  </si>
  <si>
    <t>*Baja incidencia en el medio.
*Desaprovechamiento de oportunidades de gestión de recursos.
*Pérdida de crédibilidad institucional.
*Comunidad Universitaria y egresados que no puede acceder a oportunidades académicas, de investigación y/o laborales.</t>
  </si>
  <si>
    <t>Seguimiento a los Planes operativos de los proyectos de gestión del contexto y visibilidad nacional e internacional</t>
  </si>
  <si>
    <t>Funcionaria enlace del Pilar de Gestión</t>
  </si>
  <si>
    <t xml:space="preserve">-  Acciones preventivas de acuerdo al tipo de tratamiento, para lo cual deberá  seguir el procedimiento de toma de acciones SGC-PRO-006 </t>
  </si>
  <si>
    <t>Cumplimiento de los proyectos de "Gestión de contexto y visibilidad nacional e internacional"</t>
  </si>
  <si>
    <t>Estudios de contexto que permitan que aporten a la toma de decisiones</t>
  </si>
  <si>
    <t>VICERRECTORÍA RESPONSABILIDAD SOCIAL Y BIENESTAR UNIVERSITARIO_</t>
  </si>
  <si>
    <t>Desinformación y falta de interes de los usuarios en los programas y estrategias orientadas al Bienestar Institucional, la calidad de vida e inclusión en contextos universitarios.</t>
  </si>
  <si>
    <t>Perdida de alianzas y convenios orientados al Bienestar, la calidad de vida e inclusión.</t>
  </si>
  <si>
    <t>Las estrategias de acompañamiento bienestar, calidad de vida e inclusión no dan respuesta a las condiciones en las que llegan los estudiantes a la universidad.</t>
  </si>
  <si>
    <t>Programas de bienestar institucional que no generan impacto en la calidad de vida e inclusión de la comunidad universitaria</t>
  </si>
  <si>
    <t>Comunidad Universitaria,  sin impacto a traves de los programas, estrategias y gestiones internas y externas orientadas al Bienestar Institucional, calidad de vida e inclusión.</t>
  </si>
  <si>
    <t xml:space="preserve">Deserción estudiantil 
Falta de credibilidad en los procesos  de la Vicerrectoría de Responsabilidad Social y Bienestar Universitario
Disminución en el cumplimiento de los indicadores del PDI </t>
  </si>
  <si>
    <t>Indicadores del PDI asociados a los procesos de Bienestar Institucional.</t>
  </si>
  <si>
    <t>Formalización de alianzas y convenios alrededor de  bienestar, calidad de vida e inclusión.</t>
  </si>
  <si>
    <t>Plan estrategico de inclusión: numero de estrategias, procedimientos o gestiones enfocadas a la igualdad de oportunidades, garantia de derechos</t>
  </si>
  <si>
    <t>SIGER</t>
  </si>
  <si>
    <t>Planta/ transitorio/contratista</t>
  </si>
  <si>
    <t>Calidad de vida en contextos universitarios:  p-z*(sqrt(p*(1-p)/n))*(sqrt((N-n)/(N-1)).
p:proporción de personas que superan el nivel mínimo de calidad de vida para la muestra calculada.
N:Tamaño de la población.
n:Tamaño de la muestra n.
z: nivel de confianza del 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</si>
</sst>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2" x14ac:knownFonts="1">
    <font>
      <sz val="10"/>
      <name val="Arial"/>
    </font>
    <font>
      <sz val="11"/>
      <color theme="1"/>
      <name val="Calibri"/>
      <family val="2"/>
      <scheme val="minor"/>
    </font>
    <font>
      <sz val="9"/>
      <name val="Arial"/>
      <family val="2"/>
    </font>
    <font>
      <b/>
      <sz val="8"/>
      <name val="Arial"/>
      <family val="2"/>
    </font>
    <font>
      <sz val="8"/>
      <name val="Arial"/>
      <family val="2"/>
    </font>
    <font>
      <sz val="10"/>
      <name val="Arial"/>
      <family val="2"/>
    </font>
    <font>
      <b/>
      <sz val="10"/>
      <name val="Arial"/>
      <family val="2"/>
    </font>
    <font>
      <sz val="10"/>
      <name val="Arial"/>
      <family val="2"/>
    </font>
    <font>
      <b/>
      <sz val="11"/>
      <name val="Tahoma"/>
      <family val="2"/>
    </font>
    <font>
      <b/>
      <sz val="8"/>
      <name val="Tahoma"/>
      <family val="2"/>
    </font>
    <font>
      <sz val="8"/>
      <name val="Tahoma"/>
      <family val="2"/>
    </font>
    <font>
      <b/>
      <sz val="10"/>
      <name val="Tahoma"/>
      <family val="2"/>
    </font>
    <font>
      <b/>
      <sz val="6"/>
      <name val="Tahoma"/>
      <family val="2"/>
    </font>
    <font>
      <sz val="8"/>
      <name val="Calibri"/>
      <family val="2"/>
      <scheme val="minor"/>
    </font>
    <font>
      <b/>
      <sz val="13"/>
      <name val="Calibri"/>
      <family val="2"/>
      <scheme val="minor"/>
    </font>
    <font>
      <sz val="9"/>
      <name val="Calibri"/>
      <family val="2"/>
      <scheme val="minor"/>
    </font>
    <font>
      <b/>
      <sz val="10"/>
      <name val="Calibri"/>
      <family val="2"/>
      <scheme val="minor"/>
    </font>
    <font>
      <sz val="10"/>
      <name val="Calibri"/>
      <family val="2"/>
      <scheme val="minor"/>
    </font>
    <font>
      <sz val="6"/>
      <name val="Calibri"/>
      <family val="2"/>
      <scheme val="minor"/>
    </font>
    <font>
      <b/>
      <sz val="8"/>
      <name val="Calibri"/>
      <family val="2"/>
      <scheme val="minor"/>
    </font>
    <font>
      <b/>
      <sz val="7"/>
      <name val="Calibri"/>
      <family val="2"/>
      <scheme val="minor"/>
    </font>
    <font>
      <sz val="7"/>
      <name val="Calibri"/>
      <family val="2"/>
      <scheme val="minor"/>
    </font>
    <font>
      <b/>
      <sz val="9"/>
      <name val="Calibri"/>
      <family val="2"/>
      <scheme val="minor"/>
    </font>
    <font>
      <b/>
      <sz val="12"/>
      <name val="Calibri"/>
      <family val="2"/>
      <scheme val="minor"/>
    </font>
    <font>
      <b/>
      <sz val="14"/>
      <name val="Calibri"/>
      <family val="2"/>
      <scheme val="minor"/>
    </font>
    <font>
      <sz val="8"/>
      <color theme="1"/>
      <name val="Arial"/>
      <family val="2"/>
    </font>
    <font>
      <sz val="14"/>
      <name val="Calibri"/>
      <family val="2"/>
      <scheme val="minor"/>
    </font>
    <font>
      <b/>
      <sz val="16"/>
      <name val="Calibri"/>
      <family val="2"/>
      <scheme val="minor"/>
    </font>
    <font>
      <sz val="7"/>
      <name val="Arial"/>
      <family val="2"/>
    </font>
    <font>
      <b/>
      <sz val="7"/>
      <name val="Arial"/>
      <family val="2"/>
    </font>
    <font>
      <sz val="11"/>
      <name val="Calibri"/>
      <family val="2"/>
    </font>
    <font>
      <b/>
      <sz val="10"/>
      <color theme="1"/>
      <name val="Arial"/>
      <family val="2"/>
    </font>
    <font>
      <sz val="7"/>
      <color theme="1"/>
      <name val="Calibri"/>
      <family val="2"/>
      <scheme val="minor"/>
    </font>
    <font>
      <sz val="8"/>
      <color indexed="8"/>
      <name val="Arial"/>
      <family val="2"/>
    </font>
    <font>
      <b/>
      <sz val="9"/>
      <name val="Arial"/>
      <family val="2"/>
    </font>
    <font>
      <b/>
      <sz val="8"/>
      <color rgb="FFFF0000"/>
      <name val="Arial"/>
      <family val="2"/>
    </font>
    <font>
      <sz val="10"/>
      <color theme="1"/>
      <name val="Calibri"/>
      <family val="2"/>
      <scheme val="minor"/>
    </font>
    <font>
      <b/>
      <sz val="10"/>
      <color theme="1"/>
      <name val="Calibri"/>
      <family val="2"/>
      <scheme val="minor"/>
    </font>
    <font>
      <b/>
      <sz val="11"/>
      <name val="Arial"/>
      <family val="2"/>
    </font>
    <font>
      <sz val="10"/>
      <color theme="1"/>
      <name val="Arial"/>
      <family val="2"/>
    </font>
    <font>
      <b/>
      <sz val="8"/>
      <color theme="1"/>
      <name val="Arial"/>
      <family val="2"/>
    </font>
    <font>
      <b/>
      <sz val="8"/>
      <color rgb="FF000000"/>
      <name val="Calibri"/>
      <family val="2"/>
      <scheme val="minor"/>
    </font>
    <font>
      <b/>
      <sz val="7"/>
      <color rgb="FF000000"/>
      <name val="Calibri"/>
      <family val="2"/>
      <scheme val="minor"/>
    </font>
    <font>
      <sz val="7"/>
      <color rgb="FF000000"/>
      <name val="Calibri"/>
      <family val="2"/>
      <scheme val="minor"/>
    </font>
    <font>
      <b/>
      <sz val="11"/>
      <name val="Calibri"/>
      <family val="2"/>
      <scheme val="minor"/>
    </font>
    <font>
      <b/>
      <sz val="9"/>
      <color rgb="FF000000"/>
      <name val="Calibri"/>
      <family val="2"/>
      <scheme val="minor"/>
    </font>
    <font>
      <sz val="8"/>
      <color rgb="FFFF0000"/>
      <name val="Arial"/>
      <family val="2"/>
    </font>
    <font>
      <sz val="8"/>
      <color rgb="FF00B050"/>
      <name val="Arial"/>
      <family val="2"/>
    </font>
    <font>
      <sz val="10"/>
      <color rgb="FF00B050"/>
      <name val="Calibri"/>
      <family val="2"/>
      <scheme val="minor"/>
    </font>
    <font>
      <sz val="9"/>
      <color rgb="FF00B050"/>
      <name val="Arial"/>
      <family val="2"/>
    </font>
    <font>
      <b/>
      <sz val="10"/>
      <color rgb="FF00B050"/>
      <name val="Calibri"/>
      <family val="2"/>
      <scheme val="minor"/>
    </font>
    <font>
      <sz val="10"/>
      <color rgb="FF00B050"/>
      <name val="Arial"/>
      <family val="2"/>
    </font>
  </fonts>
  <fills count="19">
    <fill>
      <patternFill patternType="none"/>
    </fill>
    <fill>
      <patternFill patternType="gray125"/>
    </fill>
    <fill>
      <patternFill patternType="solid">
        <fgColor indexed="9"/>
        <bgColor indexed="64"/>
      </patternFill>
    </fill>
    <fill>
      <patternFill patternType="solid">
        <fgColor rgb="FFFF0000"/>
        <bgColor indexed="64"/>
      </patternFill>
    </fill>
    <fill>
      <patternFill patternType="solid">
        <fgColor rgb="FFFFC000"/>
        <bgColor indexed="64"/>
      </patternFill>
    </fill>
    <fill>
      <patternFill patternType="solid">
        <fgColor rgb="FFFFFFCC"/>
        <bgColor indexed="64"/>
      </patternFill>
    </fill>
    <fill>
      <patternFill patternType="solid">
        <fgColor rgb="FFFFFF00"/>
        <bgColor indexed="64"/>
      </patternFill>
    </fill>
    <fill>
      <patternFill patternType="solid">
        <fgColor rgb="FF00B050"/>
        <bgColor indexed="64"/>
      </patternFill>
    </fill>
    <fill>
      <patternFill patternType="solid">
        <fgColor rgb="FFC00000"/>
        <bgColor indexed="6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rgb="FFFFFFFF"/>
        <bgColor indexed="64"/>
      </patternFill>
    </fill>
    <fill>
      <patternFill patternType="solid">
        <fgColor rgb="FF00B0F0"/>
        <bgColor indexed="64"/>
      </patternFill>
    </fill>
    <fill>
      <patternFill patternType="solid">
        <fgColor rgb="FFFFFFFF"/>
        <bgColor rgb="FF000000"/>
      </patternFill>
    </fill>
    <fill>
      <patternFill patternType="solid">
        <fgColor theme="8" tint="0.39997558519241921"/>
        <bgColor indexed="64"/>
      </patternFill>
    </fill>
  </fills>
  <borders count="65">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bottom/>
      <diagonal/>
    </border>
    <border>
      <left/>
      <right/>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rgb="FF000000"/>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s>
  <cellStyleXfs count="4">
    <xf numFmtId="0" fontId="0" fillId="0" borderId="0"/>
    <xf numFmtId="9" fontId="7" fillId="0" borderId="0" applyFont="0" applyFill="0" applyBorder="0" applyAlignment="0" applyProtection="0"/>
    <xf numFmtId="9" fontId="5" fillId="0" borderId="0" applyFont="0" applyFill="0" applyBorder="0" applyAlignment="0" applyProtection="0"/>
    <xf numFmtId="0" fontId="5" fillId="0" borderId="0"/>
  </cellStyleXfs>
  <cellXfs count="543">
    <xf numFmtId="0" fontId="0" fillId="0" borderId="0" xfId="0"/>
    <xf numFmtId="0" fontId="2" fillId="2" borderId="0" xfId="0" applyFont="1" applyFill="1" applyBorder="1" applyAlignment="1">
      <alignment horizontal="center" vertical="center" wrapText="1"/>
    </xf>
    <xf numFmtId="0" fontId="3" fillId="2" borderId="0" xfId="0" applyFont="1" applyFill="1" applyAlignment="1">
      <alignment horizontal="center" vertical="center" wrapText="1"/>
    </xf>
    <xf numFmtId="0" fontId="2" fillId="2" borderId="0" xfId="0" applyFont="1" applyFill="1" applyAlignment="1">
      <alignment horizontal="center" vertical="center" wrapText="1"/>
    </xf>
    <xf numFmtId="0" fontId="5" fillId="2" borderId="0" xfId="0" applyFont="1" applyFill="1" applyAlignment="1">
      <alignment horizontal="center" vertical="center" wrapText="1"/>
    </xf>
    <xf numFmtId="0" fontId="2" fillId="2" borderId="0" xfId="0" applyFont="1" applyFill="1" applyBorder="1" applyAlignment="1" applyProtection="1">
      <alignment horizontal="center" vertical="center" wrapText="1"/>
    </xf>
    <xf numFmtId="0" fontId="6" fillId="0" borderId="0" xfId="0" applyFont="1"/>
    <xf numFmtId="0" fontId="0" fillId="0" borderId="0" xfId="0" applyBorder="1"/>
    <xf numFmtId="0" fontId="9" fillId="0" borderId="0" xfId="0" applyFont="1" applyBorder="1" applyAlignment="1">
      <alignment vertical="top" wrapText="1"/>
    </xf>
    <xf numFmtId="0" fontId="10" fillId="0" borderId="0" xfId="0" applyFont="1" applyBorder="1" applyAlignment="1">
      <alignment vertical="center" wrapText="1"/>
    </xf>
    <xf numFmtId="0" fontId="10" fillId="0" borderId="0" xfId="0" applyFont="1" applyBorder="1" applyAlignment="1">
      <alignment horizontal="center" vertical="center" wrapText="1"/>
    </xf>
    <xf numFmtId="0" fontId="9" fillId="0" borderId="0" xfId="0" applyFont="1" applyFill="1" applyBorder="1" applyAlignment="1">
      <alignment horizontal="center" vertical="center" wrapText="1"/>
    </xf>
    <xf numFmtId="0" fontId="0" fillId="0" borderId="0" xfId="0" applyFill="1" applyBorder="1"/>
    <xf numFmtId="0" fontId="9" fillId="0" borderId="0" xfId="0" applyFont="1" applyFill="1" applyBorder="1" applyAlignment="1">
      <alignment vertical="top" wrapText="1"/>
    </xf>
    <xf numFmtId="0" fontId="12" fillId="0" borderId="0" xfId="0" applyFont="1" applyFill="1" applyBorder="1" applyAlignment="1">
      <alignment horizontal="center" vertical="center" textRotation="90" wrapText="1"/>
    </xf>
    <xf numFmtId="0" fontId="12" fillId="0" borderId="0" xfId="0" applyFont="1" applyFill="1" applyBorder="1" applyAlignment="1">
      <alignment horizontal="center" vertical="center" wrapText="1"/>
    </xf>
    <xf numFmtId="0" fontId="0" fillId="0" borderId="0" xfId="0" applyAlignment="1">
      <alignment horizontal="center"/>
    </xf>
    <xf numFmtId="0" fontId="5" fillId="0" borderId="0" xfId="0" applyFont="1"/>
    <xf numFmtId="0" fontId="15" fillId="2" borderId="0" xfId="0" applyFont="1" applyFill="1" applyBorder="1" applyAlignment="1" applyProtection="1">
      <alignment vertical="center" wrapText="1"/>
    </xf>
    <xf numFmtId="0" fontId="14" fillId="2" borderId="0" xfId="0" applyFont="1" applyFill="1" applyBorder="1" applyAlignment="1" applyProtection="1">
      <alignment vertical="center"/>
    </xf>
    <xf numFmtId="0" fontId="17" fillId="0" borderId="25" xfId="0" applyFont="1" applyBorder="1" applyAlignment="1">
      <alignment horizontal="center"/>
    </xf>
    <xf numFmtId="0" fontId="17" fillId="0" borderId="0" xfId="0" applyFont="1" applyBorder="1" applyAlignment="1">
      <alignment horizontal="center"/>
    </xf>
    <xf numFmtId="0" fontId="17" fillId="0" borderId="0" xfId="0" applyFont="1" applyBorder="1"/>
    <xf numFmtId="0" fontId="17" fillId="0" borderId="27" xfId="0" applyFont="1" applyBorder="1"/>
    <xf numFmtId="0" fontId="23" fillId="0" borderId="25" xfId="0" applyFont="1" applyBorder="1" applyAlignment="1">
      <alignment horizontal="center"/>
    </xf>
    <xf numFmtId="0" fontId="23" fillId="0" borderId="0" xfId="0" applyFont="1" applyBorder="1" applyAlignment="1">
      <alignment horizontal="center"/>
    </xf>
    <xf numFmtId="0" fontId="23" fillId="0" borderId="27" xfId="0" applyFont="1" applyBorder="1" applyAlignment="1">
      <alignment horizontal="center"/>
    </xf>
    <xf numFmtId="0" fontId="17" fillId="0" borderId="0" xfId="0" applyFont="1" applyAlignment="1">
      <alignment horizontal="center"/>
    </xf>
    <xf numFmtId="0" fontId="17" fillId="0" borderId="0" xfId="0" applyFont="1"/>
    <xf numFmtId="0" fontId="19" fillId="0" borderId="8" xfId="0" applyFont="1" applyBorder="1" applyAlignment="1">
      <alignment horizontal="center" vertical="center"/>
    </xf>
    <xf numFmtId="0" fontId="19" fillId="0" borderId="8" xfId="0" applyFont="1" applyBorder="1" applyAlignment="1">
      <alignment horizontal="center" vertical="center" wrapText="1"/>
    </xf>
    <xf numFmtId="0" fontId="19" fillId="0" borderId="6" xfId="0" applyFont="1" applyBorder="1" applyAlignment="1">
      <alignment horizontal="center" vertical="center" wrapText="1"/>
    </xf>
    <xf numFmtId="0" fontId="13" fillId="0" borderId="0" xfId="0" applyFont="1" applyBorder="1" applyAlignment="1">
      <alignment vertical="center"/>
    </xf>
    <xf numFmtId="0" fontId="4" fillId="10" borderId="5" xfId="0" applyFont="1" applyFill="1" applyBorder="1" applyAlignment="1">
      <alignment horizontal="center" vertical="center" wrapText="1"/>
    </xf>
    <xf numFmtId="0" fontId="6" fillId="2" borderId="0" xfId="0" applyFont="1" applyFill="1" applyAlignment="1">
      <alignment horizontal="center" vertical="center" wrapText="1"/>
    </xf>
    <xf numFmtId="0" fontId="4" fillId="2" borderId="0" xfId="0" applyFont="1" applyFill="1" applyAlignment="1">
      <alignment horizontal="center" vertical="center" wrapText="1"/>
    </xf>
    <xf numFmtId="0" fontId="23" fillId="0" borderId="0" xfId="0" applyFont="1" applyBorder="1" applyAlignment="1">
      <alignment horizontal="center"/>
    </xf>
    <xf numFmtId="0" fontId="17" fillId="0" borderId="4" xfId="0" applyFont="1" applyBorder="1" applyAlignment="1">
      <alignment horizontal="center" vertical="top" wrapText="1"/>
    </xf>
    <xf numFmtId="0" fontId="13" fillId="0" borderId="3" xfId="0" applyFont="1" applyBorder="1" applyAlignment="1">
      <alignment horizontal="left" vertical="center"/>
    </xf>
    <xf numFmtId="0" fontId="13" fillId="0" borderId="4" xfId="0" applyFont="1" applyBorder="1" applyAlignment="1">
      <alignment horizontal="center" vertical="top" wrapText="1"/>
    </xf>
    <xf numFmtId="0" fontId="21" fillId="2" borderId="0" xfId="0" applyFont="1" applyFill="1" applyBorder="1" applyAlignment="1" applyProtection="1">
      <alignment horizontal="center" vertical="center" wrapText="1"/>
    </xf>
    <xf numFmtId="0" fontId="28" fillId="2" borderId="0" xfId="0" applyFont="1" applyFill="1" applyBorder="1" applyAlignment="1">
      <alignment horizontal="center" vertical="center" wrapText="1"/>
    </xf>
    <xf numFmtId="0" fontId="29" fillId="2" borderId="0" xfId="0" applyFont="1" applyFill="1" applyAlignment="1">
      <alignment horizontal="center" vertical="center" wrapText="1"/>
    </xf>
    <xf numFmtId="0" fontId="28" fillId="2" borderId="0" xfId="0" applyFont="1" applyFill="1" applyAlignment="1">
      <alignment horizontal="center" vertical="center" wrapText="1"/>
    </xf>
    <xf numFmtId="0" fontId="5" fillId="2" borderId="0" xfId="0" applyFont="1" applyFill="1" applyAlignment="1">
      <alignment horizontal="center" vertical="center"/>
    </xf>
    <xf numFmtId="0" fontId="28" fillId="12" borderId="2" xfId="0" applyFont="1" applyFill="1" applyBorder="1" applyAlignment="1">
      <alignment horizontal="center" vertical="center" wrapText="1"/>
    </xf>
    <xf numFmtId="0" fontId="3" fillId="13"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32" fillId="12" borderId="2" xfId="0" applyFont="1" applyFill="1" applyBorder="1" applyAlignment="1">
      <alignment horizontal="center" vertical="center" wrapText="1"/>
    </xf>
    <xf numFmtId="0" fontId="4" fillId="7" borderId="2" xfId="0" applyFont="1" applyFill="1" applyBorder="1" applyAlignment="1">
      <alignment horizontal="center" vertical="center" wrapText="1"/>
    </xf>
    <xf numFmtId="0" fontId="33" fillId="7" borderId="2" xfId="0" applyFont="1" applyFill="1" applyBorder="1" applyAlignment="1">
      <alignment horizontal="center" vertical="center" wrapText="1"/>
    </xf>
    <xf numFmtId="0" fontId="33" fillId="4" borderId="2" xfId="0" applyFont="1" applyFill="1" applyBorder="1" applyAlignment="1">
      <alignment horizontal="center" vertical="center" wrapText="1"/>
    </xf>
    <xf numFmtId="0" fontId="3" fillId="10" borderId="0" xfId="0" applyFont="1" applyFill="1" applyBorder="1" applyAlignment="1">
      <alignment horizontal="center" vertical="center" textRotation="90" wrapText="1"/>
    </xf>
    <xf numFmtId="0" fontId="33" fillId="13" borderId="2" xfId="0" applyFont="1" applyFill="1" applyBorder="1" applyAlignment="1">
      <alignment horizontal="center" vertical="center" wrapText="1"/>
    </xf>
    <xf numFmtId="0" fontId="25" fillId="10" borderId="0" xfId="0" applyFont="1" applyFill="1" applyBorder="1" applyAlignment="1">
      <alignment wrapText="1"/>
    </xf>
    <xf numFmtId="0" fontId="25" fillId="10" borderId="0" xfId="0" applyFont="1" applyFill="1" applyBorder="1" applyAlignment="1">
      <alignment horizontal="center" vertical="center" wrapText="1"/>
    </xf>
    <xf numFmtId="0" fontId="3" fillId="12" borderId="2" xfId="0" applyFont="1" applyFill="1" applyBorder="1" applyAlignment="1">
      <alignment horizontal="center" vertical="center" wrapText="1"/>
    </xf>
    <xf numFmtId="0" fontId="0" fillId="10" borderId="0" xfId="0" applyFill="1" applyBorder="1"/>
    <xf numFmtId="0" fontId="3" fillId="10" borderId="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7" fillId="0" borderId="3" xfId="0" applyFont="1" applyBorder="1" applyAlignment="1">
      <alignment horizontal="center"/>
    </xf>
    <xf numFmtId="0" fontId="16" fillId="0" borderId="0" xfId="0" applyFont="1" applyFill="1" applyBorder="1" applyAlignment="1">
      <alignment vertical="center" wrapText="1"/>
    </xf>
    <xf numFmtId="0" fontId="17" fillId="0" borderId="3" xfId="0" applyFont="1" applyFill="1" applyBorder="1" applyAlignment="1"/>
    <xf numFmtId="0" fontId="17" fillId="0" borderId="0" xfId="0" applyFont="1" applyFill="1" applyBorder="1" applyAlignment="1"/>
    <xf numFmtId="0" fontId="3" fillId="2" borderId="0" xfId="0" applyFont="1" applyFill="1" applyAlignment="1">
      <alignment horizontal="center" vertical="center" wrapText="1"/>
    </xf>
    <xf numFmtId="0" fontId="4" fillId="10" borderId="44" xfId="0" applyFont="1" applyFill="1" applyBorder="1" applyAlignment="1">
      <alignment horizontal="center" vertical="center" wrapText="1"/>
    </xf>
    <xf numFmtId="0" fontId="13" fillId="0" borderId="0" xfId="0" applyFont="1" applyBorder="1" applyAlignment="1">
      <alignment vertical="center" wrapText="1"/>
    </xf>
    <xf numFmtId="0" fontId="15" fillId="2" borderId="1" xfId="0" applyFont="1" applyFill="1" applyBorder="1" applyAlignment="1" applyProtection="1">
      <alignment horizontal="center" vertical="top" wrapText="1"/>
    </xf>
    <xf numFmtId="0" fontId="15" fillId="2" borderId="8" xfId="0" applyFont="1" applyFill="1" applyBorder="1" applyAlignment="1" applyProtection="1">
      <alignment horizontal="center" vertical="center" wrapText="1"/>
    </xf>
    <xf numFmtId="0" fontId="15" fillId="2" borderId="3" xfId="0" applyFont="1" applyFill="1" applyBorder="1" applyAlignment="1" applyProtection="1">
      <alignment horizontal="center" vertical="center" wrapText="1"/>
    </xf>
    <xf numFmtId="0" fontId="15" fillId="2" borderId="6" xfId="0" applyFont="1" applyFill="1" applyBorder="1" applyAlignment="1" applyProtection="1">
      <alignment horizontal="center" vertical="center" wrapText="1"/>
    </xf>
    <xf numFmtId="0" fontId="2" fillId="2" borderId="8"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wrapText="1"/>
    </xf>
    <xf numFmtId="0" fontId="14" fillId="2" borderId="3" xfId="0" applyFont="1" applyFill="1" applyBorder="1" applyAlignment="1" applyProtection="1">
      <alignment vertical="center"/>
    </xf>
    <xf numFmtId="0" fontId="2" fillId="2" borderId="6" xfId="0" applyFont="1" applyFill="1" applyBorder="1" applyAlignment="1" applyProtection="1">
      <alignment horizontal="center" vertical="center" wrapText="1"/>
    </xf>
    <xf numFmtId="0" fontId="15" fillId="2" borderId="8" xfId="0" applyFont="1" applyFill="1" applyBorder="1" applyAlignment="1" applyProtection="1">
      <alignment vertical="center" wrapText="1"/>
    </xf>
    <xf numFmtId="0" fontId="15" fillId="2" borderId="3" xfId="0" applyFont="1" applyFill="1" applyBorder="1" applyAlignment="1" applyProtection="1">
      <alignment vertical="center" wrapText="1"/>
    </xf>
    <xf numFmtId="0" fontId="21" fillId="2" borderId="3" xfId="0" applyFont="1" applyFill="1" applyBorder="1" applyAlignment="1" applyProtection="1">
      <alignment horizontal="center" vertical="center" wrapText="1"/>
    </xf>
    <xf numFmtId="0" fontId="15" fillId="2" borderId="6" xfId="0" applyFont="1" applyFill="1" applyBorder="1" applyAlignment="1" applyProtection="1">
      <alignment vertical="center" wrapText="1"/>
    </xf>
    <xf numFmtId="0" fontId="15" fillId="2" borderId="7" xfId="0" applyFont="1" applyFill="1" applyBorder="1" applyAlignment="1" applyProtection="1">
      <alignment horizontal="center" vertical="center" wrapText="1"/>
    </xf>
    <xf numFmtId="0" fontId="15" fillId="2" borderId="4" xfId="0" applyFont="1" applyFill="1" applyBorder="1" applyAlignment="1" applyProtection="1">
      <alignment horizontal="center" vertical="center" wrapText="1"/>
    </xf>
    <xf numFmtId="0" fontId="5" fillId="2" borderId="0"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0" xfId="0" applyFont="1" applyFill="1" applyAlignment="1">
      <alignment horizontal="center" vertical="center" wrapText="1"/>
    </xf>
    <xf numFmtId="0" fontId="2" fillId="2" borderId="0" xfId="0" applyFont="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3" fillId="10" borderId="1" xfId="0" applyFont="1" applyFill="1" applyBorder="1" applyAlignment="1" applyProtection="1">
      <alignment horizontal="center" vertical="center" wrapText="1"/>
    </xf>
    <xf numFmtId="0" fontId="6" fillId="2" borderId="0"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34" fillId="2" borderId="50" xfId="0" applyFont="1" applyFill="1" applyBorder="1" applyAlignment="1">
      <alignment horizontal="center" vertical="center" wrapText="1"/>
    </xf>
    <xf numFmtId="0" fontId="2" fillId="2" borderId="51" xfId="0" applyFont="1" applyFill="1" applyBorder="1" applyAlignment="1">
      <alignment horizontal="center" vertical="center" wrapText="1"/>
    </xf>
    <xf numFmtId="0" fontId="2" fillId="2" borderId="52" xfId="0" applyFont="1" applyFill="1" applyBorder="1" applyAlignment="1">
      <alignment horizontal="center" vertical="center" wrapText="1"/>
    </xf>
    <xf numFmtId="0" fontId="13" fillId="0" borderId="33" xfId="0" applyFont="1" applyBorder="1" applyAlignment="1">
      <alignment vertical="center" wrapText="1"/>
    </xf>
    <xf numFmtId="0" fontId="13" fillId="0" borderId="34" xfId="0" applyFont="1" applyBorder="1" applyAlignment="1">
      <alignment vertical="center" wrapText="1"/>
    </xf>
    <xf numFmtId="0" fontId="34" fillId="2" borderId="51" xfId="0" applyFont="1" applyFill="1" applyBorder="1" applyAlignment="1">
      <alignment horizontal="center" vertical="center" wrapText="1"/>
    </xf>
    <xf numFmtId="0" fontId="6" fillId="2" borderId="50" xfId="0" applyFont="1" applyFill="1" applyBorder="1" applyAlignment="1">
      <alignment horizontal="center" vertical="center" wrapText="1"/>
    </xf>
    <xf numFmtId="0" fontId="5" fillId="2" borderId="51" xfId="0" applyFont="1" applyFill="1" applyBorder="1" applyAlignment="1">
      <alignment horizontal="center" vertical="center" wrapText="1"/>
    </xf>
    <xf numFmtId="0" fontId="5" fillId="2" borderId="52" xfId="0" applyFont="1" applyFill="1" applyBorder="1" applyAlignment="1">
      <alignment horizontal="center" vertical="center" wrapText="1"/>
    </xf>
    <xf numFmtId="0" fontId="6" fillId="2" borderId="43" xfId="0" applyFont="1" applyFill="1" applyBorder="1" applyAlignment="1">
      <alignment horizontal="center" vertical="center" wrapText="1"/>
    </xf>
    <xf numFmtId="0" fontId="5" fillId="2" borderId="33" xfId="0" applyFont="1" applyFill="1" applyBorder="1" applyAlignment="1">
      <alignment horizontal="center" vertical="center" wrapText="1"/>
    </xf>
    <xf numFmtId="0" fontId="5" fillId="2" borderId="34" xfId="0" applyFont="1" applyFill="1" applyBorder="1" applyAlignment="1">
      <alignment horizontal="center" vertical="center" wrapText="1"/>
    </xf>
    <xf numFmtId="0" fontId="2" fillId="2" borderId="33" xfId="0" applyFont="1" applyFill="1" applyBorder="1" applyAlignment="1">
      <alignment horizontal="center" vertical="center" wrapText="1"/>
    </xf>
    <xf numFmtId="0" fontId="6" fillId="2" borderId="33"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28" fillId="2" borderId="51"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6" borderId="0" xfId="0" applyFont="1" applyFill="1" applyAlignment="1">
      <alignment horizontal="center" vertical="center" wrapText="1"/>
    </xf>
    <xf numFmtId="0" fontId="5" fillId="6" borderId="0" xfId="0" applyFont="1" applyFill="1" applyAlignment="1">
      <alignment horizontal="center" vertical="center" wrapText="1"/>
    </xf>
    <xf numFmtId="0" fontId="28" fillId="6" borderId="0" xfId="0" applyFont="1" applyFill="1" applyAlignment="1">
      <alignment horizontal="center" vertical="center" wrapText="1"/>
    </xf>
    <xf numFmtId="0" fontId="22" fillId="0" borderId="0" xfId="0" applyFont="1" applyBorder="1" applyAlignment="1">
      <alignment vertical="center" wrapText="1"/>
    </xf>
    <xf numFmtId="0" fontId="5" fillId="2" borderId="43" xfId="0" applyFont="1" applyFill="1" applyBorder="1" applyAlignment="1">
      <alignment horizontal="center" vertical="center" wrapText="1"/>
    </xf>
    <xf numFmtId="0" fontId="15" fillId="0" borderId="33" xfId="0" applyFont="1" applyBorder="1" applyAlignment="1">
      <alignment horizontal="center" vertical="center" wrapText="1"/>
    </xf>
    <xf numFmtId="0" fontId="19" fillId="0" borderId="0" xfId="0" applyFont="1" applyBorder="1" applyAlignment="1">
      <alignment vertical="center" wrapText="1"/>
    </xf>
    <xf numFmtId="16" fontId="13" fillId="0" borderId="0" xfId="0" quotePrefix="1" applyNumberFormat="1" applyFont="1" applyBorder="1" applyAlignment="1">
      <alignment horizontal="center" vertical="center" wrapText="1"/>
    </xf>
    <xf numFmtId="0" fontId="13" fillId="0" borderId="0" xfId="0" quotePrefix="1" applyFont="1" applyBorder="1" applyAlignment="1">
      <alignment horizontal="center" vertical="center" wrapText="1"/>
    </xf>
    <xf numFmtId="0" fontId="6" fillId="6" borderId="0" xfId="0" applyFont="1" applyFill="1" applyAlignment="1">
      <alignment horizontal="center" vertical="center" wrapText="1"/>
    </xf>
    <xf numFmtId="0" fontId="16" fillId="9" borderId="17" xfId="0" applyFont="1" applyFill="1" applyBorder="1" applyAlignment="1" applyProtection="1">
      <alignment horizontal="center" vertical="center" wrapText="1"/>
    </xf>
    <xf numFmtId="0" fontId="5" fillId="2" borderId="50" xfId="0" applyFont="1" applyFill="1" applyBorder="1" applyAlignment="1">
      <alignment horizontal="center" vertical="center" wrapText="1"/>
    </xf>
    <xf numFmtId="0" fontId="4" fillId="10" borderId="43" xfId="0" applyFont="1" applyFill="1" applyBorder="1" applyAlignment="1">
      <alignment horizontal="center" vertical="center" wrapText="1"/>
    </xf>
    <xf numFmtId="0" fontId="3" fillId="10" borderId="34" xfId="0" applyFont="1" applyFill="1" applyBorder="1" applyAlignment="1">
      <alignment horizontal="center" vertical="center" wrapText="1"/>
    </xf>
    <xf numFmtId="0" fontId="38" fillId="8" borderId="33" xfId="0" applyFont="1" applyFill="1" applyBorder="1" applyAlignment="1">
      <alignment horizontal="center" vertical="center" wrapText="1"/>
    </xf>
    <xf numFmtId="0" fontId="38" fillId="4" borderId="44" xfId="0" applyFont="1" applyFill="1" applyBorder="1" applyAlignment="1">
      <alignment horizontal="center" vertical="center" wrapText="1"/>
    </xf>
    <xf numFmtId="0" fontId="4" fillId="10" borderId="24" xfId="0" applyFont="1" applyFill="1" applyBorder="1" applyAlignment="1">
      <alignment horizontal="center" vertical="center" wrapText="1"/>
    </xf>
    <xf numFmtId="0" fontId="38" fillId="6" borderId="44" xfId="0" applyFont="1" applyFill="1" applyBorder="1" applyAlignment="1">
      <alignment horizontal="center" vertical="center" wrapText="1"/>
    </xf>
    <xf numFmtId="0" fontId="38" fillId="14" borderId="34" xfId="0" applyFont="1" applyFill="1" applyBorder="1" applyAlignment="1">
      <alignment horizontal="center" vertical="center" wrapText="1"/>
    </xf>
    <xf numFmtId="0" fontId="38" fillId="7" borderId="34" xfId="0" applyFont="1" applyFill="1" applyBorder="1" applyAlignment="1">
      <alignment horizontal="center" vertical="center" wrapText="1"/>
    </xf>
    <xf numFmtId="0" fontId="0" fillId="10" borderId="0" xfId="0" applyFont="1" applyFill="1" applyAlignment="1">
      <alignment horizontal="center" vertical="center" wrapText="1"/>
    </xf>
    <xf numFmtId="0" fontId="4" fillId="10" borderId="5" xfId="0" applyFont="1" applyFill="1" applyBorder="1" applyAlignment="1">
      <alignment horizontal="center" vertical="center" wrapText="1"/>
    </xf>
    <xf numFmtId="0" fontId="25" fillId="10" borderId="43" xfId="0" applyFont="1" applyFill="1" applyBorder="1" applyAlignment="1">
      <alignment horizontal="center" vertical="center" wrapText="1"/>
    </xf>
    <xf numFmtId="0" fontId="25" fillId="10" borderId="44" xfId="0" applyFont="1" applyFill="1" applyBorder="1" applyAlignment="1">
      <alignment horizontal="center" vertical="center" wrapText="1"/>
    </xf>
    <xf numFmtId="0" fontId="25" fillId="10" borderId="5" xfId="0" applyFont="1" applyFill="1" applyBorder="1" applyAlignment="1">
      <alignment horizontal="center" vertical="center" wrapText="1"/>
    </xf>
    <xf numFmtId="0" fontId="39" fillId="10" borderId="0" xfId="0" applyFont="1" applyFill="1" applyAlignment="1">
      <alignment horizontal="center" vertical="center" wrapText="1"/>
    </xf>
    <xf numFmtId="0" fontId="39" fillId="0" borderId="0" xfId="0" applyFont="1"/>
    <xf numFmtId="0" fontId="19" fillId="0" borderId="0" xfId="0" applyFont="1" applyBorder="1" applyAlignment="1">
      <alignment horizontal="left" vertical="top" wrapText="1"/>
    </xf>
    <xf numFmtId="0" fontId="13" fillId="0" borderId="0" xfId="0" applyFont="1" applyBorder="1" applyAlignment="1">
      <alignment vertical="center" wrapText="1"/>
    </xf>
    <xf numFmtId="0" fontId="16" fillId="10" borderId="0" xfId="0" applyFont="1" applyFill="1" applyBorder="1" applyAlignment="1">
      <alignment vertical="center" wrapText="1"/>
    </xf>
    <xf numFmtId="0" fontId="19" fillId="10" borderId="0" xfId="0" applyFont="1" applyFill="1" applyBorder="1" applyAlignment="1">
      <alignment vertical="center" textRotation="90"/>
    </xf>
    <xf numFmtId="0" fontId="3" fillId="10" borderId="0" xfId="0" applyFont="1" applyFill="1" applyBorder="1" applyAlignment="1">
      <alignment horizontal="center" vertical="center" textRotation="90"/>
    </xf>
    <xf numFmtId="0" fontId="37" fillId="10" borderId="0" xfId="0" applyFont="1" applyFill="1" applyBorder="1" applyAlignment="1">
      <alignment horizontal="center" vertical="center" wrapText="1"/>
    </xf>
    <xf numFmtId="0" fontId="36" fillId="10" borderId="0" xfId="0" applyFont="1" applyFill="1" applyBorder="1" applyAlignment="1">
      <alignment horizontal="center" vertical="center"/>
    </xf>
    <xf numFmtId="0" fontId="0" fillId="10" borderId="0" xfId="0" applyFill="1" applyBorder="1" applyAlignment="1">
      <alignment horizontal="center" vertical="center" textRotation="90"/>
    </xf>
    <xf numFmtId="0" fontId="17" fillId="10" borderId="0" xfId="0" applyFont="1" applyFill="1" applyBorder="1" applyAlignment="1">
      <alignment horizontal="center"/>
    </xf>
    <xf numFmtId="0" fontId="16" fillId="10" borderId="0" xfId="0" applyFont="1" applyFill="1" applyBorder="1" applyAlignment="1">
      <alignment horizontal="center" vertical="center" wrapText="1"/>
    </xf>
    <xf numFmtId="0" fontId="19" fillId="10" borderId="0" xfId="0" applyFont="1" applyFill="1" applyBorder="1" applyAlignment="1">
      <alignment horizontal="center" vertical="center" wrapText="1"/>
    </xf>
    <xf numFmtId="0" fontId="4" fillId="10" borderId="5" xfId="0" applyFont="1" applyFill="1" applyBorder="1" applyAlignment="1">
      <alignment horizontal="center" vertical="center" wrapText="1"/>
    </xf>
    <xf numFmtId="0" fontId="4" fillId="10" borderId="5" xfId="0" applyFont="1" applyFill="1" applyBorder="1" applyAlignment="1">
      <alignment horizontal="center" vertical="center" wrapText="1"/>
    </xf>
    <xf numFmtId="0" fontId="5" fillId="2" borderId="0" xfId="0" applyFont="1" applyFill="1" applyAlignment="1" applyProtection="1">
      <alignment horizontal="center" vertical="center" wrapText="1"/>
      <protection hidden="1"/>
    </xf>
    <xf numFmtId="0" fontId="5" fillId="6" borderId="0" xfId="0" applyFont="1" applyFill="1" applyAlignment="1" applyProtection="1">
      <alignment horizontal="center" vertical="center" wrapText="1"/>
      <protection hidden="1"/>
    </xf>
    <xf numFmtId="0" fontId="6" fillId="2" borderId="0" xfId="0" applyFont="1" applyFill="1" applyBorder="1" applyAlignment="1" applyProtection="1">
      <alignment horizontal="center" vertical="center" wrapText="1"/>
      <protection hidden="1"/>
    </xf>
    <xf numFmtId="0" fontId="5" fillId="2" borderId="0" xfId="0" applyFont="1" applyFill="1" applyBorder="1" applyAlignment="1" applyProtection="1">
      <alignment horizontal="center" vertical="center" wrapText="1"/>
      <protection hidden="1"/>
    </xf>
    <xf numFmtId="0" fontId="28" fillId="2" borderId="0" xfId="0" applyFont="1" applyFill="1" applyAlignment="1" applyProtection="1">
      <alignment horizontal="center" vertical="center" wrapText="1"/>
      <protection hidden="1"/>
    </xf>
    <xf numFmtId="0" fontId="6" fillId="2" borderId="0" xfId="0" applyFont="1" applyFill="1" applyAlignment="1" applyProtection="1">
      <alignment horizontal="center" vertical="center" wrapText="1"/>
      <protection hidden="1"/>
    </xf>
    <xf numFmtId="0" fontId="22" fillId="0" borderId="0" xfId="0" applyFont="1" applyBorder="1" applyAlignment="1" applyProtection="1">
      <alignment horizontal="center" vertical="center" wrapText="1"/>
      <protection hidden="1"/>
    </xf>
    <xf numFmtId="0" fontId="22"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wrapText="1"/>
      <protection hidden="1"/>
    </xf>
    <xf numFmtId="0" fontId="41" fillId="0" borderId="54" xfId="0" applyFont="1" applyBorder="1" applyAlignment="1">
      <alignment horizontal="center" vertical="center" wrapText="1"/>
    </xf>
    <xf numFmtId="0" fontId="41" fillId="0" borderId="55" xfId="0" applyFont="1" applyBorder="1" applyAlignment="1">
      <alignment horizontal="center" vertical="center" wrapText="1"/>
    </xf>
    <xf numFmtId="0" fontId="42" fillId="0" borderId="54" xfId="0" applyFont="1" applyBorder="1" applyAlignment="1">
      <alignment horizontal="center" vertical="center" wrapText="1"/>
    </xf>
    <xf numFmtId="0" fontId="42" fillId="0" borderId="55" xfId="0" applyFont="1" applyBorder="1" applyAlignment="1">
      <alignment horizontal="center" vertical="center" wrapText="1"/>
    </xf>
    <xf numFmtId="14" fontId="43" fillId="0" borderId="56" xfId="0" applyNumberFormat="1" applyFont="1" applyBorder="1" applyAlignment="1">
      <alignment horizontal="center" vertical="center" wrapText="1"/>
    </xf>
    <xf numFmtId="0" fontId="42" fillId="0" borderId="57" xfId="0" applyFont="1" applyBorder="1" applyAlignment="1">
      <alignment horizontal="center" vertical="center" wrapText="1"/>
    </xf>
    <xf numFmtId="0" fontId="43" fillId="0" borderId="58" xfId="0" applyFont="1" applyBorder="1" applyAlignment="1">
      <alignment horizontal="center" vertical="center" wrapText="1"/>
    </xf>
    <xf numFmtId="0" fontId="41" fillId="0" borderId="59" xfId="0" applyFont="1" applyBorder="1" applyAlignment="1">
      <alignment horizontal="center" vertical="center" wrapText="1"/>
    </xf>
    <xf numFmtId="0" fontId="5" fillId="2" borderId="61" xfId="0" applyFont="1" applyFill="1" applyBorder="1" applyAlignment="1">
      <alignment horizontal="center" vertical="center" wrapText="1"/>
    </xf>
    <xf numFmtId="0" fontId="30" fillId="0" borderId="0" xfId="0" applyFont="1" applyBorder="1" applyAlignment="1">
      <alignment vertical="center" wrapText="1"/>
    </xf>
    <xf numFmtId="0" fontId="1" fillId="0" borderId="0" xfId="0" applyFont="1" applyBorder="1" applyAlignment="1">
      <alignment horizontal="center" vertical="center" wrapText="1"/>
    </xf>
    <xf numFmtId="0" fontId="1" fillId="0" borderId="0" xfId="0" applyFont="1" applyBorder="1" applyAlignment="1">
      <alignment horizontal="center" wrapText="1"/>
    </xf>
    <xf numFmtId="0" fontId="30" fillId="0" borderId="61" xfId="0" applyFont="1" applyBorder="1" applyAlignment="1">
      <alignment vertical="center" wrapText="1"/>
    </xf>
    <xf numFmtId="0" fontId="2" fillId="2" borderId="53" xfId="0" applyFont="1" applyFill="1" applyBorder="1" applyAlignment="1">
      <alignment horizontal="center" vertical="center" wrapText="1"/>
    </xf>
    <xf numFmtId="0" fontId="5" fillId="2" borderId="62"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21" fillId="10" borderId="20" xfId="0" applyFont="1" applyFill="1" applyBorder="1" applyAlignment="1" applyProtection="1">
      <alignment horizontal="center" vertical="center" wrapText="1"/>
    </xf>
    <xf numFmtId="0" fontId="21" fillId="10" borderId="12" xfId="0" applyFont="1" applyFill="1" applyBorder="1" applyAlignment="1" applyProtection="1">
      <alignment horizontal="center" vertical="center" wrapText="1"/>
    </xf>
    <xf numFmtId="0" fontId="16" fillId="9" borderId="19" xfId="0" applyFont="1" applyFill="1" applyBorder="1" applyAlignment="1" applyProtection="1">
      <alignment vertical="center" wrapText="1"/>
    </xf>
    <xf numFmtId="0" fontId="16" fillId="9" borderId="2" xfId="0" applyFont="1" applyFill="1" applyBorder="1" applyAlignment="1" applyProtection="1">
      <alignment vertical="center" wrapText="1"/>
    </xf>
    <xf numFmtId="0" fontId="29" fillId="2" borderId="0" xfId="0" applyFont="1" applyFill="1" applyBorder="1" applyAlignment="1">
      <alignment horizontal="center" vertical="center" wrapText="1"/>
    </xf>
    <xf numFmtId="0" fontId="28" fillId="15" borderId="2" xfId="0" applyFont="1" applyFill="1" applyBorder="1" applyAlignment="1">
      <alignment horizontal="center" vertical="center" wrapText="1"/>
    </xf>
    <xf numFmtId="0" fontId="0" fillId="0" borderId="2" xfId="0" applyBorder="1" applyAlignment="1">
      <alignment horizontal="justify" vertical="center" wrapText="1"/>
    </xf>
    <xf numFmtId="0" fontId="0" fillId="0" borderId="2" xfId="0" applyBorder="1" applyAlignment="1">
      <alignment horizontal="justify" vertical="center"/>
    </xf>
    <xf numFmtId="0" fontId="6" fillId="2" borderId="2" xfId="0" applyFont="1" applyFill="1" applyBorder="1" applyAlignment="1">
      <alignment horizontal="center" vertical="center" wrapText="1"/>
    </xf>
    <xf numFmtId="0" fontId="34" fillId="2" borderId="0" xfId="0" applyFont="1" applyFill="1" applyBorder="1" applyAlignment="1">
      <alignment vertical="center" wrapText="1"/>
    </xf>
    <xf numFmtId="0" fontId="3" fillId="2" borderId="0" xfId="0" applyFont="1" applyFill="1" applyBorder="1" applyAlignment="1">
      <alignment horizontal="center" vertical="center" wrapText="1"/>
    </xf>
    <xf numFmtId="0" fontId="35" fillId="2" borderId="0" xfId="0" applyFont="1" applyFill="1" applyBorder="1" applyAlignment="1">
      <alignment horizontal="center" vertical="center" wrapText="1"/>
    </xf>
    <xf numFmtId="0" fontId="24" fillId="2" borderId="0" xfId="0" applyFont="1" applyFill="1" applyBorder="1" applyAlignment="1" applyProtection="1">
      <alignment horizontal="center" vertical="center"/>
    </xf>
    <xf numFmtId="0" fontId="3" fillId="2" borderId="0" xfId="0" applyFont="1" applyFill="1" applyAlignment="1">
      <alignment horizontal="center" vertical="center" wrapText="1"/>
    </xf>
    <xf numFmtId="0" fontId="16" fillId="9" borderId="2" xfId="0" applyFont="1" applyFill="1" applyBorder="1" applyAlignment="1" applyProtection="1">
      <alignment horizontal="center" vertical="center" wrapText="1"/>
    </xf>
    <xf numFmtId="0" fontId="16" fillId="9" borderId="13" xfId="0"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xf>
    <xf numFmtId="0" fontId="13" fillId="5" borderId="1" xfId="0" applyFont="1" applyFill="1" applyBorder="1" applyAlignment="1" applyProtection="1">
      <alignment horizontal="center" vertical="center" wrapText="1"/>
      <protection locked="0"/>
    </xf>
    <xf numFmtId="0" fontId="15" fillId="2" borderId="3" xfId="0" applyFont="1" applyFill="1" applyBorder="1" applyAlignment="1" applyProtection="1">
      <alignment horizontal="center" vertical="center" wrapText="1"/>
    </xf>
    <xf numFmtId="0" fontId="16" fillId="9" borderId="32" xfId="0" applyFont="1" applyFill="1" applyBorder="1" applyAlignment="1" applyProtection="1">
      <alignment horizontal="center" vertical="center" wrapText="1"/>
    </xf>
    <xf numFmtId="0" fontId="2" fillId="2" borderId="6" xfId="0" applyFont="1" applyFill="1" applyBorder="1" applyAlignment="1" applyProtection="1">
      <alignment vertical="center" wrapText="1"/>
    </xf>
    <xf numFmtId="0" fontId="42" fillId="0" borderId="59" xfId="0" applyFont="1" applyBorder="1" applyAlignment="1">
      <alignment horizontal="center" vertical="center" wrapText="1"/>
    </xf>
    <xf numFmtId="0" fontId="43" fillId="0" borderId="60" xfId="0" applyFont="1" applyBorder="1" applyAlignment="1">
      <alignment horizontal="center" vertical="center" wrapText="1"/>
    </xf>
    <xf numFmtId="0" fontId="17" fillId="2" borderId="2"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24" fillId="2" borderId="0" xfId="0" applyFont="1" applyFill="1" applyBorder="1" applyAlignment="1" applyProtection="1">
      <alignment horizontal="center" vertical="center"/>
    </xf>
    <xf numFmtId="0" fontId="16" fillId="9" borderId="13" xfId="0" applyFont="1" applyFill="1" applyBorder="1" applyAlignment="1" applyProtection="1">
      <alignment horizontal="center" vertical="center" wrapText="1"/>
    </xf>
    <xf numFmtId="0" fontId="34" fillId="2" borderId="0" xfId="0" applyFont="1" applyFill="1" applyBorder="1" applyAlignment="1">
      <alignment horizontal="center" vertical="center" wrapText="1"/>
    </xf>
    <xf numFmtId="0" fontId="15" fillId="5" borderId="2" xfId="0" applyFont="1" applyFill="1" applyBorder="1" applyAlignment="1" applyProtection="1">
      <alignment horizontal="center" vertical="center" wrapText="1"/>
      <protection locked="0"/>
    </xf>
    <xf numFmtId="0" fontId="15" fillId="5" borderId="13" xfId="0" applyFont="1" applyFill="1" applyBorder="1" applyAlignment="1" applyProtection="1">
      <alignment horizontal="center" vertical="center" wrapText="1"/>
      <protection locked="0"/>
    </xf>
    <xf numFmtId="0" fontId="15" fillId="2" borderId="3" xfId="0" applyFont="1" applyFill="1" applyBorder="1" applyAlignment="1" applyProtection="1">
      <alignment horizontal="center" vertical="center" wrapText="1"/>
    </xf>
    <xf numFmtId="0" fontId="17" fillId="2" borderId="2" xfId="0" applyFont="1" applyFill="1" applyBorder="1" applyAlignment="1" applyProtection="1">
      <alignment horizontal="left" vertical="center" wrapText="1"/>
      <protection locked="0"/>
    </xf>
    <xf numFmtId="0" fontId="16" fillId="9" borderId="10" xfId="0" applyFont="1" applyFill="1" applyBorder="1" applyAlignment="1" applyProtection="1">
      <alignment horizontal="center" vertical="center" wrapText="1"/>
    </xf>
    <xf numFmtId="0" fontId="17" fillId="2" borderId="2" xfId="0" applyFont="1" applyFill="1" applyBorder="1" applyAlignment="1" applyProtection="1">
      <alignment vertical="center" wrapText="1"/>
      <protection locked="0"/>
    </xf>
    <xf numFmtId="0" fontId="17" fillId="2" borderId="2" xfId="0" applyFont="1" applyFill="1" applyBorder="1" applyAlignment="1" applyProtection="1">
      <alignment vertical="center" wrapText="1"/>
      <protection hidden="1"/>
    </xf>
    <xf numFmtId="14" fontId="17" fillId="2" borderId="2" xfId="0" applyNumberFormat="1" applyFont="1" applyFill="1" applyBorder="1" applyAlignment="1" applyProtection="1">
      <alignment horizontal="center" vertical="center" wrapText="1"/>
      <protection locked="0"/>
    </xf>
    <xf numFmtId="0" fontId="17" fillId="17" borderId="2" xfId="0" applyFont="1" applyFill="1" applyBorder="1" applyAlignment="1" applyProtection="1">
      <alignment horizontal="center" vertical="center" wrapText="1"/>
      <protection locked="0"/>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14" fontId="15" fillId="2" borderId="2" xfId="0" applyNumberFormat="1" applyFont="1" applyFill="1" applyBorder="1" applyAlignment="1" applyProtection="1">
      <alignment horizontal="center" vertical="center" wrapText="1"/>
      <protection locked="0"/>
    </xf>
    <xf numFmtId="0" fontId="2" fillId="2" borderId="4" xfId="0" applyFont="1" applyFill="1" applyBorder="1" applyAlignment="1">
      <alignment horizontal="center" vertical="center" wrapText="1"/>
    </xf>
    <xf numFmtId="0" fontId="34" fillId="2" borderId="0" xfId="0" applyFont="1" applyFill="1" applyAlignment="1">
      <alignment horizontal="center" vertical="center" wrapText="1"/>
    </xf>
    <xf numFmtId="0" fontId="45" fillId="0" borderId="2" xfId="0" applyFont="1" applyBorder="1" applyAlignment="1">
      <alignment horizontal="center" vertical="center" wrapText="1"/>
    </xf>
    <xf numFmtId="14" fontId="45" fillId="0" borderId="2" xfId="0" applyNumberFormat="1" applyFont="1" applyBorder="1" applyAlignment="1">
      <alignment horizontal="center" vertical="center" wrapText="1"/>
    </xf>
    <xf numFmtId="0" fontId="45" fillId="0" borderId="10" xfId="0" applyFont="1" applyBorder="1" applyAlignment="1">
      <alignment horizontal="center" vertical="center" wrapText="1"/>
    </xf>
    <xf numFmtId="0" fontId="34" fillId="2" borderId="43" xfId="0" applyFont="1" applyFill="1" applyBorder="1" applyAlignment="1">
      <alignment horizontal="center" vertical="center" wrapText="1"/>
    </xf>
    <xf numFmtId="0" fontId="2" fillId="16" borderId="33"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16" borderId="51" xfId="0" applyFont="1" applyFill="1" applyBorder="1" applyAlignment="1">
      <alignment horizontal="center" vertical="center" wrapText="1"/>
    </xf>
    <xf numFmtId="0" fontId="2" fillId="16" borderId="52" xfId="0" applyFont="1" applyFill="1" applyBorder="1" applyAlignment="1">
      <alignment horizontal="center" vertical="center" wrapText="1"/>
    </xf>
    <xf numFmtId="0" fontId="2" fillId="16" borderId="63" xfId="0" applyFont="1" applyFill="1" applyBorder="1" applyAlignment="1">
      <alignment horizontal="center" vertical="center" wrapText="1"/>
    </xf>
    <xf numFmtId="0" fontId="34" fillId="2" borderId="33" xfId="0" applyFont="1" applyFill="1" applyBorder="1" applyAlignment="1">
      <alignment horizontal="center" vertical="center" wrapText="1"/>
    </xf>
    <xf numFmtId="0" fontId="2" fillId="2" borderId="34" xfId="0" applyFont="1" applyFill="1" applyBorder="1" applyAlignment="1">
      <alignment horizontal="center" vertical="center" wrapText="1"/>
    </xf>
    <xf numFmtId="0" fontId="15" fillId="2" borderId="3" xfId="0" applyFont="1" applyFill="1" applyBorder="1" applyAlignment="1" applyProtection="1">
      <alignment horizontal="left" vertical="center" wrapText="1"/>
    </xf>
    <xf numFmtId="0" fontId="17" fillId="2" borderId="3" xfId="0" applyFont="1" applyFill="1" applyBorder="1" applyAlignment="1" applyProtection="1">
      <alignment horizontal="left" vertical="center" wrapText="1"/>
    </xf>
    <xf numFmtId="0" fontId="5" fillId="2" borderId="0" xfId="0" applyFont="1" applyFill="1" applyAlignment="1">
      <alignment horizontal="left" vertical="center" wrapText="1"/>
    </xf>
    <xf numFmtId="0" fontId="5" fillId="6" borderId="0" xfId="0" applyFont="1" applyFill="1" applyAlignment="1">
      <alignment horizontal="left" vertical="center" wrapText="1"/>
    </xf>
    <xf numFmtId="0" fontId="17" fillId="2" borderId="3" xfId="0" applyFont="1" applyFill="1" applyBorder="1" applyAlignment="1" applyProtection="1">
      <alignment horizontal="center" vertical="center" wrapText="1"/>
    </xf>
    <xf numFmtId="0" fontId="24" fillId="2" borderId="0" xfId="0" applyFont="1" applyFill="1" applyBorder="1" applyAlignment="1" applyProtection="1">
      <alignment horizontal="left" vertical="center"/>
    </xf>
    <xf numFmtId="0" fontId="17" fillId="2" borderId="2" xfId="0" applyFont="1" applyFill="1" applyBorder="1" applyAlignment="1" applyProtection="1">
      <alignment horizontal="left" vertical="center" wrapText="1"/>
    </xf>
    <xf numFmtId="0" fontId="17" fillId="2" borderId="13"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xf>
    <xf numFmtId="0" fontId="15" fillId="2" borderId="2" xfId="0" applyFont="1" applyFill="1" applyBorder="1" applyAlignment="1" applyProtection="1">
      <alignment horizontal="left" vertical="center" wrapText="1"/>
    </xf>
    <xf numFmtId="0" fontId="15" fillId="2" borderId="2" xfId="0" applyFont="1" applyFill="1" applyBorder="1" applyAlignment="1" applyProtection="1">
      <alignment horizontal="center" vertical="top" wrapText="1"/>
    </xf>
    <xf numFmtId="0" fontId="15" fillId="0" borderId="2" xfId="0" applyFont="1" applyFill="1" applyBorder="1" applyAlignment="1" applyProtection="1">
      <alignment horizontal="center" vertical="center" wrapText="1"/>
    </xf>
    <xf numFmtId="0" fontId="15" fillId="2" borderId="13" xfId="0" applyFont="1" applyFill="1" applyBorder="1" applyAlignment="1" applyProtection="1">
      <alignment horizontal="left" vertical="center" wrapText="1"/>
    </xf>
    <xf numFmtId="0" fontId="15" fillId="2" borderId="13" xfId="0" applyFont="1" applyFill="1" applyBorder="1" applyAlignment="1" applyProtection="1">
      <alignment horizontal="center" vertical="top" wrapText="1"/>
    </xf>
    <xf numFmtId="0" fontId="15" fillId="0" borderId="13" xfId="0" applyFont="1" applyFill="1" applyBorder="1" applyAlignment="1" applyProtection="1">
      <alignment horizontal="center" vertical="center" wrapText="1"/>
    </xf>
    <xf numFmtId="0" fontId="15" fillId="10" borderId="2" xfId="0" applyFont="1" applyFill="1" applyBorder="1" applyAlignment="1" applyProtection="1">
      <alignment horizontal="center" vertical="center" wrapText="1"/>
    </xf>
    <xf numFmtId="0" fontId="15" fillId="10" borderId="13" xfId="0" applyFont="1" applyFill="1" applyBorder="1" applyAlignment="1" applyProtection="1">
      <alignment horizontal="center" vertical="center" wrapText="1"/>
    </xf>
    <xf numFmtId="0" fontId="15" fillId="0" borderId="2" xfId="0" applyFont="1" applyBorder="1" applyAlignment="1" applyProtection="1">
      <alignment horizontal="center" vertical="center" wrapText="1"/>
      <protection locked="0"/>
    </xf>
    <xf numFmtId="0" fontId="17" fillId="2" borderId="0" xfId="0" applyFont="1" applyFill="1" applyBorder="1" applyAlignment="1" applyProtection="1">
      <alignment horizontal="left" vertical="center" wrapText="1"/>
    </xf>
    <xf numFmtId="0" fontId="17" fillId="10" borderId="2" xfId="0" applyFont="1" applyFill="1" applyBorder="1" applyAlignment="1" applyProtection="1">
      <alignment horizontal="left" vertical="center" wrapText="1"/>
      <protection locked="0"/>
    </xf>
    <xf numFmtId="0" fontId="6" fillId="2" borderId="51" xfId="0" applyFont="1" applyFill="1" applyBorder="1" applyAlignment="1">
      <alignment horizontal="left" vertical="center" wrapText="1"/>
    </xf>
    <xf numFmtId="0" fontId="17" fillId="0" borderId="33" xfId="0" applyFont="1" applyBorder="1" applyAlignment="1">
      <alignment horizontal="left" vertical="center" wrapText="1"/>
    </xf>
    <xf numFmtId="0" fontId="17" fillId="0" borderId="34" xfId="0" applyFont="1" applyBorder="1" applyAlignment="1">
      <alignment horizontal="left" vertical="center" wrapText="1"/>
    </xf>
    <xf numFmtId="0" fontId="17" fillId="0" borderId="0" xfId="0" applyFont="1" applyBorder="1" applyAlignment="1">
      <alignment horizontal="left" vertical="center" wrapText="1"/>
    </xf>
    <xf numFmtId="0" fontId="21" fillId="2" borderId="2" xfId="0" applyFont="1" applyFill="1" applyBorder="1" applyAlignment="1" applyProtection="1">
      <alignment horizontal="center" vertical="center" wrapText="1"/>
      <protection locked="0"/>
    </xf>
    <xf numFmtId="14" fontId="21" fillId="2" borderId="2" xfId="0" applyNumberFormat="1" applyFont="1" applyFill="1" applyBorder="1" applyAlignment="1" applyProtection="1">
      <alignment horizontal="center" vertical="center" wrapText="1"/>
      <protection locked="0"/>
    </xf>
    <xf numFmtId="0" fontId="15" fillId="2" borderId="2" xfId="0" applyFont="1" applyFill="1" applyBorder="1" applyAlignment="1" applyProtection="1">
      <alignment vertical="center" wrapText="1"/>
      <protection locked="0"/>
    </xf>
    <xf numFmtId="0" fontId="2" fillId="2" borderId="0" xfId="0" applyFont="1" applyFill="1" applyAlignment="1">
      <alignment horizontal="center" vertical="center" wrapText="1"/>
    </xf>
    <xf numFmtId="0" fontId="13" fillId="2" borderId="2" xfId="0" applyFont="1" applyFill="1" applyBorder="1" applyAlignment="1" applyProtection="1">
      <alignment horizontal="center" vertical="center" wrapText="1"/>
      <protection locked="0"/>
    </xf>
    <xf numFmtId="0" fontId="13" fillId="2" borderId="2" xfId="0" applyFont="1" applyFill="1" applyBorder="1" applyAlignment="1" applyProtection="1">
      <alignment vertical="center" wrapText="1"/>
      <protection locked="0"/>
    </xf>
    <xf numFmtId="14" fontId="13" fillId="2" borderId="2" xfId="0" applyNumberFormat="1" applyFont="1" applyFill="1" applyBorder="1" applyAlignment="1" applyProtection="1">
      <alignment horizontal="center" vertical="center" wrapText="1"/>
      <protection locked="0"/>
    </xf>
    <xf numFmtId="0" fontId="17" fillId="2" borderId="2" xfId="0" applyFont="1" applyFill="1" applyBorder="1" applyAlignment="1" applyProtection="1">
      <alignment horizontal="center" vertical="center" wrapText="1"/>
    </xf>
    <xf numFmtId="0" fontId="15" fillId="0" borderId="2" xfId="0" applyFont="1" applyFill="1" applyBorder="1" applyAlignment="1" applyProtection="1">
      <alignment horizontal="center" vertical="center" wrapText="1"/>
    </xf>
    <xf numFmtId="0" fontId="17" fillId="2" borderId="2" xfId="0" applyFont="1" applyFill="1" applyBorder="1" applyAlignment="1" applyProtection="1">
      <alignment horizontal="center" vertical="center" wrapText="1"/>
      <protection locked="0" hidden="1"/>
    </xf>
    <xf numFmtId="0" fontId="17" fillId="2" borderId="2" xfId="0" applyFont="1" applyFill="1" applyBorder="1" applyAlignment="1" applyProtection="1">
      <alignment horizontal="center" vertical="center" wrapText="1"/>
      <protection hidden="1"/>
    </xf>
    <xf numFmtId="0" fontId="17" fillId="2" borderId="2" xfId="0" applyFont="1" applyFill="1" applyBorder="1" applyAlignment="1" applyProtection="1">
      <alignment horizontal="center" vertical="center" wrapText="1"/>
      <protection locked="0"/>
    </xf>
    <xf numFmtId="0" fontId="15" fillId="2" borderId="2" xfId="0" applyFont="1" applyFill="1" applyBorder="1" applyAlignment="1" applyProtection="1">
      <alignment horizontal="center" vertical="center" wrapText="1"/>
      <protection locked="0"/>
    </xf>
    <xf numFmtId="0" fontId="16" fillId="9" borderId="2" xfId="0" applyFont="1" applyFill="1" applyBorder="1" applyAlignment="1" applyProtection="1">
      <alignment horizontal="center" vertical="center" wrapText="1"/>
    </xf>
    <xf numFmtId="0" fontId="19" fillId="9" borderId="2" xfId="0" applyFont="1" applyFill="1" applyBorder="1" applyAlignment="1" applyProtection="1">
      <alignment horizontal="center" vertical="center" wrapText="1"/>
    </xf>
    <xf numFmtId="0" fontId="3" fillId="2" borderId="0" xfId="0" applyFont="1" applyFill="1" applyAlignment="1">
      <alignment horizontal="center" vertical="center" wrapText="1"/>
    </xf>
    <xf numFmtId="0" fontId="15" fillId="2" borderId="3" xfId="0" applyFont="1" applyFill="1" applyBorder="1" applyAlignment="1" applyProtection="1">
      <alignment horizontal="center" vertical="center" wrapText="1"/>
    </xf>
    <xf numFmtId="9" fontId="19" fillId="9" borderId="2" xfId="0" applyNumberFormat="1" applyFont="1" applyFill="1" applyBorder="1" applyAlignment="1" applyProtection="1">
      <alignment horizontal="center" vertical="center" wrapText="1"/>
    </xf>
    <xf numFmtId="0" fontId="19" fillId="9" borderId="2" xfId="0" applyFont="1" applyFill="1" applyBorder="1" applyAlignment="1" applyProtection="1">
      <alignment horizontal="center" vertical="center" wrapText="1"/>
      <protection hidden="1"/>
    </xf>
    <xf numFmtId="0" fontId="22" fillId="9" borderId="2" xfId="0" applyFont="1" applyFill="1" applyBorder="1" applyAlignment="1" applyProtection="1">
      <alignment horizontal="center" vertical="center" wrapText="1"/>
    </xf>
    <xf numFmtId="9" fontId="19" fillId="9" borderId="2" xfId="0" applyNumberFormat="1" applyFont="1" applyFill="1" applyBorder="1" applyAlignment="1" applyProtection="1">
      <alignment horizontal="center" vertical="center" wrapText="1"/>
      <protection hidden="1"/>
    </xf>
    <xf numFmtId="0" fontId="20" fillId="9" borderId="2" xfId="0" applyFont="1" applyFill="1" applyBorder="1" applyAlignment="1" applyProtection="1">
      <alignment horizontal="center" vertical="center" wrapText="1"/>
    </xf>
    <xf numFmtId="0" fontId="21" fillId="0" borderId="2" xfId="0" applyFont="1" applyFill="1" applyBorder="1" applyAlignment="1" applyProtection="1">
      <alignment horizontal="center" vertical="center" wrapText="1"/>
      <protection locked="0"/>
    </xf>
    <xf numFmtId="0" fontId="30" fillId="0" borderId="0" xfId="0" applyFont="1" applyAlignment="1">
      <alignment horizontal="center" vertical="center"/>
    </xf>
    <xf numFmtId="0" fontId="17" fillId="2" borderId="2" xfId="0" applyFont="1" applyFill="1" applyBorder="1" applyAlignment="1" applyProtection="1">
      <alignment horizontal="center" vertical="center" wrapText="1"/>
    </xf>
    <xf numFmtId="0" fontId="22" fillId="0" borderId="40" xfId="0" applyFont="1" applyBorder="1" applyAlignment="1">
      <alignment horizontal="center" vertical="center" wrapText="1"/>
    </xf>
    <xf numFmtId="0" fontId="22" fillId="0" borderId="41" xfId="0" applyFont="1" applyBorder="1" applyAlignment="1">
      <alignment horizontal="center" vertical="center" wrapText="1"/>
    </xf>
    <xf numFmtId="0" fontId="22" fillId="0" borderId="42" xfId="0" applyFont="1" applyBorder="1" applyAlignment="1">
      <alignment horizontal="center" vertical="center" wrapText="1"/>
    </xf>
    <xf numFmtId="0" fontId="15" fillId="0" borderId="2" xfId="0" applyFont="1" applyFill="1" applyBorder="1" applyAlignment="1" applyProtection="1">
      <alignment horizontal="center" vertical="center" wrapText="1"/>
    </xf>
    <xf numFmtId="0" fontId="15" fillId="5" borderId="2" xfId="0" applyFont="1" applyFill="1" applyBorder="1" applyAlignment="1" applyProtection="1">
      <alignment horizontal="center" vertical="center" wrapText="1"/>
      <protection locked="0"/>
    </xf>
    <xf numFmtId="0" fontId="15" fillId="5" borderId="2" xfId="1" applyNumberFormat="1" applyFont="1" applyFill="1" applyBorder="1" applyAlignment="1" applyProtection="1">
      <alignment horizontal="center" vertical="center" wrapText="1"/>
      <protection locked="0"/>
    </xf>
    <xf numFmtId="0" fontId="22" fillId="2" borderId="12" xfId="0" applyFont="1" applyFill="1" applyBorder="1" applyAlignment="1" applyProtection="1">
      <alignment horizontal="center" vertical="center" wrapText="1"/>
      <protection locked="0"/>
    </xf>
    <xf numFmtId="0" fontId="5" fillId="0" borderId="0" xfId="0" applyFont="1" applyFill="1" applyAlignment="1">
      <alignment horizontal="center" vertical="center" wrapText="1"/>
    </xf>
    <xf numFmtId="0" fontId="6" fillId="0" borderId="50" xfId="0" applyFont="1" applyFill="1" applyBorder="1" applyAlignment="1">
      <alignment horizontal="center" vertical="center" wrapText="1"/>
    </xf>
    <xf numFmtId="0" fontId="5" fillId="0" borderId="53"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5" fillId="0" borderId="52" xfId="0" applyFont="1" applyFill="1" applyBorder="1" applyAlignment="1">
      <alignment horizontal="center" vertical="center" wrapText="1"/>
    </xf>
    <xf numFmtId="0" fontId="28" fillId="0" borderId="0" xfId="0" applyFont="1" applyFill="1" applyAlignment="1">
      <alignment horizontal="center" vertical="center" wrapText="1"/>
    </xf>
    <xf numFmtId="0" fontId="21" fillId="0" borderId="4" xfId="0" applyFont="1" applyFill="1" applyBorder="1" applyAlignment="1" applyProtection="1">
      <alignment horizontal="center" vertical="center" wrapText="1"/>
    </xf>
    <xf numFmtId="0" fontId="15" fillId="10" borderId="0" xfId="0" applyFont="1" applyFill="1" applyBorder="1" applyAlignment="1" applyProtection="1">
      <alignment vertical="center" wrapText="1"/>
    </xf>
    <xf numFmtId="0" fontId="21" fillId="10" borderId="0" xfId="0" applyFont="1" applyFill="1" applyBorder="1" applyAlignment="1" applyProtection="1">
      <alignment horizontal="center" vertical="center" wrapText="1"/>
    </xf>
    <xf numFmtId="0" fontId="17" fillId="2" borderId="2" xfId="0" applyFont="1" applyFill="1" applyBorder="1" applyAlignment="1" applyProtection="1">
      <alignment horizontal="center" vertical="center" wrapText="1"/>
      <protection locked="0" hidden="1"/>
    </xf>
    <xf numFmtId="0" fontId="17" fillId="2" borderId="2" xfId="0" applyFont="1" applyFill="1" applyBorder="1" applyAlignment="1" applyProtection="1">
      <alignment horizontal="center" vertical="center" wrapText="1"/>
      <protection hidden="1"/>
    </xf>
    <xf numFmtId="0" fontId="17" fillId="2" borderId="2" xfId="0" applyFont="1" applyFill="1" applyBorder="1" applyAlignment="1" applyProtection="1">
      <alignment horizontal="center" vertical="center" wrapText="1"/>
      <protection locked="0"/>
    </xf>
    <xf numFmtId="0" fontId="15" fillId="2" borderId="2" xfId="0" applyFont="1" applyFill="1" applyBorder="1" applyAlignment="1" applyProtection="1">
      <alignment horizontal="center" vertical="center" wrapText="1"/>
      <protection locked="0"/>
    </xf>
    <xf numFmtId="0" fontId="15" fillId="5" borderId="2"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xf>
    <xf numFmtId="0" fontId="13" fillId="5" borderId="1" xfId="0" applyFont="1" applyFill="1" applyBorder="1" applyAlignment="1" applyProtection="1">
      <alignment horizontal="center" vertical="center" wrapText="1"/>
      <protection locked="0"/>
    </xf>
    <xf numFmtId="0" fontId="19" fillId="2" borderId="39" xfId="0" applyFont="1" applyFill="1" applyBorder="1" applyAlignment="1" applyProtection="1">
      <alignment horizontal="center" vertical="center" wrapText="1"/>
      <protection locked="0"/>
    </xf>
    <xf numFmtId="0" fontId="15" fillId="5" borderId="1" xfId="1" applyNumberFormat="1" applyFont="1" applyFill="1" applyBorder="1" applyAlignment="1" applyProtection="1">
      <alignment horizontal="center" vertical="center" wrapText="1"/>
      <protection locked="0"/>
    </xf>
    <xf numFmtId="0" fontId="17" fillId="2" borderId="2" xfId="0" applyFont="1" applyFill="1" applyBorder="1" applyAlignment="1" applyProtection="1">
      <alignment horizontal="center" vertical="center" wrapText="1"/>
      <protection hidden="1"/>
    </xf>
    <xf numFmtId="0" fontId="17" fillId="2" borderId="2" xfId="0" applyFont="1" applyFill="1" applyBorder="1" applyAlignment="1" applyProtection="1">
      <alignment horizontal="center" vertical="center" wrapText="1"/>
      <protection locked="0" hidden="1"/>
    </xf>
    <xf numFmtId="0" fontId="16" fillId="2" borderId="2" xfId="0" applyFont="1" applyFill="1" applyBorder="1" applyAlignment="1" applyProtection="1">
      <alignment horizontal="center" vertical="center" wrapText="1"/>
      <protection locked="0"/>
    </xf>
    <xf numFmtId="0" fontId="16" fillId="0" borderId="2" xfId="0" applyFont="1" applyFill="1" applyBorder="1" applyAlignment="1" applyProtection="1">
      <alignment horizontal="center" vertical="center" wrapText="1"/>
      <protection locked="0"/>
    </xf>
    <xf numFmtId="0" fontId="17" fillId="2" borderId="2" xfId="0" applyFont="1" applyFill="1" applyBorder="1" applyAlignment="1" applyProtection="1">
      <alignment horizontal="center" vertical="center" wrapText="1"/>
      <protection locked="0"/>
    </xf>
    <xf numFmtId="0" fontId="17" fillId="2" borderId="2" xfId="0" applyFont="1" applyFill="1" applyBorder="1" applyAlignment="1" applyProtection="1">
      <alignment horizontal="center" vertical="center" wrapText="1"/>
    </xf>
    <xf numFmtId="0" fontId="40" fillId="18" borderId="10" xfId="0" applyFont="1" applyFill="1" applyBorder="1" applyAlignment="1" applyProtection="1">
      <alignment horizontal="center" vertical="center" wrapText="1"/>
      <protection locked="0"/>
    </xf>
    <xf numFmtId="0" fontId="40" fillId="18" borderId="31" xfId="0" applyFont="1" applyFill="1" applyBorder="1" applyAlignment="1" applyProtection="1">
      <alignment horizontal="center" vertical="center" wrapText="1"/>
      <protection locked="0"/>
    </xf>
    <xf numFmtId="0" fontId="40" fillId="18" borderId="1" xfId="0" applyFont="1" applyFill="1" applyBorder="1" applyAlignment="1" applyProtection="1">
      <alignment horizontal="center" vertical="center" wrapText="1"/>
      <protection locked="0"/>
    </xf>
    <xf numFmtId="0" fontId="4" fillId="0" borderId="10" xfId="0" applyFont="1" applyFill="1" applyBorder="1" applyAlignment="1" applyProtection="1">
      <alignment horizontal="center" vertical="center" wrapText="1"/>
      <protection locked="0"/>
    </xf>
    <xf numFmtId="0" fontId="4" fillId="0" borderId="3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0" fontId="15" fillId="2" borderId="10" xfId="0" applyFont="1" applyFill="1" applyBorder="1" applyAlignment="1" applyProtection="1">
      <alignment horizontal="center" vertical="center" wrapText="1"/>
      <protection locked="0"/>
    </xf>
    <xf numFmtId="0" fontId="15" fillId="2" borderId="31" xfId="0" applyFont="1" applyFill="1" applyBorder="1" applyAlignment="1" applyProtection="1">
      <alignment horizontal="center" vertical="center" wrapText="1"/>
      <protection locked="0"/>
    </xf>
    <xf numFmtId="0" fontId="15" fillId="2" borderId="1" xfId="0" applyFont="1" applyFill="1" applyBorder="1" applyAlignment="1" applyProtection="1">
      <alignment horizontal="center" vertical="center" wrapText="1"/>
      <protection locked="0"/>
    </xf>
    <xf numFmtId="0" fontId="16" fillId="2" borderId="2" xfId="0" applyFont="1" applyFill="1" applyBorder="1" applyAlignment="1" applyProtection="1">
      <alignment horizontal="center" vertical="center" wrapText="1"/>
    </xf>
    <xf numFmtId="0" fontId="16" fillId="0" borderId="2" xfId="0" applyFont="1" applyFill="1" applyBorder="1" applyAlignment="1" applyProtection="1">
      <alignment horizontal="center" vertical="center" wrapText="1"/>
    </xf>
    <xf numFmtId="0" fontId="17" fillId="0" borderId="2" xfId="0" applyFont="1" applyFill="1" applyBorder="1" applyAlignment="1" applyProtection="1">
      <alignment horizontal="center" vertical="center" wrapText="1"/>
      <protection locked="0"/>
    </xf>
    <xf numFmtId="0" fontId="40" fillId="18" borderId="2" xfId="0" applyFont="1" applyFill="1" applyBorder="1" applyAlignment="1" applyProtection="1">
      <alignment horizontal="center" vertical="center" wrapText="1"/>
      <protection locked="0"/>
    </xf>
    <xf numFmtId="0" fontId="48" fillId="0" borderId="2" xfId="0" applyFont="1" applyFill="1" applyBorder="1" applyAlignment="1" applyProtection="1">
      <alignment horizontal="center" vertical="center" wrapText="1"/>
      <protection locked="0"/>
    </xf>
    <xf numFmtId="0" fontId="17" fillId="10" borderId="2" xfId="0" applyFont="1" applyFill="1" applyBorder="1" applyAlignment="1" applyProtection="1">
      <alignment horizontal="center" vertical="center" wrapText="1"/>
      <protection locked="0"/>
    </xf>
    <xf numFmtId="0" fontId="4" fillId="0" borderId="2" xfId="0" applyFont="1" applyFill="1" applyBorder="1" applyAlignment="1" applyProtection="1">
      <alignment horizontal="center" vertical="center" wrapText="1"/>
      <protection locked="0"/>
    </xf>
    <xf numFmtId="0" fontId="15" fillId="2" borderId="2" xfId="0" applyFont="1" applyFill="1" applyBorder="1" applyAlignment="1" applyProtection="1">
      <alignment horizontal="center" vertical="center" wrapText="1"/>
      <protection locked="0"/>
    </xf>
    <xf numFmtId="0" fontId="3" fillId="18" borderId="2" xfId="0" applyFont="1" applyFill="1" applyBorder="1" applyAlignment="1" applyProtection="1">
      <alignment horizontal="center" vertical="center" wrapText="1"/>
      <protection locked="0"/>
    </xf>
    <xf numFmtId="0" fontId="4" fillId="18" borderId="2" xfId="0" applyFont="1" applyFill="1" applyBorder="1" applyAlignment="1" applyProtection="1">
      <alignment horizontal="center" vertical="center" wrapText="1"/>
      <protection locked="0"/>
    </xf>
    <xf numFmtId="0" fontId="15" fillId="0" borderId="2"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0" fontId="16" fillId="0" borderId="2" xfId="0" applyFont="1" applyBorder="1" applyAlignment="1" applyProtection="1">
      <alignment horizontal="center" vertical="center" wrapText="1"/>
      <protection locked="0"/>
    </xf>
    <xf numFmtId="9" fontId="16" fillId="0" borderId="2" xfId="0" applyNumberFormat="1" applyFont="1" applyBorder="1" applyAlignment="1" applyProtection="1">
      <alignment horizontal="center" vertical="center" wrapText="1"/>
      <protection locked="0"/>
    </xf>
    <xf numFmtId="9" fontId="36" fillId="0" borderId="2" xfId="0" applyNumberFormat="1" applyFont="1" applyBorder="1" applyAlignment="1" applyProtection="1">
      <alignment horizontal="center" vertical="center" wrapText="1"/>
      <protection locked="0"/>
    </xf>
    <xf numFmtId="0" fontId="36" fillId="0" borderId="2" xfId="0" applyFont="1" applyBorder="1" applyAlignment="1" applyProtection="1">
      <alignment horizontal="center" vertical="center" wrapText="1"/>
      <protection locked="0"/>
    </xf>
    <xf numFmtId="9" fontId="17" fillId="0" borderId="2" xfId="0" applyNumberFormat="1" applyFont="1" applyBorder="1" applyAlignment="1" applyProtection="1">
      <alignment horizontal="center" vertical="center" wrapText="1"/>
      <protection locked="0"/>
    </xf>
    <xf numFmtId="0" fontId="17" fillId="0" borderId="2" xfId="0" applyFont="1" applyBorder="1" applyAlignment="1" applyProtection="1">
      <alignment horizontal="center" vertical="center" wrapText="1"/>
      <protection locked="0"/>
    </xf>
    <xf numFmtId="0" fontId="16" fillId="9" borderId="2" xfId="0" applyFont="1" applyFill="1" applyBorder="1" applyAlignment="1" applyProtection="1">
      <alignment horizontal="center" vertical="center" wrapText="1"/>
    </xf>
    <xf numFmtId="9" fontId="17" fillId="0" borderId="2" xfId="1" applyFont="1" applyBorder="1" applyAlignment="1" applyProtection="1">
      <alignment horizontal="center" vertical="center" wrapText="1"/>
      <protection locked="0"/>
    </xf>
    <xf numFmtId="0" fontId="16" fillId="10" borderId="2" xfId="0" applyFont="1" applyFill="1" applyBorder="1" applyAlignment="1" applyProtection="1">
      <alignment horizontal="center" vertical="center" wrapText="1"/>
      <protection locked="0"/>
    </xf>
    <xf numFmtId="9" fontId="17" fillId="10" borderId="2" xfId="0" applyNumberFormat="1" applyFont="1" applyFill="1" applyBorder="1" applyAlignment="1" applyProtection="1">
      <alignment horizontal="center" vertical="center" wrapText="1"/>
      <protection locked="0"/>
    </xf>
    <xf numFmtId="0" fontId="47" fillId="0" borderId="2" xfId="0" applyFont="1" applyFill="1" applyBorder="1" applyAlignment="1" applyProtection="1">
      <alignment horizontal="center" vertical="center" wrapText="1"/>
      <protection locked="0"/>
    </xf>
    <xf numFmtId="0" fontId="50" fillId="0" borderId="2" xfId="0" applyFont="1" applyFill="1" applyBorder="1" applyAlignment="1" applyProtection="1">
      <alignment horizontal="center" vertical="center" wrapText="1"/>
      <protection locked="0"/>
    </xf>
    <xf numFmtId="0" fontId="3" fillId="18" borderId="10" xfId="0" applyFont="1" applyFill="1" applyBorder="1" applyAlignment="1" applyProtection="1">
      <alignment horizontal="center" vertical="center" wrapText="1"/>
      <protection locked="0"/>
    </xf>
    <xf numFmtId="0" fontId="2" fillId="0" borderId="2" xfId="0" applyFont="1" applyFill="1" applyBorder="1" applyAlignment="1" applyProtection="1">
      <alignment horizontal="center" vertical="center" wrapText="1"/>
      <protection locked="0"/>
    </xf>
    <xf numFmtId="0" fontId="49" fillId="0" borderId="2" xfId="0" applyFont="1" applyFill="1" applyBorder="1" applyAlignment="1" applyProtection="1">
      <alignment horizontal="center" vertical="center" wrapText="1"/>
      <protection locked="0"/>
    </xf>
    <xf numFmtId="0" fontId="6" fillId="2" borderId="8"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5" fillId="0" borderId="2" xfId="0" applyFont="1" applyFill="1" applyBorder="1" applyAlignment="1" applyProtection="1">
      <alignment horizontal="center" vertical="center" wrapText="1"/>
      <protection locked="0"/>
    </xf>
    <xf numFmtId="0" fontId="51" fillId="0" borderId="2" xfId="0" applyFont="1" applyFill="1" applyBorder="1" applyAlignment="1" applyProtection="1">
      <alignment horizontal="center" vertical="center" wrapText="1"/>
      <protection locked="0"/>
    </xf>
    <xf numFmtId="0" fontId="16" fillId="2" borderId="10" xfId="0" applyFont="1" applyFill="1" applyBorder="1" applyAlignment="1" applyProtection="1">
      <alignment horizontal="center" vertical="center" wrapText="1"/>
      <protection locked="0"/>
    </xf>
    <xf numFmtId="0" fontId="16" fillId="2" borderId="31" xfId="0" applyFont="1" applyFill="1" applyBorder="1" applyAlignment="1" applyProtection="1">
      <alignment horizontal="center" vertical="center" wrapText="1"/>
      <protection locked="0"/>
    </xf>
    <xf numFmtId="0" fontId="16" fillId="2" borderId="1" xfId="0" applyFont="1" applyFill="1" applyBorder="1" applyAlignment="1" applyProtection="1">
      <alignment horizontal="center" vertical="center" wrapText="1"/>
      <protection locked="0"/>
    </xf>
    <xf numFmtId="0" fontId="19" fillId="9" borderId="2" xfId="0" applyFont="1" applyFill="1" applyBorder="1" applyAlignment="1" applyProtection="1">
      <alignment horizontal="center" vertical="center" wrapText="1"/>
    </xf>
    <xf numFmtId="14" fontId="27" fillId="0" borderId="8" xfId="0" applyNumberFormat="1" applyFont="1" applyFill="1" applyBorder="1" applyAlignment="1" applyProtection="1">
      <alignment horizontal="center" vertical="center"/>
    </xf>
    <xf numFmtId="14" fontId="27" fillId="0" borderId="3" xfId="0" applyNumberFormat="1" applyFont="1" applyFill="1" applyBorder="1" applyAlignment="1" applyProtection="1">
      <alignment horizontal="center" vertical="center"/>
    </xf>
    <xf numFmtId="14" fontId="27" fillId="0" borderId="0" xfId="0" applyNumberFormat="1" applyFont="1" applyFill="1" applyBorder="1" applyAlignment="1" applyProtection="1">
      <alignment horizontal="center" vertical="center"/>
    </xf>
    <xf numFmtId="14" fontId="27" fillId="0" borderId="23" xfId="0" applyNumberFormat="1" applyFont="1" applyFill="1" applyBorder="1" applyAlignment="1" applyProtection="1">
      <alignment horizontal="center" vertical="center"/>
    </xf>
    <xf numFmtId="0" fontId="24" fillId="2" borderId="0" xfId="0" applyFont="1" applyFill="1" applyBorder="1" applyAlignment="1" applyProtection="1">
      <alignment horizontal="center" vertical="center"/>
    </xf>
    <xf numFmtId="0" fontId="44" fillId="9" borderId="2" xfId="0" applyFont="1" applyFill="1" applyBorder="1" applyAlignment="1" applyProtection="1">
      <alignment horizontal="center" vertical="center" wrapText="1"/>
    </xf>
    <xf numFmtId="0" fontId="6" fillId="2" borderId="0" xfId="0" applyFont="1" applyFill="1" applyBorder="1" applyAlignment="1">
      <alignment horizontal="center" vertical="center" wrapText="1"/>
    </xf>
    <xf numFmtId="0" fontId="34" fillId="2" borderId="0" xfId="0" applyFont="1" applyFill="1" applyBorder="1" applyAlignment="1">
      <alignment horizontal="center" vertical="center" wrapText="1"/>
    </xf>
    <xf numFmtId="0" fontId="17" fillId="0" borderId="2" xfId="0" applyFont="1" applyFill="1" applyBorder="1" applyAlignment="1" applyProtection="1">
      <alignment horizontal="center" vertical="center" wrapText="1"/>
    </xf>
    <xf numFmtId="0" fontId="16" fillId="0" borderId="10" xfId="0" applyFont="1" applyFill="1" applyBorder="1" applyAlignment="1" applyProtection="1">
      <alignment horizontal="center" vertical="center" wrapText="1"/>
      <protection locked="0"/>
    </xf>
    <xf numFmtId="0" fontId="16" fillId="0" borderId="31" xfId="0" applyFont="1" applyFill="1" applyBorder="1" applyAlignment="1" applyProtection="1">
      <alignment horizontal="center" vertical="center" wrapText="1"/>
      <protection locked="0"/>
    </xf>
    <xf numFmtId="0" fontId="16" fillId="0" borderId="1" xfId="0" applyFont="1" applyFill="1" applyBorder="1" applyAlignment="1" applyProtection="1">
      <alignment horizontal="center" vertical="center" wrapText="1"/>
      <protection locked="0"/>
    </xf>
    <xf numFmtId="0" fontId="17" fillId="2" borderId="10" xfId="0" applyFont="1" applyFill="1" applyBorder="1" applyAlignment="1" applyProtection="1">
      <alignment horizontal="center" vertical="center" wrapText="1"/>
    </xf>
    <xf numFmtId="0" fontId="17" fillId="2" borderId="31"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wrapText="1"/>
    </xf>
    <xf numFmtId="0" fontId="17" fillId="2" borderId="10" xfId="0" applyFont="1" applyFill="1" applyBorder="1" applyAlignment="1" applyProtection="1">
      <alignment horizontal="center" vertical="center" wrapText="1"/>
      <protection locked="0"/>
    </xf>
    <xf numFmtId="0" fontId="17" fillId="2" borderId="31" xfId="0" applyFont="1" applyFill="1" applyBorder="1" applyAlignment="1" applyProtection="1">
      <alignment horizontal="center" vertical="center" wrapText="1"/>
      <protection locked="0"/>
    </xf>
    <xf numFmtId="0" fontId="17" fillId="2" borderId="1" xfId="0" applyFont="1" applyFill="1" applyBorder="1" applyAlignment="1" applyProtection="1">
      <alignment horizontal="center" vertical="center" wrapText="1"/>
      <protection locked="0"/>
    </xf>
    <xf numFmtId="0" fontId="46" fillId="18" borderId="2" xfId="0" applyFont="1" applyFill="1" applyBorder="1" applyAlignment="1" applyProtection="1">
      <alignment horizontal="center" vertical="center" wrapText="1"/>
      <protection locked="0"/>
    </xf>
    <xf numFmtId="0" fontId="17" fillId="2" borderId="12" xfId="0" applyFont="1" applyFill="1" applyBorder="1" applyAlignment="1" applyProtection="1">
      <alignment horizontal="center" vertical="center" wrapText="1"/>
      <protection locked="0"/>
    </xf>
    <xf numFmtId="0" fontId="17" fillId="2" borderId="13" xfId="0" applyFont="1" applyFill="1" applyBorder="1" applyAlignment="1" applyProtection="1">
      <alignment horizontal="center" vertical="center" wrapText="1"/>
      <protection locked="0"/>
    </xf>
    <xf numFmtId="0" fontId="17" fillId="2" borderId="35" xfId="0" applyFont="1" applyFill="1" applyBorder="1" applyAlignment="1" applyProtection="1">
      <alignment horizontal="center" vertical="center" wrapText="1"/>
      <protection locked="0"/>
    </xf>
    <xf numFmtId="0" fontId="17" fillId="0" borderId="13" xfId="0" applyFont="1" applyFill="1" applyBorder="1" applyAlignment="1" applyProtection="1">
      <alignment horizontal="center" vertical="center" wrapText="1"/>
    </xf>
    <xf numFmtId="0" fontId="16" fillId="2" borderId="13"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16" fillId="2" borderId="14" xfId="0" applyFont="1" applyFill="1" applyBorder="1" applyAlignment="1" applyProtection="1">
      <alignment horizontal="center" vertical="center" wrapText="1"/>
      <protection locked="0"/>
    </xf>
    <xf numFmtId="0" fontId="16" fillId="2" borderId="15" xfId="0" applyFont="1" applyFill="1" applyBorder="1" applyAlignment="1" applyProtection="1">
      <alignment horizontal="center" vertical="center" wrapText="1"/>
      <protection locked="0"/>
    </xf>
    <xf numFmtId="0" fontId="15" fillId="2" borderId="12" xfId="0" applyFont="1" applyFill="1" applyBorder="1" applyAlignment="1" applyProtection="1">
      <alignment horizontal="center" vertical="center" wrapText="1"/>
      <protection locked="0"/>
    </xf>
    <xf numFmtId="0" fontId="16" fillId="9" borderId="45" xfId="0" applyFont="1" applyFill="1" applyBorder="1" applyAlignment="1" applyProtection="1">
      <alignment horizontal="center" vertical="center" wrapText="1"/>
    </xf>
    <xf numFmtId="0" fontId="16" fillId="9" borderId="64" xfId="0" applyFont="1" applyFill="1" applyBorder="1" applyAlignment="1" applyProtection="1">
      <alignment horizontal="center" vertical="center" wrapText="1"/>
    </xf>
    <xf numFmtId="0" fontId="16" fillId="9" borderId="19" xfId="0" applyFont="1" applyFill="1" applyBorder="1" applyAlignment="1" applyProtection="1">
      <alignment horizontal="center" vertical="center" wrapText="1"/>
    </xf>
    <xf numFmtId="0" fontId="16" fillId="9" borderId="10" xfId="0" applyFont="1" applyFill="1" applyBorder="1" applyAlignment="1" applyProtection="1">
      <alignment horizontal="center" vertical="center" wrapText="1"/>
    </xf>
    <xf numFmtId="0" fontId="2" fillId="2" borderId="40" xfId="0" applyFont="1" applyFill="1" applyBorder="1" applyAlignment="1" applyProtection="1">
      <alignment horizontal="center" vertical="center" wrapText="1"/>
    </xf>
    <xf numFmtId="0" fontId="2" fillId="2" borderId="41" xfId="0" applyFont="1" applyFill="1" applyBorder="1" applyAlignment="1" applyProtection="1">
      <alignment horizontal="center" vertical="center" wrapText="1"/>
    </xf>
    <xf numFmtId="0" fontId="2" fillId="2" borderId="42" xfId="0" applyFont="1" applyFill="1" applyBorder="1" applyAlignment="1" applyProtection="1">
      <alignment horizontal="center" vertical="center" wrapText="1"/>
    </xf>
    <xf numFmtId="0" fontId="16" fillId="9" borderId="20" xfId="0" applyFont="1" applyFill="1" applyBorder="1" applyAlignment="1" applyProtection="1">
      <alignment horizontal="center" vertical="center" wrapText="1"/>
    </xf>
    <xf numFmtId="0" fontId="16" fillId="9" borderId="36" xfId="0" applyFont="1" applyFill="1" applyBorder="1" applyAlignment="1" applyProtection="1">
      <alignment horizontal="center" vertical="center" wrapText="1"/>
    </xf>
    <xf numFmtId="0" fontId="16" fillId="9" borderId="46" xfId="0" applyFont="1" applyFill="1" applyBorder="1" applyAlignment="1" applyProtection="1">
      <alignment horizontal="center" vertical="center" wrapText="1"/>
    </xf>
    <xf numFmtId="0" fontId="16" fillId="9" borderId="11" xfId="0" applyFont="1" applyFill="1" applyBorder="1" applyAlignment="1" applyProtection="1">
      <alignment horizontal="center" vertical="center" wrapText="1"/>
    </xf>
    <xf numFmtId="0" fontId="16" fillId="9" borderId="47" xfId="0" applyFont="1" applyFill="1" applyBorder="1" applyAlignment="1" applyProtection="1">
      <alignment horizontal="center" vertical="center" wrapText="1"/>
    </xf>
    <xf numFmtId="0" fontId="15" fillId="0" borderId="18" xfId="0" applyFont="1" applyFill="1" applyBorder="1" applyAlignment="1" applyProtection="1">
      <alignment horizontal="center" vertical="center" wrapText="1"/>
    </xf>
    <xf numFmtId="0" fontId="15" fillId="0" borderId="31" xfId="0"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xf>
    <xf numFmtId="0" fontId="13" fillId="5" borderId="1" xfId="0" applyFont="1" applyFill="1" applyBorder="1" applyAlignment="1" applyProtection="1">
      <alignment horizontal="center" vertical="center" wrapText="1"/>
      <protection locked="0"/>
    </xf>
    <xf numFmtId="0" fontId="19" fillId="2" borderId="38" xfId="0" applyFont="1" applyFill="1" applyBorder="1" applyAlignment="1" applyProtection="1">
      <alignment horizontal="center" vertical="center" wrapText="1"/>
      <protection locked="0"/>
    </xf>
    <xf numFmtId="0" fontId="19" fillId="2" borderId="14" xfId="0" applyFont="1" applyFill="1" applyBorder="1" applyAlignment="1" applyProtection="1">
      <alignment horizontal="center" vertical="center" wrapText="1"/>
      <protection locked="0"/>
    </xf>
    <xf numFmtId="0" fontId="19" fillId="2" borderId="1" xfId="0" applyFont="1" applyFill="1" applyBorder="1" applyAlignment="1" applyProtection="1">
      <alignment horizontal="center" vertical="center" wrapText="1"/>
    </xf>
    <xf numFmtId="0" fontId="19" fillId="2" borderId="2" xfId="0" applyFont="1" applyFill="1" applyBorder="1" applyAlignment="1" applyProtection="1">
      <alignment horizontal="center" vertical="center" wrapText="1"/>
    </xf>
    <xf numFmtId="0" fontId="19" fillId="2" borderId="10" xfId="0" applyFont="1" applyFill="1" applyBorder="1" applyAlignment="1" applyProtection="1">
      <alignment horizontal="center" vertical="center" wrapText="1"/>
    </xf>
    <xf numFmtId="0" fontId="19" fillId="2" borderId="31" xfId="0" applyFont="1" applyFill="1" applyBorder="1" applyAlignment="1" applyProtection="1">
      <alignment horizontal="center" vertical="center" wrapText="1"/>
    </xf>
    <xf numFmtId="0" fontId="15" fillId="2" borderId="2" xfId="0" applyFont="1" applyFill="1" applyBorder="1" applyAlignment="1" applyProtection="1">
      <alignment horizontal="center" vertical="center" wrapText="1"/>
    </xf>
    <xf numFmtId="0" fontId="15" fillId="2" borderId="1" xfId="0" applyFont="1" applyFill="1" applyBorder="1" applyAlignment="1" applyProtection="1">
      <alignment horizontal="center" vertical="center" wrapText="1"/>
    </xf>
    <xf numFmtId="0" fontId="15" fillId="0" borderId="2" xfId="0" applyFont="1" applyFill="1" applyBorder="1" applyAlignment="1" applyProtection="1">
      <alignment horizontal="center" vertical="center" wrapText="1"/>
    </xf>
    <xf numFmtId="0" fontId="15" fillId="5" borderId="2" xfId="0" applyFont="1" applyFill="1" applyBorder="1" applyAlignment="1" applyProtection="1">
      <alignment horizontal="center" vertical="center" wrapText="1"/>
      <protection locked="0"/>
    </xf>
    <xf numFmtId="0" fontId="22" fillId="2" borderId="2" xfId="0" applyFont="1" applyFill="1" applyBorder="1" applyAlignment="1" applyProtection="1">
      <alignment horizontal="center" vertical="center" wrapText="1"/>
    </xf>
    <xf numFmtId="0" fontId="15" fillId="5" borderId="13" xfId="0" applyFont="1" applyFill="1" applyBorder="1" applyAlignment="1" applyProtection="1">
      <alignment horizontal="center" vertical="center" wrapText="1"/>
      <protection locked="0"/>
    </xf>
    <xf numFmtId="0" fontId="15" fillId="0" borderId="13" xfId="0" applyFont="1" applyFill="1" applyBorder="1" applyAlignment="1" applyProtection="1">
      <alignment horizontal="center" vertical="center" wrapText="1"/>
    </xf>
    <xf numFmtId="9" fontId="15" fillId="5" borderId="2" xfId="1" applyNumberFormat="1" applyFont="1" applyFill="1" applyBorder="1" applyAlignment="1" applyProtection="1">
      <alignment horizontal="center" vertical="center" wrapText="1"/>
      <protection locked="0"/>
    </xf>
    <xf numFmtId="0" fontId="15" fillId="5" borderId="2" xfId="1" applyNumberFormat="1" applyFont="1" applyFill="1" applyBorder="1" applyAlignment="1" applyProtection="1">
      <alignment horizontal="center" vertical="center" wrapText="1"/>
      <protection locked="0"/>
    </xf>
    <xf numFmtId="0" fontId="15" fillId="2" borderId="13" xfId="0" applyFont="1" applyFill="1" applyBorder="1" applyAlignment="1" applyProtection="1">
      <alignment horizontal="center" vertical="center" wrapText="1"/>
    </xf>
    <xf numFmtId="0" fontId="15" fillId="5" borderId="13" xfId="1" applyNumberFormat="1" applyFont="1" applyFill="1" applyBorder="1" applyAlignment="1" applyProtection="1">
      <alignment horizontal="center" vertical="center" wrapText="1"/>
      <protection locked="0"/>
    </xf>
    <xf numFmtId="0" fontId="22" fillId="2" borderId="12" xfId="0" applyFont="1" applyFill="1" applyBorder="1" applyAlignment="1" applyProtection="1">
      <alignment horizontal="center" vertical="center" wrapText="1"/>
      <protection locked="0"/>
    </xf>
    <xf numFmtId="0" fontId="22" fillId="2" borderId="35" xfId="0" applyFont="1" applyFill="1" applyBorder="1" applyAlignment="1" applyProtection="1">
      <alignment horizontal="center" vertical="center" wrapText="1"/>
      <protection locked="0"/>
    </xf>
    <xf numFmtId="0" fontId="22" fillId="2" borderId="13"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protection locked="0"/>
    </xf>
    <xf numFmtId="0" fontId="22" fillId="2" borderId="15" xfId="0" applyFont="1" applyFill="1" applyBorder="1" applyAlignment="1" applyProtection="1">
      <alignment horizontal="center" vertical="center" wrapText="1"/>
      <protection locked="0"/>
    </xf>
    <xf numFmtId="0" fontId="19" fillId="2" borderId="39" xfId="0" applyFont="1" applyFill="1" applyBorder="1" applyAlignment="1" applyProtection="1">
      <alignment horizontal="center" vertical="center" wrapText="1"/>
      <protection locked="0"/>
    </xf>
    <xf numFmtId="0" fontId="19" fillId="2" borderId="12" xfId="0" applyFont="1" applyFill="1" applyBorder="1" applyAlignment="1" applyProtection="1">
      <alignment horizontal="center" vertical="center" wrapText="1"/>
      <protection locked="0"/>
    </xf>
    <xf numFmtId="9" fontId="15" fillId="5" borderId="1" xfId="1" applyNumberFormat="1" applyFont="1" applyFill="1" applyBorder="1" applyAlignment="1" applyProtection="1">
      <alignment horizontal="center" vertical="center" wrapText="1"/>
      <protection locked="0"/>
    </xf>
    <xf numFmtId="0" fontId="15" fillId="5" borderId="1" xfId="1" applyNumberFormat="1" applyFont="1" applyFill="1" applyBorder="1" applyAlignment="1" applyProtection="1">
      <alignment horizontal="center" vertical="center" wrapText="1"/>
      <protection locked="0"/>
    </xf>
    <xf numFmtId="0" fontId="14" fillId="2" borderId="0" xfId="0" applyFont="1" applyFill="1" applyBorder="1" applyAlignment="1" applyProtection="1">
      <alignment horizontal="center" vertical="center"/>
    </xf>
    <xf numFmtId="0" fontId="14" fillId="2" borderId="4" xfId="0" applyFont="1" applyFill="1" applyBorder="1" applyAlignment="1" applyProtection="1">
      <alignment horizontal="center" vertical="center"/>
    </xf>
    <xf numFmtId="0" fontId="15" fillId="2" borderId="40" xfId="0" applyFont="1" applyFill="1" applyBorder="1" applyAlignment="1" applyProtection="1">
      <alignment horizontal="center" vertical="center" wrapText="1"/>
    </xf>
    <xf numFmtId="0" fontId="15" fillId="2" borderId="3" xfId="0" applyFont="1" applyFill="1" applyBorder="1" applyAlignment="1" applyProtection="1">
      <alignment horizontal="center" vertical="center" wrapText="1"/>
    </xf>
    <xf numFmtId="0" fontId="15" fillId="2" borderId="41" xfId="0" applyFont="1" applyFill="1" applyBorder="1" applyAlignment="1" applyProtection="1">
      <alignment horizontal="center" vertical="center" wrapText="1"/>
    </xf>
    <xf numFmtId="0" fontId="15" fillId="2" borderId="42" xfId="0" applyFont="1" applyFill="1" applyBorder="1" applyAlignment="1" applyProtection="1">
      <alignment horizontal="center" vertical="center" wrapText="1"/>
    </xf>
    <xf numFmtId="0" fontId="16" fillId="9" borderId="15" xfId="0" applyFont="1" applyFill="1" applyBorder="1" applyAlignment="1" applyProtection="1">
      <alignment horizontal="center" vertical="center" wrapText="1"/>
    </xf>
    <xf numFmtId="0" fontId="16" fillId="9" borderId="32" xfId="0" applyFont="1" applyFill="1" applyBorder="1" applyAlignment="1" applyProtection="1">
      <alignment horizontal="center" vertical="center" wrapText="1"/>
    </xf>
    <xf numFmtId="0" fontId="16" fillId="9" borderId="28" xfId="0" applyFont="1" applyFill="1" applyBorder="1" applyAlignment="1" applyProtection="1">
      <alignment horizontal="center" vertical="center" wrapText="1"/>
    </xf>
    <xf numFmtId="0" fontId="16" fillId="9" borderId="13" xfId="0" applyFont="1" applyFill="1" applyBorder="1" applyAlignment="1" applyProtection="1">
      <alignment horizontal="center" vertical="center" wrapText="1"/>
    </xf>
    <xf numFmtId="0" fontId="16" fillId="9" borderId="35" xfId="0" applyFont="1" applyFill="1" applyBorder="1" applyAlignment="1" applyProtection="1">
      <alignment horizontal="center" vertical="center" wrapText="1"/>
    </xf>
    <xf numFmtId="0" fontId="16" fillId="9" borderId="48" xfId="0" applyFont="1" applyFill="1" applyBorder="1" applyAlignment="1" applyProtection="1">
      <alignment horizontal="center" vertical="center" wrapText="1"/>
    </xf>
    <xf numFmtId="0" fontId="16" fillId="9" borderId="49" xfId="0" applyFont="1" applyFill="1" applyBorder="1" applyAlignment="1" applyProtection="1">
      <alignment horizontal="center" vertical="center" wrapText="1"/>
    </xf>
    <xf numFmtId="0" fontId="19" fillId="0" borderId="0" xfId="0" applyFont="1" applyBorder="1" applyAlignment="1">
      <alignment horizontal="left" vertical="center" wrapText="1"/>
    </xf>
    <xf numFmtId="0" fontId="13" fillId="0" borderId="3" xfId="0" applyFont="1" applyBorder="1" applyAlignment="1">
      <alignment horizontal="left" vertical="center" wrapText="1"/>
    </xf>
    <xf numFmtId="0" fontId="13" fillId="0" borderId="0" xfId="0" applyFont="1" applyBorder="1" applyAlignment="1">
      <alignment horizontal="left" vertical="center" wrapText="1"/>
    </xf>
    <xf numFmtId="0" fontId="13"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19" fillId="0" borderId="9" xfId="0" applyFont="1" applyBorder="1" applyAlignment="1">
      <alignment horizontal="center" vertical="top" wrapText="1"/>
    </xf>
    <xf numFmtId="0" fontId="19" fillId="0" borderId="25" xfId="0" applyFont="1" applyBorder="1" applyAlignment="1">
      <alignment horizontal="center" vertical="top" wrapText="1"/>
    </xf>
    <xf numFmtId="0" fontId="19" fillId="0" borderId="32" xfId="0" applyFont="1" applyBorder="1" applyAlignment="1">
      <alignment horizontal="center" vertical="top" wrapText="1"/>
    </xf>
    <xf numFmtId="0" fontId="19" fillId="0" borderId="8" xfId="0" applyFont="1" applyBorder="1" applyAlignment="1">
      <alignment horizontal="center" wrapText="1"/>
    </xf>
    <xf numFmtId="0" fontId="19" fillId="0" borderId="6" xfId="0" applyFont="1" applyBorder="1" applyAlignment="1">
      <alignment horizontal="center" wrapText="1"/>
    </xf>
    <xf numFmtId="0" fontId="19" fillId="0" borderId="22" xfId="0" applyFont="1" applyBorder="1" applyAlignment="1">
      <alignment horizontal="center" vertical="top" wrapText="1"/>
    </xf>
    <xf numFmtId="0" fontId="19" fillId="0" borderId="27" xfId="0" applyFont="1" applyBorder="1" applyAlignment="1">
      <alignment horizontal="center" vertical="top" wrapText="1"/>
    </xf>
    <xf numFmtId="0" fontId="17" fillId="0" borderId="0" xfId="0" applyFont="1" applyBorder="1" applyAlignment="1">
      <alignment horizontal="center"/>
    </xf>
    <xf numFmtId="0" fontId="17" fillId="0" borderId="24" xfId="0" applyFont="1" applyBorder="1" applyAlignment="1">
      <alignment horizontal="center"/>
    </xf>
    <xf numFmtId="0" fontId="19" fillId="0" borderId="24" xfId="0" applyFont="1" applyBorder="1" applyAlignment="1">
      <alignment horizontal="center" vertical="top" wrapText="1"/>
    </xf>
    <xf numFmtId="0" fontId="19" fillId="0" borderId="0" xfId="0" applyFont="1" applyBorder="1" applyAlignment="1">
      <alignment horizontal="center" vertical="center" wrapText="1"/>
    </xf>
    <xf numFmtId="0" fontId="18" fillId="0" borderId="0" xfId="0" applyFont="1" applyBorder="1" applyAlignment="1">
      <alignment horizontal="justify" vertical="top" wrapText="1"/>
    </xf>
    <xf numFmtId="0" fontId="19" fillId="0" borderId="7" xfId="0" applyFont="1" applyBorder="1" applyAlignment="1">
      <alignment horizontal="center" wrapText="1"/>
    </xf>
    <xf numFmtId="0" fontId="17" fillId="0" borderId="4" xfId="0" applyFont="1" applyBorder="1" applyAlignment="1">
      <alignment horizontal="center"/>
    </xf>
    <xf numFmtId="0" fontId="13" fillId="0" borderId="4" xfId="0" applyFont="1" applyBorder="1" applyAlignment="1">
      <alignment horizontal="center" vertical="top" wrapText="1"/>
    </xf>
    <xf numFmtId="0" fontId="17" fillId="0" borderId="3" xfId="0" applyFont="1" applyBorder="1" applyAlignment="1">
      <alignment horizontal="center"/>
    </xf>
    <xf numFmtId="0" fontId="13" fillId="0" borderId="0" xfId="0" quotePrefix="1" applyFont="1" applyBorder="1" applyAlignment="1">
      <alignment horizontal="left" vertical="center" wrapText="1"/>
    </xf>
    <xf numFmtId="0" fontId="13" fillId="0" borderId="0" xfId="0" applyFont="1" applyBorder="1" applyAlignment="1">
      <alignment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0" xfId="0" applyFont="1" applyBorder="1" applyAlignment="1">
      <alignment horizontal="left" vertical="top" wrapText="1"/>
    </xf>
    <xf numFmtId="0" fontId="19" fillId="0" borderId="28" xfId="0" applyFont="1" applyBorder="1" applyAlignment="1">
      <alignment horizontal="center" vertical="top" wrapText="1"/>
    </xf>
    <xf numFmtId="0" fontId="17" fillId="0" borderId="9" xfId="0" applyFont="1" applyBorder="1" applyAlignment="1">
      <alignment horizontal="center"/>
    </xf>
    <xf numFmtId="0" fontId="17" fillId="0" borderId="25" xfId="0" applyFont="1" applyBorder="1" applyAlignment="1">
      <alignment horizontal="center"/>
    </xf>
    <xf numFmtId="0" fontId="17" fillId="0" borderId="32" xfId="0" applyFont="1" applyBorder="1" applyAlignment="1">
      <alignment horizontal="center"/>
    </xf>
    <xf numFmtId="0" fontId="19" fillId="0" borderId="33" xfId="0" applyFont="1" applyBorder="1" applyAlignment="1">
      <alignment horizontal="center" vertical="center" wrapText="1"/>
    </xf>
    <xf numFmtId="0" fontId="19" fillId="0" borderId="34" xfId="0" applyFont="1" applyBorder="1" applyAlignment="1">
      <alignment horizontal="center" vertical="center" wrapText="1"/>
    </xf>
    <xf numFmtId="0" fontId="19" fillId="0" borderId="0" xfId="0" applyFont="1" applyBorder="1" applyAlignment="1">
      <alignment horizontal="center" vertical="top" wrapText="1"/>
    </xf>
    <xf numFmtId="0" fontId="23" fillId="0" borderId="25" xfId="0" applyFont="1" applyBorder="1" applyAlignment="1">
      <alignment horizontal="center"/>
    </xf>
    <xf numFmtId="0" fontId="23" fillId="0" borderId="0" xfId="0" applyFont="1" applyBorder="1" applyAlignment="1">
      <alignment horizontal="center"/>
    </xf>
    <xf numFmtId="0" fontId="23" fillId="0" borderId="27" xfId="0" applyFont="1" applyBorder="1" applyAlignment="1">
      <alignment horizontal="center"/>
    </xf>
    <xf numFmtId="0" fontId="23" fillId="0" borderId="29" xfId="0" applyFont="1" applyBorder="1" applyAlignment="1">
      <alignment horizontal="center"/>
    </xf>
    <xf numFmtId="0" fontId="23" fillId="0" borderId="16" xfId="0" applyFont="1" applyBorder="1" applyAlignment="1">
      <alignment horizontal="center"/>
    </xf>
    <xf numFmtId="0" fontId="23" fillId="0" borderId="30" xfId="0" applyFont="1" applyBorder="1" applyAlignment="1">
      <alignment horizontal="center"/>
    </xf>
    <xf numFmtId="0" fontId="10" fillId="0" borderId="23" xfId="0" applyFont="1" applyBorder="1" applyAlignment="1">
      <alignment horizontal="center" vertical="center"/>
    </xf>
    <xf numFmtId="0" fontId="10" fillId="0" borderId="24" xfId="0" applyFont="1" applyBorder="1" applyAlignment="1">
      <alignment horizontal="center" vertical="center"/>
    </xf>
    <xf numFmtId="0" fontId="10" fillId="0" borderId="5" xfId="0" applyFont="1" applyBorder="1" applyAlignment="1">
      <alignment horizontal="center" vertical="center"/>
    </xf>
    <xf numFmtId="0" fontId="19" fillId="0" borderId="4" xfId="0" applyFont="1" applyBorder="1" applyAlignment="1">
      <alignment horizontal="center" vertical="top" wrapText="1"/>
    </xf>
    <xf numFmtId="0" fontId="17" fillId="0" borderId="4" xfId="0" applyFont="1" applyBorder="1" applyAlignment="1">
      <alignment horizontal="center" vertical="top" wrapText="1"/>
    </xf>
    <xf numFmtId="0" fontId="19" fillId="0" borderId="8" xfId="0" applyFont="1" applyBorder="1" applyAlignment="1">
      <alignment horizontal="center"/>
    </xf>
    <xf numFmtId="0" fontId="19" fillId="0" borderId="6" xfId="0" applyFont="1" applyBorder="1" applyAlignment="1">
      <alignment horizontal="center"/>
    </xf>
    <xf numFmtId="0" fontId="19" fillId="0" borderId="7" xfId="0" applyFont="1" applyBorder="1" applyAlignment="1">
      <alignment horizontal="center"/>
    </xf>
    <xf numFmtId="0" fontId="13" fillId="0" borderId="3" xfId="0" applyFont="1" applyBorder="1" applyAlignment="1">
      <alignment horizontal="left" vertical="center"/>
    </xf>
    <xf numFmtId="0" fontId="8" fillId="0" borderId="22"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28" xfId="0" applyFont="1" applyBorder="1" applyAlignment="1">
      <alignment horizontal="center" vertical="center" wrapText="1"/>
    </xf>
    <xf numFmtId="0" fontId="3" fillId="10" borderId="0" xfId="0" applyFont="1" applyFill="1" applyBorder="1" applyAlignment="1">
      <alignment horizontal="center" vertical="center" wrapText="1"/>
    </xf>
    <xf numFmtId="0" fontId="40" fillId="10" borderId="0" xfId="0" applyFont="1" applyFill="1" applyBorder="1" applyAlignment="1">
      <alignment horizontal="center" vertical="center" wrapText="1"/>
    </xf>
    <xf numFmtId="0" fontId="17" fillId="0" borderId="23" xfId="0" applyFont="1" applyFill="1" applyBorder="1" applyAlignment="1">
      <alignment horizontal="center"/>
    </xf>
    <xf numFmtId="0" fontId="17" fillId="0" borderId="24" xfId="0" applyFont="1" applyFill="1" applyBorder="1" applyAlignment="1">
      <alignment horizontal="center"/>
    </xf>
    <xf numFmtId="0" fontId="17" fillId="0" borderId="5" xfId="0" applyFont="1" applyFill="1" applyBorder="1" applyAlignment="1">
      <alignment horizontal="center"/>
    </xf>
    <xf numFmtId="0" fontId="31" fillId="11" borderId="26" xfId="0" applyFont="1" applyFill="1" applyBorder="1" applyAlignment="1">
      <alignment horizontal="center" vertical="center"/>
    </xf>
    <xf numFmtId="0" fontId="3" fillId="2" borderId="21"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13" fillId="0" borderId="0" xfId="0" applyFont="1" applyBorder="1" applyAlignment="1">
      <alignment horizontal="center" vertical="top" wrapText="1"/>
    </xf>
    <xf numFmtId="0" fontId="3" fillId="2" borderId="10" xfId="0" applyFont="1" applyFill="1" applyBorder="1" applyAlignment="1">
      <alignment horizontal="center" vertical="center" textRotation="90" wrapText="1"/>
    </xf>
    <xf numFmtId="0" fontId="3" fillId="2" borderId="31" xfId="0" applyFont="1" applyFill="1" applyBorder="1" applyAlignment="1">
      <alignment horizontal="center" vertical="center" textRotation="90" wrapText="1"/>
    </xf>
    <xf numFmtId="0" fontId="3" fillId="2" borderId="1" xfId="0" applyFont="1" applyFill="1" applyBorder="1" applyAlignment="1">
      <alignment horizontal="center" vertical="center" textRotation="90" wrapText="1"/>
    </xf>
    <xf numFmtId="0" fontId="19" fillId="0" borderId="2" xfId="0" applyFont="1" applyBorder="1" applyAlignment="1">
      <alignment horizontal="center" vertical="center" wrapText="1"/>
    </xf>
    <xf numFmtId="0" fontId="15" fillId="0" borderId="2" xfId="0" applyFont="1" applyBorder="1" applyAlignment="1">
      <alignment horizontal="center" vertical="center" wrapText="1"/>
    </xf>
    <xf numFmtId="0" fontId="26" fillId="0" borderId="2" xfId="0" applyFont="1" applyBorder="1" applyAlignment="1">
      <alignment horizontal="center" vertical="center" wrapText="1"/>
    </xf>
    <xf numFmtId="0" fontId="19" fillId="0" borderId="23" xfId="0" applyFont="1" applyBorder="1" applyAlignment="1">
      <alignment horizontal="center" vertical="top" wrapText="1"/>
    </xf>
    <xf numFmtId="0" fontId="19" fillId="0" borderId="5" xfId="0" applyFont="1" applyBorder="1" applyAlignment="1">
      <alignment horizontal="center" vertical="top" wrapText="1"/>
    </xf>
    <xf numFmtId="0" fontId="9" fillId="0" borderId="22" xfId="0" applyFont="1" applyBorder="1" applyAlignment="1">
      <alignment horizontal="center" vertical="top" wrapText="1"/>
    </xf>
    <xf numFmtId="0" fontId="9" fillId="0" borderId="27" xfId="0" applyFont="1" applyBorder="1" applyAlignment="1">
      <alignment horizontal="center" vertical="top" wrapText="1"/>
    </xf>
    <xf numFmtId="0" fontId="9" fillId="0" borderId="28" xfId="0" applyFont="1" applyBorder="1" applyAlignment="1">
      <alignment horizontal="center" vertical="top" wrapText="1"/>
    </xf>
    <xf numFmtId="0" fontId="19" fillId="8" borderId="2" xfId="0" applyFont="1" applyFill="1" applyBorder="1" applyAlignment="1">
      <alignment horizontal="center" vertical="center" wrapText="1"/>
    </xf>
    <xf numFmtId="0" fontId="19" fillId="7" borderId="2" xfId="0" applyFont="1" applyFill="1" applyBorder="1" applyAlignment="1">
      <alignment horizontal="center" vertical="center" wrapText="1"/>
    </xf>
    <xf numFmtId="0" fontId="19" fillId="4" borderId="2"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17" fillId="0" borderId="0" xfId="0" applyFont="1" applyAlignment="1">
      <alignment horizontal="center"/>
    </xf>
    <xf numFmtId="0" fontId="6" fillId="10" borderId="0" xfId="0" applyFont="1" applyFill="1" applyBorder="1" applyAlignment="1">
      <alignment horizontal="center" vertical="center"/>
    </xf>
    <xf numFmtId="0" fontId="3" fillId="10" borderId="0" xfId="0" applyFont="1" applyFill="1" applyBorder="1" applyAlignment="1">
      <alignment horizontal="center" vertical="center" textRotation="90"/>
    </xf>
    <xf numFmtId="0" fontId="19" fillId="10" borderId="0" xfId="0" applyFont="1" applyFill="1" applyBorder="1" applyAlignment="1">
      <alignment horizontal="center" vertical="center" wrapText="1"/>
    </xf>
    <xf numFmtId="0" fontId="4" fillId="10" borderId="43" xfId="0" applyFont="1" applyFill="1" applyBorder="1" applyAlignment="1">
      <alignment horizontal="center" vertical="center" wrapText="1"/>
    </xf>
    <xf numFmtId="0" fontId="4" fillId="10" borderId="34" xfId="0" applyFont="1" applyFill="1" applyBorder="1" applyAlignment="1">
      <alignment horizontal="center" vertical="center" wrapText="1"/>
    </xf>
    <xf numFmtId="0" fontId="4" fillId="10" borderId="23" xfId="0" applyFont="1" applyFill="1" applyBorder="1" applyAlignment="1">
      <alignment horizontal="center" vertical="center" wrapText="1"/>
    </xf>
    <xf numFmtId="0" fontId="4" fillId="10" borderId="5" xfId="0" applyFont="1" applyFill="1" applyBorder="1" applyAlignment="1">
      <alignment horizontal="center" vertical="center" wrapText="1"/>
    </xf>
    <xf numFmtId="0" fontId="25" fillId="10" borderId="43" xfId="0" applyFont="1" applyFill="1" applyBorder="1" applyAlignment="1">
      <alignment horizontal="center" vertical="center" wrapText="1"/>
    </xf>
    <xf numFmtId="0" fontId="25" fillId="10" borderId="34" xfId="0" applyFont="1" applyFill="1" applyBorder="1" applyAlignment="1">
      <alignment horizontal="center" vertical="center" wrapText="1"/>
    </xf>
    <xf numFmtId="0" fontId="24" fillId="10" borderId="40" xfId="0" applyFont="1" applyFill="1" applyBorder="1" applyAlignment="1">
      <alignment horizontal="center" vertical="center" wrapText="1"/>
    </xf>
    <xf numFmtId="0" fontId="24" fillId="10" borderId="41" xfId="0" applyFont="1" applyFill="1" applyBorder="1" applyAlignment="1">
      <alignment horizontal="center" vertical="center" wrapText="1"/>
    </xf>
    <xf numFmtId="0" fontId="24" fillId="10" borderId="42" xfId="0" applyFont="1" applyFill="1" applyBorder="1" applyAlignment="1">
      <alignment horizontal="center" vertical="center" wrapText="1"/>
    </xf>
    <xf numFmtId="0" fontId="3" fillId="10" borderId="43" xfId="0" applyFont="1" applyFill="1" applyBorder="1" applyAlignment="1">
      <alignment horizontal="left" vertical="center" wrapText="1"/>
    </xf>
    <xf numFmtId="0" fontId="3" fillId="10" borderId="33" xfId="0" applyFont="1" applyFill="1" applyBorder="1" applyAlignment="1">
      <alignment horizontal="left" vertical="center" wrapText="1"/>
    </xf>
    <xf numFmtId="0" fontId="3" fillId="10" borderId="23" xfId="0" applyFont="1" applyFill="1" applyBorder="1" applyAlignment="1">
      <alignment horizontal="center" vertical="center" wrapText="1"/>
    </xf>
    <xf numFmtId="0" fontId="3" fillId="10" borderId="5" xfId="0" applyFont="1" applyFill="1" applyBorder="1" applyAlignment="1">
      <alignment horizontal="center" vertical="center" wrapText="1"/>
    </xf>
    <xf numFmtId="0" fontId="3" fillId="10" borderId="43" xfId="0" applyFont="1" applyFill="1" applyBorder="1" applyAlignment="1">
      <alignment horizontal="center" vertical="center" wrapText="1"/>
    </xf>
    <xf numFmtId="0" fontId="3" fillId="10" borderId="34" xfId="0" applyFont="1" applyFill="1" applyBorder="1" applyAlignment="1">
      <alignment horizontal="center" vertical="center" wrapText="1"/>
    </xf>
    <xf numFmtId="0" fontId="40" fillId="10" borderId="43" xfId="0" applyFont="1" applyFill="1" applyBorder="1" applyAlignment="1">
      <alignment horizontal="center" vertical="center" wrapText="1"/>
    </xf>
    <xf numFmtId="0" fontId="40" fillId="10" borderId="34" xfId="0" applyFont="1" applyFill="1" applyBorder="1" applyAlignment="1">
      <alignment horizontal="center" vertical="center" wrapText="1"/>
    </xf>
    <xf numFmtId="0" fontId="19" fillId="10" borderId="8" xfId="0" applyFont="1" applyFill="1" applyBorder="1" applyAlignment="1">
      <alignment horizontal="left" vertical="center" wrapText="1"/>
    </xf>
    <xf numFmtId="0" fontId="19" fillId="10" borderId="6" xfId="0" applyFont="1" applyFill="1" applyBorder="1" applyAlignment="1">
      <alignment horizontal="left" vertical="center" wrapText="1"/>
    </xf>
    <xf numFmtId="0" fontId="3" fillId="10" borderId="19" xfId="0" applyFont="1" applyFill="1" applyBorder="1" applyAlignment="1">
      <alignment horizontal="center" vertical="center" wrapText="1"/>
    </xf>
    <xf numFmtId="0" fontId="3" fillId="10" borderId="2" xfId="0" applyFont="1" applyFill="1" applyBorder="1" applyAlignment="1">
      <alignment horizontal="center" vertical="center" wrapText="1"/>
    </xf>
    <xf numFmtId="0" fontId="40" fillId="10" borderId="19" xfId="0" applyFont="1" applyFill="1" applyBorder="1" applyAlignment="1">
      <alignment horizontal="center" vertical="center" wrapText="1"/>
    </xf>
    <xf numFmtId="0" fontId="40" fillId="10" borderId="2" xfId="0" applyFont="1" applyFill="1" applyBorder="1" applyAlignment="1">
      <alignment horizontal="center" vertical="center" wrapText="1"/>
    </xf>
    <xf numFmtId="0" fontId="3" fillId="10" borderId="20" xfId="0" applyFont="1" applyFill="1" applyBorder="1" applyAlignment="1">
      <alignment horizontal="center" vertical="center" wrapText="1"/>
    </xf>
    <xf numFmtId="0" fontId="3" fillId="10" borderId="12" xfId="0" applyFont="1" applyFill="1" applyBorder="1" applyAlignment="1">
      <alignment horizontal="center" vertical="center" wrapText="1"/>
    </xf>
    <xf numFmtId="0" fontId="19" fillId="10" borderId="6" xfId="0" applyFont="1" applyFill="1" applyBorder="1" applyAlignment="1">
      <alignment horizontal="right" vertical="center" wrapText="1"/>
    </xf>
  </cellXfs>
  <cellStyles count="4">
    <cellStyle name="Normal" xfId="0" builtinId="0"/>
    <cellStyle name="Normal 2" xfId="3"/>
    <cellStyle name="Porcentaje" xfId="1" builtinId="5"/>
    <cellStyle name="Porcentaje 2" xfId="2"/>
  </cellStyles>
  <dxfs count="704">
    <dxf>
      <font>
        <color rgb="FF9C0006"/>
      </font>
      <fill>
        <patternFill>
          <bgColor rgb="FFFFC7CE"/>
        </patternFill>
      </fill>
    </dxf>
    <dxf>
      <font>
        <color rgb="FF9C0006"/>
      </font>
      <fill>
        <patternFill>
          <bgColor rgb="FFFFC7CE"/>
        </patternFill>
      </fill>
    </dxf>
    <dxf>
      <fill>
        <patternFill patternType="gray125"/>
      </fill>
    </dxf>
    <dxf>
      <fill>
        <patternFill patternType="darkTrellis"/>
      </fill>
    </dxf>
    <dxf>
      <fill>
        <patternFill>
          <bgColor rgb="FFC00000"/>
        </patternFill>
      </fill>
    </dxf>
    <dxf>
      <fill>
        <patternFill>
          <bgColor rgb="FF6BA42C"/>
        </patternFill>
      </fill>
    </dxf>
    <dxf>
      <fill>
        <patternFill>
          <bgColor rgb="FFFFCC00"/>
        </patternFill>
      </fill>
    </dxf>
    <dxf>
      <fill>
        <patternFill>
          <bgColor rgb="FFFF00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rgb="FF9C0006"/>
      </font>
      <fill>
        <patternFill>
          <bgColor rgb="FFFFC7CE"/>
        </patternFill>
      </fill>
    </dxf>
    <dxf>
      <fill>
        <patternFill patternType="darkGray">
          <bgColor auto="1"/>
        </patternFill>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bgColor rgb="FF00B050"/>
        </patternFill>
      </fill>
    </dxf>
    <dxf>
      <fill>
        <patternFill>
          <bgColor rgb="FFC00000"/>
        </patternFill>
      </fill>
    </dxf>
    <dxf>
      <fill>
        <patternFill>
          <bgColor rgb="FFFFC000"/>
        </patternFill>
      </fill>
    </dxf>
    <dxf>
      <fill>
        <patternFill>
          <bgColor rgb="FFC00000"/>
        </patternFill>
      </fill>
    </dxf>
    <dxf>
      <fill>
        <patternFill>
          <bgColor rgb="FFFFC000"/>
        </patternFill>
      </fill>
    </dxf>
    <dxf>
      <fill>
        <patternFill>
          <bgColor rgb="FF00B050"/>
        </patternFill>
      </fill>
    </dxf>
    <dxf>
      <font>
        <b/>
        <i val="0"/>
        <condense val="0"/>
        <extend val="0"/>
        <color auto="1"/>
      </font>
      <fill>
        <patternFill>
          <bgColor indexed="50"/>
        </patternFill>
      </fill>
    </dxf>
    <dxf>
      <font>
        <b/>
        <i val="0"/>
      </font>
      <fill>
        <patternFill>
          <bgColor indexed="51"/>
        </patternFill>
      </fill>
    </dxf>
    <dxf>
      <font>
        <b/>
        <i val="0"/>
      </font>
      <fill>
        <patternFill>
          <bgColor indexed="10"/>
        </patternFill>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bgColor rgb="FF00B050"/>
        </patternFill>
      </fill>
    </dxf>
    <dxf>
      <fill>
        <patternFill>
          <bgColor rgb="FFFFC000"/>
        </patternFill>
      </fill>
    </dxf>
    <dxf>
      <fill>
        <patternFill>
          <bgColor rgb="FFC00000"/>
        </patternFill>
      </fill>
    </dxf>
    <dxf>
      <fill>
        <patternFill>
          <bgColor rgb="FFFFC000"/>
        </patternFill>
      </fill>
    </dxf>
    <dxf>
      <font>
        <b/>
        <i val="0"/>
        <condense val="0"/>
        <extend val="0"/>
        <color auto="1"/>
      </font>
      <fill>
        <patternFill>
          <bgColor rgb="FF00B050"/>
        </patternFill>
      </fill>
    </dxf>
    <dxf>
      <font>
        <b/>
        <i val="0"/>
      </font>
      <fill>
        <patternFill>
          <bgColor rgb="FFFFC000"/>
        </patternFill>
      </fill>
    </dxf>
    <dxf>
      <font>
        <b/>
        <i val="0"/>
      </font>
      <fill>
        <patternFill>
          <bgColor rgb="FFC0000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Trellis"/>
      </fill>
    </dxf>
    <dxf>
      <fill>
        <patternFill patternType="darkGray"/>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bgColor rgb="FFFFFF00"/>
        </patternFill>
      </fill>
    </dxf>
    <dxf>
      <fill>
        <patternFill>
          <bgColor rgb="FFC00000"/>
        </patternFill>
      </fill>
    </dxf>
    <dxf>
      <fill>
        <patternFill>
          <bgColor rgb="FFFFC000"/>
        </patternFill>
      </fill>
    </dxf>
    <dxf>
      <fill>
        <patternFill>
          <bgColor rgb="FF00B050"/>
        </patternFill>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0000"/>
        </patternFill>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bgColor theme="6" tint="-0.24994659260841701"/>
        </patternFill>
      </fill>
    </dxf>
    <dxf>
      <fill>
        <patternFill>
          <bgColor rgb="FFFFC000"/>
        </patternFill>
      </fill>
    </dxf>
    <dxf>
      <fill>
        <patternFill>
          <bgColor rgb="FFC000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bgColor rgb="FFC00000"/>
        </patternFill>
      </fill>
    </dxf>
    <dxf>
      <fill>
        <patternFill>
          <bgColor rgb="FFFFC000"/>
        </patternFill>
      </fill>
    </dxf>
    <dxf>
      <fill>
        <patternFill>
          <bgColor rgb="FF00B050"/>
        </patternFill>
      </fill>
    </dxf>
    <dxf>
      <fill>
        <patternFill>
          <bgColor rgb="FF00B050"/>
        </patternFill>
      </fill>
    </dxf>
    <dxf>
      <fill>
        <patternFill>
          <bgColor rgb="FFC00000"/>
        </patternFill>
      </fill>
    </dxf>
    <dxf>
      <fill>
        <patternFill>
          <bgColor rgb="FFFFFF0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0000"/>
        </patternFill>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bgColor theme="6" tint="-0.24994659260841701"/>
        </patternFill>
      </fill>
    </dxf>
    <dxf>
      <fill>
        <patternFill>
          <bgColor rgb="FFFFC000"/>
        </patternFill>
      </fill>
    </dxf>
    <dxf>
      <fill>
        <patternFill>
          <bgColor rgb="FFC000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s>
  <tableStyles count="0" defaultTableStyle="TableStyleMedium9" defaultPivotStyle="PivotStyleLight16"/>
  <colors>
    <mruColors>
      <color rgb="FFFF9F9F"/>
      <color rgb="FF6BA42C"/>
      <color rgb="FFFFCC00"/>
      <color rgb="FFFF5050"/>
      <color rgb="FFFFFFCC"/>
      <color rgb="FFBCE292"/>
      <color rgb="FFF3FFF4"/>
      <color rgb="FFE8FEE9"/>
      <color rgb="FFFEE8E8"/>
      <color rgb="FFFBF3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theme" Target="theme/theme1.xml"/><Relationship Id="rId3" Type="http://schemas.openxmlformats.org/officeDocument/2006/relationships/worksheet" Target="worksheets/sheet3.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hyperlink" Target="#'03-Seguimiento'!A1"/><Relationship Id="rId2" Type="http://schemas.openxmlformats.org/officeDocument/2006/relationships/hyperlink" Target="#'02-Plan Contingencia'!T&#237;tulos_a_imprimir"/><Relationship Id="rId1" Type="http://schemas.openxmlformats.org/officeDocument/2006/relationships/hyperlink" Target="#'01-Mapa de riesgo'!A1"/><Relationship Id="rId5" Type="http://schemas.openxmlformats.org/officeDocument/2006/relationships/image" Target="../media/image2.emf"/><Relationship Id="rId4" Type="http://schemas.openxmlformats.org/officeDocument/2006/relationships/hyperlink" Target="https://appserver.utp.edu.co/cas/login?service=http://reportes.utp.edu.co/aplicaciones/j_spring_cas_security_check;jsessionid=CEB468ABE27A1F4F883717EFB9613F88" TargetMode="External"/></Relationships>
</file>

<file path=xl/drawings/_rels/drawing5.xml.rels><?xml version="1.0" encoding="UTF-8" standalone="yes"?>
<Relationships xmlns="http://schemas.openxmlformats.org/package/2006/relationships"><Relationship Id="rId3" Type="http://schemas.openxmlformats.org/officeDocument/2006/relationships/hyperlink" Target="#'03-Seguimiento'!A1"/><Relationship Id="rId2" Type="http://schemas.openxmlformats.org/officeDocument/2006/relationships/hyperlink" Target="#'02-Plan Contingencia'!T&#237;tulos_a_imprimir"/><Relationship Id="rId1" Type="http://schemas.openxmlformats.org/officeDocument/2006/relationships/hyperlink" Target="#'01-Mapa de riesgo'!A1"/><Relationship Id="rId4" Type="http://schemas.openxmlformats.org/officeDocument/2006/relationships/hyperlink" Target="https://appserver.utp.edu.co/cas/login?service=http://reportes.utp.edu.co/aplicaciones/j_spring_cas_security_check;jsessionid=CEB468ABE27A1F4F883717EFB9613F88" TargetMode="External"/></Relationships>
</file>

<file path=xl/drawings/drawing1.xml><?xml version="1.0" encoding="utf-8"?>
<xdr:wsDr xmlns:xdr="http://schemas.openxmlformats.org/drawingml/2006/spreadsheetDrawing" xmlns:a="http://schemas.openxmlformats.org/drawingml/2006/main">
  <xdr:oneCellAnchor>
    <xdr:from>
      <xdr:col>0</xdr:col>
      <xdr:colOff>62366</xdr:colOff>
      <xdr:row>0</xdr:row>
      <xdr:rowOff>0</xdr:rowOff>
    </xdr:from>
    <xdr:ext cx="1094241" cy="918482"/>
    <xdr:pic>
      <xdr:nvPicPr>
        <xdr:cNvPr id="6" name="8 Imagen">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366" y="0"/>
          <a:ext cx="1094241" cy="918482"/>
        </a:xfrm>
        <a:prstGeom prst="rect">
          <a:avLst/>
        </a:prstGeom>
        <a:noFill/>
        <a:ln>
          <a:noFill/>
        </a:ln>
      </xdr:spPr>
    </xdr:pic>
    <xdr:clientData/>
  </xdr:oneCellAnchor>
  <xdr:twoCellAnchor>
    <xdr:from>
      <xdr:col>0</xdr:col>
      <xdr:colOff>0</xdr:colOff>
      <xdr:row>0</xdr:row>
      <xdr:rowOff>0</xdr:rowOff>
    </xdr:from>
    <xdr:to>
      <xdr:col>7</xdr:col>
      <xdr:colOff>523875</xdr:colOff>
      <xdr:row>8</xdr:row>
      <xdr:rowOff>0</xdr:rowOff>
    </xdr:to>
    <xdr:sp macro="" textlink="">
      <xdr:nvSpPr>
        <xdr:cNvPr id="1027" name="Rectangle 3"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523875</xdr:colOff>
      <xdr:row>8</xdr:row>
      <xdr:rowOff>0</xdr:rowOff>
    </xdr:to>
    <xdr:sp macro="" textlink="">
      <xdr:nvSpPr>
        <xdr:cNvPr id="2" name="AutoShape 3"/>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523875</xdr:colOff>
      <xdr:row>8</xdr:row>
      <xdr:rowOff>0</xdr:rowOff>
    </xdr:to>
    <xdr:sp macro="" textlink="">
      <xdr:nvSpPr>
        <xdr:cNvPr id="3" name="AutoShape 3"/>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523875</xdr:colOff>
      <xdr:row>8</xdr:row>
      <xdr:rowOff>0</xdr:rowOff>
    </xdr:to>
    <xdr:sp macro="" textlink="">
      <xdr:nvSpPr>
        <xdr:cNvPr id="4" name="Rectangle 3"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64257</xdr:colOff>
      <xdr:row>0</xdr:row>
      <xdr:rowOff>0</xdr:rowOff>
    </xdr:from>
    <xdr:to>
      <xdr:col>1</xdr:col>
      <xdr:colOff>563187</xdr:colOff>
      <xdr:row>3</xdr:row>
      <xdr:rowOff>144356</xdr:rowOff>
    </xdr:to>
    <xdr:pic>
      <xdr:nvPicPr>
        <xdr:cNvPr id="10" name="9 Imagen">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257" y="0"/>
          <a:ext cx="1028097" cy="927523"/>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59529</xdr:colOff>
      <xdr:row>0</xdr:row>
      <xdr:rowOff>0</xdr:rowOff>
    </xdr:from>
    <xdr:to>
      <xdr:col>1</xdr:col>
      <xdr:colOff>750092</xdr:colOff>
      <xdr:row>3</xdr:row>
      <xdr:rowOff>214313</xdr:rowOff>
    </xdr:to>
    <xdr:pic>
      <xdr:nvPicPr>
        <xdr:cNvPr id="10" name="9 Imagen">
          <a:extLst>
            <a:ext uri="{FF2B5EF4-FFF2-40B4-BE49-F238E27FC236}">
              <a16:creationId xmlns:a16="http://schemas.microsoft.com/office/drawing/2014/main" id="{00000000-0008-0000-0200-00000A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529" y="0"/>
          <a:ext cx="1047751" cy="940594"/>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486834</xdr:colOff>
      <xdr:row>95</xdr:row>
      <xdr:rowOff>137583</xdr:rowOff>
    </xdr:from>
    <xdr:to>
      <xdr:col>7</xdr:col>
      <xdr:colOff>145521</xdr:colOff>
      <xdr:row>99</xdr:row>
      <xdr:rowOff>60372</xdr:rowOff>
    </xdr:to>
    <xdr:sp macro="" textlink="">
      <xdr:nvSpPr>
        <xdr:cNvPr id="13" name="4 Rectángulo redondeado">
          <a:hlinkClick xmlns:r="http://schemas.openxmlformats.org/officeDocument/2006/relationships" r:id="rId1"/>
          <a:extLst>
            <a:ext uri="{FF2B5EF4-FFF2-40B4-BE49-F238E27FC236}">
              <a16:creationId xmlns:a16="http://schemas.microsoft.com/office/drawing/2014/main" id="{00000000-0008-0000-0400-00000D000000}"/>
            </a:ext>
          </a:extLst>
        </xdr:cNvPr>
        <xdr:cNvSpPr/>
      </xdr:nvSpPr>
      <xdr:spPr>
        <a:xfrm>
          <a:off x="3704167" y="17092083"/>
          <a:ext cx="1225021" cy="557789"/>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 </a:t>
          </a:r>
        </a:p>
        <a:p>
          <a:pPr algn="ctr"/>
          <a:r>
            <a:rPr lang="es-ES" sz="1100" b="1"/>
            <a:t>Mapa de Riesgo</a:t>
          </a:r>
        </a:p>
      </xdr:txBody>
    </xdr:sp>
    <xdr:clientData/>
  </xdr:twoCellAnchor>
  <xdr:twoCellAnchor>
    <xdr:from>
      <xdr:col>7</xdr:col>
      <xdr:colOff>558801</xdr:colOff>
      <xdr:row>95</xdr:row>
      <xdr:rowOff>137583</xdr:rowOff>
    </xdr:from>
    <xdr:to>
      <xdr:col>11</xdr:col>
      <xdr:colOff>360317</xdr:colOff>
      <xdr:row>99</xdr:row>
      <xdr:rowOff>60372</xdr:rowOff>
    </xdr:to>
    <xdr:sp macro="" textlink="">
      <xdr:nvSpPr>
        <xdr:cNvPr id="14" name="5 Rectángulo redondeado">
          <a:hlinkClick xmlns:r="http://schemas.openxmlformats.org/officeDocument/2006/relationships" r:id="rId2"/>
          <a:extLst>
            <a:ext uri="{FF2B5EF4-FFF2-40B4-BE49-F238E27FC236}">
              <a16:creationId xmlns:a16="http://schemas.microsoft.com/office/drawing/2014/main" id="{00000000-0008-0000-0400-00000E000000}"/>
            </a:ext>
          </a:extLst>
        </xdr:cNvPr>
        <xdr:cNvSpPr/>
      </xdr:nvSpPr>
      <xdr:spPr>
        <a:xfrm>
          <a:off x="5342468" y="17092083"/>
          <a:ext cx="1441932" cy="557789"/>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a:t>
          </a:r>
        </a:p>
        <a:p>
          <a:pPr algn="ctr"/>
          <a:r>
            <a:rPr lang="es-ES" sz="1100" b="1"/>
            <a:t>Plan </a:t>
          </a:r>
          <a:r>
            <a:rPr lang="es-ES" sz="1100" b="1" baseline="0"/>
            <a:t>Contingencia</a:t>
          </a:r>
          <a:endParaRPr lang="es-ES" sz="1100" b="1"/>
        </a:p>
      </xdr:txBody>
    </xdr:sp>
    <xdr:clientData/>
  </xdr:twoCellAnchor>
  <xdr:twoCellAnchor>
    <xdr:from>
      <xdr:col>12</xdr:col>
      <xdr:colOff>156009</xdr:colOff>
      <xdr:row>95</xdr:row>
      <xdr:rowOff>139891</xdr:rowOff>
    </xdr:from>
    <xdr:to>
      <xdr:col>13</xdr:col>
      <xdr:colOff>453786</xdr:colOff>
      <xdr:row>99</xdr:row>
      <xdr:rowOff>62680</xdr:rowOff>
    </xdr:to>
    <xdr:sp macro="" textlink="">
      <xdr:nvSpPr>
        <xdr:cNvPr id="15" name="6 Rectángulo redondeado">
          <a:hlinkClick xmlns:r="http://schemas.openxmlformats.org/officeDocument/2006/relationships" r:id="rId3"/>
          <a:extLst>
            <a:ext uri="{FF2B5EF4-FFF2-40B4-BE49-F238E27FC236}">
              <a16:creationId xmlns:a16="http://schemas.microsoft.com/office/drawing/2014/main" id="{00000000-0008-0000-0400-00000F000000}"/>
            </a:ext>
          </a:extLst>
        </xdr:cNvPr>
        <xdr:cNvSpPr/>
      </xdr:nvSpPr>
      <xdr:spPr>
        <a:xfrm>
          <a:off x="7236259" y="17094391"/>
          <a:ext cx="1207944" cy="557789"/>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 </a:t>
          </a:r>
        </a:p>
        <a:p>
          <a:pPr algn="ctr"/>
          <a:r>
            <a:rPr lang="es-ES" sz="1100" b="1"/>
            <a:t>Seguimiento</a:t>
          </a:r>
        </a:p>
      </xdr:txBody>
    </xdr:sp>
    <xdr:clientData/>
  </xdr:twoCellAnchor>
  <xdr:twoCellAnchor>
    <xdr:from>
      <xdr:col>6</xdr:col>
      <xdr:colOff>657851</xdr:colOff>
      <xdr:row>100</xdr:row>
      <xdr:rowOff>60371</xdr:rowOff>
    </xdr:from>
    <xdr:to>
      <xdr:col>12</xdr:col>
      <xdr:colOff>533737</xdr:colOff>
      <xdr:row>104</xdr:row>
      <xdr:rowOff>103666</xdr:rowOff>
    </xdr:to>
    <xdr:sp macro="" textlink="">
      <xdr:nvSpPr>
        <xdr:cNvPr id="16" name="9 Rectángulo redondeado">
          <a:hlinkClick xmlns:r="http://schemas.openxmlformats.org/officeDocument/2006/relationships" r:id="rId4"/>
          <a:extLst>
            <a:ext uri="{FF2B5EF4-FFF2-40B4-BE49-F238E27FC236}">
              <a16:creationId xmlns:a16="http://schemas.microsoft.com/office/drawing/2014/main" id="{00000000-0008-0000-0400-000010000000}"/>
            </a:ext>
          </a:extLst>
        </xdr:cNvPr>
        <xdr:cNvSpPr/>
      </xdr:nvSpPr>
      <xdr:spPr>
        <a:xfrm>
          <a:off x="4658351" y="17808621"/>
          <a:ext cx="2955636" cy="805295"/>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 </a:t>
          </a:r>
        </a:p>
        <a:p>
          <a:pPr algn="ctr"/>
          <a:r>
            <a:rPr lang="es-ES" sz="1100" b="1"/>
            <a:t>Aplicativo de</a:t>
          </a:r>
          <a:r>
            <a:rPr lang="es-ES" sz="1100" b="1" baseline="0"/>
            <a:t> Acciones Correctivas, Preventivas y de Mejora</a:t>
          </a:r>
          <a:endParaRPr lang="es-ES" sz="1100" b="1"/>
        </a:p>
      </xdr:txBody>
    </xdr:sp>
    <xdr:clientData/>
  </xdr:twoCellAnchor>
  <xdr:twoCellAnchor editAs="oneCell">
    <xdr:from>
      <xdr:col>10</xdr:col>
      <xdr:colOff>114960</xdr:colOff>
      <xdr:row>36</xdr:row>
      <xdr:rowOff>254002</xdr:rowOff>
    </xdr:from>
    <xdr:to>
      <xdr:col>19</xdr:col>
      <xdr:colOff>188291</xdr:colOff>
      <xdr:row>67</xdr:row>
      <xdr:rowOff>10584</xdr:rowOff>
    </xdr:to>
    <xdr:pic>
      <xdr:nvPicPr>
        <xdr:cNvPr id="6" name="Imagen 5">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893460" y="7027335"/>
          <a:ext cx="8074331" cy="56303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238125</xdr:colOff>
      <xdr:row>71</xdr:row>
      <xdr:rowOff>66675</xdr:rowOff>
    </xdr:from>
    <xdr:to>
      <xdr:col>5</xdr:col>
      <xdr:colOff>405871</xdr:colOff>
      <xdr:row>74</xdr:row>
      <xdr:rowOff>138689</xdr:rowOff>
    </xdr:to>
    <xdr:sp macro="" textlink="">
      <xdr:nvSpPr>
        <xdr:cNvPr id="5" name="4 Rectángulo redondeado">
          <a:hlinkClick xmlns:r="http://schemas.openxmlformats.org/officeDocument/2006/relationships" r:id="rId1"/>
          <a:extLst>
            <a:ext uri="{FF2B5EF4-FFF2-40B4-BE49-F238E27FC236}">
              <a16:creationId xmlns:a16="http://schemas.microsoft.com/office/drawing/2014/main" id="{00000000-0008-0000-0500-000005000000}"/>
            </a:ext>
          </a:extLst>
        </xdr:cNvPr>
        <xdr:cNvSpPr/>
      </xdr:nvSpPr>
      <xdr:spPr>
        <a:xfrm>
          <a:off x="4638675" y="18021300"/>
          <a:ext cx="1225021" cy="557789"/>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 </a:t>
          </a:r>
        </a:p>
        <a:p>
          <a:pPr algn="ctr"/>
          <a:r>
            <a:rPr lang="es-ES" sz="1100" b="1"/>
            <a:t>Mapa de Riesgo</a:t>
          </a:r>
        </a:p>
      </xdr:txBody>
    </xdr:sp>
    <xdr:clientData/>
  </xdr:twoCellAnchor>
  <xdr:twoCellAnchor>
    <xdr:from>
      <xdr:col>5</xdr:col>
      <xdr:colOff>819151</xdr:colOff>
      <xdr:row>71</xdr:row>
      <xdr:rowOff>66675</xdr:rowOff>
    </xdr:from>
    <xdr:to>
      <xdr:col>7</xdr:col>
      <xdr:colOff>146533</xdr:colOff>
      <xdr:row>74</xdr:row>
      <xdr:rowOff>138689</xdr:rowOff>
    </xdr:to>
    <xdr:sp macro="" textlink="">
      <xdr:nvSpPr>
        <xdr:cNvPr id="6" name="5 Rectángulo redondeado">
          <a:hlinkClick xmlns:r="http://schemas.openxmlformats.org/officeDocument/2006/relationships" r:id="rId2"/>
          <a:extLst>
            <a:ext uri="{FF2B5EF4-FFF2-40B4-BE49-F238E27FC236}">
              <a16:creationId xmlns:a16="http://schemas.microsoft.com/office/drawing/2014/main" id="{00000000-0008-0000-0500-000006000000}"/>
            </a:ext>
          </a:extLst>
        </xdr:cNvPr>
        <xdr:cNvSpPr/>
      </xdr:nvSpPr>
      <xdr:spPr>
        <a:xfrm>
          <a:off x="6276976" y="18021300"/>
          <a:ext cx="1441932" cy="557789"/>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a:t>
          </a:r>
        </a:p>
        <a:p>
          <a:pPr algn="ctr"/>
          <a:r>
            <a:rPr lang="es-ES" sz="1100" b="1"/>
            <a:t>Plan </a:t>
          </a:r>
          <a:r>
            <a:rPr lang="es-ES" sz="1100" b="1" baseline="0"/>
            <a:t>Contingencia</a:t>
          </a:r>
          <a:endParaRPr lang="es-ES" sz="1100" b="1"/>
        </a:p>
      </xdr:txBody>
    </xdr:sp>
    <xdr:clientData/>
  </xdr:twoCellAnchor>
  <xdr:twoCellAnchor>
    <xdr:from>
      <xdr:col>7</xdr:col>
      <xdr:colOff>598392</xdr:colOff>
      <xdr:row>71</xdr:row>
      <xdr:rowOff>68983</xdr:rowOff>
    </xdr:from>
    <xdr:to>
      <xdr:col>8</xdr:col>
      <xdr:colOff>749061</xdr:colOff>
      <xdr:row>74</xdr:row>
      <xdr:rowOff>140997</xdr:rowOff>
    </xdr:to>
    <xdr:sp macro="" textlink="">
      <xdr:nvSpPr>
        <xdr:cNvPr id="7" name="6 Rectángulo redondeado">
          <a:hlinkClick xmlns:r="http://schemas.openxmlformats.org/officeDocument/2006/relationships" r:id="rId3"/>
          <a:extLst>
            <a:ext uri="{FF2B5EF4-FFF2-40B4-BE49-F238E27FC236}">
              <a16:creationId xmlns:a16="http://schemas.microsoft.com/office/drawing/2014/main" id="{00000000-0008-0000-0500-000007000000}"/>
            </a:ext>
          </a:extLst>
        </xdr:cNvPr>
        <xdr:cNvSpPr/>
      </xdr:nvSpPr>
      <xdr:spPr>
        <a:xfrm>
          <a:off x="8170767" y="18023608"/>
          <a:ext cx="1207944" cy="557789"/>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 </a:t>
          </a:r>
        </a:p>
        <a:p>
          <a:pPr algn="ctr"/>
          <a:r>
            <a:rPr lang="es-ES" sz="1100" b="1"/>
            <a:t>Seguimiento</a:t>
          </a:r>
        </a:p>
      </xdr:txBody>
    </xdr:sp>
    <xdr:clientData/>
  </xdr:twoCellAnchor>
  <xdr:twoCellAnchor>
    <xdr:from>
      <xdr:col>5</xdr:col>
      <xdr:colOff>135034</xdr:colOff>
      <xdr:row>75</xdr:row>
      <xdr:rowOff>135513</xdr:rowOff>
    </xdr:from>
    <xdr:to>
      <xdr:col>7</xdr:col>
      <xdr:colOff>976120</xdr:colOff>
      <xdr:row>80</xdr:row>
      <xdr:rowOff>131183</xdr:rowOff>
    </xdr:to>
    <xdr:sp macro="" textlink="">
      <xdr:nvSpPr>
        <xdr:cNvPr id="8" name="9 Rectángulo redondeado">
          <a:hlinkClick xmlns:r="http://schemas.openxmlformats.org/officeDocument/2006/relationships" r:id="rId4"/>
          <a:extLst>
            <a:ext uri="{FF2B5EF4-FFF2-40B4-BE49-F238E27FC236}">
              <a16:creationId xmlns:a16="http://schemas.microsoft.com/office/drawing/2014/main" id="{00000000-0008-0000-0500-000008000000}"/>
            </a:ext>
          </a:extLst>
        </xdr:cNvPr>
        <xdr:cNvSpPr/>
      </xdr:nvSpPr>
      <xdr:spPr>
        <a:xfrm>
          <a:off x="5592859" y="18737838"/>
          <a:ext cx="2955636" cy="805295"/>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 </a:t>
          </a:r>
        </a:p>
        <a:p>
          <a:pPr algn="ctr"/>
          <a:r>
            <a:rPr lang="es-ES" sz="1100" b="1"/>
            <a:t>Aplicativo de</a:t>
          </a:r>
          <a:r>
            <a:rPr lang="es-ES" sz="1100" b="1" baseline="0"/>
            <a:t> Acciones Correctivas, Preventivas y de Mejora</a:t>
          </a:r>
          <a:endParaRPr lang="es-ES" sz="1100" b="1"/>
        </a:p>
      </xdr:txBody>
    </xdr:sp>
    <xdr:clientData/>
  </xdr:twoCellAnchor>
  <xdr:twoCellAnchor>
    <xdr:from>
      <xdr:col>0</xdr:col>
      <xdr:colOff>3362</xdr:colOff>
      <xdr:row>1</xdr:row>
      <xdr:rowOff>9525</xdr:rowOff>
    </xdr:from>
    <xdr:to>
      <xdr:col>0</xdr:col>
      <xdr:colOff>1209675</xdr:colOff>
      <xdr:row>4</xdr:row>
      <xdr:rowOff>1840006</xdr:rowOff>
    </xdr:to>
    <xdr:cxnSp macro="">
      <xdr:nvCxnSpPr>
        <xdr:cNvPr id="9" name="2 Conector recto">
          <a:extLst>
            <a:ext uri="{FF2B5EF4-FFF2-40B4-BE49-F238E27FC236}">
              <a16:creationId xmlns:a16="http://schemas.microsoft.com/office/drawing/2014/main" id="{00000000-0008-0000-0500-000009000000}"/>
            </a:ext>
          </a:extLst>
        </xdr:cNvPr>
        <xdr:cNvCxnSpPr/>
      </xdr:nvCxnSpPr>
      <xdr:spPr>
        <a:xfrm flipH="1">
          <a:off x="3362" y="257175"/>
          <a:ext cx="1206313" cy="26401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xdr:colOff>
      <xdr:row>13</xdr:row>
      <xdr:rowOff>33618</xdr:rowOff>
    </xdr:from>
    <xdr:to>
      <xdr:col>1</xdr:col>
      <xdr:colOff>0</xdr:colOff>
      <xdr:row>17</xdr:row>
      <xdr:rowOff>0</xdr:rowOff>
    </xdr:to>
    <xdr:cxnSp macro="">
      <xdr:nvCxnSpPr>
        <xdr:cNvPr id="10" name="5 Conector recto">
          <a:extLst>
            <a:ext uri="{FF2B5EF4-FFF2-40B4-BE49-F238E27FC236}">
              <a16:creationId xmlns:a16="http://schemas.microsoft.com/office/drawing/2014/main" id="{00000000-0008-0000-0500-00000A000000}"/>
            </a:ext>
          </a:extLst>
        </xdr:cNvPr>
        <xdr:cNvCxnSpPr/>
      </xdr:nvCxnSpPr>
      <xdr:spPr>
        <a:xfrm flipH="1">
          <a:off x="1" y="10434918"/>
          <a:ext cx="1228724" cy="72838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238125</xdr:colOff>
      <xdr:row>71</xdr:row>
      <xdr:rowOff>66675</xdr:rowOff>
    </xdr:from>
    <xdr:to>
      <xdr:col>5</xdr:col>
      <xdr:colOff>405871</xdr:colOff>
      <xdr:row>74</xdr:row>
      <xdr:rowOff>138689</xdr:rowOff>
    </xdr:to>
    <xdr:sp macro="" textlink="">
      <xdr:nvSpPr>
        <xdr:cNvPr id="11" name="4 Rectángulo redondeado">
          <a:hlinkClick xmlns:r="http://schemas.openxmlformats.org/officeDocument/2006/relationships" r:id="rId1"/>
          <a:extLst>
            <a:ext uri="{FF2B5EF4-FFF2-40B4-BE49-F238E27FC236}">
              <a16:creationId xmlns:a16="http://schemas.microsoft.com/office/drawing/2014/main" id="{00000000-0008-0000-0500-00000B000000}"/>
            </a:ext>
          </a:extLst>
        </xdr:cNvPr>
        <xdr:cNvSpPr/>
      </xdr:nvSpPr>
      <xdr:spPr>
        <a:xfrm>
          <a:off x="5257800" y="28841700"/>
          <a:ext cx="1482196" cy="557789"/>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 </a:t>
          </a:r>
        </a:p>
        <a:p>
          <a:pPr algn="ctr"/>
          <a:r>
            <a:rPr lang="es-ES" sz="1100" b="1"/>
            <a:t>Mapa de Riesgo</a:t>
          </a:r>
        </a:p>
      </xdr:txBody>
    </xdr:sp>
    <xdr:clientData/>
  </xdr:twoCellAnchor>
  <xdr:twoCellAnchor>
    <xdr:from>
      <xdr:col>5</xdr:col>
      <xdr:colOff>819151</xdr:colOff>
      <xdr:row>71</xdr:row>
      <xdr:rowOff>66675</xdr:rowOff>
    </xdr:from>
    <xdr:to>
      <xdr:col>7</xdr:col>
      <xdr:colOff>146533</xdr:colOff>
      <xdr:row>74</xdr:row>
      <xdr:rowOff>138689</xdr:rowOff>
    </xdr:to>
    <xdr:sp macro="" textlink="">
      <xdr:nvSpPr>
        <xdr:cNvPr id="12" name="5 Rectángulo redondeado">
          <a:hlinkClick xmlns:r="http://schemas.openxmlformats.org/officeDocument/2006/relationships" r:id="rId2"/>
          <a:extLst>
            <a:ext uri="{FF2B5EF4-FFF2-40B4-BE49-F238E27FC236}">
              <a16:creationId xmlns:a16="http://schemas.microsoft.com/office/drawing/2014/main" id="{00000000-0008-0000-0500-00000C000000}"/>
            </a:ext>
          </a:extLst>
        </xdr:cNvPr>
        <xdr:cNvSpPr/>
      </xdr:nvSpPr>
      <xdr:spPr>
        <a:xfrm>
          <a:off x="7153276" y="28841700"/>
          <a:ext cx="1956282" cy="557789"/>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a:t>
          </a:r>
        </a:p>
        <a:p>
          <a:pPr algn="ctr"/>
          <a:r>
            <a:rPr lang="es-ES" sz="1100" b="1"/>
            <a:t>Plan </a:t>
          </a:r>
          <a:r>
            <a:rPr lang="es-ES" sz="1100" b="1" baseline="0"/>
            <a:t>Contingencia</a:t>
          </a:r>
          <a:endParaRPr lang="es-ES" sz="1100" b="1"/>
        </a:p>
      </xdr:txBody>
    </xdr:sp>
    <xdr:clientData/>
  </xdr:twoCellAnchor>
  <xdr:twoCellAnchor>
    <xdr:from>
      <xdr:col>7</xdr:col>
      <xdr:colOff>598392</xdr:colOff>
      <xdr:row>71</xdr:row>
      <xdr:rowOff>68983</xdr:rowOff>
    </xdr:from>
    <xdr:to>
      <xdr:col>8</xdr:col>
      <xdr:colOff>749061</xdr:colOff>
      <xdr:row>74</xdr:row>
      <xdr:rowOff>140997</xdr:rowOff>
    </xdr:to>
    <xdr:sp macro="" textlink="">
      <xdr:nvSpPr>
        <xdr:cNvPr id="13" name="6 Rectángulo redondeado">
          <a:hlinkClick xmlns:r="http://schemas.openxmlformats.org/officeDocument/2006/relationships" r:id="rId3"/>
          <a:extLst>
            <a:ext uri="{FF2B5EF4-FFF2-40B4-BE49-F238E27FC236}">
              <a16:creationId xmlns:a16="http://schemas.microsoft.com/office/drawing/2014/main" id="{00000000-0008-0000-0500-00000D000000}"/>
            </a:ext>
          </a:extLst>
        </xdr:cNvPr>
        <xdr:cNvSpPr/>
      </xdr:nvSpPr>
      <xdr:spPr>
        <a:xfrm>
          <a:off x="9561417" y="28844008"/>
          <a:ext cx="1465119" cy="557789"/>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 </a:t>
          </a:r>
        </a:p>
        <a:p>
          <a:pPr algn="ctr"/>
          <a:r>
            <a:rPr lang="es-ES" sz="1100" b="1"/>
            <a:t>Seguimiento</a:t>
          </a:r>
        </a:p>
      </xdr:txBody>
    </xdr:sp>
    <xdr:clientData/>
  </xdr:twoCellAnchor>
  <xdr:twoCellAnchor>
    <xdr:from>
      <xdr:col>5</xdr:col>
      <xdr:colOff>135034</xdr:colOff>
      <xdr:row>75</xdr:row>
      <xdr:rowOff>135513</xdr:rowOff>
    </xdr:from>
    <xdr:to>
      <xdr:col>7</xdr:col>
      <xdr:colOff>976120</xdr:colOff>
      <xdr:row>80</xdr:row>
      <xdr:rowOff>131183</xdr:rowOff>
    </xdr:to>
    <xdr:sp macro="" textlink="">
      <xdr:nvSpPr>
        <xdr:cNvPr id="14" name="9 Rectángulo redondeado">
          <a:hlinkClick xmlns:r="http://schemas.openxmlformats.org/officeDocument/2006/relationships" r:id="rId4"/>
          <a:extLst>
            <a:ext uri="{FF2B5EF4-FFF2-40B4-BE49-F238E27FC236}">
              <a16:creationId xmlns:a16="http://schemas.microsoft.com/office/drawing/2014/main" id="{00000000-0008-0000-0500-00000E000000}"/>
            </a:ext>
          </a:extLst>
        </xdr:cNvPr>
        <xdr:cNvSpPr/>
      </xdr:nvSpPr>
      <xdr:spPr>
        <a:xfrm>
          <a:off x="6469159" y="29558238"/>
          <a:ext cx="3469986" cy="805295"/>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 </a:t>
          </a:r>
        </a:p>
        <a:p>
          <a:pPr algn="ctr"/>
          <a:r>
            <a:rPr lang="es-ES" sz="1100" b="1"/>
            <a:t>Aplicativo de</a:t>
          </a:r>
          <a:r>
            <a:rPr lang="es-ES" sz="1100" b="1" baseline="0"/>
            <a:t> Acciones Correctivas, Preventivas y de Mejora</a:t>
          </a:r>
          <a:endParaRPr lang="es-ES" sz="1100" b="1"/>
        </a:p>
      </xdr:txBody>
    </xdr:sp>
    <xdr:clientData/>
  </xdr:twoCellAnchor>
  <xdr:twoCellAnchor>
    <xdr:from>
      <xdr:col>0</xdr:col>
      <xdr:colOff>3362</xdr:colOff>
      <xdr:row>1</xdr:row>
      <xdr:rowOff>9525</xdr:rowOff>
    </xdr:from>
    <xdr:to>
      <xdr:col>0</xdr:col>
      <xdr:colOff>1209675</xdr:colOff>
      <xdr:row>4</xdr:row>
      <xdr:rowOff>1840006</xdr:rowOff>
    </xdr:to>
    <xdr:cxnSp macro="">
      <xdr:nvCxnSpPr>
        <xdr:cNvPr id="15" name="2 Conector recto">
          <a:extLst>
            <a:ext uri="{FF2B5EF4-FFF2-40B4-BE49-F238E27FC236}">
              <a16:creationId xmlns:a16="http://schemas.microsoft.com/office/drawing/2014/main" id="{00000000-0008-0000-0500-00000F000000}"/>
            </a:ext>
          </a:extLst>
        </xdr:cNvPr>
        <xdr:cNvCxnSpPr/>
      </xdr:nvCxnSpPr>
      <xdr:spPr>
        <a:xfrm flipH="1">
          <a:off x="3362" y="257175"/>
          <a:ext cx="1072963" cy="282108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xdr:colOff>
      <xdr:row>13</xdr:row>
      <xdr:rowOff>33618</xdr:rowOff>
    </xdr:from>
    <xdr:to>
      <xdr:col>1</xdr:col>
      <xdr:colOff>0</xdr:colOff>
      <xdr:row>17</xdr:row>
      <xdr:rowOff>0</xdr:rowOff>
    </xdr:to>
    <xdr:cxnSp macro="">
      <xdr:nvCxnSpPr>
        <xdr:cNvPr id="16" name="5 Conector recto">
          <a:extLst>
            <a:ext uri="{FF2B5EF4-FFF2-40B4-BE49-F238E27FC236}">
              <a16:creationId xmlns:a16="http://schemas.microsoft.com/office/drawing/2014/main" id="{00000000-0008-0000-0500-000010000000}"/>
            </a:ext>
          </a:extLst>
        </xdr:cNvPr>
        <xdr:cNvCxnSpPr/>
      </xdr:nvCxnSpPr>
      <xdr:spPr>
        <a:xfrm flipH="1">
          <a:off x="1" y="16502343"/>
          <a:ext cx="1076324" cy="6236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238125</xdr:colOff>
      <xdr:row>71</xdr:row>
      <xdr:rowOff>66675</xdr:rowOff>
    </xdr:from>
    <xdr:to>
      <xdr:col>5</xdr:col>
      <xdr:colOff>405871</xdr:colOff>
      <xdr:row>74</xdr:row>
      <xdr:rowOff>138689</xdr:rowOff>
    </xdr:to>
    <xdr:sp macro="" textlink="">
      <xdr:nvSpPr>
        <xdr:cNvPr id="17" name="4 Rectángulo redondeado">
          <a:hlinkClick xmlns:r="http://schemas.openxmlformats.org/officeDocument/2006/relationships" r:id="rId1"/>
          <a:extLst>
            <a:ext uri="{FF2B5EF4-FFF2-40B4-BE49-F238E27FC236}">
              <a16:creationId xmlns:a16="http://schemas.microsoft.com/office/drawing/2014/main" id="{00000000-0008-0000-0500-000011000000}"/>
            </a:ext>
          </a:extLst>
        </xdr:cNvPr>
        <xdr:cNvSpPr/>
      </xdr:nvSpPr>
      <xdr:spPr>
        <a:xfrm>
          <a:off x="5257800" y="28841700"/>
          <a:ext cx="1482196" cy="557789"/>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 </a:t>
          </a:r>
        </a:p>
        <a:p>
          <a:pPr algn="ctr"/>
          <a:r>
            <a:rPr lang="es-ES" sz="1100" b="1"/>
            <a:t>Mapa de Riesgo</a:t>
          </a:r>
        </a:p>
      </xdr:txBody>
    </xdr:sp>
    <xdr:clientData/>
  </xdr:twoCellAnchor>
  <xdr:twoCellAnchor>
    <xdr:from>
      <xdr:col>5</xdr:col>
      <xdr:colOff>819151</xdr:colOff>
      <xdr:row>71</xdr:row>
      <xdr:rowOff>66675</xdr:rowOff>
    </xdr:from>
    <xdr:to>
      <xdr:col>7</xdr:col>
      <xdr:colOff>146533</xdr:colOff>
      <xdr:row>74</xdr:row>
      <xdr:rowOff>138689</xdr:rowOff>
    </xdr:to>
    <xdr:sp macro="" textlink="">
      <xdr:nvSpPr>
        <xdr:cNvPr id="18" name="5 Rectángulo redondeado">
          <a:hlinkClick xmlns:r="http://schemas.openxmlformats.org/officeDocument/2006/relationships" r:id="rId2"/>
          <a:extLst>
            <a:ext uri="{FF2B5EF4-FFF2-40B4-BE49-F238E27FC236}">
              <a16:creationId xmlns:a16="http://schemas.microsoft.com/office/drawing/2014/main" id="{00000000-0008-0000-0500-000012000000}"/>
            </a:ext>
          </a:extLst>
        </xdr:cNvPr>
        <xdr:cNvSpPr/>
      </xdr:nvSpPr>
      <xdr:spPr>
        <a:xfrm>
          <a:off x="7153276" y="28841700"/>
          <a:ext cx="1956282" cy="557789"/>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a:t>
          </a:r>
        </a:p>
        <a:p>
          <a:pPr algn="ctr"/>
          <a:r>
            <a:rPr lang="es-ES" sz="1100" b="1"/>
            <a:t>Plan </a:t>
          </a:r>
          <a:r>
            <a:rPr lang="es-ES" sz="1100" b="1" baseline="0"/>
            <a:t>Contingencia</a:t>
          </a:r>
          <a:endParaRPr lang="es-ES" sz="1100" b="1"/>
        </a:p>
      </xdr:txBody>
    </xdr:sp>
    <xdr:clientData/>
  </xdr:twoCellAnchor>
  <xdr:twoCellAnchor>
    <xdr:from>
      <xdr:col>7</xdr:col>
      <xdr:colOff>598392</xdr:colOff>
      <xdr:row>71</xdr:row>
      <xdr:rowOff>68983</xdr:rowOff>
    </xdr:from>
    <xdr:to>
      <xdr:col>8</xdr:col>
      <xdr:colOff>749061</xdr:colOff>
      <xdr:row>74</xdr:row>
      <xdr:rowOff>140997</xdr:rowOff>
    </xdr:to>
    <xdr:sp macro="" textlink="">
      <xdr:nvSpPr>
        <xdr:cNvPr id="19" name="6 Rectángulo redondeado">
          <a:hlinkClick xmlns:r="http://schemas.openxmlformats.org/officeDocument/2006/relationships" r:id="rId3"/>
          <a:extLst>
            <a:ext uri="{FF2B5EF4-FFF2-40B4-BE49-F238E27FC236}">
              <a16:creationId xmlns:a16="http://schemas.microsoft.com/office/drawing/2014/main" id="{00000000-0008-0000-0500-000013000000}"/>
            </a:ext>
          </a:extLst>
        </xdr:cNvPr>
        <xdr:cNvSpPr/>
      </xdr:nvSpPr>
      <xdr:spPr>
        <a:xfrm>
          <a:off x="9561417" y="28844008"/>
          <a:ext cx="1465119" cy="557789"/>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 </a:t>
          </a:r>
        </a:p>
        <a:p>
          <a:pPr algn="ctr"/>
          <a:r>
            <a:rPr lang="es-ES" sz="1100" b="1"/>
            <a:t>Seguimiento</a:t>
          </a:r>
        </a:p>
      </xdr:txBody>
    </xdr:sp>
    <xdr:clientData/>
  </xdr:twoCellAnchor>
  <xdr:twoCellAnchor>
    <xdr:from>
      <xdr:col>5</xdr:col>
      <xdr:colOff>135034</xdr:colOff>
      <xdr:row>75</xdr:row>
      <xdr:rowOff>135513</xdr:rowOff>
    </xdr:from>
    <xdr:to>
      <xdr:col>7</xdr:col>
      <xdr:colOff>976120</xdr:colOff>
      <xdr:row>80</xdr:row>
      <xdr:rowOff>131183</xdr:rowOff>
    </xdr:to>
    <xdr:sp macro="" textlink="">
      <xdr:nvSpPr>
        <xdr:cNvPr id="20" name="9 Rectángulo redondeado">
          <a:hlinkClick xmlns:r="http://schemas.openxmlformats.org/officeDocument/2006/relationships" r:id="rId4"/>
          <a:extLst>
            <a:ext uri="{FF2B5EF4-FFF2-40B4-BE49-F238E27FC236}">
              <a16:creationId xmlns:a16="http://schemas.microsoft.com/office/drawing/2014/main" id="{00000000-0008-0000-0500-000014000000}"/>
            </a:ext>
          </a:extLst>
        </xdr:cNvPr>
        <xdr:cNvSpPr/>
      </xdr:nvSpPr>
      <xdr:spPr>
        <a:xfrm>
          <a:off x="6469159" y="29558238"/>
          <a:ext cx="3469986" cy="805295"/>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 </a:t>
          </a:r>
        </a:p>
        <a:p>
          <a:pPr algn="ctr"/>
          <a:r>
            <a:rPr lang="es-ES" sz="1100" b="1"/>
            <a:t>Aplicativo de</a:t>
          </a:r>
          <a:r>
            <a:rPr lang="es-ES" sz="1100" b="1" baseline="0"/>
            <a:t> Acciones Correctivas, Preventivas y de Mejora</a:t>
          </a:r>
          <a:endParaRPr lang="es-ES" sz="1100" b="1"/>
        </a:p>
      </xdr:txBody>
    </xdr:sp>
    <xdr:clientData/>
  </xdr:twoCellAnchor>
  <xdr:twoCellAnchor>
    <xdr:from>
      <xdr:col>0</xdr:col>
      <xdr:colOff>3362</xdr:colOff>
      <xdr:row>1</xdr:row>
      <xdr:rowOff>9525</xdr:rowOff>
    </xdr:from>
    <xdr:to>
      <xdr:col>0</xdr:col>
      <xdr:colOff>1209675</xdr:colOff>
      <xdr:row>4</xdr:row>
      <xdr:rowOff>1840006</xdr:rowOff>
    </xdr:to>
    <xdr:cxnSp macro="">
      <xdr:nvCxnSpPr>
        <xdr:cNvPr id="21" name="2 Conector recto">
          <a:extLst>
            <a:ext uri="{FF2B5EF4-FFF2-40B4-BE49-F238E27FC236}">
              <a16:creationId xmlns:a16="http://schemas.microsoft.com/office/drawing/2014/main" id="{00000000-0008-0000-0500-000015000000}"/>
            </a:ext>
          </a:extLst>
        </xdr:cNvPr>
        <xdr:cNvCxnSpPr/>
      </xdr:nvCxnSpPr>
      <xdr:spPr>
        <a:xfrm flipH="1">
          <a:off x="3362" y="257175"/>
          <a:ext cx="1072963" cy="282108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xdr:colOff>
      <xdr:row>13</xdr:row>
      <xdr:rowOff>33618</xdr:rowOff>
    </xdr:from>
    <xdr:to>
      <xdr:col>1</xdr:col>
      <xdr:colOff>0</xdr:colOff>
      <xdr:row>17</xdr:row>
      <xdr:rowOff>0</xdr:rowOff>
    </xdr:to>
    <xdr:cxnSp macro="">
      <xdr:nvCxnSpPr>
        <xdr:cNvPr id="22" name="5 Conector recto">
          <a:extLst>
            <a:ext uri="{FF2B5EF4-FFF2-40B4-BE49-F238E27FC236}">
              <a16:creationId xmlns:a16="http://schemas.microsoft.com/office/drawing/2014/main" id="{00000000-0008-0000-0500-000016000000}"/>
            </a:ext>
          </a:extLst>
        </xdr:cNvPr>
        <xdr:cNvCxnSpPr/>
      </xdr:nvCxnSpPr>
      <xdr:spPr>
        <a:xfrm flipH="1">
          <a:off x="1" y="16502343"/>
          <a:ext cx="1076324" cy="6236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1048119"/>
  <sheetViews>
    <sheetView tabSelected="1" zoomScale="90" zoomScaleNormal="90" zoomScaleSheetLayoutView="130" workbookViewId="0">
      <selection activeCell="H80" sqref="H80"/>
    </sheetView>
  </sheetViews>
  <sheetFormatPr baseColWidth="10" defaultColWidth="11.42578125" defaultRowHeight="12.75" x14ac:dyDescent="0.2"/>
  <cols>
    <col min="1" max="1" width="7.85546875" style="3" bestFit="1" customWidth="1"/>
    <col min="2" max="2" width="14.140625" style="3" customWidth="1"/>
    <col min="3" max="3" width="26" style="3" customWidth="1"/>
    <col min="4" max="4" width="25.85546875" style="3" customWidth="1"/>
    <col min="5" max="5" width="20" style="3" customWidth="1"/>
    <col min="6" max="6" width="10.42578125" style="3" customWidth="1"/>
    <col min="7" max="7" width="14.5703125" style="3" customWidth="1"/>
    <col min="8" max="8" width="26.5703125" style="231" customWidth="1"/>
    <col min="9" max="9" width="14.140625" style="285" customWidth="1"/>
    <col min="10" max="10" width="41.140625" style="4" customWidth="1"/>
    <col min="11" max="11" width="30.7109375" style="4" customWidth="1"/>
    <col min="12" max="12" width="25.140625" style="4" customWidth="1"/>
    <col min="13" max="13" width="13.5703125" style="4" customWidth="1"/>
    <col min="14" max="14" width="11" style="4" hidden="1" customWidth="1"/>
    <col min="15" max="15" width="12.85546875" style="4" customWidth="1"/>
    <col min="16" max="16" width="7.5703125" style="4" hidden="1" customWidth="1"/>
    <col min="17" max="17" width="10.28515625" style="4" customWidth="1"/>
    <col min="18" max="18" width="24.42578125" style="4" customWidth="1"/>
    <col min="19" max="19" width="4.85546875" style="4" hidden="1" customWidth="1"/>
    <col min="20" max="20" width="5.5703125" style="4" hidden="1" customWidth="1"/>
    <col min="21" max="21" width="5.85546875" style="4" hidden="1" customWidth="1"/>
    <col min="22" max="22" width="32.140625" style="4" customWidth="1"/>
    <col min="23" max="23" width="6.140625" style="4" hidden="1" customWidth="1"/>
    <col min="24" max="24" width="5.42578125" style="151" hidden="1" customWidth="1"/>
    <col min="25" max="25" width="7.85546875" style="151" hidden="1" customWidth="1"/>
    <col min="26" max="26" width="14" style="4" customWidth="1"/>
    <col min="27" max="27" width="12.7109375" style="3" customWidth="1"/>
    <col min="28" max="28" width="8.42578125" style="151" hidden="1" customWidth="1"/>
    <col min="29" max="29" width="3.7109375" style="151" hidden="1" customWidth="1"/>
    <col min="30" max="30" width="6.140625" style="151" hidden="1" customWidth="1"/>
    <col min="31" max="31" width="13.28515625" style="4" customWidth="1"/>
    <col min="32" max="32" width="17.140625" style="3" customWidth="1"/>
    <col min="33" max="33" width="6.28515625" style="151" hidden="1" customWidth="1"/>
    <col min="34" max="34" width="5.5703125" style="151" hidden="1" customWidth="1"/>
    <col min="35" max="35" width="6.5703125" style="151" hidden="1" customWidth="1"/>
    <col min="36" max="36" width="11.7109375" style="4" customWidth="1"/>
    <col min="37" max="37" width="12.85546875" style="4" customWidth="1"/>
    <col min="38" max="38" width="5.5703125" style="151" hidden="1" customWidth="1"/>
    <col min="39" max="39" width="4.42578125" style="151" hidden="1" customWidth="1"/>
    <col min="40" max="40" width="7.140625" style="151" hidden="1" customWidth="1"/>
    <col min="41" max="41" width="12.42578125" style="4" customWidth="1"/>
    <col min="42" max="42" width="5.5703125" style="4" hidden="1" customWidth="1"/>
    <col min="43" max="43" width="11.85546875" style="34" customWidth="1"/>
    <col min="44" max="44" width="15.140625" style="4" customWidth="1"/>
    <col min="45" max="45" width="11.7109375" style="4" customWidth="1"/>
    <col min="46" max="46" width="25.140625" style="4" customWidth="1"/>
    <col min="47" max="47" width="7.42578125" style="4" customWidth="1"/>
    <col min="48" max="48" width="11.28515625" style="43" customWidth="1"/>
    <col min="49" max="49" width="25.42578125" style="3" customWidth="1"/>
    <col min="50" max="50" width="12.140625" style="43" customWidth="1"/>
    <col min="51" max="51" width="17.140625" style="3" customWidth="1"/>
    <col min="52" max="16384" width="11.42578125" style="3"/>
  </cols>
  <sheetData>
    <row r="1" spans="1:51" s="1" customFormat="1" ht="18.75" customHeight="1" x14ac:dyDescent="0.2">
      <c r="A1" s="76"/>
      <c r="B1" s="77"/>
      <c r="C1" s="77"/>
      <c r="D1" s="77"/>
      <c r="E1" s="77"/>
      <c r="F1" s="77"/>
      <c r="G1" s="77"/>
      <c r="H1" s="230"/>
      <c r="I1" s="292"/>
      <c r="J1" s="269"/>
      <c r="K1" s="78"/>
      <c r="L1" s="78"/>
      <c r="M1" s="78"/>
      <c r="N1" s="78"/>
      <c r="O1" s="78"/>
      <c r="P1" s="78"/>
      <c r="Q1" s="78"/>
      <c r="R1" s="78"/>
      <c r="S1" s="78"/>
      <c r="T1" s="78"/>
      <c r="U1" s="78"/>
      <c r="V1" s="233"/>
      <c r="W1" s="78"/>
      <c r="X1" s="78"/>
      <c r="Y1" s="78"/>
      <c r="Z1" s="78"/>
      <c r="AA1" s="206"/>
      <c r="AB1" s="78"/>
      <c r="AC1" s="78"/>
      <c r="AD1" s="78"/>
      <c r="AE1" s="78"/>
      <c r="AF1" s="206"/>
      <c r="AG1" s="78"/>
      <c r="AH1" s="78"/>
      <c r="AI1" s="78"/>
      <c r="AJ1" s="78"/>
      <c r="AK1" s="78"/>
      <c r="AL1" s="78"/>
      <c r="AM1" s="78"/>
      <c r="AN1" s="78"/>
      <c r="AO1" s="78"/>
      <c r="AP1" s="78"/>
      <c r="AQ1" s="78"/>
      <c r="AR1" s="78"/>
      <c r="AS1" s="78"/>
      <c r="AT1" s="78"/>
      <c r="AU1" s="78"/>
      <c r="AV1" s="78"/>
      <c r="AW1" s="213"/>
      <c r="AX1" s="160" t="s">
        <v>60</v>
      </c>
      <c r="AY1" s="218" t="s">
        <v>448</v>
      </c>
    </row>
    <row r="2" spans="1:51" s="1" customFormat="1" ht="18.75" customHeight="1" x14ac:dyDescent="0.2">
      <c r="A2" s="79"/>
      <c r="B2" s="18"/>
      <c r="C2" s="18"/>
      <c r="D2" s="18"/>
      <c r="E2" s="18"/>
      <c r="F2" s="18"/>
      <c r="G2" s="18"/>
      <c r="H2" s="247"/>
      <c r="I2" s="292"/>
      <c r="J2" s="86"/>
      <c r="K2" s="40"/>
      <c r="L2" s="40"/>
      <c r="M2" s="358" t="s">
        <v>62</v>
      </c>
      <c r="N2" s="358"/>
      <c r="O2" s="358"/>
      <c r="P2" s="358"/>
      <c r="Q2" s="358"/>
      <c r="R2" s="358"/>
      <c r="S2" s="358"/>
      <c r="T2" s="358"/>
      <c r="U2" s="358"/>
      <c r="V2" s="358"/>
      <c r="W2" s="358"/>
      <c r="X2" s="358"/>
      <c r="Y2" s="358"/>
      <c r="Z2" s="358"/>
      <c r="AA2" s="86"/>
      <c r="AB2" s="40"/>
      <c r="AC2" s="40"/>
      <c r="AD2" s="40"/>
      <c r="AE2" s="40"/>
      <c r="AF2" s="86"/>
      <c r="AG2" s="40"/>
      <c r="AH2" s="40"/>
      <c r="AI2" s="40"/>
      <c r="AJ2" s="40"/>
      <c r="AK2" s="40"/>
      <c r="AL2" s="40"/>
      <c r="AM2" s="40"/>
      <c r="AN2" s="40"/>
      <c r="AO2" s="40"/>
      <c r="AP2" s="40"/>
      <c r="AQ2" s="40"/>
      <c r="AR2" s="40"/>
      <c r="AS2" s="40"/>
      <c r="AT2" s="40"/>
      <c r="AU2" s="40"/>
      <c r="AV2" s="40"/>
      <c r="AW2" s="214"/>
      <c r="AX2" s="161" t="s">
        <v>412</v>
      </c>
      <c r="AY2" s="218">
        <v>2</v>
      </c>
    </row>
    <row r="3" spans="1:51" s="1" customFormat="1" ht="18.75" customHeight="1" x14ac:dyDescent="0.2">
      <c r="A3" s="79"/>
      <c r="B3" s="40"/>
      <c r="C3" s="40"/>
      <c r="D3" s="40"/>
      <c r="E3" s="40"/>
      <c r="F3" s="40"/>
      <c r="G3" s="40"/>
      <c r="H3" s="247"/>
      <c r="I3" s="293"/>
      <c r="J3" s="40"/>
      <c r="K3" s="40"/>
      <c r="L3" s="40"/>
      <c r="M3" s="358" t="s">
        <v>416</v>
      </c>
      <c r="N3" s="358"/>
      <c r="O3" s="358"/>
      <c r="P3" s="358"/>
      <c r="Q3" s="358"/>
      <c r="R3" s="358"/>
      <c r="S3" s="358"/>
      <c r="T3" s="358"/>
      <c r="U3" s="358"/>
      <c r="V3" s="358"/>
      <c r="W3" s="358"/>
      <c r="X3" s="358"/>
      <c r="Y3" s="358"/>
      <c r="Z3" s="358"/>
      <c r="AA3" s="86"/>
      <c r="AB3" s="40"/>
      <c r="AC3" s="40"/>
      <c r="AD3" s="40"/>
      <c r="AE3" s="40"/>
      <c r="AF3" s="86"/>
      <c r="AG3" s="40"/>
      <c r="AH3" s="40"/>
      <c r="AI3" s="40"/>
      <c r="AJ3" s="40"/>
      <c r="AK3" s="40"/>
      <c r="AL3" s="40"/>
      <c r="AM3" s="40"/>
      <c r="AN3" s="40"/>
      <c r="AO3" s="40"/>
      <c r="AP3" s="40"/>
      <c r="AQ3" s="40"/>
      <c r="AR3" s="40"/>
      <c r="AS3" s="40"/>
      <c r="AT3" s="40"/>
      <c r="AU3" s="40"/>
      <c r="AV3" s="40"/>
      <c r="AW3" s="214"/>
      <c r="AX3" s="161" t="s">
        <v>413</v>
      </c>
      <c r="AY3" s="219">
        <v>43950</v>
      </c>
    </row>
    <row r="4" spans="1:51" s="1" customFormat="1" ht="19.5" customHeight="1" thickBot="1" x14ac:dyDescent="0.25">
      <c r="A4" s="79"/>
      <c r="B4" s="40"/>
      <c r="C4" s="40"/>
      <c r="D4" s="40"/>
      <c r="E4" s="40"/>
      <c r="F4" s="40"/>
      <c r="G4" s="40"/>
      <c r="H4" s="247"/>
      <c r="I4" s="291"/>
      <c r="J4" s="40"/>
      <c r="K4" s="40"/>
      <c r="L4" s="40"/>
      <c r="M4" s="358"/>
      <c r="N4" s="358"/>
      <c r="O4" s="358"/>
      <c r="P4" s="358"/>
      <c r="Q4" s="358"/>
      <c r="R4" s="358"/>
      <c r="S4" s="358"/>
      <c r="T4" s="358"/>
      <c r="U4" s="358"/>
      <c r="V4" s="358"/>
      <c r="W4" s="358"/>
      <c r="X4" s="358"/>
      <c r="Y4" s="358"/>
      <c r="Z4" s="358"/>
      <c r="AA4" s="86"/>
      <c r="AB4" s="40"/>
      <c r="AC4" s="40"/>
      <c r="AD4" s="40"/>
      <c r="AE4" s="40"/>
      <c r="AF4" s="86"/>
      <c r="AG4" s="40"/>
      <c r="AH4" s="40"/>
      <c r="AI4" s="40"/>
      <c r="AJ4" s="40"/>
      <c r="AK4" s="40"/>
      <c r="AL4" s="40"/>
      <c r="AM4" s="40"/>
      <c r="AN4" s="40"/>
      <c r="AO4" s="40"/>
      <c r="AP4" s="40"/>
      <c r="AQ4" s="40"/>
      <c r="AR4" s="40"/>
      <c r="AS4" s="40"/>
      <c r="AT4" s="40"/>
      <c r="AU4" s="40"/>
      <c r="AV4" s="40"/>
      <c r="AW4" s="214"/>
      <c r="AX4" s="167" t="s">
        <v>414</v>
      </c>
      <c r="AY4" s="220" t="s">
        <v>449</v>
      </c>
    </row>
    <row r="5" spans="1:51" s="1" customFormat="1" ht="18" customHeight="1" x14ac:dyDescent="0.2">
      <c r="A5" s="354"/>
      <c r="B5" s="355"/>
      <c r="C5" s="355"/>
      <c r="D5" s="355"/>
      <c r="E5" s="355"/>
      <c r="F5" s="355"/>
      <c r="G5" s="355"/>
      <c r="H5" s="355"/>
      <c r="I5" s="356"/>
      <c r="J5" s="355"/>
      <c r="K5" s="355"/>
      <c r="L5" s="355"/>
      <c r="M5" s="355"/>
      <c r="N5" s="355"/>
      <c r="O5" s="355"/>
      <c r="P5" s="355"/>
      <c r="Q5" s="355"/>
      <c r="R5" s="355"/>
      <c r="S5" s="355"/>
      <c r="T5" s="355"/>
      <c r="U5" s="355"/>
      <c r="V5" s="355"/>
      <c r="W5" s="355"/>
      <c r="X5" s="355"/>
      <c r="Y5" s="355"/>
      <c r="Z5" s="355"/>
      <c r="AA5" s="355"/>
      <c r="AB5" s="355"/>
      <c r="AC5" s="355"/>
      <c r="AD5" s="355"/>
      <c r="AE5" s="355"/>
      <c r="AF5" s="355"/>
      <c r="AG5" s="355"/>
      <c r="AH5" s="355"/>
      <c r="AI5" s="355"/>
      <c r="AJ5" s="355"/>
      <c r="AK5" s="355"/>
      <c r="AL5" s="355"/>
      <c r="AM5" s="355"/>
      <c r="AN5" s="355"/>
      <c r="AO5" s="355"/>
      <c r="AP5" s="355"/>
      <c r="AQ5" s="355"/>
      <c r="AR5" s="355"/>
      <c r="AS5" s="355"/>
      <c r="AT5" s="355"/>
      <c r="AU5" s="355"/>
      <c r="AV5" s="355"/>
      <c r="AW5" s="355"/>
      <c r="AX5" s="355"/>
      <c r="AY5" s="357"/>
    </row>
    <row r="6" spans="1:51" s="1" customFormat="1" ht="15" x14ac:dyDescent="0.2">
      <c r="A6" s="336" t="s">
        <v>50</v>
      </c>
      <c r="B6" s="359" t="s">
        <v>70</v>
      </c>
      <c r="C6" s="359"/>
      <c r="D6" s="359"/>
      <c r="E6" s="359"/>
      <c r="F6" s="359"/>
      <c r="G6" s="359"/>
      <c r="H6" s="359"/>
      <c r="I6" s="359"/>
      <c r="J6" s="359"/>
      <c r="K6" s="359"/>
      <c r="L6" s="359"/>
      <c r="M6" s="359" t="s">
        <v>71</v>
      </c>
      <c r="N6" s="359"/>
      <c r="O6" s="359"/>
      <c r="P6" s="359"/>
      <c r="Q6" s="359"/>
      <c r="R6" s="359" t="s">
        <v>66</v>
      </c>
      <c r="S6" s="359"/>
      <c r="T6" s="359"/>
      <c r="U6" s="359"/>
      <c r="V6" s="359"/>
      <c r="W6" s="359"/>
      <c r="X6" s="359"/>
      <c r="Y6" s="359"/>
      <c r="Z6" s="359"/>
      <c r="AA6" s="359"/>
      <c r="AB6" s="359"/>
      <c r="AC6" s="359"/>
      <c r="AD6" s="359"/>
      <c r="AE6" s="359"/>
      <c r="AF6" s="359"/>
      <c r="AG6" s="359"/>
      <c r="AH6" s="359"/>
      <c r="AI6" s="359"/>
      <c r="AJ6" s="359"/>
      <c r="AK6" s="359"/>
      <c r="AL6" s="359"/>
      <c r="AM6" s="359"/>
      <c r="AN6" s="359"/>
      <c r="AO6" s="359"/>
      <c r="AP6" s="359"/>
      <c r="AQ6" s="359"/>
      <c r="AR6" s="336" t="s">
        <v>67</v>
      </c>
      <c r="AS6" s="336"/>
      <c r="AT6" s="336" t="s">
        <v>31</v>
      </c>
      <c r="AU6" s="336"/>
      <c r="AV6" s="336" t="s">
        <v>72</v>
      </c>
      <c r="AW6" s="336"/>
      <c r="AX6" s="336"/>
      <c r="AY6" s="336"/>
    </row>
    <row r="7" spans="1:51" s="65" customFormat="1" ht="24.75" customHeight="1" x14ac:dyDescent="0.2">
      <c r="A7" s="336"/>
      <c r="B7" s="336" t="s">
        <v>419</v>
      </c>
      <c r="C7" s="336" t="s">
        <v>431</v>
      </c>
      <c r="D7" s="336" t="s">
        <v>430</v>
      </c>
      <c r="E7" s="336" t="s">
        <v>420</v>
      </c>
      <c r="F7" s="336" t="s">
        <v>243</v>
      </c>
      <c r="G7" s="336" t="s">
        <v>244</v>
      </c>
      <c r="H7" s="336" t="s">
        <v>29</v>
      </c>
      <c r="I7" s="336" t="s">
        <v>65</v>
      </c>
      <c r="J7" s="336" t="s">
        <v>4</v>
      </c>
      <c r="K7" s="336" t="s">
        <v>0</v>
      </c>
      <c r="L7" s="336" t="s">
        <v>30</v>
      </c>
      <c r="M7" s="336" t="s">
        <v>5</v>
      </c>
      <c r="N7" s="266"/>
      <c r="O7" s="336" t="s">
        <v>6</v>
      </c>
      <c r="P7" s="266"/>
      <c r="Q7" s="336" t="s">
        <v>258</v>
      </c>
      <c r="R7" s="353" t="s">
        <v>392</v>
      </c>
      <c r="S7" s="353"/>
      <c r="T7" s="353"/>
      <c r="U7" s="353"/>
      <c r="V7" s="353"/>
      <c r="W7" s="353" t="s">
        <v>391</v>
      </c>
      <c r="X7" s="353"/>
      <c r="Y7" s="353"/>
      <c r="Z7" s="353"/>
      <c r="AA7" s="353"/>
      <c r="AB7" s="353"/>
      <c r="AC7" s="353"/>
      <c r="AD7" s="353"/>
      <c r="AE7" s="353"/>
      <c r="AF7" s="353"/>
      <c r="AG7" s="353"/>
      <c r="AH7" s="353"/>
      <c r="AI7" s="353"/>
      <c r="AJ7" s="353"/>
      <c r="AK7" s="353"/>
      <c r="AL7" s="353"/>
      <c r="AM7" s="353"/>
      <c r="AN7" s="353"/>
      <c r="AO7" s="353"/>
      <c r="AP7" s="353" t="s">
        <v>378</v>
      </c>
      <c r="AQ7" s="353"/>
      <c r="AR7" s="336"/>
      <c r="AS7" s="336"/>
      <c r="AT7" s="336"/>
      <c r="AU7" s="336"/>
      <c r="AV7" s="336"/>
      <c r="AW7" s="336"/>
      <c r="AX7" s="336"/>
      <c r="AY7" s="336"/>
    </row>
    <row r="8" spans="1:51" s="268" customFormat="1" ht="36" x14ac:dyDescent="0.2">
      <c r="A8" s="336"/>
      <c r="B8" s="336"/>
      <c r="C8" s="336"/>
      <c r="D8" s="336"/>
      <c r="E8" s="336"/>
      <c r="F8" s="336"/>
      <c r="G8" s="336"/>
      <c r="H8" s="336"/>
      <c r="I8" s="336"/>
      <c r="J8" s="336"/>
      <c r="K8" s="336"/>
      <c r="L8" s="336"/>
      <c r="M8" s="336"/>
      <c r="N8" s="266"/>
      <c r="O8" s="336"/>
      <c r="P8" s="266"/>
      <c r="Q8" s="336"/>
      <c r="R8" s="353" t="s">
        <v>387</v>
      </c>
      <c r="S8" s="353"/>
      <c r="T8" s="353"/>
      <c r="U8" s="270">
        <v>0.6</v>
      </c>
      <c r="V8" s="266" t="s">
        <v>294</v>
      </c>
      <c r="W8" s="270">
        <v>0.05</v>
      </c>
      <c r="X8" s="271"/>
      <c r="Y8" s="271"/>
      <c r="Z8" s="267" t="s">
        <v>389</v>
      </c>
      <c r="AA8" s="272" t="s">
        <v>300</v>
      </c>
      <c r="AB8" s="273">
        <v>0.15</v>
      </c>
      <c r="AC8" s="271"/>
      <c r="AD8" s="271"/>
      <c r="AE8" s="267" t="s">
        <v>390</v>
      </c>
      <c r="AF8" s="272" t="s">
        <v>386</v>
      </c>
      <c r="AG8" s="273">
        <v>0.1</v>
      </c>
      <c r="AH8" s="271"/>
      <c r="AI8" s="271"/>
      <c r="AJ8" s="267" t="s">
        <v>393</v>
      </c>
      <c r="AK8" s="267" t="s">
        <v>295</v>
      </c>
      <c r="AL8" s="273">
        <v>0.1</v>
      </c>
      <c r="AM8" s="271"/>
      <c r="AN8" s="271"/>
      <c r="AO8" s="267" t="s">
        <v>377</v>
      </c>
      <c r="AP8" s="267" t="s">
        <v>293</v>
      </c>
      <c r="AQ8" s="267" t="s">
        <v>297</v>
      </c>
      <c r="AR8" s="274" t="s">
        <v>259</v>
      </c>
      <c r="AS8" s="266" t="s">
        <v>292</v>
      </c>
      <c r="AT8" s="274" t="s">
        <v>379</v>
      </c>
      <c r="AU8" s="274" t="s">
        <v>262</v>
      </c>
      <c r="AV8" s="274" t="s">
        <v>63</v>
      </c>
      <c r="AW8" s="272" t="s">
        <v>64</v>
      </c>
      <c r="AX8" s="272" t="s">
        <v>257</v>
      </c>
      <c r="AY8" s="272" t="s">
        <v>450</v>
      </c>
    </row>
    <row r="9" spans="1:51" s="65" customFormat="1" ht="70.150000000000006" customHeight="1" x14ac:dyDescent="0.2">
      <c r="A9" s="305">
        <v>1</v>
      </c>
      <c r="B9" s="363" t="s">
        <v>151</v>
      </c>
      <c r="C9" s="369" t="s">
        <v>435</v>
      </c>
      <c r="D9" s="366" t="str">
        <f>IF(C9=$B$1048075,$C$1048075,IF(C9=$B$1048076,$C$1048076,IF(C9=$B$1048077,$C$1048077,IF(C9=$B$1048078,$C$1048078,IF(C9=$B$1048079,$C$1048079,IF(C9=$B$1048080,$C$1048080,IF(C9=$B$1048081,$C$1048081,IF(C9=$B$1048082,$C$1048082,IF(C9=$B$1048083,$C$1048083,IF(C9=$B$1048084,$C$1048084,IF(C9=$B$1048087,$C$1048087,IF(C9=$B$1048088,$C$1048088,IF(C9=$B$1048089,C$1048089,IF(C9=$B$1048090,$C$1048090,IF(C9=$B$1048091,$C$1048091," ")))))))))))))))</f>
        <v>Fortalecer la gestión del contexto para lograr mayor impacto y visibilidad regional, nacional e internacional.</v>
      </c>
      <c r="E9" s="307" t="s">
        <v>679</v>
      </c>
      <c r="F9" s="296" t="s">
        <v>246</v>
      </c>
      <c r="G9" s="296" t="s">
        <v>37</v>
      </c>
      <c r="H9" s="207" t="s">
        <v>680</v>
      </c>
      <c r="I9" s="307" t="s">
        <v>102</v>
      </c>
      <c r="J9" s="321" t="s">
        <v>683</v>
      </c>
      <c r="K9" s="320" t="s">
        <v>684</v>
      </c>
      <c r="L9" s="325" t="s">
        <v>685</v>
      </c>
      <c r="M9" s="305" t="s">
        <v>144</v>
      </c>
      <c r="N9" s="318">
        <f t="shared" ref="N9" si="0">IF(M9="ALTA",5,IF(M9="MEDIO ALTA",4,IF(M9="MEDIA",3,IF(M9="MEDIO BAJA",2,IF(M9="BAJA",1,0)))))</f>
        <v>2</v>
      </c>
      <c r="O9" s="305" t="s">
        <v>134</v>
      </c>
      <c r="P9" s="318">
        <f t="shared" ref="P9:P18" si="1">IF(O9="ALTO",5,IF(O9="MEDIO ALTO",4,IF(O9="MEDIO",3,IF(O9="MEDIO BAJO",2,IF(O9="BAJO",1,0)))))</f>
        <v>3</v>
      </c>
      <c r="Q9" s="318">
        <f t="shared" ref="Q9" si="2">P9*N9</f>
        <v>6</v>
      </c>
      <c r="R9" s="209" t="s">
        <v>299</v>
      </c>
      <c r="S9" s="210">
        <f t="shared" ref="S9:S46" si="3">IF(R9=$R$1048079,1,IF(R9=$R$1048075,5,IF(R9=$R$1048076,4,IF(R9=$R$1048077,3,IF(R9=$R$1048078,2,0)))))</f>
        <v>1</v>
      </c>
      <c r="T9" s="303">
        <f t="shared" ref="T9" si="4">ROUND(AVERAGEIF(S9:S11,"&gt;0"),0)</f>
        <v>1</v>
      </c>
      <c r="U9" s="303">
        <f t="shared" ref="U9" si="5">T9*$U$8</f>
        <v>0.6</v>
      </c>
      <c r="V9" s="296" t="s">
        <v>686</v>
      </c>
      <c r="W9" s="307">
        <f t="shared" ref="W9" si="6">IF(R9="No_existen",5*$W$8,X9*$W$8)</f>
        <v>0.2</v>
      </c>
      <c r="X9" s="304">
        <f t="shared" ref="X9" si="7">ROUND(AVERAGEIF(Y9:Y11,"&gt;0"),0)</f>
        <v>4</v>
      </c>
      <c r="Y9" s="294">
        <f t="shared" ref="Y9:Y50" si="8">IF(Z9=$Z$1048077,1,IF(Z9=$Z$1048076,2,IF(Z9=$Z$1048075,4,IF(R9="No_existen",5,0))))</f>
        <v>4</v>
      </c>
      <c r="Z9" s="264" t="s">
        <v>302</v>
      </c>
      <c r="AA9" s="265"/>
      <c r="AB9" s="304">
        <f>IF(R9="No_existen",5*$AB$8,AC9*$AB$8)</f>
        <v>0.15</v>
      </c>
      <c r="AC9" s="303">
        <f>ROUND(AVERAGEIF(AD9:AD11,"&gt;0"),0)</f>
        <v>1</v>
      </c>
      <c r="AD9" s="263">
        <f t="shared" ref="AD9:AD46" si="9">IF(AE9=$AF$1048076,1,IF(AE9=$AF$1048075,4,IF(R9="No_existen",5,0)))</f>
        <v>1</v>
      </c>
      <c r="AE9" s="264" t="s">
        <v>279</v>
      </c>
      <c r="AF9" s="297" t="s">
        <v>687</v>
      </c>
      <c r="AG9" s="304">
        <f t="shared" ref="AG9" si="10">IF(R9="No_existen",5*$AG$8,AH9*$AG$8)</f>
        <v>0.1</v>
      </c>
      <c r="AH9" s="303">
        <f t="shared" ref="AH9" si="11">ROUND(AVERAGEIF(AI9:AI11,"&gt;0"),0)</f>
        <v>1</v>
      </c>
      <c r="AI9" s="295">
        <f t="shared" ref="AI9:AI46" si="12">IF(AJ9=$AJ$1048075,1,IF(AJ9=$AJ$1048076,4,IF(R9="No_existen",5,0)))</f>
        <v>1</v>
      </c>
      <c r="AJ9" s="264" t="s">
        <v>276</v>
      </c>
      <c r="AK9" s="264" t="s">
        <v>440</v>
      </c>
      <c r="AL9" s="304">
        <f t="shared" ref="AL9" si="13">IF(R9="No_existen",5*$AL$8,AM9*$AL$8)</f>
        <v>0.1</v>
      </c>
      <c r="AM9" s="303">
        <f t="shared" ref="AM9" si="14">ROUND(AVERAGEIF(AN9:AN11,"&gt;0"),0)</f>
        <v>1</v>
      </c>
      <c r="AN9" s="295">
        <f t="shared" ref="AN9:AN11" si="15">IF(AO9="Preventivo",1,IF(AO9="Detectivo",4, IF(R9="No_existen",5,0)))</f>
        <v>1</v>
      </c>
      <c r="AO9" s="264" t="s">
        <v>452</v>
      </c>
      <c r="AP9" s="303">
        <f>ROUND(AVERAGE(T9,X9,AC9,AH9,AM9),0)</f>
        <v>2</v>
      </c>
      <c r="AQ9" s="318" t="str">
        <f>IF(AP9&lt;1.5,"FUERTE",IF(AND(AP9&gt;=1.5,AP9&lt;2.5),"ACEPTABLE",IF(AP9&gt;=5,"INEXISTENTE","DÉBIL")))</f>
        <v>ACEPTABLE</v>
      </c>
      <c r="AR9" s="319">
        <f>IF(Q9=0,0,ROUND((Q9*AP9),0))</f>
        <v>12</v>
      </c>
      <c r="AS9" s="319" t="str">
        <f t="shared" ref="AS9" si="16">IF(AR9&gt;=36,"GRAVE", IF(AR9&lt;=10, "LEVE", "MODERADO"))</f>
        <v>MODERADO</v>
      </c>
      <c r="AT9" s="335" t="s">
        <v>689</v>
      </c>
      <c r="AU9" s="334">
        <v>0.9</v>
      </c>
      <c r="AV9" s="296" t="s">
        <v>85</v>
      </c>
      <c r="AW9" s="297" t="s">
        <v>690</v>
      </c>
      <c r="AX9" s="211">
        <v>44910</v>
      </c>
      <c r="AY9" s="246"/>
    </row>
    <row r="10" spans="1:51" s="65" customFormat="1" ht="70.150000000000006" customHeight="1" x14ac:dyDescent="0.2">
      <c r="A10" s="305"/>
      <c r="B10" s="364"/>
      <c r="C10" s="370"/>
      <c r="D10" s="367"/>
      <c r="E10" s="307"/>
      <c r="F10" s="296" t="s">
        <v>246</v>
      </c>
      <c r="G10" s="296" t="s">
        <v>37</v>
      </c>
      <c r="H10" s="207" t="s">
        <v>681</v>
      </c>
      <c r="I10" s="307"/>
      <c r="J10" s="321"/>
      <c r="K10" s="322"/>
      <c r="L10" s="325"/>
      <c r="M10" s="305"/>
      <c r="N10" s="318"/>
      <c r="O10" s="305"/>
      <c r="P10" s="318"/>
      <c r="Q10" s="318"/>
      <c r="R10" s="209"/>
      <c r="S10" s="210">
        <f t="shared" si="3"/>
        <v>0</v>
      </c>
      <c r="T10" s="303"/>
      <c r="U10" s="303"/>
      <c r="V10" s="264"/>
      <c r="W10" s="307"/>
      <c r="X10" s="304"/>
      <c r="Y10" s="294">
        <f t="shared" si="8"/>
        <v>0</v>
      </c>
      <c r="Z10" s="264"/>
      <c r="AA10" s="265"/>
      <c r="AB10" s="304"/>
      <c r="AC10" s="303"/>
      <c r="AD10" s="263">
        <f t="shared" si="9"/>
        <v>0</v>
      </c>
      <c r="AE10" s="264"/>
      <c r="AF10" s="265"/>
      <c r="AG10" s="304"/>
      <c r="AH10" s="303"/>
      <c r="AI10" s="295">
        <f t="shared" si="12"/>
        <v>0</v>
      </c>
      <c r="AJ10" s="264"/>
      <c r="AK10" s="264"/>
      <c r="AL10" s="304"/>
      <c r="AM10" s="303"/>
      <c r="AN10" s="295">
        <f t="shared" si="15"/>
        <v>0</v>
      </c>
      <c r="AO10" s="264"/>
      <c r="AP10" s="303"/>
      <c r="AQ10" s="318"/>
      <c r="AR10" s="319"/>
      <c r="AS10" s="319"/>
      <c r="AT10" s="335"/>
      <c r="AU10" s="335"/>
      <c r="AV10" s="264"/>
      <c r="AW10" s="265"/>
      <c r="AX10" s="211"/>
      <c r="AY10" s="246"/>
    </row>
    <row r="11" spans="1:51" s="65" customFormat="1" ht="70.150000000000006" customHeight="1" x14ac:dyDescent="0.2">
      <c r="A11" s="305"/>
      <c r="B11" s="365"/>
      <c r="C11" s="371"/>
      <c r="D11" s="368"/>
      <c r="E11" s="307"/>
      <c r="F11" s="296" t="s">
        <v>246</v>
      </c>
      <c r="G11" s="296" t="s">
        <v>37</v>
      </c>
      <c r="H11" s="207" t="s">
        <v>682</v>
      </c>
      <c r="I11" s="307"/>
      <c r="J11" s="321"/>
      <c r="K11" s="322"/>
      <c r="L11" s="325"/>
      <c r="M11" s="305"/>
      <c r="N11" s="318"/>
      <c r="O11" s="305"/>
      <c r="P11" s="318"/>
      <c r="Q11" s="318"/>
      <c r="R11" s="209"/>
      <c r="S11" s="210">
        <f t="shared" si="3"/>
        <v>0</v>
      </c>
      <c r="T11" s="303"/>
      <c r="U11" s="303"/>
      <c r="V11" s="264"/>
      <c r="W11" s="307"/>
      <c r="X11" s="304"/>
      <c r="Y11" s="294">
        <f t="shared" si="8"/>
        <v>0</v>
      </c>
      <c r="Z11" s="264"/>
      <c r="AA11" s="265"/>
      <c r="AB11" s="304"/>
      <c r="AC11" s="303"/>
      <c r="AD11" s="263">
        <f t="shared" si="9"/>
        <v>0</v>
      </c>
      <c r="AE11" s="264"/>
      <c r="AF11" s="265"/>
      <c r="AG11" s="304"/>
      <c r="AH11" s="303"/>
      <c r="AI11" s="295">
        <f t="shared" si="12"/>
        <v>0</v>
      </c>
      <c r="AJ11" s="264"/>
      <c r="AK11" s="264"/>
      <c r="AL11" s="304"/>
      <c r="AM11" s="303"/>
      <c r="AN11" s="295">
        <f t="shared" si="15"/>
        <v>0</v>
      </c>
      <c r="AO11" s="264"/>
      <c r="AP11" s="303"/>
      <c r="AQ11" s="318"/>
      <c r="AR11" s="319"/>
      <c r="AS11" s="319"/>
      <c r="AT11" s="335"/>
      <c r="AU11" s="335"/>
      <c r="AV11" s="264"/>
      <c r="AW11" s="265"/>
      <c r="AX11" s="211"/>
      <c r="AY11" s="246"/>
    </row>
    <row r="12" spans="1:51" s="268" customFormat="1" ht="70.150000000000006" customHeight="1" x14ac:dyDescent="0.2">
      <c r="A12" s="305">
        <v>2</v>
      </c>
      <c r="B12" s="306" t="s">
        <v>151</v>
      </c>
      <c r="C12" s="307" t="s">
        <v>434</v>
      </c>
      <c r="D12" s="308" t="str">
        <f>IF(C12=$B$1048075,$C$1048075,IF(C12=$B$1048076,$C$1048076,IF(C12=$B$1048077,$C$1048077,IF(C12=$B$1048078,$C$1048078,IF(C12=$B$1048079,$C$1048079,IF(C12=$B$1048080,$C$1048080,IF(C12=$B$1048081,$C$1048081,IF(C12=$B$1048082,$C$1048082,IF(C12=$B$1048083,$C$1048083,IF(C12=$B$1048084,$C$1048084,IF(C12=$B$1048087,$C$1048087,IF(C12=$B$1048088,$C$1048088,IF(C12=$B$1048089,C$1048089,IF(C12=$B$1048090,$C$1048090,IF(C12=$B$1048091,$C$1048091," ")))))))))))))))</f>
        <v>Fomentar  y fortalecer la Creación, Gestión y transferencia del conocimiento.</v>
      </c>
      <c r="E12" s="307" t="s">
        <v>446</v>
      </c>
      <c r="F12" s="296" t="s">
        <v>246</v>
      </c>
      <c r="G12" s="296" t="s">
        <v>37</v>
      </c>
      <c r="H12" s="248" t="s">
        <v>666</v>
      </c>
      <c r="I12" s="320" t="s">
        <v>102</v>
      </c>
      <c r="J12" s="321" t="s">
        <v>454</v>
      </c>
      <c r="K12" s="320" t="s">
        <v>455</v>
      </c>
      <c r="L12" s="323" t="s">
        <v>456</v>
      </c>
      <c r="M12" s="305" t="s">
        <v>121</v>
      </c>
      <c r="N12" s="318">
        <f t="shared" ref="N12" si="17">IF(M12="ALTA",5,IF(M12="MEDIO ALTA",4,IF(M12="MEDIA",3,IF(M12="MEDIO BAJA",2,IF(M12="BAJA",1,0)))))</f>
        <v>1</v>
      </c>
      <c r="O12" s="305" t="s">
        <v>133</v>
      </c>
      <c r="P12" s="318">
        <f t="shared" ref="P12" si="18">IF(O12="ALTO",5,IF(O12="MEDIO ALTO",4,IF(O12="MEDIO",3,IF(O12="MEDIO BAJO",2,IF(O12="BAJO",1,0)))))</f>
        <v>5</v>
      </c>
      <c r="Q12" s="318">
        <f t="shared" ref="Q12" si="19">P12*N12</f>
        <v>5</v>
      </c>
      <c r="R12" s="209" t="s">
        <v>299</v>
      </c>
      <c r="S12" s="210">
        <f t="shared" si="3"/>
        <v>1</v>
      </c>
      <c r="T12" s="303">
        <f t="shared" ref="T12" si="20">ROUND(AVERAGEIF(S12:S14,"&gt;0"),0)</f>
        <v>2</v>
      </c>
      <c r="U12" s="303">
        <f t="shared" ref="U12" si="21">T12*$U$8</f>
        <v>1.2</v>
      </c>
      <c r="V12" s="296" t="s">
        <v>467</v>
      </c>
      <c r="W12" s="307">
        <f t="shared" ref="W12" si="22">IF(R12="No_existen",5*$W$8,X12*$W$8)</f>
        <v>0.2</v>
      </c>
      <c r="X12" s="304">
        <f t="shared" ref="X12" si="23">ROUND(AVERAGEIF(Y12:Y14,"&gt;0"),0)</f>
        <v>4</v>
      </c>
      <c r="Y12" s="294">
        <f t="shared" si="8"/>
        <v>4</v>
      </c>
      <c r="Z12" s="296" t="s">
        <v>302</v>
      </c>
      <c r="AA12" s="297"/>
      <c r="AB12" s="304">
        <f t="shared" ref="AB12" si="24">IF(R12="No_existen",5*$AB$8,AC12*$AB$8)</f>
        <v>0.15</v>
      </c>
      <c r="AC12" s="303">
        <f>ROUND(AVERAGEIF(AD12:AD14,"&gt;0"),0)</f>
        <v>1</v>
      </c>
      <c r="AD12" s="295">
        <f t="shared" si="9"/>
        <v>1</v>
      </c>
      <c r="AE12" s="296" t="s">
        <v>279</v>
      </c>
      <c r="AF12" s="297" t="s">
        <v>470</v>
      </c>
      <c r="AG12" s="304">
        <f t="shared" ref="AG12" si="25">IF(R12="No_existen",5*$AG$8,AH12*$AG$8)</f>
        <v>0.2</v>
      </c>
      <c r="AH12" s="303">
        <f t="shared" ref="AH12" si="26">ROUND(AVERAGEIF(AI12:AI14,"&gt;0"),0)</f>
        <v>2</v>
      </c>
      <c r="AI12" s="295">
        <f t="shared" si="12"/>
        <v>4</v>
      </c>
      <c r="AJ12" s="296" t="s">
        <v>280</v>
      </c>
      <c r="AK12" s="296" t="s">
        <v>283</v>
      </c>
      <c r="AL12" s="304">
        <f t="shared" ref="AL12" si="27">IF(R12="No_existen",5*$AL$8,AM12*$AL$8)</f>
        <v>0.1</v>
      </c>
      <c r="AM12" s="303">
        <f t="shared" ref="AM12" si="28">ROUND(AVERAGEIF(AN12:AN14,"&gt;0"),0)</f>
        <v>1</v>
      </c>
      <c r="AN12" s="295">
        <f t="shared" ref="AN12:AN14" si="29">IF(AO12="Preventivo",1,IF(AO12="Detectivo",4, IF(R12="No_existen",5,0)))</f>
        <v>1</v>
      </c>
      <c r="AO12" s="296" t="s">
        <v>452</v>
      </c>
      <c r="AP12" s="303">
        <f t="shared" ref="AP12" si="30">ROUND(AVERAGE(T12,X12,AC12,AH12,AM12),0)</f>
        <v>2</v>
      </c>
      <c r="AQ12" s="318" t="str">
        <f t="shared" ref="AQ12" si="31">IF(AP12&lt;1.5,"FUERTE",IF(AND(AP12&gt;=1.5,AP12&lt;2.5),"ACEPTABLE",IF(AP12&gt;=5,"INEXISTENTE","DÉBIL")))</f>
        <v>ACEPTABLE</v>
      </c>
      <c r="AR12" s="319">
        <f>IF(Q12=0,0,ROUND((Q12*AP12),0))</f>
        <v>10</v>
      </c>
      <c r="AS12" s="319" t="str">
        <f t="shared" ref="AS12" si="32">IF(AR12&gt;=36,"GRAVE", IF(AR12&lt;=10, "LEVE", "MODERADO"))</f>
        <v>LEVE</v>
      </c>
      <c r="AT12" s="338" t="s">
        <v>616</v>
      </c>
      <c r="AU12" s="339">
        <v>0.1</v>
      </c>
      <c r="AV12" s="296" t="s">
        <v>84</v>
      </c>
      <c r="AW12" s="297"/>
      <c r="AX12" s="211"/>
      <c r="AY12" s="246"/>
    </row>
    <row r="13" spans="1:51" s="268" customFormat="1" ht="70.150000000000006" customHeight="1" x14ac:dyDescent="0.2">
      <c r="A13" s="305"/>
      <c r="B13" s="306"/>
      <c r="C13" s="307"/>
      <c r="D13" s="308"/>
      <c r="E13" s="307"/>
      <c r="F13" s="296" t="s">
        <v>245</v>
      </c>
      <c r="G13" s="296" t="s">
        <v>35</v>
      </c>
      <c r="H13" s="248" t="s">
        <v>453</v>
      </c>
      <c r="I13" s="320"/>
      <c r="J13" s="321"/>
      <c r="K13" s="322"/>
      <c r="L13" s="323"/>
      <c r="M13" s="305"/>
      <c r="N13" s="318"/>
      <c r="O13" s="305"/>
      <c r="P13" s="318"/>
      <c r="Q13" s="318"/>
      <c r="R13" s="209" t="s">
        <v>299</v>
      </c>
      <c r="S13" s="210">
        <f t="shared" si="3"/>
        <v>1</v>
      </c>
      <c r="T13" s="303"/>
      <c r="U13" s="303"/>
      <c r="V13" s="296" t="s">
        <v>468</v>
      </c>
      <c r="W13" s="307"/>
      <c r="X13" s="304"/>
      <c r="Y13" s="294">
        <f t="shared" si="8"/>
        <v>4</v>
      </c>
      <c r="Z13" s="296" t="s">
        <v>302</v>
      </c>
      <c r="AA13" s="297"/>
      <c r="AB13" s="304"/>
      <c r="AC13" s="303"/>
      <c r="AD13" s="295">
        <f t="shared" si="9"/>
        <v>1</v>
      </c>
      <c r="AE13" s="296" t="s">
        <v>279</v>
      </c>
      <c r="AF13" s="297" t="s">
        <v>471</v>
      </c>
      <c r="AG13" s="304"/>
      <c r="AH13" s="303"/>
      <c r="AI13" s="295">
        <f t="shared" si="12"/>
        <v>1</v>
      </c>
      <c r="AJ13" s="296" t="s">
        <v>276</v>
      </c>
      <c r="AK13" s="296" t="s">
        <v>289</v>
      </c>
      <c r="AL13" s="304"/>
      <c r="AM13" s="303"/>
      <c r="AN13" s="295">
        <f t="shared" si="29"/>
        <v>1</v>
      </c>
      <c r="AO13" s="296" t="s">
        <v>452</v>
      </c>
      <c r="AP13" s="303"/>
      <c r="AQ13" s="318"/>
      <c r="AR13" s="319"/>
      <c r="AS13" s="319"/>
      <c r="AT13" s="338"/>
      <c r="AU13" s="323"/>
      <c r="AV13" s="296" t="s">
        <v>84</v>
      </c>
      <c r="AW13" s="297"/>
      <c r="AX13" s="211"/>
      <c r="AY13" s="246"/>
    </row>
    <row r="14" spans="1:51" s="268" customFormat="1" ht="70.150000000000006" customHeight="1" x14ac:dyDescent="0.2">
      <c r="A14" s="305"/>
      <c r="B14" s="306"/>
      <c r="C14" s="307"/>
      <c r="D14" s="308"/>
      <c r="E14" s="307"/>
      <c r="F14" s="296" t="s">
        <v>245</v>
      </c>
      <c r="G14" s="296" t="s">
        <v>218</v>
      </c>
      <c r="H14" s="207" t="s">
        <v>665</v>
      </c>
      <c r="I14" s="320"/>
      <c r="J14" s="321"/>
      <c r="K14" s="322"/>
      <c r="L14" s="323"/>
      <c r="M14" s="305"/>
      <c r="N14" s="318"/>
      <c r="O14" s="305"/>
      <c r="P14" s="318"/>
      <c r="Q14" s="318"/>
      <c r="R14" s="209" t="s">
        <v>369</v>
      </c>
      <c r="S14" s="210">
        <f t="shared" si="3"/>
        <v>4</v>
      </c>
      <c r="T14" s="303"/>
      <c r="U14" s="303"/>
      <c r="V14" s="296" t="s">
        <v>469</v>
      </c>
      <c r="W14" s="307"/>
      <c r="X14" s="304"/>
      <c r="Y14" s="294">
        <f t="shared" si="8"/>
        <v>4</v>
      </c>
      <c r="Z14" s="296" t="s">
        <v>302</v>
      </c>
      <c r="AA14" s="297"/>
      <c r="AB14" s="304"/>
      <c r="AC14" s="303"/>
      <c r="AD14" s="295">
        <f t="shared" si="9"/>
        <v>1</v>
      </c>
      <c r="AE14" s="296" t="s">
        <v>279</v>
      </c>
      <c r="AF14" s="297" t="s">
        <v>472</v>
      </c>
      <c r="AG14" s="304"/>
      <c r="AH14" s="303"/>
      <c r="AI14" s="295">
        <f t="shared" si="12"/>
        <v>1</v>
      </c>
      <c r="AJ14" s="296" t="s">
        <v>276</v>
      </c>
      <c r="AK14" s="296" t="s">
        <v>289</v>
      </c>
      <c r="AL14" s="304"/>
      <c r="AM14" s="303"/>
      <c r="AN14" s="295">
        <f t="shared" si="29"/>
        <v>1</v>
      </c>
      <c r="AO14" s="296" t="s">
        <v>452</v>
      </c>
      <c r="AP14" s="303"/>
      <c r="AQ14" s="318"/>
      <c r="AR14" s="319"/>
      <c r="AS14" s="319"/>
      <c r="AT14" s="338"/>
      <c r="AU14" s="323"/>
      <c r="AV14" s="296" t="s">
        <v>84</v>
      </c>
      <c r="AW14" s="297"/>
      <c r="AX14" s="211"/>
      <c r="AY14" s="246"/>
    </row>
    <row r="15" spans="1:51" s="65" customFormat="1" ht="147.75" customHeight="1" x14ac:dyDescent="0.2">
      <c r="A15" s="305">
        <v>3</v>
      </c>
      <c r="B15" s="306" t="s">
        <v>151</v>
      </c>
      <c r="C15" s="307" t="s">
        <v>434</v>
      </c>
      <c r="D15" s="308" t="str">
        <f>IF(C15=$B$1048075,$C$1048075,IF(C15=$B$1048076,$C$1048076,IF(C15=$B$1048077,$C$1048077,IF(C15=$B$1048078,$C$1048078,IF(C15=$B$1048079,$C$1048079,IF(C15=$B$1048080,$C$1048080,IF(C15=$B$1048081,$C$1048081,IF(C15=$B$1048082,$C$1048082,IF(C15=$B$1048083,$C$1048083,IF(C15=$B$1048084,$C$1048084,IF(C15=$B$1048087,$C$1048087,IF(C15=$B$1048088,$C$1048088,IF(C15=$B$1048089,C$1048089,IF(C15=$B$1048090,$C$1048090,IF(C15=$B$1048091,$C$1048091," ")))))))))))))))</f>
        <v>Fomentar  y fortalecer la Creación, Gestión y transferencia del conocimiento.</v>
      </c>
      <c r="E15" s="307" t="s">
        <v>446</v>
      </c>
      <c r="F15" s="264" t="s">
        <v>246</v>
      </c>
      <c r="G15" s="264" t="s">
        <v>38</v>
      </c>
      <c r="H15" s="207" t="s">
        <v>617</v>
      </c>
      <c r="I15" s="320" t="s">
        <v>100</v>
      </c>
      <c r="J15" s="321" t="s">
        <v>457</v>
      </c>
      <c r="K15" s="324" t="s">
        <v>667</v>
      </c>
      <c r="L15" s="325" t="s">
        <v>458</v>
      </c>
      <c r="M15" s="305" t="s">
        <v>142</v>
      </c>
      <c r="N15" s="318">
        <f t="shared" ref="N15" si="33">IF(M15="ALTA",5,IF(M15="MEDIO ALTA",4,IF(M15="MEDIA",3,IF(M15="MEDIO BAJA",2,IF(M15="BAJA",1,0)))))</f>
        <v>5</v>
      </c>
      <c r="O15" s="305" t="s">
        <v>133</v>
      </c>
      <c r="P15" s="318">
        <f t="shared" si="1"/>
        <v>5</v>
      </c>
      <c r="Q15" s="318">
        <f t="shared" ref="Q15" si="34">P15*N15</f>
        <v>25</v>
      </c>
      <c r="R15" s="209" t="s">
        <v>268</v>
      </c>
      <c r="S15" s="210">
        <f t="shared" si="3"/>
        <v>5</v>
      </c>
      <c r="T15" s="303">
        <f t="shared" ref="T15" si="35">ROUND(AVERAGEIF(S15:S17,"&gt;0"),0)</f>
        <v>5</v>
      </c>
      <c r="U15" s="303">
        <f t="shared" ref="U15" si="36">T15*$U$8</f>
        <v>3</v>
      </c>
      <c r="V15" s="264"/>
      <c r="W15" s="307">
        <f t="shared" ref="W15" si="37">IF(R15="No_existen",5*$W$8,X15*$W$8)</f>
        <v>0.25</v>
      </c>
      <c r="X15" s="304">
        <f t="shared" ref="X15" si="38">ROUND(AVERAGEIF(Y15:Y17,"&gt;0"),0)</f>
        <v>5</v>
      </c>
      <c r="Y15" s="262">
        <f t="shared" si="8"/>
        <v>5</v>
      </c>
      <c r="Z15" s="264"/>
      <c r="AA15" s="265"/>
      <c r="AB15" s="304">
        <f t="shared" ref="AB15" si="39">IF(R15="No_existen",5*$AB$8,AC15*$AB$8)</f>
        <v>0.75</v>
      </c>
      <c r="AC15" s="303">
        <f t="shared" ref="AC15" si="40">ROUND(AVERAGEIF(AD15:AD17,"&gt;0"),0)</f>
        <v>5</v>
      </c>
      <c r="AD15" s="263">
        <f t="shared" si="9"/>
        <v>5</v>
      </c>
      <c r="AE15" s="264"/>
      <c r="AF15" s="265"/>
      <c r="AG15" s="304">
        <f t="shared" ref="AG15" si="41">IF(R15="No_existen",5*$AG$8,AH15*$AG$8)</f>
        <v>0.5</v>
      </c>
      <c r="AH15" s="303">
        <f t="shared" ref="AH15" si="42">ROUND(AVERAGEIF(AI15:AI17,"&gt;0"),0)</f>
        <v>5</v>
      </c>
      <c r="AI15" s="263">
        <f t="shared" si="12"/>
        <v>5</v>
      </c>
      <c r="AJ15" s="264"/>
      <c r="AK15" s="264"/>
      <c r="AL15" s="304">
        <f t="shared" ref="AL15" si="43">IF(R15="No_existen",5*$AL$8,AM15*$AL$8)</f>
        <v>0.5</v>
      </c>
      <c r="AM15" s="303">
        <f t="shared" ref="AM15" si="44">ROUND(AVERAGEIF(AN15:AN17,"&gt;0"),0)</f>
        <v>5</v>
      </c>
      <c r="AN15" s="263">
        <f t="shared" ref="AN15:AN35" si="45">IF(AO15="Preventivo",1,IF(AO15="Detectivo",4, IF(R15="No_existen",5,0)))</f>
        <v>5</v>
      </c>
      <c r="AO15" s="264"/>
      <c r="AP15" s="303">
        <f t="shared" ref="AP15" si="46">ROUND(AVERAGE(T15,X15,AC15,AH15,AM15),0)</f>
        <v>5</v>
      </c>
      <c r="AQ15" s="318" t="str">
        <f t="shared" ref="AQ15" si="47">IF(AP15&lt;1.5,"FUERTE",IF(AND(AP15&gt;=1.5,AP15&lt;2.5),"ACEPTABLE",IF(AP15&gt;=5,"INEXISTENTE","DÉBIL")))</f>
        <v>INEXISTENTE</v>
      </c>
      <c r="AR15" s="319">
        <f t="shared" ref="AR15" si="48">IF(Q15=0,0,ROUND((Q15*AP15),0))</f>
        <v>125</v>
      </c>
      <c r="AS15" s="319" t="str">
        <f t="shared" ref="AS15" si="49">IF(AR15&gt;=36,"GRAVE", IF(AR15&lt;=10, "LEVE", "MODERADO"))</f>
        <v>GRAVE</v>
      </c>
      <c r="AT15" s="338" t="s">
        <v>616</v>
      </c>
      <c r="AU15" s="334">
        <v>0.5</v>
      </c>
      <c r="AV15" s="264" t="s">
        <v>85</v>
      </c>
      <c r="AW15" s="257" t="s">
        <v>473</v>
      </c>
      <c r="AX15" s="259">
        <v>44925</v>
      </c>
      <c r="AY15" s="246"/>
    </row>
    <row r="16" spans="1:51" s="65" customFormat="1" ht="70.150000000000006" customHeight="1" x14ac:dyDescent="0.2">
      <c r="A16" s="305"/>
      <c r="B16" s="306"/>
      <c r="C16" s="307"/>
      <c r="D16" s="308"/>
      <c r="E16" s="307"/>
      <c r="F16" s="264"/>
      <c r="G16" s="264"/>
      <c r="H16" s="207"/>
      <c r="I16" s="320"/>
      <c r="J16" s="321"/>
      <c r="K16" s="324"/>
      <c r="L16" s="325"/>
      <c r="M16" s="305"/>
      <c r="N16" s="318"/>
      <c r="O16" s="305"/>
      <c r="P16" s="318"/>
      <c r="Q16" s="318"/>
      <c r="R16" s="209"/>
      <c r="S16" s="210">
        <f t="shared" si="3"/>
        <v>0</v>
      </c>
      <c r="T16" s="303"/>
      <c r="U16" s="303"/>
      <c r="V16" s="264"/>
      <c r="W16" s="307"/>
      <c r="X16" s="304"/>
      <c r="Y16" s="262">
        <f t="shared" si="8"/>
        <v>0</v>
      </c>
      <c r="Z16" s="264"/>
      <c r="AA16" s="265"/>
      <c r="AB16" s="304"/>
      <c r="AC16" s="303"/>
      <c r="AD16" s="263">
        <f t="shared" si="9"/>
        <v>0</v>
      </c>
      <c r="AE16" s="264"/>
      <c r="AF16" s="265"/>
      <c r="AG16" s="304"/>
      <c r="AH16" s="303"/>
      <c r="AI16" s="263">
        <f t="shared" si="12"/>
        <v>0</v>
      </c>
      <c r="AJ16" s="264"/>
      <c r="AK16" s="264"/>
      <c r="AL16" s="304"/>
      <c r="AM16" s="303"/>
      <c r="AN16" s="263">
        <f t="shared" si="45"/>
        <v>0</v>
      </c>
      <c r="AO16" s="264"/>
      <c r="AP16" s="303"/>
      <c r="AQ16" s="318"/>
      <c r="AR16" s="319"/>
      <c r="AS16" s="319"/>
      <c r="AT16" s="338"/>
      <c r="AU16" s="335"/>
      <c r="AV16" s="264"/>
      <c r="AW16" s="265"/>
      <c r="AX16" s="211"/>
      <c r="AY16" s="246"/>
    </row>
    <row r="17" spans="1:51" s="65" customFormat="1" ht="70.150000000000006" customHeight="1" x14ac:dyDescent="0.2">
      <c r="A17" s="305"/>
      <c r="B17" s="306"/>
      <c r="C17" s="307"/>
      <c r="D17" s="308"/>
      <c r="E17" s="307"/>
      <c r="F17" s="264"/>
      <c r="G17" s="264"/>
      <c r="H17" s="207"/>
      <c r="I17" s="320"/>
      <c r="J17" s="321"/>
      <c r="K17" s="324"/>
      <c r="L17" s="325"/>
      <c r="M17" s="305"/>
      <c r="N17" s="318"/>
      <c r="O17" s="305"/>
      <c r="P17" s="318"/>
      <c r="Q17" s="318"/>
      <c r="R17" s="209"/>
      <c r="S17" s="210">
        <f t="shared" si="3"/>
        <v>0</v>
      </c>
      <c r="T17" s="303"/>
      <c r="U17" s="303"/>
      <c r="V17" s="264"/>
      <c r="W17" s="307"/>
      <c r="X17" s="304"/>
      <c r="Y17" s="262">
        <f t="shared" si="8"/>
        <v>0</v>
      </c>
      <c r="Z17" s="264"/>
      <c r="AA17" s="265"/>
      <c r="AB17" s="304"/>
      <c r="AC17" s="303"/>
      <c r="AD17" s="263">
        <f t="shared" si="9"/>
        <v>0</v>
      </c>
      <c r="AE17" s="264"/>
      <c r="AF17" s="265"/>
      <c r="AG17" s="304"/>
      <c r="AH17" s="303"/>
      <c r="AI17" s="263">
        <f t="shared" si="12"/>
        <v>0</v>
      </c>
      <c r="AJ17" s="264"/>
      <c r="AK17" s="264"/>
      <c r="AL17" s="304"/>
      <c r="AM17" s="303"/>
      <c r="AN17" s="263">
        <f t="shared" si="45"/>
        <v>0</v>
      </c>
      <c r="AO17" s="264"/>
      <c r="AP17" s="303"/>
      <c r="AQ17" s="318"/>
      <c r="AR17" s="319"/>
      <c r="AS17" s="319"/>
      <c r="AT17" s="338"/>
      <c r="AU17" s="335"/>
      <c r="AV17" s="264"/>
      <c r="AW17" s="265"/>
      <c r="AX17" s="211"/>
      <c r="AY17" s="246"/>
    </row>
    <row r="18" spans="1:51" s="65" customFormat="1" ht="70.150000000000006" customHeight="1" x14ac:dyDescent="0.2">
      <c r="A18" s="305">
        <v>4</v>
      </c>
      <c r="B18" s="306" t="s">
        <v>151</v>
      </c>
      <c r="C18" s="307" t="s">
        <v>434</v>
      </c>
      <c r="D18" s="308" t="str">
        <f>IF(C18=$B$1048075,$C$1048075,IF(C18=$B$1048076,$C$1048076,IF(C18=$B$1048077,$C$1048077,IF(C18=$B$1048078,$C$1048078,IF(C18=$B$1048079,$C$1048079,IF(C18=$B$1048080,$C$1048080,IF(C18=$B$1048081,$C$1048081,IF(C18=$B$1048082,$C$1048082,IF(C18=$B$1048083,$C$1048083,IF(C18=$B$1048084,$C$1048084,IF(C18=$B$1048087,$C$1048087,IF(C18=$B$1048088,$C$1048088,IF(C18=$B$1048089,C$1048089,IF(C18=$B$1048090,$C$1048090,IF(C18=$B$1048091,$C$1048091," ")))))))))))))))</f>
        <v>Fomentar  y fortalecer la Creación, Gestión y transferencia del conocimiento.</v>
      </c>
      <c r="E18" s="307" t="s">
        <v>446</v>
      </c>
      <c r="F18" s="264" t="s">
        <v>246</v>
      </c>
      <c r="G18" s="264" t="s">
        <v>39</v>
      </c>
      <c r="H18" s="207" t="s">
        <v>459</v>
      </c>
      <c r="I18" s="320" t="s">
        <v>102</v>
      </c>
      <c r="J18" s="321" t="s">
        <v>462</v>
      </c>
      <c r="K18" s="324" t="s">
        <v>463</v>
      </c>
      <c r="L18" s="325" t="s">
        <v>464</v>
      </c>
      <c r="M18" s="305" t="s">
        <v>99</v>
      </c>
      <c r="N18" s="318">
        <f t="shared" ref="N18" si="50">IF(M18="ALTA",5,IF(M18="MEDIO ALTA",4,IF(M18="MEDIA",3,IF(M18="MEDIO BAJA",2,IF(M18="BAJA",1,0)))))</f>
        <v>3</v>
      </c>
      <c r="O18" s="305" t="s">
        <v>133</v>
      </c>
      <c r="P18" s="318">
        <f t="shared" si="1"/>
        <v>5</v>
      </c>
      <c r="Q18" s="318">
        <f t="shared" ref="Q18" si="51">P18*N18</f>
        <v>15</v>
      </c>
      <c r="R18" s="209" t="s">
        <v>299</v>
      </c>
      <c r="S18" s="210">
        <f t="shared" si="3"/>
        <v>1</v>
      </c>
      <c r="T18" s="303">
        <f t="shared" ref="T18" si="52">ROUND(AVERAGEIF(S18:S20,"&gt;0"),0)</f>
        <v>1</v>
      </c>
      <c r="U18" s="303">
        <f t="shared" ref="U18" si="53">T18*$U$8</f>
        <v>0.6</v>
      </c>
      <c r="V18" s="212" t="s">
        <v>474</v>
      </c>
      <c r="W18" s="307">
        <f t="shared" ref="W18" si="54">IF(R18="No_existen",5*$W$8,X18*$W$8)</f>
        <v>0.2</v>
      </c>
      <c r="X18" s="304">
        <f t="shared" ref="X18" si="55">ROUND(AVERAGEIF(Y18:Y20,"&gt;0"),0)</f>
        <v>4</v>
      </c>
      <c r="Y18" s="262">
        <f t="shared" si="8"/>
        <v>4</v>
      </c>
      <c r="Z18" s="264" t="s">
        <v>302</v>
      </c>
      <c r="AA18" s="265"/>
      <c r="AB18" s="304">
        <f t="shared" ref="AB18" si="56">IF(R18="No_existen",5*$AB$8,AC18*$AB$8)</f>
        <v>0.15</v>
      </c>
      <c r="AC18" s="303">
        <f t="shared" ref="AC18" si="57">ROUND(AVERAGEIF(AD18:AD20,"&gt;0"),0)</f>
        <v>1</v>
      </c>
      <c r="AD18" s="263">
        <f t="shared" si="9"/>
        <v>1</v>
      </c>
      <c r="AE18" s="264" t="s">
        <v>279</v>
      </c>
      <c r="AF18" s="265" t="s">
        <v>477</v>
      </c>
      <c r="AG18" s="304">
        <f t="shared" ref="AG18" si="58">IF(R18="No_existen",5*$AG$8,AH18*$AG$8)</f>
        <v>0.1</v>
      </c>
      <c r="AH18" s="303">
        <f t="shared" ref="AH18" si="59">ROUND(AVERAGEIF(AI18:AI20,"&gt;0"),0)</f>
        <v>1</v>
      </c>
      <c r="AI18" s="263">
        <f t="shared" si="12"/>
        <v>1</v>
      </c>
      <c r="AJ18" s="264" t="s">
        <v>276</v>
      </c>
      <c r="AK18" s="264" t="s">
        <v>283</v>
      </c>
      <c r="AL18" s="304">
        <f t="shared" ref="AL18" si="60">IF(R18="No_existen",5*$AL$8,AM18*$AL$8)</f>
        <v>0.2</v>
      </c>
      <c r="AM18" s="303">
        <f t="shared" ref="AM18" si="61">ROUND(AVERAGEIF(AN18:AN20,"&gt;0"),0)</f>
        <v>2</v>
      </c>
      <c r="AN18" s="263">
        <f t="shared" si="45"/>
        <v>1</v>
      </c>
      <c r="AO18" s="264" t="s">
        <v>452</v>
      </c>
      <c r="AP18" s="303">
        <f t="shared" ref="AP18" si="62">ROUND(AVERAGE(T18,X18,AC18,AH18,AM18),0)</f>
        <v>2</v>
      </c>
      <c r="AQ18" s="318" t="str">
        <f t="shared" ref="AQ18" si="63">IF(AP18&lt;1.5,"FUERTE",IF(AND(AP18&gt;=1.5,AP18&lt;2.5),"ACEPTABLE",IF(AP18&gt;=5,"INEXISTENTE","DÉBIL")))</f>
        <v>ACEPTABLE</v>
      </c>
      <c r="AR18" s="319">
        <f t="shared" ref="AR18" si="64">IF(Q18=0,0,ROUND((Q18*AP18),0))</f>
        <v>30</v>
      </c>
      <c r="AS18" s="319" t="str">
        <f t="shared" ref="AS18" si="65">IF(AR18&gt;=36,"GRAVE", IF(AR18&lt;=10, "LEVE", "MODERADO"))</f>
        <v>MODERADO</v>
      </c>
      <c r="AT18" s="335" t="s">
        <v>664</v>
      </c>
      <c r="AU18" s="306">
        <v>119</v>
      </c>
      <c r="AV18" s="264" t="s">
        <v>85</v>
      </c>
      <c r="AW18" s="257" t="s">
        <v>480</v>
      </c>
      <c r="AX18" s="259">
        <v>44925</v>
      </c>
      <c r="AY18" s="246"/>
    </row>
    <row r="19" spans="1:51" s="65" customFormat="1" ht="70.150000000000006" customHeight="1" x14ac:dyDescent="0.2">
      <c r="A19" s="305"/>
      <c r="B19" s="306"/>
      <c r="C19" s="307"/>
      <c r="D19" s="308"/>
      <c r="E19" s="307"/>
      <c r="F19" s="264" t="s">
        <v>246</v>
      </c>
      <c r="G19" s="264" t="s">
        <v>247</v>
      </c>
      <c r="H19" s="207" t="s">
        <v>460</v>
      </c>
      <c r="I19" s="320"/>
      <c r="J19" s="321"/>
      <c r="K19" s="340"/>
      <c r="L19" s="325"/>
      <c r="M19" s="305"/>
      <c r="N19" s="318"/>
      <c r="O19" s="305"/>
      <c r="P19" s="318"/>
      <c r="Q19" s="318"/>
      <c r="R19" s="209" t="s">
        <v>299</v>
      </c>
      <c r="S19" s="210">
        <f t="shared" si="3"/>
        <v>1</v>
      </c>
      <c r="T19" s="303"/>
      <c r="U19" s="303"/>
      <c r="V19" s="212" t="s">
        <v>475</v>
      </c>
      <c r="W19" s="307"/>
      <c r="X19" s="304"/>
      <c r="Y19" s="262">
        <f t="shared" si="8"/>
        <v>4</v>
      </c>
      <c r="Z19" s="264" t="s">
        <v>302</v>
      </c>
      <c r="AA19" s="265"/>
      <c r="AB19" s="304"/>
      <c r="AC19" s="303"/>
      <c r="AD19" s="263">
        <f t="shared" si="9"/>
        <v>1</v>
      </c>
      <c r="AE19" s="264" t="s">
        <v>279</v>
      </c>
      <c r="AF19" s="265" t="s">
        <v>477</v>
      </c>
      <c r="AG19" s="304"/>
      <c r="AH19" s="303"/>
      <c r="AI19" s="263">
        <f t="shared" si="12"/>
        <v>1</v>
      </c>
      <c r="AJ19" s="264" t="s">
        <v>276</v>
      </c>
      <c r="AK19" s="264" t="s">
        <v>284</v>
      </c>
      <c r="AL19" s="304"/>
      <c r="AM19" s="303"/>
      <c r="AN19" s="263">
        <f t="shared" si="45"/>
        <v>1</v>
      </c>
      <c r="AO19" s="264" t="s">
        <v>452</v>
      </c>
      <c r="AP19" s="303"/>
      <c r="AQ19" s="318"/>
      <c r="AR19" s="319"/>
      <c r="AS19" s="319"/>
      <c r="AT19" s="335"/>
      <c r="AU19" s="306"/>
      <c r="AV19" s="264"/>
      <c r="AW19" s="265"/>
      <c r="AX19" s="211"/>
      <c r="AY19" s="246"/>
    </row>
    <row r="20" spans="1:51" s="65" customFormat="1" ht="70.150000000000006" customHeight="1" x14ac:dyDescent="0.2">
      <c r="A20" s="305"/>
      <c r="B20" s="306"/>
      <c r="C20" s="307"/>
      <c r="D20" s="308"/>
      <c r="E20" s="307"/>
      <c r="F20" s="264" t="s">
        <v>245</v>
      </c>
      <c r="G20" s="264" t="s">
        <v>35</v>
      </c>
      <c r="H20" s="207" t="s">
        <v>461</v>
      </c>
      <c r="I20" s="320"/>
      <c r="J20" s="321"/>
      <c r="K20" s="340"/>
      <c r="L20" s="325"/>
      <c r="M20" s="305"/>
      <c r="N20" s="318"/>
      <c r="O20" s="305"/>
      <c r="P20" s="318"/>
      <c r="Q20" s="318"/>
      <c r="R20" s="209" t="s">
        <v>299</v>
      </c>
      <c r="S20" s="210">
        <f t="shared" si="3"/>
        <v>1</v>
      </c>
      <c r="T20" s="303"/>
      <c r="U20" s="303"/>
      <c r="V20" s="212" t="s">
        <v>476</v>
      </c>
      <c r="W20" s="307"/>
      <c r="X20" s="304"/>
      <c r="Y20" s="262">
        <f t="shared" si="8"/>
        <v>4</v>
      </c>
      <c r="Z20" s="264" t="s">
        <v>302</v>
      </c>
      <c r="AA20" s="265"/>
      <c r="AB20" s="304"/>
      <c r="AC20" s="303"/>
      <c r="AD20" s="263">
        <f t="shared" si="9"/>
        <v>1</v>
      </c>
      <c r="AE20" s="264" t="s">
        <v>279</v>
      </c>
      <c r="AF20" s="265" t="s">
        <v>477</v>
      </c>
      <c r="AG20" s="304"/>
      <c r="AH20" s="303"/>
      <c r="AI20" s="263">
        <f t="shared" si="12"/>
        <v>1</v>
      </c>
      <c r="AJ20" s="264" t="s">
        <v>276</v>
      </c>
      <c r="AK20" s="264" t="s">
        <v>290</v>
      </c>
      <c r="AL20" s="304"/>
      <c r="AM20" s="303"/>
      <c r="AN20" s="263">
        <f t="shared" si="45"/>
        <v>4</v>
      </c>
      <c r="AO20" s="264" t="s">
        <v>478</v>
      </c>
      <c r="AP20" s="303"/>
      <c r="AQ20" s="318"/>
      <c r="AR20" s="319"/>
      <c r="AS20" s="319"/>
      <c r="AT20" s="335"/>
      <c r="AU20" s="306"/>
      <c r="AV20" s="264"/>
      <c r="AW20" s="265"/>
      <c r="AX20" s="211"/>
      <c r="AY20" s="246"/>
    </row>
    <row r="21" spans="1:51" s="83" customFormat="1" ht="70.150000000000006" customHeight="1" x14ac:dyDescent="0.2">
      <c r="A21" s="305">
        <v>5</v>
      </c>
      <c r="B21" s="306" t="s">
        <v>151</v>
      </c>
      <c r="C21" s="307" t="s">
        <v>434</v>
      </c>
      <c r="D21" s="308" t="str">
        <f>IF(C21=$B$1048075,$C$1048075,IF(C21=$B$1048076,$C$1048076,IF(C21=$B$1048077,$C$1048077,IF(C21=$B$1048078,$C$1048078,IF(C21=$B$1048079,$C$1048079,IF(C21=$B$1048080,$C$1048080,IF(C21=$B$1048081,$C$1048081,IF(C21=$B$1048082,$C$1048082,IF(C21=$B$1048083,$C$1048083,IF(C21=$B$1048084,$C$1048084,IF(C21=$B$1048087,$C$1048087,IF(C21=$B$1048088,$C$1048088,IF(C21=$B$1048089,C$1048089,IF(C21=$B$1048090,$C$1048090,IF(C21=$B$1048091,$C$1048091," ")))))))))))))))</f>
        <v>Fomentar  y fortalecer la Creación, Gestión y transferencia del conocimiento.</v>
      </c>
      <c r="E21" s="307" t="s">
        <v>446</v>
      </c>
      <c r="F21" s="264" t="s">
        <v>246</v>
      </c>
      <c r="G21" s="264" t="s">
        <v>39</v>
      </c>
      <c r="H21" s="207" t="s">
        <v>459</v>
      </c>
      <c r="I21" s="320" t="s">
        <v>102</v>
      </c>
      <c r="J21" s="309" t="s">
        <v>465</v>
      </c>
      <c r="K21" s="324" t="s">
        <v>466</v>
      </c>
      <c r="L21" s="325" t="s">
        <v>464</v>
      </c>
      <c r="M21" s="305" t="s">
        <v>99</v>
      </c>
      <c r="N21" s="318">
        <f t="shared" ref="N21" si="66">IF(M21="ALTA",5,IF(M21="MEDIO ALTA",4,IF(M21="MEDIA",3,IF(M21="MEDIO BAJA",2,IF(M21="BAJA",1,0)))))</f>
        <v>3</v>
      </c>
      <c r="O21" s="305" t="s">
        <v>133</v>
      </c>
      <c r="P21" s="318">
        <f t="shared" ref="P21" si="67">IF(O21="ALTO",5,IF(O21="MEDIO ALTO",4,IF(O21="MEDIO",3,IF(O21="MEDIO BAJO",2,IF(O21="BAJO",1,0)))))</f>
        <v>5</v>
      </c>
      <c r="Q21" s="318">
        <f t="shared" ref="Q21:Q33" si="68">P21*N21</f>
        <v>15</v>
      </c>
      <c r="R21" s="209" t="s">
        <v>299</v>
      </c>
      <c r="S21" s="210">
        <f t="shared" si="3"/>
        <v>1</v>
      </c>
      <c r="T21" s="303">
        <f t="shared" ref="T21" si="69">ROUND(AVERAGEIF(S21:S23,"&gt;0"),0)</f>
        <v>1</v>
      </c>
      <c r="U21" s="303">
        <f t="shared" ref="U21" si="70">T21*$U$8</f>
        <v>0.6</v>
      </c>
      <c r="V21" s="212" t="s">
        <v>474</v>
      </c>
      <c r="W21" s="307">
        <f t="shared" ref="W21" si="71">IF(R21="No_existen",5*$W$8,X21*$W$8)</f>
        <v>0.2</v>
      </c>
      <c r="X21" s="304">
        <f t="shared" ref="X21" si="72">ROUND(AVERAGEIF(Y21:Y23,"&gt;0"),0)</f>
        <v>4</v>
      </c>
      <c r="Y21" s="262">
        <f t="shared" si="8"/>
        <v>4</v>
      </c>
      <c r="Z21" s="264" t="s">
        <v>302</v>
      </c>
      <c r="AA21" s="265"/>
      <c r="AB21" s="304">
        <f t="shared" ref="AB21" si="73">IF(R21="No_existen",5*$AB$8,AC21*$AB$8)</f>
        <v>0.15</v>
      </c>
      <c r="AC21" s="303">
        <f t="shared" ref="AC21" si="74">ROUND(AVERAGEIF(AD21:AD23,"&gt;0"),0)</f>
        <v>1</v>
      </c>
      <c r="AD21" s="263">
        <f t="shared" si="9"/>
        <v>1</v>
      </c>
      <c r="AE21" s="264" t="s">
        <v>279</v>
      </c>
      <c r="AF21" s="265" t="s">
        <v>477</v>
      </c>
      <c r="AG21" s="304">
        <f t="shared" ref="AG21" si="75">IF(R21="No_existen",5*$AG$8,AH21*$AG$8)</f>
        <v>0.1</v>
      </c>
      <c r="AH21" s="303">
        <f t="shared" ref="AH21" si="76">ROUND(AVERAGEIF(AI21:AI23,"&gt;0"),0)</f>
        <v>1</v>
      </c>
      <c r="AI21" s="263">
        <f t="shared" si="12"/>
        <v>1</v>
      </c>
      <c r="AJ21" s="264" t="s">
        <v>276</v>
      </c>
      <c r="AK21" s="264" t="s">
        <v>283</v>
      </c>
      <c r="AL21" s="304">
        <f t="shared" ref="AL21" si="77">IF(R21="No_existen",5*$AL$8,AM21*$AL$8)</f>
        <v>0.2</v>
      </c>
      <c r="AM21" s="303">
        <f t="shared" ref="AM21" si="78">ROUND(AVERAGEIF(AN21:AN23,"&gt;0"),0)</f>
        <v>2</v>
      </c>
      <c r="AN21" s="263">
        <f t="shared" si="45"/>
        <v>1</v>
      </c>
      <c r="AO21" s="264" t="s">
        <v>452</v>
      </c>
      <c r="AP21" s="303">
        <f t="shared" ref="AP21" si="79">ROUND(AVERAGE(T21,X21,AC21,AH21,AM21),0)</f>
        <v>2</v>
      </c>
      <c r="AQ21" s="318" t="str">
        <f t="shared" ref="AQ21" si="80">IF(AP21&lt;1.5,"FUERTE",IF(AND(AP21&gt;=1.5,AP21&lt;2.5),"ACEPTABLE",IF(AP21&gt;=5,"INEXISTENTE","DÉBIL")))</f>
        <v>ACEPTABLE</v>
      </c>
      <c r="AR21" s="319">
        <f t="shared" ref="AR21" si="81">IF(Q21=0,0,ROUND((Q21*AP21),0))</f>
        <v>30</v>
      </c>
      <c r="AS21" s="319" t="str">
        <f t="shared" ref="AS21" si="82">IF(AR21&gt;=36,"GRAVE", IF(AR21&lt;=10, "LEVE", "MODERADO"))</f>
        <v>MODERADO</v>
      </c>
      <c r="AT21" s="335" t="s">
        <v>479</v>
      </c>
      <c r="AU21" s="335">
        <v>175</v>
      </c>
      <c r="AV21" s="264" t="s">
        <v>85</v>
      </c>
      <c r="AW21" s="257" t="s">
        <v>481</v>
      </c>
      <c r="AX21" s="259">
        <v>44925</v>
      </c>
      <c r="AY21" s="246"/>
    </row>
    <row r="22" spans="1:51" s="83" customFormat="1" ht="70.150000000000006" customHeight="1" x14ac:dyDescent="0.2">
      <c r="A22" s="305"/>
      <c r="B22" s="306"/>
      <c r="C22" s="307"/>
      <c r="D22" s="308"/>
      <c r="E22" s="307"/>
      <c r="F22" s="264" t="s">
        <v>246</v>
      </c>
      <c r="G22" s="264" t="s">
        <v>247</v>
      </c>
      <c r="H22" s="207" t="s">
        <v>460</v>
      </c>
      <c r="I22" s="320"/>
      <c r="J22" s="310"/>
      <c r="K22" s="340"/>
      <c r="L22" s="325"/>
      <c r="M22" s="305"/>
      <c r="N22" s="318"/>
      <c r="O22" s="305"/>
      <c r="P22" s="318"/>
      <c r="Q22" s="318"/>
      <c r="R22" s="209" t="s">
        <v>299</v>
      </c>
      <c r="S22" s="210">
        <f t="shared" si="3"/>
        <v>1</v>
      </c>
      <c r="T22" s="303"/>
      <c r="U22" s="303"/>
      <c r="V22" s="212" t="s">
        <v>475</v>
      </c>
      <c r="W22" s="307"/>
      <c r="X22" s="304"/>
      <c r="Y22" s="262">
        <f t="shared" si="8"/>
        <v>4</v>
      </c>
      <c r="Z22" s="264" t="s">
        <v>302</v>
      </c>
      <c r="AA22" s="265"/>
      <c r="AB22" s="304"/>
      <c r="AC22" s="303"/>
      <c r="AD22" s="263">
        <f t="shared" si="9"/>
        <v>1</v>
      </c>
      <c r="AE22" s="264" t="s">
        <v>279</v>
      </c>
      <c r="AF22" s="265" t="s">
        <v>477</v>
      </c>
      <c r="AG22" s="304"/>
      <c r="AH22" s="303"/>
      <c r="AI22" s="263">
        <f t="shared" si="12"/>
        <v>1</v>
      </c>
      <c r="AJ22" s="264" t="s">
        <v>276</v>
      </c>
      <c r="AK22" s="264" t="s">
        <v>284</v>
      </c>
      <c r="AL22" s="304"/>
      <c r="AM22" s="303"/>
      <c r="AN22" s="263">
        <f t="shared" si="45"/>
        <v>1</v>
      </c>
      <c r="AO22" s="264" t="s">
        <v>452</v>
      </c>
      <c r="AP22" s="303"/>
      <c r="AQ22" s="318"/>
      <c r="AR22" s="319"/>
      <c r="AS22" s="319"/>
      <c r="AT22" s="335"/>
      <c r="AU22" s="335"/>
      <c r="AV22" s="264"/>
      <c r="AW22" s="265"/>
      <c r="AX22" s="211"/>
      <c r="AY22" s="246"/>
    </row>
    <row r="23" spans="1:51" s="83" customFormat="1" ht="105.75" customHeight="1" x14ac:dyDescent="0.2">
      <c r="A23" s="305"/>
      <c r="B23" s="306"/>
      <c r="C23" s="307"/>
      <c r="D23" s="308"/>
      <c r="E23" s="307"/>
      <c r="F23" s="264" t="s">
        <v>245</v>
      </c>
      <c r="G23" s="264" t="s">
        <v>35</v>
      </c>
      <c r="H23" s="207" t="s">
        <v>461</v>
      </c>
      <c r="I23" s="320"/>
      <c r="J23" s="311"/>
      <c r="K23" s="340"/>
      <c r="L23" s="325"/>
      <c r="M23" s="305"/>
      <c r="N23" s="318"/>
      <c r="O23" s="305"/>
      <c r="P23" s="318"/>
      <c r="Q23" s="318"/>
      <c r="R23" s="209" t="s">
        <v>299</v>
      </c>
      <c r="S23" s="210">
        <f t="shared" si="3"/>
        <v>1</v>
      </c>
      <c r="T23" s="303"/>
      <c r="U23" s="303"/>
      <c r="V23" s="212" t="s">
        <v>476</v>
      </c>
      <c r="W23" s="307"/>
      <c r="X23" s="304"/>
      <c r="Y23" s="262">
        <f t="shared" si="8"/>
        <v>4</v>
      </c>
      <c r="Z23" s="264" t="s">
        <v>302</v>
      </c>
      <c r="AA23" s="265"/>
      <c r="AB23" s="304"/>
      <c r="AC23" s="303"/>
      <c r="AD23" s="263">
        <f t="shared" si="9"/>
        <v>1</v>
      </c>
      <c r="AE23" s="264" t="s">
        <v>279</v>
      </c>
      <c r="AF23" s="265" t="s">
        <v>477</v>
      </c>
      <c r="AG23" s="304"/>
      <c r="AH23" s="303"/>
      <c r="AI23" s="263">
        <f t="shared" si="12"/>
        <v>1</v>
      </c>
      <c r="AJ23" s="264" t="s">
        <v>276</v>
      </c>
      <c r="AK23" s="264" t="s">
        <v>290</v>
      </c>
      <c r="AL23" s="304"/>
      <c r="AM23" s="303"/>
      <c r="AN23" s="263">
        <f t="shared" si="45"/>
        <v>4</v>
      </c>
      <c r="AO23" s="264" t="s">
        <v>478</v>
      </c>
      <c r="AP23" s="303"/>
      <c r="AQ23" s="318"/>
      <c r="AR23" s="319"/>
      <c r="AS23" s="319"/>
      <c r="AT23" s="335"/>
      <c r="AU23" s="335"/>
      <c r="AV23" s="264"/>
      <c r="AW23" s="265"/>
      <c r="AX23" s="211"/>
      <c r="AY23" s="246"/>
    </row>
    <row r="24" spans="1:51" s="268" customFormat="1" ht="105.75" customHeight="1" x14ac:dyDescent="0.2">
      <c r="A24" s="305">
        <v>6</v>
      </c>
      <c r="B24" s="306" t="s">
        <v>151</v>
      </c>
      <c r="C24" s="307" t="s">
        <v>437</v>
      </c>
      <c r="D24" s="308" t="str">
        <f>IF(C24=$B$1048075,$C$1048075,IF(C24=$B$1048076,$C$1048076,IF(C24=$B$1048077,$C$1048077,IF(C24=$B$1048078,$C$1048078,IF(C24=$B$1048079,$C$1048079,IF(C24=$B$1048080,$C$1048080,IF(C24=$B$1048081,$C$1048081,IF(C24=$B$1048082,$C$1048082,IF(C24=$B$1048083,$C$1048083,IF(C24=$B$1048084,$C$1048084,IF(C24=$B$1048087,$C$1048087,IF(C24=$B$1048088,$C$1048088,IF(C24=$B$1048089,C$1048089,IF(C24=$B$1048090,$C$1048090,IF(C24=$B$1048091,$C$1048091," ")))))))))))))))</f>
        <v>Contribuir a la formación integral,  el desarrollo social e intercultural y el acompañamiento integral, así como promover el ejercicio colectivo de la responsabilidad social aportando al mejoramiento de la calidad de vida de la comunidad universitaria.</v>
      </c>
      <c r="E24" s="307" t="s">
        <v>691</v>
      </c>
      <c r="F24" s="296" t="s">
        <v>245</v>
      </c>
      <c r="G24" s="296" t="s">
        <v>218</v>
      </c>
      <c r="H24" s="207" t="s">
        <v>692</v>
      </c>
      <c r="I24" s="307" t="s">
        <v>102</v>
      </c>
      <c r="J24" s="309" t="s">
        <v>695</v>
      </c>
      <c r="K24" s="312" t="s">
        <v>696</v>
      </c>
      <c r="L24" s="315" t="s">
        <v>697</v>
      </c>
      <c r="M24" s="350" t="s">
        <v>121</v>
      </c>
      <c r="N24" s="318">
        <f t="shared" ref="N24" si="83">IF(M24="ALTA",5,IF(M24="MEDIO ALTA",4,IF(M24="MEDIA",3,IF(M24="MEDIO BAJA",2,IF(M24="BAJA",1,0)))))</f>
        <v>1</v>
      </c>
      <c r="O24" s="350" t="s">
        <v>133</v>
      </c>
      <c r="P24" s="318">
        <f t="shared" ref="P24" si="84">IF(O24="ALTO",5,IF(O24="MEDIO ALTO",4,IF(O24="MEDIO",3,IF(O24="MEDIO BAJO",2,IF(O24="BAJO",1,0)))))</f>
        <v>5</v>
      </c>
      <c r="Q24" s="318">
        <f>P24*N24</f>
        <v>5</v>
      </c>
      <c r="R24" s="209" t="s">
        <v>299</v>
      </c>
      <c r="S24" s="210">
        <f t="shared" si="3"/>
        <v>1</v>
      </c>
      <c r="T24" s="303">
        <f t="shared" ref="T24" si="85">ROUND(AVERAGEIF(S24:S26,"&gt;0"),0)</f>
        <v>1</v>
      </c>
      <c r="U24" s="303">
        <f t="shared" ref="U24" si="86">T24*$U$8</f>
        <v>0.6</v>
      </c>
      <c r="V24" s="296" t="s">
        <v>698</v>
      </c>
      <c r="W24" s="307">
        <f t="shared" ref="W24" si="87">IF(R24="No_existen",5*$W$8,X24*$W$8)</f>
        <v>0.05</v>
      </c>
      <c r="X24" s="304">
        <f t="shared" ref="X24" si="88">ROUND(AVERAGEIF(Y24:Y26,"&gt;0"),0)</f>
        <v>1</v>
      </c>
      <c r="Y24" s="294">
        <f t="shared" si="8"/>
        <v>1</v>
      </c>
      <c r="Z24" s="296" t="s">
        <v>304</v>
      </c>
      <c r="AA24" s="297" t="s">
        <v>701</v>
      </c>
      <c r="AB24" s="304">
        <f t="shared" ref="AB24" si="89">IF(R24="No_existen",5*$AB$8,AC24*$AB$8)</f>
        <v>0.15</v>
      </c>
      <c r="AC24" s="303">
        <f t="shared" ref="AC24" si="90">ROUND(AVERAGEIF(AD24:AD26,"&gt;0"),0)</f>
        <v>1</v>
      </c>
      <c r="AD24" s="295">
        <f t="shared" si="9"/>
        <v>1</v>
      </c>
      <c r="AE24" s="296" t="s">
        <v>279</v>
      </c>
      <c r="AF24" s="297" t="s">
        <v>702</v>
      </c>
      <c r="AG24" s="304">
        <f t="shared" ref="AG24" si="91">IF(R24="No_existen",5*$AG$8,AH24*$AG$8)</f>
        <v>0.1</v>
      </c>
      <c r="AH24" s="303">
        <f t="shared" ref="AH24" si="92">ROUND(AVERAGEIF(AI24:AI26,"&gt;0"),0)</f>
        <v>1</v>
      </c>
      <c r="AI24" s="295">
        <f t="shared" si="12"/>
        <v>1</v>
      </c>
      <c r="AJ24" s="296" t="s">
        <v>276</v>
      </c>
      <c r="AK24" s="296" t="s">
        <v>286</v>
      </c>
      <c r="AL24" s="304">
        <f t="shared" ref="AL24" si="93">IF(R24="No_existen",5*$AL$8,AM24*$AL$8)</f>
        <v>0.4</v>
      </c>
      <c r="AM24" s="303">
        <f t="shared" ref="AM24" si="94">ROUND(AVERAGEIF(AN24:AN26,"&gt;0"),0)</f>
        <v>4</v>
      </c>
      <c r="AN24" s="295">
        <f t="shared" si="45"/>
        <v>4</v>
      </c>
      <c r="AO24" s="296" t="s">
        <v>478</v>
      </c>
      <c r="AP24" s="303">
        <f t="shared" ref="AP24" si="95">ROUND(AVERAGE(T24,X24,AC24,AH24,AM24),0)</f>
        <v>2</v>
      </c>
      <c r="AQ24" s="318" t="str">
        <f t="shared" ref="AQ24" si="96">IF(AP24&lt;1.5,"FUERTE",IF(AND(AP24&gt;=1.5,AP24&lt;2.5),"ACEPTABLE",IF(AP24&gt;=5,"INEXISTENTE","DÉBIL")))</f>
        <v>ACEPTABLE</v>
      </c>
      <c r="AR24" s="319">
        <f t="shared" ref="AR24" si="97">IF(Q24=0,0,ROUND((Q24*AP24),0))</f>
        <v>10</v>
      </c>
      <c r="AS24" s="319" t="str">
        <f t="shared" ref="AS24" si="98">IF(AR24&gt;=36,"GRAVE", IF(AR24&lt;=10, "LEVE", "MODERADO"))</f>
        <v>LEVE</v>
      </c>
      <c r="AT24" s="335" t="s">
        <v>703</v>
      </c>
      <c r="AU24" s="334">
        <v>0.8</v>
      </c>
      <c r="AV24" s="296" t="s">
        <v>84</v>
      </c>
      <c r="AW24" s="297"/>
      <c r="AX24" s="211"/>
      <c r="AY24" s="246"/>
    </row>
    <row r="25" spans="1:51" s="268" customFormat="1" ht="105.75" customHeight="1" x14ac:dyDescent="0.2">
      <c r="A25" s="305"/>
      <c r="B25" s="306"/>
      <c r="C25" s="307"/>
      <c r="D25" s="308"/>
      <c r="E25" s="307"/>
      <c r="F25" s="296" t="s">
        <v>246</v>
      </c>
      <c r="G25" s="296" t="s">
        <v>247</v>
      </c>
      <c r="H25" s="207" t="s">
        <v>693</v>
      </c>
      <c r="I25" s="307"/>
      <c r="J25" s="310"/>
      <c r="K25" s="313"/>
      <c r="L25" s="316"/>
      <c r="M25" s="351"/>
      <c r="N25" s="318"/>
      <c r="O25" s="351"/>
      <c r="P25" s="318"/>
      <c r="Q25" s="318"/>
      <c r="R25" s="209" t="s">
        <v>299</v>
      </c>
      <c r="S25" s="210">
        <f t="shared" si="3"/>
        <v>1</v>
      </c>
      <c r="T25" s="303"/>
      <c r="U25" s="303"/>
      <c r="V25" s="296" t="s">
        <v>699</v>
      </c>
      <c r="W25" s="307"/>
      <c r="X25" s="304"/>
      <c r="Y25" s="294">
        <f t="shared" si="8"/>
        <v>1</v>
      </c>
      <c r="Z25" s="296" t="s">
        <v>304</v>
      </c>
      <c r="AA25" s="297" t="s">
        <v>701</v>
      </c>
      <c r="AB25" s="304"/>
      <c r="AC25" s="303"/>
      <c r="AD25" s="295">
        <f t="shared" si="9"/>
        <v>1</v>
      </c>
      <c r="AE25" s="296" t="s">
        <v>279</v>
      </c>
      <c r="AF25" s="297" t="s">
        <v>482</v>
      </c>
      <c r="AG25" s="304"/>
      <c r="AH25" s="303"/>
      <c r="AI25" s="295">
        <f t="shared" si="12"/>
        <v>1</v>
      </c>
      <c r="AJ25" s="296" t="s">
        <v>276</v>
      </c>
      <c r="AK25" s="296" t="s">
        <v>286</v>
      </c>
      <c r="AL25" s="304"/>
      <c r="AM25" s="303"/>
      <c r="AN25" s="295">
        <f t="shared" si="45"/>
        <v>4</v>
      </c>
      <c r="AO25" s="296" t="s">
        <v>478</v>
      </c>
      <c r="AP25" s="303"/>
      <c r="AQ25" s="318"/>
      <c r="AR25" s="319"/>
      <c r="AS25" s="319"/>
      <c r="AT25" s="335"/>
      <c r="AU25" s="335"/>
      <c r="AV25" s="296" t="s">
        <v>84</v>
      </c>
      <c r="AW25" s="297"/>
      <c r="AX25" s="211"/>
      <c r="AY25" s="246"/>
    </row>
    <row r="26" spans="1:51" s="268" customFormat="1" ht="105.75" customHeight="1" x14ac:dyDescent="0.2">
      <c r="A26" s="305"/>
      <c r="B26" s="306"/>
      <c r="C26" s="307"/>
      <c r="D26" s="308"/>
      <c r="E26" s="307"/>
      <c r="F26" s="296" t="s">
        <v>245</v>
      </c>
      <c r="G26" s="296" t="s">
        <v>35</v>
      </c>
      <c r="H26" s="207" t="s">
        <v>694</v>
      </c>
      <c r="I26" s="307"/>
      <c r="J26" s="311"/>
      <c r="K26" s="314"/>
      <c r="L26" s="317"/>
      <c r="M26" s="352"/>
      <c r="N26" s="318"/>
      <c r="O26" s="352"/>
      <c r="P26" s="318"/>
      <c r="Q26" s="318"/>
      <c r="R26" s="209" t="s">
        <v>299</v>
      </c>
      <c r="S26" s="210">
        <f t="shared" si="3"/>
        <v>1</v>
      </c>
      <c r="T26" s="303"/>
      <c r="U26" s="303"/>
      <c r="V26" s="296" t="s">
        <v>700</v>
      </c>
      <c r="W26" s="307"/>
      <c r="X26" s="304"/>
      <c r="Y26" s="294">
        <f t="shared" si="8"/>
        <v>1</v>
      </c>
      <c r="Z26" s="296" t="s">
        <v>304</v>
      </c>
      <c r="AA26" s="297" t="s">
        <v>701</v>
      </c>
      <c r="AB26" s="304"/>
      <c r="AC26" s="303"/>
      <c r="AD26" s="295">
        <f t="shared" si="9"/>
        <v>1</v>
      </c>
      <c r="AE26" s="296" t="s">
        <v>279</v>
      </c>
      <c r="AF26" s="297" t="s">
        <v>702</v>
      </c>
      <c r="AG26" s="304"/>
      <c r="AH26" s="303"/>
      <c r="AI26" s="295">
        <f t="shared" si="12"/>
        <v>1</v>
      </c>
      <c r="AJ26" s="296" t="s">
        <v>276</v>
      </c>
      <c r="AK26" s="296" t="s">
        <v>440</v>
      </c>
      <c r="AL26" s="304"/>
      <c r="AM26" s="303"/>
      <c r="AN26" s="295">
        <f t="shared" si="45"/>
        <v>4</v>
      </c>
      <c r="AO26" s="296" t="s">
        <v>478</v>
      </c>
      <c r="AP26" s="303"/>
      <c r="AQ26" s="318"/>
      <c r="AR26" s="319"/>
      <c r="AS26" s="319"/>
      <c r="AT26" s="335"/>
      <c r="AU26" s="335"/>
      <c r="AV26" s="296" t="s">
        <v>84</v>
      </c>
      <c r="AW26" s="297"/>
      <c r="AX26" s="211"/>
      <c r="AY26" s="246"/>
    </row>
    <row r="27" spans="1:51" s="84" customFormat="1" ht="99" customHeight="1" x14ac:dyDescent="0.2">
      <c r="A27" s="305">
        <v>7</v>
      </c>
      <c r="B27" s="306" t="s">
        <v>151</v>
      </c>
      <c r="C27" s="307" t="s">
        <v>436</v>
      </c>
      <c r="D27" s="308" t="str">
        <f>IF(C27=$B$1048075,$C$1048075,IF(C27=$B$1048076,$C$1048076,IF(C27=$B$1048077,$C$1048077,IF(C27=$B$1048078,$C$1048078,IF(C27=$B$1048079,$C$1048079,IF(C27=$B$1048080,$C$1048080,IF(C27=$B$1048081,$C$1048081,IF(C27=$B$1048082,$C$1048082,IF(C27=$B$1048083,$C$1048083,IF(C27=$B$1048084,$C$1048084,IF(C27=$B$1048087,$C$1048087,IF(C27=$B$1048088,$C$1048088,IF(C27=$B$1048089,C$1048089,IF(C27=$B$1048090,$C$1048090,IF(C27=$B$1048091,$C$1048091," ")))))))))))))))</f>
        <v>Administrar y gestionar los recursos físicos, ambientales, tecnológicos, humanos y financieros orientados al desarrollo y la sostenibilidad institucional.</v>
      </c>
      <c r="E27" s="307" t="s">
        <v>438</v>
      </c>
      <c r="F27" s="264" t="s">
        <v>246</v>
      </c>
      <c r="G27" s="264" t="s">
        <v>39</v>
      </c>
      <c r="H27" s="207" t="s">
        <v>483</v>
      </c>
      <c r="I27" s="320" t="s">
        <v>102</v>
      </c>
      <c r="J27" s="309" t="s">
        <v>674</v>
      </c>
      <c r="K27" s="324" t="s">
        <v>486</v>
      </c>
      <c r="L27" s="325" t="s">
        <v>487</v>
      </c>
      <c r="M27" s="305" t="s">
        <v>121</v>
      </c>
      <c r="N27" s="318">
        <f t="shared" ref="N27" si="99">IF(M27="ALTA",5,IF(M27="MEDIO ALTA",4,IF(M27="MEDIA",3,IF(M27="MEDIO BAJA",2,IF(M27="BAJA",1,0)))))</f>
        <v>1</v>
      </c>
      <c r="O27" s="305" t="s">
        <v>137</v>
      </c>
      <c r="P27" s="318">
        <f t="shared" ref="P27" si="100">IF(O27="ALTO",5,IF(O27="MEDIO ALTO",4,IF(O27="MEDIO",3,IF(O27="MEDIO BAJO",2,IF(O27="BAJO",1,0)))))</f>
        <v>4</v>
      </c>
      <c r="Q27" s="318">
        <f t="shared" si="68"/>
        <v>4</v>
      </c>
      <c r="R27" s="209" t="s">
        <v>299</v>
      </c>
      <c r="S27" s="210">
        <f t="shared" si="3"/>
        <v>1</v>
      </c>
      <c r="T27" s="303">
        <f t="shared" ref="T27" si="101">ROUND(AVERAGEIF(S27:S29,"&gt;0"),0)</f>
        <v>1</v>
      </c>
      <c r="U27" s="303">
        <f t="shared" ref="U27" si="102">T27*$U$8</f>
        <v>0.6</v>
      </c>
      <c r="V27" s="264" t="s">
        <v>488</v>
      </c>
      <c r="W27" s="307">
        <f t="shared" ref="W27" si="103">IF(R27="No_existen",5*$W$8,X27*$W$8)</f>
        <v>0.1</v>
      </c>
      <c r="X27" s="304">
        <f t="shared" ref="X27" si="104">ROUND(AVERAGEIF(Y27:Y29,"&gt;0"),0)</f>
        <v>2</v>
      </c>
      <c r="Y27" s="262">
        <f t="shared" si="8"/>
        <v>2</v>
      </c>
      <c r="Z27" s="264" t="s">
        <v>303</v>
      </c>
      <c r="AA27" s="265"/>
      <c r="AB27" s="304">
        <f t="shared" ref="AB27" si="105">IF(R27="No_existen",5*$AB$8,AC27*$AB$8)</f>
        <v>0.15</v>
      </c>
      <c r="AC27" s="303">
        <f t="shared" ref="AC27" si="106">ROUND(AVERAGEIF(AD27:AD29,"&gt;0"),0)</f>
        <v>1</v>
      </c>
      <c r="AD27" s="263">
        <f t="shared" si="9"/>
        <v>1</v>
      </c>
      <c r="AE27" s="264" t="s">
        <v>279</v>
      </c>
      <c r="AF27" s="265" t="s">
        <v>490</v>
      </c>
      <c r="AG27" s="304">
        <f t="shared" ref="AG27" si="107">IF(R27="No_existen",5*$AG$8,AH27*$AG$8)</f>
        <v>0.1</v>
      </c>
      <c r="AH27" s="303">
        <f t="shared" ref="AH27" si="108">ROUND(AVERAGEIF(AI27:AI29,"&gt;0"),0)</f>
        <v>1</v>
      </c>
      <c r="AI27" s="263">
        <f t="shared" si="12"/>
        <v>1</v>
      </c>
      <c r="AJ27" s="264" t="s">
        <v>276</v>
      </c>
      <c r="AK27" s="264" t="s">
        <v>285</v>
      </c>
      <c r="AL27" s="304">
        <f t="shared" ref="AL27" si="109">IF(R27="No_existen",5*$AL$8,AM27*$AL$8)</f>
        <v>0.4</v>
      </c>
      <c r="AM27" s="303">
        <f t="shared" ref="AM27" si="110">ROUND(AVERAGEIF(AN27:AN29,"&gt;0"),0)</f>
        <v>4</v>
      </c>
      <c r="AN27" s="263">
        <f t="shared" si="45"/>
        <v>4</v>
      </c>
      <c r="AO27" s="264" t="s">
        <v>478</v>
      </c>
      <c r="AP27" s="303">
        <f t="shared" ref="AP27" si="111">ROUND(AVERAGE(T27,X27,AC27,AH27,AM27),0)</f>
        <v>2</v>
      </c>
      <c r="AQ27" s="318" t="str">
        <f t="shared" ref="AQ27" si="112">IF(AP27&lt;1.5,"FUERTE",IF(AND(AP27&gt;=1.5,AP27&lt;2.5),"ACEPTABLE",IF(AP27&gt;=5,"INEXISTENTE","DÉBIL")))</f>
        <v>ACEPTABLE</v>
      </c>
      <c r="AR27" s="319">
        <f t="shared" ref="AR27" si="113">IF(Q27=0,0,ROUND((Q27*AP27),0))</f>
        <v>8</v>
      </c>
      <c r="AS27" s="319" t="str">
        <f t="shared" ref="AS27" si="114">IF(AR27&gt;=36,"GRAVE", IF(AR27&lt;=10, "LEVE", "MODERADO"))</f>
        <v>LEVE</v>
      </c>
      <c r="AT27" s="335" t="s">
        <v>492</v>
      </c>
      <c r="AU27" s="334" t="s">
        <v>493</v>
      </c>
      <c r="AV27" s="264" t="s">
        <v>84</v>
      </c>
      <c r="AW27" s="265"/>
      <c r="AX27" s="211"/>
      <c r="AY27" s="246"/>
    </row>
    <row r="28" spans="1:51" s="84" customFormat="1" ht="70.150000000000006" customHeight="1" x14ac:dyDescent="0.2">
      <c r="A28" s="305"/>
      <c r="B28" s="306"/>
      <c r="C28" s="307"/>
      <c r="D28" s="308"/>
      <c r="E28" s="307"/>
      <c r="F28" s="264" t="s">
        <v>245</v>
      </c>
      <c r="G28" s="264" t="s">
        <v>35</v>
      </c>
      <c r="H28" s="207" t="s">
        <v>484</v>
      </c>
      <c r="I28" s="320"/>
      <c r="J28" s="310"/>
      <c r="K28" s="340"/>
      <c r="L28" s="325"/>
      <c r="M28" s="305"/>
      <c r="N28" s="318"/>
      <c r="O28" s="305"/>
      <c r="P28" s="318"/>
      <c r="Q28" s="318"/>
      <c r="R28" s="209" t="s">
        <v>299</v>
      </c>
      <c r="S28" s="210">
        <f t="shared" si="3"/>
        <v>1</v>
      </c>
      <c r="T28" s="303"/>
      <c r="U28" s="303"/>
      <c r="V28" s="264" t="s">
        <v>489</v>
      </c>
      <c r="W28" s="307"/>
      <c r="X28" s="304"/>
      <c r="Y28" s="262">
        <f t="shared" si="8"/>
        <v>2</v>
      </c>
      <c r="Z28" s="264" t="s">
        <v>303</v>
      </c>
      <c r="AA28" s="265"/>
      <c r="AB28" s="304"/>
      <c r="AC28" s="303"/>
      <c r="AD28" s="263">
        <f t="shared" si="9"/>
        <v>1</v>
      </c>
      <c r="AE28" s="264" t="s">
        <v>279</v>
      </c>
      <c r="AF28" s="265" t="s">
        <v>491</v>
      </c>
      <c r="AG28" s="304"/>
      <c r="AH28" s="303"/>
      <c r="AI28" s="263">
        <f t="shared" si="12"/>
        <v>1</v>
      </c>
      <c r="AJ28" s="264" t="s">
        <v>276</v>
      </c>
      <c r="AK28" s="264" t="s">
        <v>285</v>
      </c>
      <c r="AL28" s="304"/>
      <c r="AM28" s="303"/>
      <c r="AN28" s="263">
        <f t="shared" si="45"/>
        <v>4</v>
      </c>
      <c r="AO28" s="264" t="s">
        <v>478</v>
      </c>
      <c r="AP28" s="303"/>
      <c r="AQ28" s="318"/>
      <c r="AR28" s="319"/>
      <c r="AS28" s="319"/>
      <c r="AT28" s="335"/>
      <c r="AU28" s="335"/>
      <c r="AV28" s="264" t="s">
        <v>84</v>
      </c>
      <c r="AW28" s="265"/>
      <c r="AX28" s="211"/>
      <c r="AY28" s="246"/>
    </row>
    <row r="29" spans="1:51" s="84" customFormat="1" ht="70.150000000000006" customHeight="1" x14ac:dyDescent="0.2">
      <c r="A29" s="305"/>
      <c r="B29" s="306"/>
      <c r="C29" s="307"/>
      <c r="D29" s="308"/>
      <c r="E29" s="307"/>
      <c r="F29" s="264" t="s">
        <v>246</v>
      </c>
      <c r="G29" s="264" t="s">
        <v>247</v>
      </c>
      <c r="H29" s="207" t="s">
        <v>485</v>
      </c>
      <c r="I29" s="320"/>
      <c r="J29" s="311"/>
      <c r="K29" s="340"/>
      <c r="L29" s="325"/>
      <c r="M29" s="305"/>
      <c r="N29" s="318"/>
      <c r="O29" s="305"/>
      <c r="P29" s="318"/>
      <c r="Q29" s="318"/>
      <c r="R29" s="209"/>
      <c r="S29" s="210">
        <f t="shared" si="3"/>
        <v>0</v>
      </c>
      <c r="T29" s="303"/>
      <c r="U29" s="303"/>
      <c r="V29" s="264"/>
      <c r="W29" s="307"/>
      <c r="X29" s="304"/>
      <c r="Y29" s="262">
        <f t="shared" si="8"/>
        <v>0</v>
      </c>
      <c r="Z29" s="264"/>
      <c r="AA29" s="265"/>
      <c r="AB29" s="304"/>
      <c r="AC29" s="303"/>
      <c r="AD29" s="263">
        <f t="shared" si="9"/>
        <v>0</v>
      </c>
      <c r="AE29" s="264"/>
      <c r="AF29" s="265"/>
      <c r="AG29" s="304"/>
      <c r="AH29" s="303"/>
      <c r="AI29" s="263">
        <f t="shared" si="12"/>
        <v>0</v>
      </c>
      <c r="AJ29" s="264"/>
      <c r="AK29" s="264"/>
      <c r="AL29" s="304"/>
      <c r="AM29" s="303"/>
      <c r="AN29" s="263">
        <f t="shared" si="45"/>
        <v>0</v>
      </c>
      <c r="AO29" s="264"/>
      <c r="AP29" s="303"/>
      <c r="AQ29" s="318"/>
      <c r="AR29" s="319"/>
      <c r="AS29" s="319"/>
      <c r="AT29" s="335"/>
      <c r="AU29" s="335"/>
      <c r="AV29" s="264"/>
      <c r="AW29" s="265"/>
      <c r="AX29" s="211"/>
      <c r="AY29" s="246"/>
    </row>
    <row r="30" spans="1:51" s="84" customFormat="1" ht="103.5" customHeight="1" x14ac:dyDescent="0.2">
      <c r="A30" s="305">
        <v>8</v>
      </c>
      <c r="B30" s="306" t="s">
        <v>146</v>
      </c>
      <c r="C30" s="307" t="s">
        <v>158</v>
      </c>
      <c r="D30" s="362" t="str">
        <f>IF(C30=$B$1048075,$C$1048075,IF(C30=$B$1048076,$C$1048076,IF(C30=$B$1048077,$C$1048077,IF(C30=$B$1048078,$C$1048078,IF(C30=$B$1048079,$C$1048079,IF(C30=$B$1048080,$C$1048080,IF(C30=$B$1048081,$C$1048081,IF(C30=$B$1048082,$C$1048082,IF(C30=$B$1048083,$C$1048083,IF(C30=$B$1048084,$C$1048084,IF(C30=$B$1048087,$C$1048087,IF(C30=$B$1048088,$C$1048088,IF(C30=$B$1048089,C$1048089,IF(C30=$B$1048090,$C$1048090,IF(C30=$B$1048091,$C$1048091," ")))))))))))))))</f>
        <v>Orientar el desarrollo de la Universidad mediante el direccionamiento estratégico y visión compartida de la comunidad universitaria, a fin de lograr los objetivos misionales.</v>
      </c>
      <c r="E30" s="307" t="s">
        <v>167</v>
      </c>
      <c r="F30" s="264" t="s">
        <v>245</v>
      </c>
      <c r="G30" s="264" t="s">
        <v>33</v>
      </c>
      <c r="H30" s="207" t="s">
        <v>494</v>
      </c>
      <c r="I30" s="320" t="s">
        <v>104</v>
      </c>
      <c r="J30" s="326" t="s">
        <v>675</v>
      </c>
      <c r="K30" s="328" t="s">
        <v>497</v>
      </c>
      <c r="L30" s="325" t="s">
        <v>498</v>
      </c>
      <c r="M30" s="305" t="s">
        <v>143</v>
      </c>
      <c r="N30" s="318">
        <f t="shared" ref="N30" si="115">IF(M30="ALTA",5,IF(M30="MEDIO ALTA",4,IF(M30="MEDIA",3,IF(M30="MEDIO BAJA",2,IF(M30="BAJA",1,0)))))</f>
        <v>4</v>
      </c>
      <c r="O30" s="305" t="s">
        <v>134</v>
      </c>
      <c r="P30" s="318">
        <f t="shared" ref="P30" si="116">IF(O30="ALTO",5,IF(O30="MEDIO ALTO",4,IF(O30="MEDIO",3,IF(O30="MEDIO BAJO",2,IF(O30="BAJO",1,0)))))</f>
        <v>3</v>
      </c>
      <c r="Q30" s="318">
        <f t="shared" si="68"/>
        <v>12</v>
      </c>
      <c r="R30" s="209" t="s">
        <v>298</v>
      </c>
      <c r="S30" s="210">
        <f t="shared" si="3"/>
        <v>2</v>
      </c>
      <c r="T30" s="303">
        <f t="shared" ref="T30" si="117">ROUND(AVERAGEIF(S30:S32,"&gt;0"),0)</f>
        <v>3</v>
      </c>
      <c r="U30" s="303">
        <f t="shared" ref="U30" si="118">T30*$U$8</f>
        <v>1.7999999999999998</v>
      </c>
      <c r="V30" s="264" t="s">
        <v>499</v>
      </c>
      <c r="W30" s="307">
        <f t="shared" ref="W30" si="119">IF(R30="No_existen",5*$W$8,X30*$W$8)</f>
        <v>0.2</v>
      </c>
      <c r="X30" s="304">
        <f t="shared" ref="X30" si="120">ROUND(AVERAGEIF(Y30:Y32,"&gt;0"),0)</f>
        <v>4</v>
      </c>
      <c r="Y30" s="262">
        <f t="shared" si="8"/>
        <v>4</v>
      </c>
      <c r="Z30" s="264" t="s">
        <v>302</v>
      </c>
      <c r="AA30" s="265"/>
      <c r="AB30" s="304">
        <f t="shared" ref="AB30" si="121">IF(R30="No_existen",5*$AB$8,AC30*$AB$8)</f>
        <v>0.15</v>
      </c>
      <c r="AC30" s="303">
        <f t="shared" ref="AC30" si="122">ROUND(AVERAGEIF(AD30:AD32,"&gt;0"),0)</f>
        <v>1</v>
      </c>
      <c r="AD30" s="263">
        <f t="shared" si="9"/>
        <v>1</v>
      </c>
      <c r="AE30" s="264" t="s">
        <v>279</v>
      </c>
      <c r="AF30" s="265" t="s">
        <v>502</v>
      </c>
      <c r="AG30" s="304">
        <f t="shared" ref="AG30" si="123">IF(R30="No_existen",5*$AG$8,AH30*$AG$8)</f>
        <v>0.1</v>
      </c>
      <c r="AH30" s="303">
        <f t="shared" ref="AH30" si="124">ROUND(AVERAGEIF(AI30:AI32,"&gt;0"),0)</f>
        <v>1</v>
      </c>
      <c r="AI30" s="263">
        <f t="shared" si="12"/>
        <v>1</v>
      </c>
      <c r="AJ30" s="264" t="s">
        <v>276</v>
      </c>
      <c r="AK30" s="264" t="s">
        <v>291</v>
      </c>
      <c r="AL30" s="304">
        <f t="shared" ref="AL30" si="125">IF(R30="No_existen",5*$AL$8,AM30*$AL$8)</f>
        <v>0.1</v>
      </c>
      <c r="AM30" s="303">
        <f t="shared" ref="AM30" si="126">ROUND(AVERAGEIF(AN30:AN32,"&gt;0"),0)</f>
        <v>1</v>
      </c>
      <c r="AN30" s="263">
        <f t="shared" si="45"/>
        <v>1</v>
      </c>
      <c r="AO30" s="264" t="s">
        <v>452</v>
      </c>
      <c r="AP30" s="303">
        <f t="shared" ref="AP30" si="127">ROUND(AVERAGE(T30,X30,AC30,AH30,AM30),0)</f>
        <v>2</v>
      </c>
      <c r="AQ30" s="318" t="str">
        <f t="shared" ref="AQ30" si="128">IF(AP30&lt;1.5,"FUERTE",IF(AND(AP30&gt;=1.5,AP30&lt;2.5),"ACEPTABLE",IF(AP30&gt;=5,"INEXISTENTE","DÉBIL")))</f>
        <v>ACEPTABLE</v>
      </c>
      <c r="AR30" s="319">
        <f t="shared" ref="AR30" si="129">IF(Q30=0,0,ROUND((Q30*AP30),0))</f>
        <v>24</v>
      </c>
      <c r="AS30" s="319" t="str">
        <f t="shared" ref="AS30" si="130">IF(AR30&gt;=36,"GRAVE", IF(AR30&lt;=10, "LEVE", "MODERADO"))</f>
        <v>MODERADO</v>
      </c>
      <c r="AT30" s="335" t="s">
        <v>503</v>
      </c>
      <c r="AU30" s="334">
        <v>0.8</v>
      </c>
      <c r="AV30" s="264" t="s">
        <v>85</v>
      </c>
      <c r="AW30" s="257" t="s">
        <v>504</v>
      </c>
      <c r="AX30" s="259">
        <v>44926</v>
      </c>
      <c r="AY30" s="246"/>
    </row>
    <row r="31" spans="1:51" s="84" customFormat="1" ht="70.150000000000006" customHeight="1" x14ac:dyDescent="0.2">
      <c r="A31" s="305"/>
      <c r="B31" s="306"/>
      <c r="C31" s="307"/>
      <c r="D31" s="362"/>
      <c r="E31" s="307"/>
      <c r="F31" s="264" t="s">
        <v>245</v>
      </c>
      <c r="G31" s="264" t="s">
        <v>32</v>
      </c>
      <c r="H31" s="207" t="s">
        <v>495</v>
      </c>
      <c r="I31" s="320"/>
      <c r="J31" s="372"/>
      <c r="K31" s="328"/>
      <c r="L31" s="325"/>
      <c r="M31" s="305"/>
      <c r="N31" s="318"/>
      <c r="O31" s="305"/>
      <c r="P31" s="318"/>
      <c r="Q31" s="318"/>
      <c r="R31" s="209" t="s">
        <v>369</v>
      </c>
      <c r="S31" s="210">
        <f t="shared" si="3"/>
        <v>4</v>
      </c>
      <c r="T31" s="303"/>
      <c r="U31" s="303"/>
      <c r="V31" s="264" t="s">
        <v>500</v>
      </c>
      <c r="W31" s="307"/>
      <c r="X31" s="304"/>
      <c r="Y31" s="262">
        <f t="shared" si="8"/>
        <v>4</v>
      </c>
      <c r="Z31" s="264" t="s">
        <v>302</v>
      </c>
      <c r="AA31" s="265"/>
      <c r="AB31" s="304"/>
      <c r="AC31" s="303"/>
      <c r="AD31" s="263">
        <f t="shared" si="9"/>
        <v>1</v>
      </c>
      <c r="AE31" s="264" t="s">
        <v>279</v>
      </c>
      <c r="AF31" s="265" t="s">
        <v>502</v>
      </c>
      <c r="AG31" s="304"/>
      <c r="AH31" s="303"/>
      <c r="AI31" s="263">
        <f t="shared" si="12"/>
        <v>1</v>
      </c>
      <c r="AJ31" s="264" t="s">
        <v>276</v>
      </c>
      <c r="AK31" s="264" t="s">
        <v>291</v>
      </c>
      <c r="AL31" s="304"/>
      <c r="AM31" s="303"/>
      <c r="AN31" s="263">
        <f t="shared" si="45"/>
        <v>1</v>
      </c>
      <c r="AO31" s="264" t="s">
        <v>452</v>
      </c>
      <c r="AP31" s="303"/>
      <c r="AQ31" s="318"/>
      <c r="AR31" s="319"/>
      <c r="AS31" s="319"/>
      <c r="AT31" s="335"/>
      <c r="AU31" s="335"/>
      <c r="AV31" s="264"/>
      <c r="AW31" s="265"/>
      <c r="AX31" s="211"/>
      <c r="AY31" s="246"/>
    </row>
    <row r="32" spans="1:51" s="84" customFormat="1" ht="87" customHeight="1" x14ac:dyDescent="0.2">
      <c r="A32" s="305"/>
      <c r="B32" s="306"/>
      <c r="C32" s="307"/>
      <c r="D32" s="362"/>
      <c r="E32" s="307"/>
      <c r="F32" s="264" t="s">
        <v>245</v>
      </c>
      <c r="G32" s="264" t="s">
        <v>35</v>
      </c>
      <c r="H32" s="207" t="s">
        <v>496</v>
      </c>
      <c r="I32" s="320"/>
      <c r="J32" s="372"/>
      <c r="K32" s="328"/>
      <c r="L32" s="325"/>
      <c r="M32" s="305"/>
      <c r="N32" s="318"/>
      <c r="O32" s="305"/>
      <c r="P32" s="318"/>
      <c r="Q32" s="318"/>
      <c r="R32" s="209" t="s">
        <v>298</v>
      </c>
      <c r="S32" s="210">
        <f t="shared" si="3"/>
        <v>2</v>
      </c>
      <c r="T32" s="303"/>
      <c r="U32" s="303"/>
      <c r="V32" s="264" t="s">
        <v>501</v>
      </c>
      <c r="W32" s="307"/>
      <c r="X32" s="304"/>
      <c r="Y32" s="262">
        <f t="shared" si="8"/>
        <v>4</v>
      </c>
      <c r="Z32" s="264" t="s">
        <v>302</v>
      </c>
      <c r="AA32" s="265"/>
      <c r="AB32" s="304"/>
      <c r="AC32" s="303"/>
      <c r="AD32" s="263">
        <f t="shared" si="9"/>
        <v>1</v>
      </c>
      <c r="AE32" s="264" t="s">
        <v>279</v>
      </c>
      <c r="AF32" s="265" t="s">
        <v>502</v>
      </c>
      <c r="AG32" s="304"/>
      <c r="AH32" s="303"/>
      <c r="AI32" s="263">
        <f t="shared" si="12"/>
        <v>1</v>
      </c>
      <c r="AJ32" s="264" t="s">
        <v>276</v>
      </c>
      <c r="AK32" s="264" t="s">
        <v>291</v>
      </c>
      <c r="AL32" s="304"/>
      <c r="AM32" s="303"/>
      <c r="AN32" s="263">
        <f t="shared" si="45"/>
        <v>1</v>
      </c>
      <c r="AO32" s="264" t="s">
        <v>452</v>
      </c>
      <c r="AP32" s="303"/>
      <c r="AQ32" s="318"/>
      <c r="AR32" s="319"/>
      <c r="AS32" s="319"/>
      <c r="AT32" s="335"/>
      <c r="AU32" s="335"/>
      <c r="AV32" s="264"/>
      <c r="AW32" s="265"/>
      <c r="AX32" s="211"/>
      <c r="AY32" s="246"/>
    </row>
    <row r="33" spans="1:51" s="84" customFormat="1" ht="146.25" customHeight="1" x14ac:dyDescent="0.2">
      <c r="A33" s="305">
        <v>9</v>
      </c>
      <c r="B33" s="306" t="s">
        <v>146</v>
      </c>
      <c r="C33" s="307" t="s">
        <v>161</v>
      </c>
      <c r="D33" s="308" t="str">
        <f>IF(C33=$B$1048075,$C$1048075,IF(C33=$B$1048076,$C$1048076,IF(C33=$B$1048077,$C$1048077,IF(C33=$B$1048078,$C$1048078,IF(C33=$B$1048079,$C$1048079,IF(C33=$B$1048080,$C$1048080,IF(C33=$B$1048081,$C$1048081,IF(C33=$B$1048082,$C$1048082,IF(C33=$B$1048083,$C$1048083,IF(C33=$B$1048084,$C$1048084,IF(C33=$B$1048087,$C$1048087,IF(C33=$B$1048088,$C$1048088,IF(C33=$B$1048089,C$1048089,IF(C33=$B$1048090,$C$1048090,IF(C33=$B$1048091,$C$1048091," ")))))))))))))))</f>
        <v>Garantizar el aseguramiento de la calidad institucional, mediante acciones permanentes de autoevalución  y  autorregulación, la implementación de diferentes sistemas de gestión y el mejoramiento de procesos, que promuevan la mejora continua, la satisfacción de los usuarios internos y externos y la consolidación de una cultura de calidad institucional.</v>
      </c>
      <c r="E33" s="307" t="s">
        <v>167</v>
      </c>
      <c r="F33" s="264" t="s">
        <v>245</v>
      </c>
      <c r="G33" s="264" t="s">
        <v>32</v>
      </c>
      <c r="H33" s="207" t="s">
        <v>505</v>
      </c>
      <c r="I33" s="320" t="s">
        <v>136</v>
      </c>
      <c r="J33" s="309" t="s">
        <v>676</v>
      </c>
      <c r="K33" s="324" t="s">
        <v>506</v>
      </c>
      <c r="L33" s="325" t="s">
        <v>507</v>
      </c>
      <c r="M33" s="305" t="s">
        <v>121</v>
      </c>
      <c r="N33" s="318">
        <f t="shared" ref="N33" si="131">IF(M33="ALTA",5,IF(M33="MEDIO ALTA",4,IF(M33="MEDIA",3,IF(M33="MEDIO BAJA",2,IF(M33="BAJA",1,0)))))</f>
        <v>1</v>
      </c>
      <c r="O33" s="305" t="s">
        <v>137</v>
      </c>
      <c r="P33" s="318">
        <f t="shared" ref="P33" si="132">IF(O33="ALTO",5,IF(O33="MEDIO ALTO",4,IF(O33="MEDIO",3,IF(O33="MEDIO BAJO",2,IF(O33="BAJO",1,0)))))</f>
        <v>4</v>
      </c>
      <c r="Q33" s="318">
        <f t="shared" si="68"/>
        <v>4</v>
      </c>
      <c r="R33" s="209" t="s">
        <v>299</v>
      </c>
      <c r="S33" s="210">
        <f t="shared" si="3"/>
        <v>1</v>
      </c>
      <c r="T33" s="303">
        <f t="shared" ref="T33" si="133">ROUND(AVERAGEIF(S33:S35,"&gt;0"),0)</f>
        <v>1</v>
      </c>
      <c r="U33" s="303">
        <f t="shared" ref="U33" si="134">T33*$U$8</f>
        <v>0.6</v>
      </c>
      <c r="V33" s="264" t="s">
        <v>508</v>
      </c>
      <c r="W33" s="307">
        <f t="shared" ref="W33" si="135">IF(R33="No_existen",5*$W$8,X33*$W$8)</f>
        <v>0.2</v>
      </c>
      <c r="X33" s="304">
        <f t="shared" ref="X33" si="136">ROUND(AVERAGEIF(Y33:Y35,"&gt;0"),0)</f>
        <v>4</v>
      </c>
      <c r="Y33" s="262">
        <f t="shared" si="8"/>
        <v>4</v>
      </c>
      <c r="Z33" s="264" t="s">
        <v>302</v>
      </c>
      <c r="AA33" s="265"/>
      <c r="AB33" s="304">
        <f t="shared" ref="AB33" si="137">IF(R33="No_existen",5*$AB$8,AC33*$AB$8)</f>
        <v>0.15</v>
      </c>
      <c r="AC33" s="303">
        <f t="shared" ref="AC33" si="138">ROUND(AVERAGEIF(AD33:AD35,"&gt;0"),0)</f>
        <v>1</v>
      </c>
      <c r="AD33" s="263">
        <f t="shared" si="9"/>
        <v>1</v>
      </c>
      <c r="AE33" s="264" t="s">
        <v>279</v>
      </c>
      <c r="AF33" s="265" t="s">
        <v>509</v>
      </c>
      <c r="AG33" s="304">
        <f t="shared" ref="AG33" si="139">IF(R33="No_existen",5*$AG$8,AH33*$AG$8)</f>
        <v>0.1</v>
      </c>
      <c r="AH33" s="303">
        <f t="shared" ref="AH33" si="140">ROUND(AVERAGEIF(AI33:AI35,"&gt;0"),0)</f>
        <v>1</v>
      </c>
      <c r="AI33" s="263">
        <f t="shared" si="12"/>
        <v>1</v>
      </c>
      <c r="AJ33" s="264" t="s">
        <v>276</v>
      </c>
      <c r="AK33" s="264" t="s">
        <v>283</v>
      </c>
      <c r="AL33" s="304">
        <f t="shared" ref="AL33" si="141">IF(R33="No_existen",5*$AL$8,AM33*$AL$8)</f>
        <v>0.1</v>
      </c>
      <c r="AM33" s="303">
        <f t="shared" ref="AM33" si="142">ROUND(AVERAGEIF(AN33:AN35,"&gt;0"),0)</f>
        <v>1</v>
      </c>
      <c r="AN33" s="263">
        <f t="shared" si="45"/>
        <v>1</v>
      </c>
      <c r="AO33" s="264" t="s">
        <v>452</v>
      </c>
      <c r="AP33" s="303">
        <f t="shared" ref="AP33" si="143">ROUND(AVERAGE(T33,X33,AC33,AH33,AM33),0)</f>
        <v>2</v>
      </c>
      <c r="AQ33" s="318" t="str">
        <f t="shared" ref="AQ33" si="144">IF(AP33&lt;1.5,"FUERTE",IF(AND(AP33&gt;=1.5,AP33&lt;2.5),"ACEPTABLE",IF(AP33&gt;=5,"INEXISTENTE","DÉBIL")))</f>
        <v>ACEPTABLE</v>
      </c>
      <c r="AR33" s="319">
        <f t="shared" ref="AR33" si="145">IF(Q33=0,0,ROUND((Q33*AP33),0))</f>
        <v>8</v>
      </c>
      <c r="AS33" s="319" t="str">
        <f t="shared" ref="AS33" si="146">IF(AR33&gt;=36,"GRAVE", IF(AR33&lt;=10, "LEVE", "MODERADO"))</f>
        <v>LEVE</v>
      </c>
      <c r="AT33" s="335" t="s">
        <v>510</v>
      </c>
      <c r="AU33" s="337">
        <v>0</v>
      </c>
      <c r="AV33" s="264" t="s">
        <v>84</v>
      </c>
      <c r="AW33" s="265"/>
      <c r="AX33" s="211"/>
      <c r="AY33" s="246"/>
    </row>
    <row r="34" spans="1:51" s="84" customFormat="1" ht="70.150000000000006" customHeight="1" x14ac:dyDescent="0.2">
      <c r="A34" s="305"/>
      <c r="B34" s="306"/>
      <c r="C34" s="307"/>
      <c r="D34" s="308"/>
      <c r="E34" s="307"/>
      <c r="F34" s="264"/>
      <c r="G34" s="264"/>
      <c r="H34" s="207"/>
      <c r="I34" s="320"/>
      <c r="J34" s="310"/>
      <c r="K34" s="340"/>
      <c r="L34" s="325"/>
      <c r="M34" s="305"/>
      <c r="N34" s="318"/>
      <c r="O34" s="305"/>
      <c r="P34" s="318"/>
      <c r="Q34" s="318"/>
      <c r="R34" s="209"/>
      <c r="S34" s="210">
        <f t="shared" si="3"/>
        <v>0</v>
      </c>
      <c r="T34" s="303"/>
      <c r="U34" s="303"/>
      <c r="V34" s="264"/>
      <c r="W34" s="307"/>
      <c r="X34" s="304"/>
      <c r="Y34" s="262">
        <f t="shared" si="8"/>
        <v>0</v>
      </c>
      <c r="Z34" s="264"/>
      <c r="AA34" s="265"/>
      <c r="AB34" s="304"/>
      <c r="AC34" s="303"/>
      <c r="AD34" s="263">
        <f t="shared" si="9"/>
        <v>0</v>
      </c>
      <c r="AE34" s="264"/>
      <c r="AF34" s="265"/>
      <c r="AG34" s="304"/>
      <c r="AH34" s="303"/>
      <c r="AI34" s="263">
        <f t="shared" si="12"/>
        <v>0</v>
      </c>
      <c r="AJ34" s="264"/>
      <c r="AK34" s="264"/>
      <c r="AL34" s="304"/>
      <c r="AM34" s="303"/>
      <c r="AN34" s="263">
        <f t="shared" si="45"/>
        <v>0</v>
      </c>
      <c r="AO34" s="264"/>
      <c r="AP34" s="303"/>
      <c r="AQ34" s="318"/>
      <c r="AR34" s="319"/>
      <c r="AS34" s="319"/>
      <c r="AT34" s="335"/>
      <c r="AU34" s="337"/>
      <c r="AV34" s="264"/>
      <c r="AW34" s="265"/>
      <c r="AX34" s="211"/>
      <c r="AY34" s="246"/>
    </row>
    <row r="35" spans="1:51" s="84" customFormat="1" ht="70.150000000000006" customHeight="1" x14ac:dyDescent="0.2">
      <c r="A35" s="305"/>
      <c r="B35" s="306"/>
      <c r="C35" s="307"/>
      <c r="D35" s="308"/>
      <c r="E35" s="307"/>
      <c r="F35" s="264"/>
      <c r="G35" s="264"/>
      <c r="H35" s="207"/>
      <c r="I35" s="320"/>
      <c r="J35" s="311"/>
      <c r="K35" s="340"/>
      <c r="L35" s="325"/>
      <c r="M35" s="305"/>
      <c r="N35" s="318"/>
      <c r="O35" s="305"/>
      <c r="P35" s="318"/>
      <c r="Q35" s="318"/>
      <c r="R35" s="209"/>
      <c r="S35" s="210">
        <f t="shared" si="3"/>
        <v>0</v>
      </c>
      <c r="T35" s="303"/>
      <c r="U35" s="303"/>
      <c r="V35" s="264"/>
      <c r="W35" s="307"/>
      <c r="X35" s="304"/>
      <c r="Y35" s="262">
        <f t="shared" si="8"/>
        <v>0</v>
      </c>
      <c r="Z35" s="264"/>
      <c r="AA35" s="265"/>
      <c r="AB35" s="304"/>
      <c r="AC35" s="303"/>
      <c r="AD35" s="263">
        <f t="shared" si="9"/>
        <v>0</v>
      </c>
      <c r="AE35" s="264"/>
      <c r="AF35" s="265"/>
      <c r="AG35" s="304"/>
      <c r="AH35" s="303"/>
      <c r="AI35" s="263">
        <f t="shared" si="12"/>
        <v>0</v>
      </c>
      <c r="AJ35" s="264"/>
      <c r="AK35" s="264"/>
      <c r="AL35" s="304"/>
      <c r="AM35" s="303"/>
      <c r="AN35" s="263">
        <f t="shared" si="45"/>
        <v>0</v>
      </c>
      <c r="AO35" s="264"/>
      <c r="AP35" s="303"/>
      <c r="AQ35" s="318"/>
      <c r="AR35" s="319"/>
      <c r="AS35" s="319"/>
      <c r="AT35" s="335"/>
      <c r="AU35" s="337"/>
      <c r="AV35" s="264"/>
      <c r="AW35" s="265"/>
      <c r="AX35" s="211"/>
      <c r="AY35" s="246"/>
    </row>
    <row r="36" spans="1:51" ht="70.150000000000006" customHeight="1" x14ac:dyDescent="0.2">
      <c r="A36" s="305">
        <v>10</v>
      </c>
      <c r="B36" s="306" t="s">
        <v>146</v>
      </c>
      <c r="C36" s="307" t="s">
        <v>157</v>
      </c>
      <c r="D36" s="308" t="str">
        <f>IF(C36=$B$1048075,$C$1048075,IF(C36=$B$1048076,$C$1048076,IF(C36=$B$1048077,$C$1048077,IF(C36=$B$1048078,$C$1048078,IF(C36=$B$1048079,$C$1048079,IF(C36=$B$1048080,$C$1048080,IF(C36=$B$1048081,$C$1048081,IF(C36=$B$1048082,$C$1048082,IF(C36=$B$1048083,$C$1048083,IF(C36=$B$1048084,$C$1048084,IF(C36=$B$1048087,$C$1048087,IF(C36=$B$1048088,$C$1048088,IF(C36=$B$1048089,C$1048089,IF(C36=$B$1048090,$C$1048090,IF(C36=$B$1048091,$C$1048091," ")))))))))))))))</f>
        <v>Administrar y ejecutar los recursos de la institución generando en los procesos mayor eficiencia y eficacia para dar una respuesta oportuna a los servicios demandados en el cumplimiento de las funciones misionales.</v>
      </c>
      <c r="E36" s="320" t="s">
        <v>165</v>
      </c>
      <c r="F36" s="264" t="s">
        <v>245</v>
      </c>
      <c r="G36" s="264" t="s">
        <v>35</v>
      </c>
      <c r="H36" s="207" t="s">
        <v>512</v>
      </c>
      <c r="I36" s="320" t="s">
        <v>102</v>
      </c>
      <c r="J36" s="309" t="s">
        <v>618</v>
      </c>
      <c r="K36" s="324" t="s">
        <v>515</v>
      </c>
      <c r="L36" s="325" t="s">
        <v>516</v>
      </c>
      <c r="M36" s="305" t="s">
        <v>142</v>
      </c>
      <c r="N36" s="318">
        <f t="shared" ref="N36:N42" si="147">IF(M36="ALTA",5,IF(M36="MEDIO ALTA",4,IF(M36="MEDIA",3,IF(M36="MEDIO BAJA",2,IF(M36="BAJA",1,0)))))</f>
        <v>5</v>
      </c>
      <c r="O36" s="305" t="s">
        <v>133</v>
      </c>
      <c r="P36" s="318">
        <f t="shared" ref="P36:P42" si="148">IF(O36="ALTO",5,IF(O36="MEDIO ALTO",4,IF(O36="MEDIO",3,IF(O36="MEDIO BAJO",2,IF(O36="BAJO",1,0)))))</f>
        <v>5</v>
      </c>
      <c r="Q36" s="318">
        <f t="shared" ref="Q36:Q42" si="149">P36*N36</f>
        <v>25</v>
      </c>
      <c r="R36" s="209" t="s">
        <v>299</v>
      </c>
      <c r="S36" s="210">
        <f t="shared" si="3"/>
        <v>1</v>
      </c>
      <c r="T36" s="303">
        <f t="shared" ref="T36:T42" si="150">ROUND(AVERAGEIF(S36:S38,"&gt;0"),0)</f>
        <v>1</v>
      </c>
      <c r="U36" s="303">
        <f t="shared" ref="U36:U42" si="151">T36*$U$8</f>
        <v>0.6</v>
      </c>
      <c r="V36" s="264" t="s">
        <v>517</v>
      </c>
      <c r="W36" s="307">
        <f t="shared" ref="W36" si="152">IF(R36="No_existen",5*$W$8,X36*$W$8)</f>
        <v>0.2</v>
      </c>
      <c r="X36" s="304">
        <f t="shared" ref="X36" si="153">ROUND(AVERAGEIF(Y36:Y38,"&gt;0"),0)</f>
        <v>4</v>
      </c>
      <c r="Y36" s="262">
        <f t="shared" si="8"/>
        <v>4</v>
      </c>
      <c r="Z36" s="264" t="s">
        <v>302</v>
      </c>
      <c r="AA36" s="265"/>
      <c r="AB36" s="304">
        <f t="shared" ref="AB36" si="154">IF(R36="No_existen",5*$AB$8,AC36*$AB$8)</f>
        <v>0.15</v>
      </c>
      <c r="AC36" s="303">
        <f t="shared" ref="AC36" si="155">ROUND(AVERAGEIF(AD36:AD38,"&gt;0"),0)</f>
        <v>1</v>
      </c>
      <c r="AD36" s="263">
        <f t="shared" si="9"/>
        <v>1</v>
      </c>
      <c r="AE36" s="264" t="s">
        <v>279</v>
      </c>
      <c r="AF36" s="265" t="s">
        <v>520</v>
      </c>
      <c r="AG36" s="304">
        <f t="shared" ref="AG36:AG42" si="156">IF(R36="No_existen",5*$AG$8,AH36*$AG$8)</f>
        <v>0.1</v>
      </c>
      <c r="AH36" s="303">
        <f t="shared" ref="AH36" si="157">ROUND(AVERAGEIF(AI36:AI38,"&gt;0"),0)</f>
        <v>1</v>
      </c>
      <c r="AI36" s="263">
        <f t="shared" si="12"/>
        <v>1</v>
      </c>
      <c r="AJ36" s="264" t="s">
        <v>276</v>
      </c>
      <c r="AK36" s="264" t="s">
        <v>283</v>
      </c>
      <c r="AL36" s="304">
        <f t="shared" ref="AL36" si="158">IF(R36="No_existen",5*$AL$8,AM36*$AL$8)</f>
        <v>0.1</v>
      </c>
      <c r="AM36" s="303">
        <f t="shared" ref="AM36" si="159">ROUND(AVERAGEIF(AN36:AN38,"&gt;0"),0)</f>
        <v>1</v>
      </c>
      <c r="AN36" s="263">
        <f t="shared" ref="AN36:AN47" si="160">IF(AO36="Preventivo",1,IF(AO36="Detectivo",4, IF(R36="No_existen",5,0)))</f>
        <v>1</v>
      </c>
      <c r="AO36" s="264" t="s">
        <v>452</v>
      </c>
      <c r="AP36" s="303">
        <f t="shared" ref="AP36" si="161">ROUND(AVERAGE(T36,X36,AC36,AH36,AM36),0)</f>
        <v>2</v>
      </c>
      <c r="AQ36" s="318" t="str">
        <f t="shared" ref="AQ36:AQ42" si="162">IF(AP36&lt;1.5,"FUERTE",IF(AND(AP36&gt;=1.5,AP36&lt;2.5),"ACEPTABLE",IF(AP36&gt;=5,"INEXISTENTE","DÉBIL")))</f>
        <v>ACEPTABLE</v>
      </c>
      <c r="AR36" s="319">
        <f t="shared" ref="AR36:AR42" si="163">IF(Q36=0,0,ROUND((Q36*AP36),0))</f>
        <v>50</v>
      </c>
      <c r="AS36" s="319" t="str">
        <f t="shared" ref="AS36:AS42" si="164">IF(AR36&gt;=36,"GRAVE", IF(AR36&lt;=10, "LEVE", "MODERADO"))</f>
        <v>GRAVE</v>
      </c>
      <c r="AT36" s="335" t="s">
        <v>522</v>
      </c>
      <c r="AU36" s="335">
        <v>5</v>
      </c>
      <c r="AV36" s="264" t="s">
        <v>85</v>
      </c>
      <c r="AW36" s="257" t="s">
        <v>523</v>
      </c>
      <c r="AX36" s="259">
        <v>44895</v>
      </c>
      <c r="AY36" s="246"/>
    </row>
    <row r="37" spans="1:51" ht="70.150000000000006" customHeight="1" x14ac:dyDescent="0.2">
      <c r="A37" s="305"/>
      <c r="B37" s="306"/>
      <c r="C37" s="307"/>
      <c r="D37" s="308"/>
      <c r="E37" s="320"/>
      <c r="F37" s="264" t="s">
        <v>245</v>
      </c>
      <c r="G37" s="264" t="s">
        <v>35</v>
      </c>
      <c r="H37" s="207" t="s">
        <v>513</v>
      </c>
      <c r="I37" s="320"/>
      <c r="J37" s="310"/>
      <c r="K37" s="324"/>
      <c r="L37" s="325"/>
      <c r="M37" s="305"/>
      <c r="N37" s="318"/>
      <c r="O37" s="305"/>
      <c r="P37" s="318"/>
      <c r="Q37" s="318"/>
      <c r="R37" s="209" t="s">
        <v>299</v>
      </c>
      <c r="S37" s="210">
        <f t="shared" si="3"/>
        <v>1</v>
      </c>
      <c r="T37" s="303"/>
      <c r="U37" s="303"/>
      <c r="V37" s="264" t="s">
        <v>518</v>
      </c>
      <c r="W37" s="307"/>
      <c r="X37" s="304"/>
      <c r="Y37" s="262">
        <f t="shared" si="8"/>
        <v>4</v>
      </c>
      <c r="Z37" s="264" t="s">
        <v>302</v>
      </c>
      <c r="AA37" s="265"/>
      <c r="AB37" s="304"/>
      <c r="AC37" s="303"/>
      <c r="AD37" s="263">
        <f t="shared" si="9"/>
        <v>1</v>
      </c>
      <c r="AE37" s="264" t="s">
        <v>279</v>
      </c>
      <c r="AF37" s="265" t="s">
        <v>521</v>
      </c>
      <c r="AG37" s="304"/>
      <c r="AH37" s="303"/>
      <c r="AI37" s="263">
        <f t="shared" si="12"/>
        <v>1</v>
      </c>
      <c r="AJ37" s="264" t="s">
        <v>276</v>
      </c>
      <c r="AK37" s="264" t="s">
        <v>291</v>
      </c>
      <c r="AL37" s="304"/>
      <c r="AM37" s="303"/>
      <c r="AN37" s="263">
        <f t="shared" si="160"/>
        <v>1</v>
      </c>
      <c r="AO37" s="264" t="s">
        <v>452</v>
      </c>
      <c r="AP37" s="303"/>
      <c r="AQ37" s="318"/>
      <c r="AR37" s="319"/>
      <c r="AS37" s="319"/>
      <c r="AT37" s="335"/>
      <c r="AU37" s="335"/>
      <c r="AV37" s="264" t="s">
        <v>86</v>
      </c>
      <c r="AW37" s="257" t="s">
        <v>524</v>
      </c>
      <c r="AX37" s="259">
        <v>44895</v>
      </c>
      <c r="AY37" s="246"/>
    </row>
    <row r="38" spans="1:51" ht="81.75" customHeight="1" x14ac:dyDescent="0.2">
      <c r="A38" s="305"/>
      <c r="B38" s="306"/>
      <c r="C38" s="307"/>
      <c r="D38" s="308"/>
      <c r="E38" s="320"/>
      <c r="F38" s="264" t="s">
        <v>245</v>
      </c>
      <c r="G38" s="264" t="s">
        <v>32</v>
      </c>
      <c r="H38" s="207" t="s">
        <v>514</v>
      </c>
      <c r="I38" s="320"/>
      <c r="J38" s="311"/>
      <c r="K38" s="324"/>
      <c r="L38" s="325"/>
      <c r="M38" s="305"/>
      <c r="N38" s="318"/>
      <c r="O38" s="305"/>
      <c r="P38" s="318"/>
      <c r="Q38" s="318"/>
      <c r="R38" s="209" t="s">
        <v>299</v>
      </c>
      <c r="S38" s="210">
        <f t="shared" si="3"/>
        <v>1</v>
      </c>
      <c r="T38" s="303"/>
      <c r="U38" s="303"/>
      <c r="V38" s="264" t="s">
        <v>519</v>
      </c>
      <c r="W38" s="307"/>
      <c r="X38" s="304"/>
      <c r="Y38" s="262">
        <f t="shared" si="8"/>
        <v>4</v>
      </c>
      <c r="Z38" s="264" t="s">
        <v>302</v>
      </c>
      <c r="AA38" s="265"/>
      <c r="AB38" s="304"/>
      <c r="AC38" s="303"/>
      <c r="AD38" s="263">
        <f t="shared" si="9"/>
        <v>1</v>
      </c>
      <c r="AE38" s="264" t="s">
        <v>279</v>
      </c>
      <c r="AF38" s="265" t="s">
        <v>521</v>
      </c>
      <c r="AG38" s="304"/>
      <c r="AH38" s="303"/>
      <c r="AI38" s="263">
        <f t="shared" si="12"/>
        <v>1</v>
      </c>
      <c r="AJ38" s="264" t="s">
        <v>276</v>
      </c>
      <c r="AK38" s="264" t="s">
        <v>291</v>
      </c>
      <c r="AL38" s="304"/>
      <c r="AM38" s="303"/>
      <c r="AN38" s="263">
        <f t="shared" si="160"/>
        <v>1</v>
      </c>
      <c r="AO38" s="264" t="s">
        <v>452</v>
      </c>
      <c r="AP38" s="303"/>
      <c r="AQ38" s="318"/>
      <c r="AR38" s="319"/>
      <c r="AS38" s="319"/>
      <c r="AT38" s="335"/>
      <c r="AU38" s="335"/>
      <c r="AV38" s="264" t="s">
        <v>85</v>
      </c>
      <c r="AW38" s="257" t="s">
        <v>525</v>
      </c>
      <c r="AX38" s="259">
        <v>44895</v>
      </c>
      <c r="AY38" s="246"/>
    </row>
    <row r="39" spans="1:51" ht="98.25" customHeight="1" x14ac:dyDescent="0.2">
      <c r="A39" s="305">
        <v>11</v>
      </c>
      <c r="B39" s="306" t="s">
        <v>146</v>
      </c>
      <c r="C39" s="307" t="s">
        <v>158</v>
      </c>
      <c r="D39" s="308" t="str">
        <f>IF(C39=$B$1048075,$C$1048075,IF(C39=$B$1048076,$C$1048076,IF(C39=$B$1048077,$C$1048077,IF(C39=$B$1048078,$C$1048078,IF(C39=$B$1048079,$C$1048079,IF(C39=$B$1048080,$C$1048080,IF(C39=$B$1048081,$C$1048081,IF(C39=$B$1048082,$C$1048082,IF(C39=$B$1048083,$C$1048083,IF(C39=$B$1048084,$C$1048084,IF(C39=$B$1048087,$C$1048087,IF(C39=$B$1048088,$C$1048088,IF(C39=$B$1048089,C$1048089,IF(C39=$B$1048090,$C$1048090,IF(C39=$B$1048091,$C$1048091," ")))))))))))))))</f>
        <v>Orientar el desarrollo de la Universidad mediante el direccionamiento estratégico y visión compartida de la comunidad universitaria, a fin de lograr los objetivos misionales.</v>
      </c>
      <c r="E39" s="320" t="s">
        <v>155</v>
      </c>
      <c r="F39" s="264" t="s">
        <v>245</v>
      </c>
      <c r="G39" s="264" t="s">
        <v>35</v>
      </c>
      <c r="H39" s="207" t="s">
        <v>530</v>
      </c>
      <c r="I39" s="320" t="s">
        <v>136</v>
      </c>
      <c r="J39" s="309" t="s">
        <v>677</v>
      </c>
      <c r="K39" s="343" t="s">
        <v>533</v>
      </c>
      <c r="L39" s="325" t="s">
        <v>534</v>
      </c>
      <c r="M39" s="305" t="s">
        <v>143</v>
      </c>
      <c r="N39" s="318">
        <f t="shared" si="147"/>
        <v>4</v>
      </c>
      <c r="O39" s="305" t="s">
        <v>137</v>
      </c>
      <c r="P39" s="318">
        <f t="shared" si="148"/>
        <v>4</v>
      </c>
      <c r="Q39" s="318">
        <f t="shared" si="149"/>
        <v>16</v>
      </c>
      <c r="R39" s="209" t="s">
        <v>299</v>
      </c>
      <c r="S39" s="210">
        <f t="shared" si="3"/>
        <v>1</v>
      </c>
      <c r="T39" s="303">
        <f t="shared" si="150"/>
        <v>1</v>
      </c>
      <c r="U39" s="303">
        <f t="shared" si="151"/>
        <v>0.6</v>
      </c>
      <c r="V39" s="264" t="s">
        <v>535</v>
      </c>
      <c r="W39" s="307">
        <f t="shared" ref="W39:W42" si="165">IF(R39="No_existen",5*$W$8,X39*$W$8)</f>
        <v>0.1</v>
      </c>
      <c r="X39" s="304">
        <f t="shared" ref="X39:X42" si="166">ROUND(AVERAGEIF(Y39:Y41,"&gt;0"),0)</f>
        <v>2</v>
      </c>
      <c r="Y39" s="262">
        <f t="shared" si="8"/>
        <v>2</v>
      </c>
      <c r="Z39" s="264" t="s">
        <v>303</v>
      </c>
      <c r="AA39" s="265"/>
      <c r="AB39" s="304">
        <f t="shared" ref="AB39" si="167">IF(R39="No_existen",5*$AB$8,AC39*$AB$8)</f>
        <v>0.15</v>
      </c>
      <c r="AC39" s="303">
        <f t="shared" ref="AC39" si="168">ROUND(AVERAGEIF(AD39:AD41,"&gt;0"),0)</f>
        <v>1</v>
      </c>
      <c r="AD39" s="263">
        <f t="shared" si="9"/>
        <v>1</v>
      </c>
      <c r="AE39" s="264" t="s">
        <v>279</v>
      </c>
      <c r="AF39" s="265" t="s">
        <v>482</v>
      </c>
      <c r="AG39" s="304">
        <f t="shared" si="156"/>
        <v>0.1</v>
      </c>
      <c r="AH39" s="303">
        <f t="shared" ref="AH39" si="169">ROUND(AVERAGEIF(AI39:AI41,"&gt;0"),0)</f>
        <v>1</v>
      </c>
      <c r="AI39" s="263">
        <f t="shared" si="12"/>
        <v>1</v>
      </c>
      <c r="AJ39" s="264" t="s">
        <v>276</v>
      </c>
      <c r="AK39" s="264" t="s">
        <v>286</v>
      </c>
      <c r="AL39" s="304">
        <f t="shared" ref="AL39" si="170">IF(R39="No_existen",5*$AL$8,AM39*$AL$8)</f>
        <v>0.1</v>
      </c>
      <c r="AM39" s="303">
        <f t="shared" ref="AM39" si="171">ROUND(AVERAGEIF(AN39:AN41,"&gt;0"),0)</f>
        <v>1</v>
      </c>
      <c r="AN39" s="263">
        <f t="shared" si="160"/>
        <v>1</v>
      </c>
      <c r="AO39" s="264" t="s">
        <v>452</v>
      </c>
      <c r="AP39" s="303">
        <f t="shared" ref="AP39" si="172">ROUND(AVERAGE(T39,X39,AC39,AH39,AM39),0)</f>
        <v>1</v>
      </c>
      <c r="AQ39" s="318" t="str">
        <f t="shared" si="162"/>
        <v>FUERTE</v>
      </c>
      <c r="AR39" s="319">
        <f t="shared" si="163"/>
        <v>16</v>
      </c>
      <c r="AS39" s="319" t="str">
        <f t="shared" si="164"/>
        <v>MODERADO</v>
      </c>
      <c r="AT39" s="335" t="s">
        <v>538</v>
      </c>
      <c r="AU39" s="334">
        <v>0</v>
      </c>
      <c r="AV39" s="264" t="s">
        <v>85</v>
      </c>
      <c r="AW39" s="257" t="s">
        <v>539</v>
      </c>
      <c r="AX39" s="259">
        <v>44910</v>
      </c>
      <c r="AY39" s="246"/>
    </row>
    <row r="40" spans="1:51" ht="70.150000000000006" customHeight="1" x14ac:dyDescent="0.2">
      <c r="A40" s="305"/>
      <c r="B40" s="306"/>
      <c r="C40" s="307"/>
      <c r="D40" s="308"/>
      <c r="E40" s="320"/>
      <c r="F40" s="264" t="s">
        <v>245</v>
      </c>
      <c r="G40" s="264" t="s">
        <v>35</v>
      </c>
      <c r="H40" s="207" t="s">
        <v>531</v>
      </c>
      <c r="I40" s="320"/>
      <c r="J40" s="310"/>
      <c r="K40" s="344"/>
      <c r="L40" s="325"/>
      <c r="M40" s="305"/>
      <c r="N40" s="318"/>
      <c r="O40" s="305"/>
      <c r="P40" s="318"/>
      <c r="Q40" s="318"/>
      <c r="R40" s="209" t="s">
        <v>299</v>
      </c>
      <c r="S40" s="210">
        <f t="shared" si="3"/>
        <v>1</v>
      </c>
      <c r="T40" s="303"/>
      <c r="U40" s="303"/>
      <c r="V40" s="264" t="s">
        <v>536</v>
      </c>
      <c r="W40" s="307"/>
      <c r="X40" s="304"/>
      <c r="Y40" s="262">
        <f t="shared" si="8"/>
        <v>2</v>
      </c>
      <c r="Z40" s="264" t="s">
        <v>303</v>
      </c>
      <c r="AA40" s="265"/>
      <c r="AB40" s="304"/>
      <c r="AC40" s="303"/>
      <c r="AD40" s="263">
        <f t="shared" si="9"/>
        <v>1</v>
      </c>
      <c r="AE40" s="264" t="s">
        <v>279</v>
      </c>
      <c r="AF40" s="265" t="s">
        <v>482</v>
      </c>
      <c r="AG40" s="304"/>
      <c r="AH40" s="303"/>
      <c r="AI40" s="263">
        <f t="shared" si="12"/>
        <v>1</v>
      </c>
      <c r="AJ40" s="264" t="s">
        <v>276</v>
      </c>
      <c r="AK40" s="264" t="s">
        <v>283</v>
      </c>
      <c r="AL40" s="304"/>
      <c r="AM40" s="303"/>
      <c r="AN40" s="263">
        <f t="shared" si="160"/>
        <v>1</v>
      </c>
      <c r="AO40" s="264" t="s">
        <v>452</v>
      </c>
      <c r="AP40" s="303"/>
      <c r="AQ40" s="318"/>
      <c r="AR40" s="319"/>
      <c r="AS40" s="319"/>
      <c r="AT40" s="335"/>
      <c r="AU40" s="335"/>
      <c r="AV40" s="264"/>
      <c r="AW40" s="265"/>
      <c r="AX40" s="211"/>
      <c r="AY40" s="246"/>
    </row>
    <row r="41" spans="1:51" ht="70.150000000000006" customHeight="1" x14ac:dyDescent="0.2">
      <c r="A41" s="305"/>
      <c r="B41" s="306"/>
      <c r="C41" s="307"/>
      <c r="D41" s="308"/>
      <c r="E41" s="320"/>
      <c r="F41" s="264" t="s">
        <v>245</v>
      </c>
      <c r="G41" s="264" t="s">
        <v>35</v>
      </c>
      <c r="H41" s="207" t="s">
        <v>532</v>
      </c>
      <c r="I41" s="320"/>
      <c r="J41" s="311"/>
      <c r="K41" s="344"/>
      <c r="L41" s="325"/>
      <c r="M41" s="305"/>
      <c r="N41" s="318"/>
      <c r="O41" s="305"/>
      <c r="P41" s="318"/>
      <c r="Q41" s="318"/>
      <c r="R41" s="209" t="s">
        <v>299</v>
      </c>
      <c r="S41" s="210">
        <f t="shared" si="3"/>
        <v>1</v>
      </c>
      <c r="T41" s="303"/>
      <c r="U41" s="303"/>
      <c r="V41" s="264" t="s">
        <v>537</v>
      </c>
      <c r="W41" s="307"/>
      <c r="X41" s="304"/>
      <c r="Y41" s="262">
        <f t="shared" si="8"/>
        <v>2</v>
      </c>
      <c r="Z41" s="264" t="s">
        <v>303</v>
      </c>
      <c r="AA41" s="265"/>
      <c r="AB41" s="304"/>
      <c r="AC41" s="303"/>
      <c r="AD41" s="263">
        <f t="shared" si="9"/>
        <v>1</v>
      </c>
      <c r="AE41" s="264" t="s">
        <v>279</v>
      </c>
      <c r="AF41" s="265" t="s">
        <v>482</v>
      </c>
      <c r="AG41" s="304"/>
      <c r="AH41" s="303"/>
      <c r="AI41" s="263">
        <f t="shared" si="12"/>
        <v>1</v>
      </c>
      <c r="AJ41" s="264" t="s">
        <v>276</v>
      </c>
      <c r="AK41" s="264" t="s">
        <v>283</v>
      </c>
      <c r="AL41" s="304"/>
      <c r="AM41" s="303"/>
      <c r="AN41" s="263">
        <f t="shared" si="160"/>
        <v>1</v>
      </c>
      <c r="AO41" s="264" t="s">
        <v>452</v>
      </c>
      <c r="AP41" s="303"/>
      <c r="AQ41" s="318"/>
      <c r="AR41" s="319"/>
      <c r="AS41" s="319"/>
      <c r="AT41" s="335"/>
      <c r="AU41" s="335"/>
      <c r="AV41" s="264"/>
      <c r="AW41" s="265"/>
      <c r="AX41" s="211"/>
      <c r="AY41" s="246"/>
    </row>
    <row r="42" spans="1:51" ht="70.150000000000006" customHeight="1" x14ac:dyDescent="0.2">
      <c r="A42" s="305">
        <v>12</v>
      </c>
      <c r="B42" s="306" t="s">
        <v>146</v>
      </c>
      <c r="C42" s="307" t="s">
        <v>157</v>
      </c>
      <c r="D42" s="308" t="str">
        <f>IF(C42=$B$1048075,$C$1048075,IF(C42=$B$1048076,$C$1048076,IF(C42=$B$1048077,$C$1048077,IF(C42=$B$1048078,$C$1048078,IF(C42=$B$1048079,$C$1048079,IF(C42=$B$1048080,$C$1048080,IF(C42=$B$1048081,$C$1048081,IF(C42=$B$1048082,$C$1048082,IF(C42=$B$1048083,$C$1048083,IF(C42=$B$1048084,$C$1048084,IF(C42=$B$1048087,$C$1048087,IF(C42=$B$1048088,$C$1048088,IF(C42=$B$1048089,C$1048089,IF(C42=$B$1048090,$C$1048090,IF(C42=$B$1048091,$C$1048091," ")))))))))))))))</f>
        <v>Administrar y ejecutar los recursos de la institución generando en los procesos mayor eficiencia y eficacia para dar una respuesta oportuna a los servicios demandados en el cumplimiento de las funciones misionales.</v>
      </c>
      <c r="E42" s="307" t="s">
        <v>155</v>
      </c>
      <c r="F42" s="264" t="s">
        <v>245</v>
      </c>
      <c r="G42" s="264" t="s">
        <v>36</v>
      </c>
      <c r="H42" s="207" t="s">
        <v>540</v>
      </c>
      <c r="I42" s="320" t="s">
        <v>106</v>
      </c>
      <c r="J42" s="342" t="s">
        <v>678</v>
      </c>
      <c r="K42" s="328" t="s">
        <v>543</v>
      </c>
      <c r="L42" s="329" t="s">
        <v>544</v>
      </c>
      <c r="M42" s="305" t="s">
        <v>99</v>
      </c>
      <c r="N42" s="318">
        <f t="shared" si="147"/>
        <v>3</v>
      </c>
      <c r="O42" s="305" t="s">
        <v>134</v>
      </c>
      <c r="P42" s="318">
        <f t="shared" si="148"/>
        <v>3</v>
      </c>
      <c r="Q42" s="318">
        <f t="shared" si="149"/>
        <v>9</v>
      </c>
      <c r="R42" s="209" t="s">
        <v>299</v>
      </c>
      <c r="S42" s="210">
        <f t="shared" si="3"/>
        <v>1</v>
      </c>
      <c r="T42" s="303">
        <f t="shared" si="150"/>
        <v>1</v>
      </c>
      <c r="U42" s="303">
        <f t="shared" si="151"/>
        <v>0.6</v>
      </c>
      <c r="V42" s="264" t="s">
        <v>545</v>
      </c>
      <c r="W42" s="307">
        <f t="shared" si="165"/>
        <v>0.2</v>
      </c>
      <c r="X42" s="304">
        <f t="shared" si="166"/>
        <v>4</v>
      </c>
      <c r="Y42" s="262">
        <f t="shared" si="8"/>
        <v>4</v>
      </c>
      <c r="Z42" s="264" t="s">
        <v>302</v>
      </c>
      <c r="AA42" s="265"/>
      <c r="AB42" s="304">
        <f t="shared" ref="AB42" si="173">IF(R42="No_existen",5*$AB$8,AC42*$AB$8)</f>
        <v>0.15</v>
      </c>
      <c r="AC42" s="303">
        <f t="shared" ref="AC42" si="174">ROUND(AVERAGEIF(AD42:AD44,"&gt;0"),0)</f>
        <v>1</v>
      </c>
      <c r="AD42" s="263">
        <f t="shared" si="9"/>
        <v>1</v>
      </c>
      <c r="AE42" s="264" t="s">
        <v>279</v>
      </c>
      <c r="AF42" s="265" t="s">
        <v>548</v>
      </c>
      <c r="AG42" s="304">
        <f t="shared" si="156"/>
        <v>0.1</v>
      </c>
      <c r="AH42" s="303">
        <f t="shared" ref="AH42" si="175">ROUND(AVERAGEIF(AI42:AI44,"&gt;0"),0)</f>
        <v>1</v>
      </c>
      <c r="AI42" s="263">
        <f t="shared" si="12"/>
        <v>1</v>
      </c>
      <c r="AJ42" s="264" t="s">
        <v>276</v>
      </c>
      <c r="AK42" s="264" t="s">
        <v>291</v>
      </c>
      <c r="AL42" s="304">
        <f t="shared" ref="AL42" si="176">IF(R42="No_existen",5*$AL$8,AM42*$AL$8)</f>
        <v>0.1</v>
      </c>
      <c r="AM42" s="303">
        <f t="shared" ref="AM42" si="177">ROUND(AVERAGEIF(AN42:AN44,"&gt;0"),0)</f>
        <v>1</v>
      </c>
      <c r="AN42" s="263">
        <f t="shared" si="160"/>
        <v>1</v>
      </c>
      <c r="AO42" s="264" t="s">
        <v>452</v>
      </c>
      <c r="AP42" s="303">
        <f t="shared" ref="AP42" si="178">ROUND(AVERAGE(T42,X42,AC42,AH42,AM42),0)</f>
        <v>2</v>
      </c>
      <c r="AQ42" s="318" t="str">
        <f t="shared" si="162"/>
        <v>ACEPTABLE</v>
      </c>
      <c r="AR42" s="319">
        <f t="shared" si="163"/>
        <v>18</v>
      </c>
      <c r="AS42" s="319" t="str">
        <f t="shared" si="164"/>
        <v>MODERADO</v>
      </c>
      <c r="AT42" s="335" t="s">
        <v>549</v>
      </c>
      <c r="AU42" s="334">
        <v>1</v>
      </c>
      <c r="AV42" s="264" t="s">
        <v>85</v>
      </c>
      <c r="AW42" s="257" t="s">
        <v>550</v>
      </c>
      <c r="AX42" s="259">
        <v>44910</v>
      </c>
      <c r="AY42" s="246"/>
    </row>
    <row r="43" spans="1:51" ht="70.150000000000006" customHeight="1" x14ac:dyDescent="0.2">
      <c r="A43" s="305"/>
      <c r="B43" s="306"/>
      <c r="C43" s="307"/>
      <c r="D43" s="308"/>
      <c r="E43" s="307"/>
      <c r="F43" s="264" t="s">
        <v>245</v>
      </c>
      <c r="G43" s="264" t="s">
        <v>36</v>
      </c>
      <c r="H43" s="207" t="s">
        <v>541</v>
      </c>
      <c r="I43" s="320"/>
      <c r="J43" s="310"/>
      <c r="K43" s="328"/>
      <c r="L43" s="329"/>
      <c r="M43" s="305"/>
      <c r="N43" s="318"/>
      <c r="O43" s="305"/>
      <c r="P43" s="318"/>
      <c r="Q43" s="318"/>
      <c r="R43" s="209" t="s">
        <v>299</v>
      </c>
      <c r="S43" s="210">
        <f t="shared" si="3"/>
        <v>1</v>
      </c>
      <c r="T43" s="303"/>
      <c r="U43" s="303"/>
      <c r="V43" s="264" t="s">
        <v>546</v>
      </c>
      <c r="W43" s="307"/>
      <c r="X43" s="304"/>
      <c r="Y43" s="262">
        <f t="shared" si="8"/>
        <v>4</v>
      </c>
      <c r="Z43" s="264" t="s">
        <v>302</v>
      </c>
      <c r="AA43" s="265"/>
      <c r="AB43" s="304"/>
      <c r="AC43" s="303"/>
      <c r="AD43" s="263">
        <f t="shared" si="9"/>
        <v>1</v>
      </c>
      <c r="AE43" s="264" t="s">
        <v>279</v>
      </c>
      <c r="AF43" s="265" t="s">
        <v>548</v>
      </c>
      <c r="AG43" s="304"/>
      <c r="AH43" s="303"/>
      <c r="AI43" s="263">
        <f t="shared" si="12"/>
        <v>1</v>
      </c>
      <c r="AJ43" s="264" t="s">
        <v>276</v>
      </c>
      <c r="AK43" s="264" t="s">
        <v>291</v>
      </c>
      <c r="AL43" s="304"/>
      <c r="AM43" s="303"/>
      <c r="AN43" s="263">
        <f t="shared" si="160"/>
        <v>1</v>
      </c>
      <c r="AO43" s="264" t="s">
        <v>452</v>
      </c>
      <c r="AP43" s="303"/>
      <c r="AQ43" s="318"/>
      <c r="AR43" s="319"/>
      <c r="AS43" s="319"/>
      <c r="AT43" s="335"/>
      <c r="AU43" s="335"/>
      <c r="AV43" s="264" t="s">
        <v>85</v>
      </c>
      <c r="AW43" s="257" t="s">
        <v>551</v>
      </c>
      <c r="AX43" s="259">
        <v>44910</v>
      </c>
      <c r="AY43" s="246"/>
    </row>
    <row r="44" spans="1:51" ht="81" customHeight="1" x14ac:dyDescent="0.2">
      <c r="A44" s="305"/>
      <c r="B44" s="306"/>
      <c r="C44" s="307"/>
      <c r="D44" s="308"/>
      <c r="E44" s="307"/>
      <c r="F44" s="264" t="s">
        <v>246</v>
      </c>
      <c r="G44" s="264" t="s">
        <v>39</v>
      </c>
      <c r="H44" s="207" t="s">
        <v>542</v>
      </c>
      <c r="I44" s="320"/>
      <c r="J44" s="311"/>
      <c r="K44" s="328"/>
      <c r="L44" s="329"/>
      <c r="M44" s="305"/>
      <c r="N44" s="318"/>
      <c r="O44" s="305"/>
      <c r="P44" s="318"/>
      <c r="Q44" s="318"/>
      <c r="R44" s="209" t="s">
        <v>298</v>
      </c>
      <c r="S44" s="210">
        <f t="shared" si="3"/>
        <v>2</v>
      </c>
      <c r="T44" s="303"/>
      <c r="U44" s="303"/>
      <c r="V44" s="264" t="s">
        <v>547</v>
      </c>
      <c r="W44" s="307"/>
      <c r="X44" s="304"/>
      <c r="Y44" s="262">
        <f t="shared" si="8"/>
        <v>4</v>
      </c>
      <c r="Z44" s="264" t="s">
        <v>302</v>
      </c>
      <c r="AA44" s="265"/>
      <c r="AB44" s="304"/>
      <c r="AC44" s="303"/>
      <c r="AD44" s="263">
        <f t="shared" si="9"/>
        <v>1</v>
      </c>
      <c r="AE44" s="264" t="s">
        <v>279</v>
      </c>
      <c r="AF44" s="265" t="s">
        <v>548</v>
      </c>
      <c r="AG44" s="304"/>
      <c r="AH44" s="303"/>
      <c r="AI44" s="263">
        <f t="shared" si="12"/>
        <v>1</v>
      </c>
      <c r="AJ44" s="264" t="s">
        <v>276</v>
      </c>
      <c r="AK44" s="264" t="s">
        <v>291</v>
      </c>
      <c r="AL44" s="304"/>
      <c r="AM44" s="303"/>
      <c r="AN44" s="263">
        <f t="shared" si="160"/>
        <v>1</v>
      </c>
      <c r="AO44" s="264" t="s">
        <v>452</v>
      </c>
      <c r="AP44" s="303"/>
      <c r="AQ44" s="318"/>
      <c r="AR44" s="319"/>
      <c r="AS44" s="319"/>
      <c r="AT44" s="335"/>
      <c r="AU44" s="335"/>
      <c r="AV44" s="264" t="s">
        <v>87</v>
      </c>
      <c r="AW44" s="257" t="s">
        <v>552</v>
      </c>
      <c r="AX44" s="259">
        <v>44910</v>
      </c>
      <c r="AY44" s="215" t="s">
        <v>553</v>
      </c>
    </row>
    <row r="45" spans="1:51" ht="70.150000000000006" customHeight="1" x14ac:dyDescent="0.2">
      <c r="A45" s="305">
        <v>13</v>
      </c>
      <c r="B45" s="306" t="s">
        <v>146</v>
      </c>
      <c r="C45" s="307" t="s">
        <v>157</v>
      </c>
      <c r="D45" s="308" t="str">
        <f>IF(C45=$B$1048075,$C$1048075,IF(C45=$B$1048076,$C$1048076,IF(C45=$B$1048077,$C$1048077,IF(C45=$B$1048078,$C$1048078,IF(C45=$B$1048079,$C$1048079,IF(C45=$B$1048080,$C$1048080,IF(C45=$B$1048081,$C$1048081,IF(C45=$B$1048082,$C$1048082,IF(C45=$B$1048083,$C$1048083,IF(C45=$B$1048084,$C$1048084,IF(C45=$B$1048087,$C$1048087,IF(C45=$B$1048088,$C$1048088,IF(C45=$B$1048089,C$1048089,IF(C45=$B$1048090,$C$1048090,IF(C45=$B$1048091,$C$1048091," ")))))))))))))))</f>
        <v>Administrar y ejecutar los recursos de la institución generando en los procesos mayor eficiencia y eficacia para dar una respuesta oportuna a los servicios demandados en el cumplimiento de las funciones misionales.</v>
      </c>
      <c r="E45" s="320" t="s">
        <v>444</v>
      </c>
      <c r="F45" s="264" t="s">
        <v>245</v>
      </c>
      <c r="G45" s="264" t="s">
        <v>36</v>
      </c>
      <c r="H45" s="207" t="s">
        <v>554</v>
      </c>
      <c r="I45" s="320" t="s">
        <v>141</v>
      </c>
      <c r="J45" s="309" t="s">
        <v>556</v>
      </c>
      <c r="K45" s="320" t="s">
        <v>673</v>
      </c>
      <c r="L45" s="305" t="s">
        <v>557</v>
      </c>
      <c r="M45" s="305" t="s">
        <v>143</v>
      </c>
      <c r="N45" s="318">
        <f t="shared" ref="N45:N51" si="179">IF(M45="ALTA",5,IF(M45="MEDIO ALTA",4,IF(M45="MEDIA",3,IF(M45="MEDIO BAJA",2,IF(M45="BAJA",1,0)))))</f>
        <v>4</v>
      </c>
      <c r="O45" s="305" t="s">
        <v>137</v>
      </c>
      <c r="P45" s="318">
        <f t="shared" ref="P45:P51" si="180">IF(O45="ALTO",5,IF(O45="MEDIO ALTO",4,IF(O45="MEDIO",3,IF(O45="MEDIO BAJO",2,IF(O45="BAJO",1,0)))))</f>
        <v>4</v>
      </c>
      <c r="Q45" s="318">
        <f t="shared" ref="Q45:Q51" si="181">P45*N45</f>
        <v>16</v>
      </c>
      <c r="R45" s="209" t="s">
        <v>299</v>
      </c>
      <c r="S45" s="210">
        <f t="shared" si="3"/>
        <v>1</v>
      </c>
      <c r="T45" s="303">
        <f t="shared" ref="T45" si="182">ROUND(AVERAGEIF(S45:S47,"&gt;0"),0)</f>
        <v>1</v>
      </c>
      <c r="U45" s="303">
        <f t="shared" ref="U45:U51" si="183">T45*$U$8</f>
        <v>0.6</v>
      </c>
      <c r="V45" s="264" t="s">
        <v>558</v>
      </c>
      <c r="W45" s="307">
        <f t="shared" ref="W45:W48" si="184">IF(R45="No_existen",5*$W$8,X45*$W$8)</f>
        <v>0.05</v>
      </c>
      <c r="X45" s="304">
        <f t="shared" ref="X45:X48" si="185">ROUND(AVERAGEIF(Y45:Y47,"&gt;0"),0)</f>
        <v>1</v>
      </c>
      <c r="Y45" s="262">
        <f t="shared" si="8"/>
        <v>1</v>
      </c>
      <c r="Z45" s="264" t="s">
        <v>304</v>
      </c>
      <c r="AA45" s="265" t="s">
        <v>561</v>
      </c>
      <c r="AB45" s="304">
        <f t="shared" ref="AB45:AB51" si="186">IF(R45="No_existen",5*$AB$8,AC45*$AB$8)</f>
        <v>0.3</v>
      </c>
      <c r="AC45" s="303">
        <f t="shared" ref="AC45:AC51" si="187">ROUND(AVERAGEIF(AD45:AD47,"&gt;0"),0)</f>
        <v>2</v>
      </c>
      <c r="AD45" s="263">
        <f t="shared" si="9"/>
        <v>1</v>
      </c>
      <c r="AE45" s="264" t="s">
        <v>279</v>
      </c>
      <c r="AF45" s="265" t="s">
        <v>563</v>
      </c>
      <c r="AG45" s="304">
        <f t="shared" ref="AG45:AG51" si="188">IF(R45="No_existen",5*$AG$8,AH45*$AG$8)</f>
        <v>0.2</v>
      </c>
      <c r="AH45" s="303">
        <f t="shared" ref="AH45:AH51" si="189">ROUND(AVERAGEIF(AI45:AI47,"&gt;0"),0)</f>
        <v>2</v>
      </c>
      <c r="AI45" s="263">
        <f t="shared" si="12"/>
        <v>1</v>
      </c>
      <c r="AJ45" s="264" t="s">
        <v>276</v>
      </c>
      <c r="AK45" s="264" t="s">
        <v>290</v>
      </c>
      <c r="AL45" s="304">
        <f t="shared" ref="AL45:AL51" si="190">IF(R45="No_existen",5*$AL$8,AM45*$AL$8)</f>
        <v>0.1</v>
      </c>
      <c r="AM45" s="303">
        <f t="shared" ref="AM45:AM51" si="191">ROUND(AVERAGEIF(AN45:AN47,"&gt;0"),0)</f>
        <v>1</v>
      </c>
      <c r="AN45" s="263">
        <f t="shared" si="160"/>
        <v>1</v>
      </c>
      <c r="AO45" s="264" t="s">
        <v>452</v>
      </c>
      <c r="AP45" s="303">
        <f t="shared" ref="AP45:AP51" si="192">ROUND(AVERAGE(T45,X45,AC45,AH45,AM45),0)</f>
        <v>1</v>
      </c>
      <c r="AQ45" s="318" t="str">
        <f t="shared" ref="AQ45:AQ51" si="193">IF(AP45&lt;1.5,"FUERTE",IF(AND(AP45&gt;=1.5,AP45&lt;2.5),"ACEPTABLE",IF(AP45&gt;=5,"INEXISTENTE","DÉBIL")))</f>
        <v>FUERTE</v>
      </c>
      <c r="AR45" s="319">
        <f t="shared" ref="AR45:AR51" si="194">IF(Q45=0,0,ROUND((Q45*AP45),0))</f>
        <v>16</v>
      </c>
      <c r="AS45" s="319" t="str">
        <f t="shared" ref="AS45:AS51" si="195">IF(AR45&gt;=36,"GRAVE", IF(AR45&lt;=10, "LEVE", "MODERADO"))</f>
        <v>MODERADO</v>
      </c>
      <c r="AT45" s="335" t="s">
        <v>565</v>
      </c>
      <c r="AU45" s="334">
        <v>0</v>
      </c>
      <c r="AV45" s="264" t="s">
        <v>87</v>
      </c>
      <c r="AW45" s="265" t="s">
        <v>566</v>
      </c>
      <c r="AX45" s="211">
        <v>44804</v>
      </c>
      <c r="AY45" s="215" t="s">
        <v>568</v>
      </c>
    </row>
    <row r="46" spans="1:51" ht="70.150000000000006" customHeight="1" x14ac:dyDescent="0.2">
      <c r="A46" s="305"/>
      <c r="B46" s="306"/>
      <c r="C46" s="307"/>
      <c r="D46" s="308"/>
      <c r="E46" s="320"/>
      <c r="F46" s="264" t="s">
        <v>245</v>
      </c>
      <c r="G46" s="264" t="s">
        <v>36</v>
      </c>
      <c r="H46" s="207" t="s">
        <v>555</v>
      </c>
      <c r="I46" s="320"/>
      <c r="J46" s="310"/>
      <c r="K46" s="341"/>
      <c r="L46" s="305"/>
      <c r="M46" s="305"/>
      <c r="N46" s="318"/>
      <c r="O46" s="305"/>
      <c r="P46" s="318"/>
      <c r="Q46" s="318"/>
      <c r="R46" s="209" t="s">
        <v>299</v>
      </c>
      <c r="S46" s="210">
        <f t="shared" si="3"/>
        <v>1</v>
      </c>
      <c r="T46" s="303"/>
      <c r="U46" s="303"/>
      <c r="V46" s="264" t="s">
        <v>559</v>
      </c>
      <c r="W46" s="307"/>
      <c r="X46" s="304"/>
      <c r="Y46" s="262">
        <f t="shared" si="8"/>
        <v>1</v>
      </c>
      <c r="Z46" s="264" t="s">
        <v>304</v>
      </c>
      <c r="AA46" s="265" t="s">
        <v>562</v>
      </c>
      <c r="AB46" s="304"/>
      <c r="AC46" s="303"/>
      <c r="AD46" s="263">
        <f t="shared" si="9"/>
        <v>1</v>
      </c>
      <c r="AE46" s="264" t="s">
        <v>279</v>
      </c>
      <c r="AF46" s="265" t="s">
        <v>564</v>
      </c>
      <c r="AG46" s="304"/>
      <c r="AH46" s="303"/>
      <c r="AI46" s="263">
        <f t="shared" si="12"/>
        <v>1</v>
      </c>
      <c r="AJ46" s="264" t="s">
        <v>276</v>
      </c>
      <c r="AK46" s="264" t="s">
        <v>290</v>
      </c>
      <c r="AL46" s="304"/>
      <c r="AM46" s="303"/>
      <c r="AN46" s="263">
        <f t="shared" si="160"/>
        <v>1</v>
      </c>
      <c r="AO46" s="264" t="s">
        <v>452</v>
      </c>
      <c r="AP46" s="303"/>
      <c r="AQ46" s="318"/>
      <c r="AR46" s="319"/>
      <c r="AS46" s="319"/>
      <c r="AT46" s="335"/>
      <c r="AU46" s="335"/>
      <c r="AV46" s="264" t="s">
        <v>85</v>
      </c>
      <c r="AW46" s="265" t="s">
        <v>567</v>
      </c>
      <c r="AX46" s="211">
        <v>44742</v>
      </c>
      <c r="AY46" s="246"/>
    </row>
    <row r="47" spans="1:51" ht="70.150000000000006" customHeight="1" x14ac:dyDescent="0.2">
      <c r="A47" s="305"/>
      <c r="B47" s="306"/>
      <c r="C47" s="307"/>
      <c r="D47" s="308"/>
      <c r="E47" s="320"/>
      <c r="F47" s="264"/>
      <c r="G47" s="264"/>
      <c r="H47" s="207"/>
      <c r="I47" s="320"/>
      <c r="J47" s="311"/>
      <c r="K47" s="341"/>
      <c r="L47" s="305"/>
      <c r="M47" s="305"/>
      <c r="N47" s="318"/>
      <c r="O47" s="305"/>
      <c r="P47" s="318"/>
      <c r="Q47" s="318"/>
      <c r="R47" s="209" t="s">
        <v>299</v>
      </c>
      <c r="S47" s="210">
        <f t="shared" ref="S47:S77" si="196">IF(R47=$R$1048079,1,IF(R47=$R$1048075,5,IF(R47=$R$1048076,4,IF(R47=$R$1048077,3,IF(R47=$R$1048078,2,0)))))</f>
        <v>1</v>
      </c>
      <c r="T47" s="303"/>
      <c r="U47" s="303"/>
      <c r="V47" s="264" t="s">
        <v>560</v>
      </c>
      <c r="W47" s="307"/>
      <c r="X47" s="304"/>
      <c r="Y47" s="262">
        <f t="shared" si="8"/>
        <v>2</v>
      </c>
      <c r="Z47" s="264" t="s">
        <v>303</v>
      </c>
      <c r="AA47" s="265"/>
      <c r="AB47" s="304"/>
      <c r="AC47" s="303"/>
      <c r="AD47" s="263">
        <f t="shared" ref="AD47:AD77" si="197">IF(AE47=$AF$1048076,1,IF(AE47=$AF$1048075,4,IF(R47="No_existen",5,0)))</f>
        <v>4</v>
      </c>
      <c r="AE47" s="264" t="s">
        <v>278</v>
      </c>
      <c r="AF47" s="265"/>
      <c r="AG47" s="304"/>
      <c r="AH47" s="303"/>
      <c r="AI47" s="263">
        <f t="shared" ref="AI47:AI77" si="198">IF(AJ47=$AJ$1048075,1,IF(AJ47=$AJ$1048076,4,IF(R47="No_existen",5,0)))</f>
        <v>4</v>
      </c>
      <c r="AJ47" s="264" t="s">
        <v>280</v>
      </c>
      <c r="AK47" s="264" t="s">
        <v>290</v>
      </c>
      <c r="AL47" s="304"/>
      <c r="AM47" s="303"/>
      <c r="AN47" s="263">
        <f t="shared" si="160"/>
        <v>1</v>
      </c>
      <c r="AO47" s="264" t="s">
        <v>452</v>
      </c>
      <c r="AP47" s="303"/>
      <c r="AQ47" s="318"/>
      <c r="AR47" s="319"/>
      <c r="AS47" s="319"/>
      <c r="AT47" s="335"/>
      <c r="AU47" s="335"/>
      <c r="AV47" s="264"/>
      <c r="AW47" s="265"/>
      <c r="AX47" s="211"/>
      <c r="AY47" s="246"/>
    </row>
    <row r="48" spans="1:51" ht="70.150000000000006" customHeight="1" x14ac:dyDescent="0.2">
      <c r="A48" s="305">
        <v>14</v>
      </c>
      <c r="B48" s="306" t="s">
        <v>146</v>
      </c>
      <c r="C48" s="307" t="s">
        <v>148</v>
      </c>
      <c r="D48" s="308" t="str">
        <f>IF(C48=$B$1048075,$C$1048075,IF(C48=$B$1048076,$C$1048076,IF(C48=$B$1048077,$C$1048077,IF(C48=$B$1048078,$C$1048078,IF(C48=$B$1048079,$C$1048079,IF(C48=$B$1048080,$C$1048080,IF(C48=$B$1048081,$C$1048081,IF(C48=$B$1048082,$C$1048082,IF(C48=$B$1048083,$C$1048083,IF(C48=$B$1048084,$C$1048084,IF(C48=$B$1048087,$C$1048087,IF(C48=$B$1048088,$C$1048088,IF(C48=$B$1048089,C$1048089,IF(C48=$B$1048090,$C$1048090,IF(C48=$B$1048091,$C$1048091," ")))))))))))))))</f>
        <v>Transformar y fortalecer las funciones de investigación, docencia, extensión y proyección social para su articulación en un ambiente multicultural y globalizado, con excelencia académica.</v>
      </c>
      <c r="E48" s="307" t="s">
        <v>164</v>
      </c>
      <c r="F48" s="264" t="s">
        <v>245</v>
      </c>
      <c r="G48" s="264" t="s">
        <v>32</v>
      </c>
      <c r="H48" s="207" t="s">
        <v>569</v>
      </c>
      <c r="I48" s="320" t="s">
        <v>136</v>
      </c>
      <c r="J48" s="309" t="s">
        <v>571</v>
      </c>
      <c r="K48" s="320" t="s">
        <v>572</v>
      </c>
      <c r="L48" s="307" t="s">
        <v>573</v>
      </c>
      <c r="M48" s="305" t="s">
        <v>121</v>
      </c>
      <c r="N48" s="318">
        <f t="shared" si="179"/>
        <v>1</v>
      </c>
      <c r="O48" s="305" t="s">
        <v>134</v>
      </c>
      <c r="P48" s="318">
        <f t="shared" si="180"/>
        <v>3</v>
      </c>
      <c r="Q48" s="318">
        <f t="shared" si="181"/>
        <v>3</v>
      </c>
      <c r="R48" s="209" t="s">
        <v>299</v>
      </c>
      <c r="S48" s="210">
        <f t="shared" si="196"/>
        <v>1</v>
      </c>
      <c r="T48" s="303">
        <f t="shared" ref="T48" si="199">ROUND(AVERAGEIF(S48:S50,"&gt;0"),0)</f>
        <v>1</v>
      </c>
      <c r="U48" s="303">
        <f t="shared" si="183"/>
        <v>0.6</v>
      </c>
      <c r="V48" s="264" t="s">
        <v>574</v>
      </c>
      <c r="W48" s="307">
        <f t="shared" si="184"/>
        <v>0.1</v>
      </c>
      <c r="X48" s="304">
        <f t="shared" si="185"/>
        <v>2</v>
      </c>
      <c r="Y48" s="262">
        <f t="shared" si="8"/>
        <v>2</v>
      </c>
      <c r="Z48" s="264" t="s">
        <v>303</v>
      </c>
      <c r="AA48" s="265"/>
      <c r="AB48" s="304">
        <f t="shared" si="186"/>
        <v>0.15</v>
      </c>
      <c r="AC48" s="303">
        <f t="shared" si="187"/>
        <v>1</v>
      </c>
      <c r="AD48" s="263">
        <f t="shared" si="197"/>
        <v>1</v>
      </c>
      <c r="AE48" s="264" t="s">
        <v>279</v>
      </c>
      <c r="AF48" s="265" t="s">
        <v>575</v>
      </c>
      <c r="AG48" s="304">
        <f t="shared" si="188"/>
        <v>0.1</v>
      </c>
      <c r="AH48" s="303">
        <f t="shared" si="189"/>
        <v>1</v>
      </c>
      <c r="AI48" s="263">
        <f t="shared" si="198"/>
        <v>1</v>
      </c>
      <c r="AJ48" s="264" t="s">
        <v>276</v>
      </c>
      <c r="AK48" s="264" t="s">
        <v>284</v>
      </c>
      <c r="AL48" s="304">
        <f t="shared" si="190"/>
        <v>0.1</v>
      </c>
      <c r="AM48" s="303">
        <f t="shared" si="191"/>
        <v>1</v>
      </c>
      <c r="AN48" s="263">
        <f t="shared" ref="AN48:AN57" si="200">IF(AO48="Preventivo",1,IF(AO48="Detectivo",4, IF(R48="No_existen",5,0)))</f>
        <v>1</v>
      </c>
      <c r="AO48" s="264" t="s">
        <v>452</v>
      </c>
      <c r="AP48" s="303">
        <f t="shared" si="192"/>
        <v>1</v>
      </c>
      <c r="AQ48" s="318" t="str">
        <f t="shared" si="193"/>
        <v>FUERTE</v>
      </c>
      <c r="AR48" s="319">
        <f t="shared" si="194"/>
        <v>3</v>
      </c>
      <c r="AS48" s="319" t="str">
        <f t="shared" si="195"/>
        <v>LEVE</v>
      </c>
      <c r="AT48" s="335" t="s">
        <v>576</v>
      </c>
      <c r="AU48" s="335">
        <v>0</v>
      </c>
      <c r="AV48" s="264" t="s">
        <v>84</v>
      </c>
      <c r="AW48" s="265"/>
      <c r="AX48" s="211"/>
      <c r="AY48" s="246"/>
    </row>
    <row r="49" spans="1:51" ht="70.150000000000006" customHeight="1" x14ac:dyDescent="0.2">
      <c r="A49" s="305"/>
      <c r="B49" s="306"/>
      <c r="C49" s="307"/>
      <c r="D49" s="308"/>
      <c r="E49" s="307"/>
      <c r="F49" s="264" t="s">
        <v>245</v>
      </c>
      <c r="G49" s="264" t="s">
        <v>32</v>
      </c>
      <c r="H49" s="207" t="s">
        <v>570</v>
      </c>
      <c r="I49" s="320"/>
      <c r="J49" s="310"/>
      <c r="K49" s="322"/>
      <c r="L49" s="307"/>
      <c r="M49" s="305"/>
      <c r="N49" s="318"/>
      <c r="O49" s="305"/>
      <c r="P49" s="318"/>
      <c r="Q49" s="318"/>
      <c r="R49" s="209"/>
      <c r="S49" s="210">
        <f t="shared" si="196"/>
        <v>0</v>
      </c>
      <c r="T49" s="303"/>
      <c r="U49" s="303"/>
      <c r="V49" s="264"/>
      <c r="W49" s="307"/>
      <c r="X49" s="304"/>
      <c r="Y49" s="262">
        <f t="shared" si="8"/>
        <v>0</v>
      </c>
      <c r="Z49" s="264"/>
      <c r="AA49" s="265"/>
      <c r="AB49" s="304"/>
      <c r="AC49" s="303"/>
      <c r="AD49" s="263">
        <f t="shared" si="197"/>
        <v>0</v>
      </c>
      <c r="AE49" s="264"/>
      <c r="AF49" s="265"/>
      <c r="AG49" s="304"/>
      <c r="AH49" s="303"/>
      <c r="AI49" s="263">
        <f t="shared" si="198"/>
        <v>0</v>
      </c>
      <c r="AJ49" s="264"/>
      <c r="AK49" s="264"/>
      <c r="AL49" s="304"/>
      <c r="AM49" s="303"/>
      <c r="AN49" s="263">
        <f t="shared" si="200"/>
        <v>0</v>
      </c>
      <c r="AO49" s="264"/>
      <c r="AP49" s="303"/>
      <c r="AQ49" s="318"/>
      <c r="AR49" s="319"/>
      <c r="AS49" s="319"/>
      <c r="AT49" s="335"/>
      <c r="AU49" s="335"/>
      <c r="AV49" s="264"/>
      <c r="AW49" s="265"/>
      <c r="AX49" s="211"/>
      <c r="AY49" s="246"/>
    </row>
    <row r="50" spans="1:51" ht="70.150000000000006" customHeight="1" x14ac:dyDescent="0.2">
      <c r="A50" s="305"/>
      <c r="B50" s="306"/>
      <c r="C50" s="307"/>
      <c r="D50" s="308"/>
      <c r="E50" s="307"/>
      <c r="F50" s="264"/>
      <c r="G50" s="264"/>
      <c r="H50" s="207"/>
      <c r="I50" s="320"/>
      <c r="J50" s="311"/>
      <c r="K50" s="322"/>
      <c r="L50" s="307"/>
      <c r="M50" s="305"/>
      <c r="N50" s="318"/>
      <c r="O50" s="305"/>
      <c r="P50" s="318"/>
      <c r="Q50" s="318"/>
      <c r="R50" s="209"/>
      <c r="S50" s="210">
        <f t="shared" si="196"/>
        <v>0</v>
      </c>
      <c r="T50" s="303"/>
      <c r="U50" s="303"/>
      <c r="V50" s="264"/>
      <c r="W50" s="307"/>
      <c r="X50" s="304"/>
      <c r="Y50" s="262">
        <f t="shared" si="8"/>
        <v>0</v>
      </c>
      <c r="Z50" s="264"/>
      <c r="AA50" s="265"/>
      <c r="AB50" s="304"/>
      <c r="AC50" s="303"/>
      <c r="AD50" s="263">
        <f t="shared" si="197"/>
        <v>0</v>
      </c>
      <c r="AE50" s="264"/>
      <c r="AF50" s="265"/>
      <c r="AG50" s="304"/>
      <c r="AH50" s="303"/>
      <c r="AI50" s="263">
        <f t="shared" si="198"/>
        <v>0</v>
      </c>
      <c r="AJ50" s="264"/>
      <c r="AK50" s="264"/>
      <c r="AL50" s="304"/>
      <c r="AM50" s="303"/>
      <c r="AN50" s="263">
        <f t="shared" si="200"/>
        <v>0</v>
      </c>
      <c r="AO50" s="264"/>
      <c r="AP50" s="303"/>
      <c r="AQ50" s="318"/>
      <c r="AR50" s="319"/>
      <c r="AS50" s="319"/>
      <c r="AT50" s="335"/>
      <c r="AU50" s="335"/>
      <c r="AV50" s="264"/>
      <c r="AW50" s="265"/>
      <c r="AX50" s="211"/>
      <c r="AY50" s="246"/>
    </row>
    <row r="51" spans="1:51" ht="70.150000000000006" customHeight="1" x14ac:dyDescent="0.2">
      <c r="A51" s="305">
        <v>15</v>
      </c>
      <c r="B51" s="306" t="s">
        <v>146</v>
      </c>
      <c r="C51" s="307" t="s">
        <v>160</v>
      </c>
      <c r="D51" s="308" t="str">
        <f>IF(C51=$B$1048075,$C$1048075,IF(C51=$B$1048076,$C$1048076,IF(C51=$B$1048077,$C$1048077,IF(C51=$B$1048078,$C$1048078,IF(C51=$B$1048079,$C$1048079,IF(C51=$B$1048080,$C$1048080,IF(C51=$B$1048081,$C$1048081,IF(C51=$B$1048082,$C$1048082,IF(C51=$B$1048083,$C$1048083,IF(C51=$B$1048084,$C$1048084,IF(C51=$B$1048087,$C$1048087,IF(C51=$B$1048088,$C$1048088,IF(C51=$B$1048089,C$1048089,IF(C51=$B$1048090,$C$1048090,IF(C51=$B$1048091,$C$1048091," ")))))))))))))))</f>
        <v>Ejercer la evaluación y control sobre el desarrollo del quehacer institucional, de forma preventiva y correctiva, vigilando el cumplimiento de las disposiciones establecidas por la Ley y la Universidad.</v>
      </c>
      <c r="E51" s="307" t="s">
        <v>170</v>
      </c>
      <c r="F51" s="264" t="s">
        <v>245</v>
      </c>
      <c r="G51" s="264" t="s">
        <v>32</v>
      </c>
      <c r="H51" s="207" t="s">
        <v>577</v>
      </c>
      <c r="I51" s="320" t="s">
        <v>136</v>
      </c>
      <c r="J51" s="309" t="s">
        <v>578</v>
      </c>
      <c r="K51" s="348" t="s">
        <v>579</v>
      </c>
      <c r="L51" s="307" t="s">
        <v>580</v>
      </c>
      <c r="M51" s="305" t="s">
        <v>121</v>
      </c>
      <c r="N51" s="318">
        <f t="shared" si="179"/>
        <v>1</v>
      </c>
      <c r="O51" s="305" t="s">
        <v>133</v>
      </c>
      <c r="P51" s="318">
        <f t="shared" si="180"/>
        <v>5</v>
      </c>
      <c r="Q51" s="318">
        <f t="shared" si="181"/>
        <v>5</v>
      </c>
      <c r="R51" s="209" t="s">
        <v>298</v>
      </c>
      <c r="S51" s="210">
        <f t="shared" si="196"/>
        <v>2</v>
      </c>
      <c r="T51" s="303">
        <f t="shared" ref="T51" si="201">ROUND(AVERAGEIF(S51:S53,"&gt;0"),0)</f>
        <v>2</v>
      </c>
      <c r="U51" s="303">
        <f t="shared" si="183"/>
        <v>1.2</v>
      </c>
      <c r="V51" s="264" t="s">
        <v>582</v>
      </c>
      <c r="W51" s="307" t="e">
        <f>IF(R51="No_existen",5*#REF!,X51*#REF!)</f>
        <v>#REF!</v>
      </c>
      <c r="X51" s="304">
        <v>4</v>
      </c>
      <c r="Y51" s="262">
        <v>4</v>
      </c>
      <c r="Z51" s="264" t="s">
        <v>302</v>
      </c>
      <c r="AA51" s="265"/>
      <c r="AB51" s="304">
        <f t="shared" si="186"/>
        <v>0.15</v>
      </c>
      <c r="AC51" s="303">
        <f t="shared" si="187"/>
        <v>1</v>
      </c>
      <c r="AD51" s="263">
        <f t="shared" si="197"/>
        <v>1</v>
      </c>
      <c r="AE51" s="264" t="s">
        <v>279</v>
      </c>
      <c r="AF51" s="265" t="s">
        <v>584</v>
      </c>
      <c r="AG51" s="304">
        <f t="shared" si="188"/>
        <v>0.1</v>
      </c>
      <c r="AH51" s="303">
        <f t="shared" si="189"/>
        <v>1</v>
      </c>
      <c r="AI51" s="263">
        <f t="shared" si="198"/>
        <v>1</v>
      </c>
      <c r="AJ51" s="264" t="s">
        <v>276</v>
      </c>
      <c r="AK51" s="264" t="s">
        <v>283</v>
      </c>
      <c r="AL51" s="304">
        <f t="shared" si="190"/>
        <v>0.1</v>
      </c>
      <c r="AM51" s="303">
        <f t="shared" si="191"/>
        <v>1</v>
      </c>
      <c r="AN51" s="263">
        <f t="shared" si="200"/>
        <v>1</v>
      </c>
      <c r="AO51" s="264" t="s">
        <v>452</v>
      </c>
      <c r="AP51" s="303">
        <f t="shared" si="192"/>
        <v>2</v>
      </c>
      <c r="AQ51" s="318" t="str">
        <f t="shared" si="193"/>
        <v>ACEPTABLE</v>
      </c>
      <c r="AR51" s="319">
        <f t="shared" si="194"/>
        <v>10</v>
      </c>
      <c r="AS51" s="319" t="str">
        <f t="shared" si="195"/>
        <v>LEVE</v>
      </c>
      <c r="AT51" s="335" t="s">
        <v>585</v>
      </c>
      <c r="AU51" s="335">
        <v>0</v>
      </c>
      <c r="AV51" s="264" t="s">
        <v>84</v>
      </c>
      <c r="AW51" s="265"/>
      <c r="AX51" s="211"/>
      <c r="AY51" s="246"/>
    </row>
    <row r="52" spans="1:51" ht="70.150000000000006" customHeight="1" x14ac:dyDescent="0.2">
      <c r="A52" s="305"/>
      <c r="B52" s="306"/>
      <c r="C52" s="307"/>
      <c r="D52" s="308"/>
      <c r="E52" s="307"/>
      <c r="F52" s="264" t="s">
        <v>246</v>
      </c>
      <c r="G52" s="264" t="s">
        <v>37</v>
      </c>
      <c r="H52" s="207" t="s">
        <v>581</v>
      </c>
      <c r="I52" s="320"/>
      <c r="J52" s="310"/>
      <c r="K52" s="349"/>
      <c r="L52" s="307"/>
      <c r="M52" s="305"/>
      <c r="N52" s="318"/>
      <c r="O52" s="305"/>
      <c r="P52" s="318"/>
      <c r="Q52" s="318"/>
      <c r="R52" s="209" t="s">
        <v>298</v>
      </c>
      <c r="S52" s="210">
        <f t="shared" si="196"/>
        <v>2</v>
      </c>
      <c r="T52" s="303"/>
      <c r="U52" s="303"/>
      <c r="V52" s="264" t="s">
        <v>583</v>
      </c>
      <c r="W52" s="307"/>
      <c r="X52" s="304"/>
      <c r="Y52" s="262">
        <v>4</v>
      </c>
      <c r="Z52" s="264" t="s">
        <v>302</v>
      </c>
      <c r="AA52" s="265"/>
      <c r="AB52" s="304"/>
      <c r="AC52" s="303"/>
      <c r="AD52" s="263">
        <f t="shared" si="197"/>
        <v>1</v>
      </c>
      <c r="AE52" s="264" t="s">
        <v>279</v>
      </c>
      <c r="AF52" s="265" t="s">
        <v>584</v>
      </c>
      <c r="AG52" s="304"/>
      <c r="AH52" s="303"/>
      <c r="AI52" s="263">
        <f t="shared" si="198"/>
        <v>1</v>
      </c>
      <c r="AJ52" s="264" t="s">
        <v>276</v>
      </c>
      <c r="AK52" s="264" t="s">
        <v>283</v>
      </c>
      <c r="AL52" s="304"/>
      <c r="AM52" s="303"/>
      <c r="AN52" s="263">
        <f t="shared" si="200"/>
        <v>1</v>
      </c>
      <c r="AO52" s="264" t="s">
        <v>452</v>
      </c>
      <c r="AP52" s="303"/>
      <c r="AQ52" s="318"/>
      <c r="AR52" s="319"/>
      <c r="AS52" s="319"/>
      <c r="AT52" s="335"/>
      <c r="AU52" s="335"/>
      <c r="AV52" s="264"/>
      <c r="AW52" s="265"/>
      <c r="AX52" s="211"/>
      <c r="AY52" s="246"/>
    </row>
    <row r="53" spans="1:51" ht="70.150000000000006" customHeight="1" x14ac:dyDescent="0.2">
      <c r="A53" s="305"/>
      <c r="B53" s="306"/>
      <c r="C53" s="307"/>
      <c r="D53" s="308"/>
      <c r="E53" s="307"/>
      <c r="F53" s="264"/>
      <c r="G53" s="264"/>
      <c r="H53" s="207"/>
      <c r="I53" s="320"/>
      <c r="J53" s="311"/>
      <c r="K53" s="349"/>
      <c r="L53" s="307"/>
      <c r="M53" s="305"/>
      <c r="N53" s="318"/>
      <c r="O53" s="305"/>
      <c r="P53" s="318"/>
      <c r="Q53" s="318"/>
      <c r="R53" s="209"/>
      <c r="S53" s="210">
        <f t="shared" si="196"/>
        <v>0</v>
      </c>
      <c r="T53" s="303"/>
      <c r="U53" s="303"/>
      <c r="V53" s="264"/>
      <c r="W53" s="307"/>
      <c r="X53" s="304"/>
      <c r="Y53" s="262">
        <v>0</v>
      </c>
      <c r="Z53" s="264"/>
      <c r="AA53" s="265"/>
      <c r="AB53" s="304"/>
      <c r="AC53" s="303"/>
      <c r="AD53" s="263">
        <f t="shared" si="197"/>
        <v>0</v>
      </c>
      <c r="AE53" s="264"/>
      <c r="AF53" s="265"/>
      <c r="AG53" s="304"/>
      <c r="AH53" s="303"/>
      <c r="AI53" s="263">
        <f t="shared" si="198"/>
        <v>0</v>
      </c>
      <c r="AJ53" s="264"/>
      <c r="AK53" s="264"/>
      <c r="AL53" s="304"/>
      <c r="AM53" s="303"/>
      <c r="AN53" s="263">
        <f t="shared" si="200"/>
        <v>0</v>
      </c>
      <c r="AO53" s="264"/>
      <c r="AP53" s="303"/>
      <c r="AQ53" s="318"/>
      <c r="AR53" s="319"/>
      <c r="AS53" s="319"/>
      <c r="AT53" s="335"/>
      <c r="AU53" s="335"/>
      <c r="AV53" s="264"/>
      <c r="AW53" s="265"/>
      <c r="AX53" s="211"/>
      <c r="AY53" s="246"/>
    </row>
    <row r="54" spans="1:51" ht="70.150000000000006" customHeight="1" x14ac:dyDescent="0.2">
      <c r="A54" s="305">
        <v>16</v>
      </c>
      <c r="B54" s="306" t="s">
        <v>146</v>
      </c>
      <c r="C54" s="307" t="s">
        <v>156</v>
      </c>
      <c r="D54" s="308" t="str">
        <f>IF(C54=$B$1048075,$C$1048075,IF(C54=$B$1048076,$C$1048076,IF(C54=$B$1048077,$C$1048077,IF(C54=$B$1048078,$C$1048078,IF(C54=$B$1048079,$C$1048079,IF(C54=$B$1048080,$C$1048080,IF(C54=$B$1048081,$C$1048081,IF(C54=$B$1048082,$C$1048082,IF(C54=$B$1048083,$C$1048083,IF(C54=$B$1048084,$C$1048084,IF(C54=$B$1048087,$C$1048087,IF(C54=$B$1048088,$C$1048088,IF(C54=$B$1048089,C$1048089,IF(C54=$B$1048090,$C$1048090,IF(C54=$B$1048091,$C$1048091," ")))))))))))))))</f>
        <v>Promover el bienestar de la comunidad universitaria, contribuyendo al desarrollo humano, social e intercultural de sus integrantes, en concordancia con la misión Institucional.</v>
      </c>
      <c r="E54" s="307" t="s">
        <v>445</v>
      </c>
      <c r="F54" s="264" t="s">
        <v>246</v>
      </c>
      <c r="G54" s="264" t="s">
        <v>39</v>
      </c>
      <c r="H54" s="207" t="s">
        <v>668</v>
      </c>
      <c r="I54" s="320" t="s">
        <v>106</v>
      </c>
      <c r="J54" s="309" t="s">
        <v>587</v>
      </c>
      <c r="K54" s="328" t="s">
        <v>588</v>
      </c>
      <c r="L54" s="325" t="s">
        <v>589</v>
      </c>
      <c r="M54" s="305" t="s">
        <v>143</v>
      </c>
      <c r="N54" s="318">
        <f t="shared" ref="N54:N60" si="202">IF(M54="ALTA",5,IF(M54="MEDIO ALTA",4,IF(M54="MEDIA",3,IF(M54="MEDIO BAJA",2,IF(M54="BAJA",1,0)))))</f>
        <v>4</v>
      </c>
      <c r="O54" s="305" t="s">
        <v>133</v>
      </c>
      <c r="P54" s="318">
        <f t="shared" ref="P54:P60" si="203">IF(O54="ALTO",5,IF(O54="MEDIO ALTO",4,IF(O54="MEDIO",3,IF(O54="MEDIO BAJO",2,IF(O54="BAJO",1,0)))))</f>
        <v>5</v>
      </c>
      <c r="Q54" s="318">
        <f t="shared" ref="Q54:Q60" si="204">P54*N54</f>
        <v>20</v>
      </c>
      <c r="R54" s="209" t="s">
        <v>299</v>
      </c>
      <c r="S54" s="210">
        <f t="shared" si="196"/>
        <v>1</v>
      </c>
      <c r="T54" s="303">
        <f t="shared" ref="T54:T60" si="205">ROUND(AVERAGEIF(S54:S56,"&gt;0"),0)</f>
        <v>1</v>
      </c>
      <c r="U54" s="303">
        <f t="shared" ref="U54:U60" si="206">T54*$U$8</f>
        <v>0.6</v>
      </c>
      <c r="V54" s="264" t="s">
        <v>590</v>
      </c>
      <c r="W54" s="307">
        <f t="shared" ref="W54:W60" si="207">IF(R54="No_existen",5*$W$8,X54*$W$8)</f>
        <v>0.2</v>
      </c>
      <c r="X54" s="304">
        <f t="shared" ref="X54:X60" si="208">ROUND(AVERAGEIF(Y54:Y56,"&gt;0"),0)</f>
        <v>4</v>
      </c>
      <c r="Y54" s="262">
        <f t="shared" ref="Y54:Y77" si="209">IF(Z54=$Z$1048077,1,IF(Z54=$Z$1048076,2,IF(Z54=$Z$1048075,4,IF(R54="No_existen",5,0))))</f>
        <v>4</v>
      </c>
      <c r="Z54" s="264" t="s">
        <v>302</v>
      </c>
      <c r="AA54" s="265"/>
      <c r="AB54" s="304">
        <f t="shared" ref="AB54:AB60" si="210">IF(R54="No_existen",5*$AB$8,AC54*$AB$8)</f>
        <v>0.15</v>
      </c>
      <c r="AC54" s="303">
        <f t="shared" ref="AC54:AC60" si="211">ROUND(AVERAGEIF(AD54:AD56,"&gt;0"),0)</f>
        <v>1</v>
      </c>
      <c r="AD54" s="263">
        <f t="shared" si="197"/>
        <v>1</v>
      </c>
      <c r="AE54" s="264" t="s">
        <v>279</v>
      </c>
      <c r="AF54" s="265" t="s">
        <v>591</v>
      </c>
      <c r="AG54" s="304">
        <f t="shared" ref="AG54:AG60" si="212">IF(R54="No_existen",5*$AG$8,AH54*$AG$8)</f>
        <v>0.4</v>
      </c>
      <c r="AH54" s="303">
        <f t="shared" ref="AH54:AH60" si="213">ROUND(AVERAGEIF(AI54:AI56,"&gt;0"),0)</f>
        <v>4</v>
      </c>
      <c r="AI54" s="263">
        <f t="shared" si="198"/>
        <v>4</v>
      </c>
      <c r="AJ54" s="264" t="s">
        <v>280</v>
      </c>
      <c r="AK54" s="264" t="s">
        <v>291</v>
      </c>
      <c r="AL54" s="304">
        <f t="shared" ref="AL54:AL60" si="214">IF(R54="No_existen",5*$AL$8,AM54*$AL$8)</f>
        <v>0.4</v>
      </c>
      <c r="AM54" s="303">
        <f t="shared" ref="AM54:AM60" si="215">ROUND(AVERAGEIF(AN54:AN56,"&gt;0"),0)</f>
        <v>4</v>
      </c>
      <c r="AN54" s="263">
        <f t="shared" si="200"/>
        <v>4</v>
      </c>
      <c r="AO54" s="264" t="s">
        <v>478</v>
      </c>
      <c r="AP54" s="303">
        <f t="shared" ref="AP54:AP60" si="216">ROUND(AVERAGE(T54,X54,AC54,AH54,AM54),0)</f>
        <v>3</v>
      </c>
      <c r="AQ54" s="318" t="str">
        <f t="shared" ref="AQ54:AQ60" si="217">IF(AP54&lt;1.5,"FUERTE",IF(AND(AP54&gt;=1.5,AP54&lt;2.5),"ACEPTABLE",IF(AP54&gt;=5,"INEXISTENTE","DÉBIL")))</f>
        <v>DÉBIL</v>
      </c>
      <c r="AR54" s="319">
        <f t="shared" ref="AR54:AR60" si="218">IF(Q54=0,0,ROUND((Q54*AP54),0))</f>
        <v>60</v>
      </c>
      <c r="AS54" s="319" t="str">
        <f t="shared" ref="AS54:AS60" si="219">IF(AR54&gt;=36,"GRAVE", IF(AR54&lt;=10, "LEVE", "MODERADO"))</f>
        <v>GRAVE</v>
      </c>
      <c r="AT54" s="335" t="s">
        <v>592</v>
      </c>
      <c r="AU54" s="334">
        <v>1</v>
      </c>
      <c r="AV54" s="264" t="s">
        <v>85</v>
      </c>
      <c r="AW54" s="257" t="s">
        <v>593</v>
      </c>
      <c r="AX54" s="259">
        <v>44912</v>
      </c>
      <c r="AY54" s="246"/>
    </row>
    <row r="55" spans="1:51" ht="70.150000000000006" customHeight="1" x14ac:dyDescent="0.2">
      <c r="A55" s="305"/>
      <c r="B55" s="306"/>
      <c r="C55" s="307"/>
      <c r="D55" s="308"/>
      <c r="E55" s="307"/>
      <c r="F55" s="264"/>
      <c r="G55" s="264"/>
      <c r="H55" s="207"/>
      <c r="I55" s="320"/>
      <c r="J55" s="310"/>
      <c r="K55" s="328"/>
      <c r="L55" s="325"/>
      <c r="M55" s="305"/>
      <c r="N55" s="318"/>
      <c r="O55" s="305"/>
      <c r="P55" s="318"/>
      <c r="Q55" s="318"/>
      <c r="R55" s="209"/>
      <c r="S55" s="210">
        <f t="shared" si="196"/>
        <v>0</v>
      </c>
      <c r="T55" s="303"/>
      <c r="U55" s="303"/>
      <c r="V55" s="264"/>
      <c r="W55" s="307"/>
      <c r="X55" s="304"/>
      <c r="Y55" s="262">
        <f t="shared" si="209"/>
        <v>0</v>
      </c>
      <c r="Z55" s="264"/>
      <c r="AA55" s="265"/>
      <c r="AB55" s="304"/>
      <c r="AC55" s="303"/>
      <c r="AD55" s="263">
        <f t="shared" si="197"/>
        <v>0</v>
      </c>
      <c r="AE55" s="264"/>
      <c r="AF55" s="265"/>
      <c r="AG55" s="304"/>
      <c r="AH55" s="303"/>
      <c r="AI55" s="263">
        <f t="shared" si="198"/>
        <v>0</v>
      </c>
      <c r="AJ55" s="264"/>
      <c r="AK55" s="264"/>
      <c r="AL55" s="304"/>
      <c r="AM55" s="303"/>
      <c r="AN55" s="263">
        <f t="shared" si="200"/>
        <v>0</v>
      </c>
      <c r="AO55" s="264"/>
      <c r="AP55" s="303"/>
      <c r="AQ55" s="318"/>
      <c r="AR55" s="319"/>
      <c r="AS55" s="319"/>
      <c r="AT55" s="335"/>
      <c r="AU55" s="335"/>
      <c r="AV55" s="264" t="s">
        <v>85</v>
      </c>
      <c r="AW55" s="257" t="s">
        <v>594</v>
      </c>
      <c r="AX55" s="259">
        <v>44912</v>
      </c>
      <c r="AY55" s="246"/>
    </row>
    <row r="56" spans="1:51" ht="70.150000000000006" customHeight="1" x14ac:dyDescent="0.2">
      <c r="A56" s="305"/>
      <c r="B56" s="306"/>
      <c r="C56" s="307"/>
      <c r="D56" s="308"/>
      <c r="E56" s="307"/>
      <c r="F56" s="264"/>
      <c r="G56" s="264"/>
      <c r="H56" s="207"/>
      <c r="I56" s="320"/>
      <c r="J56" s="311"/>
      <c r="K56" s="328"/>
      <c r="L56" s="325"/>
      <c r="M56" s="305"/>
      <c r="N56" s="318"/>
      <c r="O56" s="305"/>
      <c r="P56" s="318"/>
      <c r="Q56" s="318"/>
      <c r="R56" s="209"/>
      <c r="S56" s="210">
        <f t="shared" si="196"/>
        <v>0</v>
      </c>
      <c r="T56" s="303"/>
      <c r="U56" s="303"/>
      <c r="V56" s="264"/>
      <c r="W56" s="307"/>
      <c r="X56" s="304"/>
      <c r="Y56" s="262">
        <f t="shared" si="209"/>
        <v>0</v>
      </c>
      <c r="Z56" s="264"/>
      <c r="AA56" s="265"/>
      <c r="AB56" s="304"/>
      <c r="AC56" s="303"/>
      <c r="AD56" s="263">
        <f t="shared" si="197"/>
        <v>0</v>
      </c>
      <c r="AE56" s="264"/>
      <c r="AF56" s="265"/>
      <c r="AG56" s="304"/>
      <c r="AH56" s="303"/>
      <c r="AI56" s="263">
        <f t="shared" si="198"/>
        <v>0</v>
      </c>
      <c r="AJ56" s="264"/>
      <c r="AK56" s="264"/>
      <c r="AL56" s="304"/>
      <c r="AM56" s="303"/>
      <c r="AN56" s="263">
        <f t="shared" si="200"/>
        <v>0</v>
      </c>
      <c r="AO56" s="264"/>
      <c r="AP56" s="303"/>
      <c r="AQ56" s="318"/>
      <c r="AR56" s="319"/>
      <c r="AS56" s="319"/>
      <c r="AT56" s="335"/>
      <c r="AU56" s="335"/>
      <c r="AV56" s="264" t="s">
        <v>85</v>
      </c>
      <c r="AW56" s="257" t="s">
        <v>663</v>
      </c>
      <c r="AX56" s="259">
        <v>44912</v>
      </c>
      <c r="AY56" s="246"/>
    </row>
    <row r="57" spans="1:51" ht="70.150000000000006" customHeight="1" x14ac:dyDescent="0.2">
      <c r="A57" s="305">
        <v>17</v>
      </c>
      <c r="B57" s="306" t="s">
        <v>146</v>
      </c>
      <c r="C57" s="307" t="s">
        <v>157</v>
      </c>
      <c r="D57" s="308" t="str">
        <f>IF(C57=$B$1048075,$C$1048075,IF(C57=$B$1048076,$C$1048076,IF(C57=$B$1048077,$C$1048077,IF(C57=$B$1048078,$C$1048078,IF(C57=$B$1048079,$C$1048079,IF(C57=$B$1048080,$C$1048080,IF(C57=$B$1048081,$C$1048081,IF(C57=$B$1048082,$C$1048082,IF(C57=$B$1048083,$C$1048083,IF(C57=$B$1048084,$C$1048084,IF(C57=$B$1048087,$C$1048087,IF(C57=$B$1048088,$C$1048088,IF(C57=$B$1048089,C$1048089,IF(C57=$B$1048090,$C$1048090,IF(C57=$B$1048091,$C$1048091," ")))))))))))))))</f>
        <v>Administrar y ejecutar los recursos de la institución generando en los procesos mayor eficiencia y eficacia para dar una respuesta oportuna a los servicios demandados en el cumplimiento de las funciones misionales.</v>
      </c>
      <c r="E57" s="307" t="s">
        <v>168</v>
      </c>
      <c r="F57" s="264" t="s">
        <v>245</v>
      </c>
      <c r="G57" s="264" t="s">
        <v>35</v>
      </c>
      <c r="H57" s="255" t="s">
        <v>595</v>
      </c>
      <c r="I57" s="320" t="s">
        <v>104</v>
      </c>
      <c r="J57" s="326" t="s">
        <v>598</v>
      </c>
      <c r="K57" s="324" t="s">
        <v>599</v>
      </c>
      <c r="L57" s="325" t="s">
        <v>600</v>
      </c>
      <c r="M57" s="305" t="s">
        <v>121</v>
      </c>
      <c r="N57" s="318">
        <f t="shared" si="202"/>
        <v>1</v>
      </c>
      <c r="O57" s="305" t="s">
        <v>133</v>
      </c>
      <c r="P57" s="318">
        <f t="shared" si="203"/>
        <v>5</v>
      </c>
      <c r="Q57" s="318">
        <f t="shared" si="204"/>
        <v>5</v>
      </c>
      <c r="R57" s="209" t="s">
        <v>299</v>
      </c>
      <c r="S57" s="210">
        <f t="shared" si="196"/>
        <v>1</v>
      </c>
      <c r="T57" s="303">
        <f t="shared" si="205"/>
        <v>1</v>
      </c>
      <c r="U57" s="303">
        <f t="shared" si="206"/>
        <v>0.6</v>
      </c>
      <c r="V57" s="257" t="s">
        <v>601</v>
      </c>
      <c r="W57" s="307">
        <f t="shared" si="207"/>
        <v>0.05</v>
      </c>
      <c r="X57" s="304">
        <f t="shared" si="208"/>
        <v>1</v>
      </c>
      <c r="Y57" s="262">
        <f t="shared" si="209"/>
        <v>2</v>
      </c>
      <c r="Z57" s="264" t="s">
        <v>303</v>
      </c>
      <c r="AA57" s="265"/>
      <c r="AB57" s="304">
        <f t="shared" si="210"/>
        <v>0.15</v>
      </c>
      <c r="AC57" s="303">
        <f t="shared" si="211"/>
        <v>1</v>
      </c>
      <c r="AD57" s="263">
        <f t="shared" si="197"/>
        <v>1</v>
      </c>
      <c r="AE57" s="264" t="s">
        <v>279</v>
      </c>
      <c r="AF57" s="257" t="s">
        <v>606</v>
      </c>
      <c r="AG57" s="304">
        <f t="shared" si="212"/>
        <v>0.1</v>
      </c>
      <c r="AH57" s="303">
        <f t="shared" si="213"/>
        <v>1</v>
      </c>
      <c r="AI57" s="263">
        <f t="shared" si="198"/>
        <v>1</v>
      </c>
      <c r="AJ57" s="264" t="s">
        <v>276</v>
      </c>
      <c r="AK57" s="264" t="s">
        <v>283</v>
      </c>
      <c r="AL57" s="304">
        <f t="shared" si="214"/>
        <v>0.1</v>
      </c>
      <c r="AM57" s="303">
        <f t="shared" si="215"/>
        <v>1</v>
      </c>
      <c r="AN57" s="263">
        <f t="shared" si="200"/>
        <v>1</v>
      </c>
      <c r="AO57" s="264" t="s">
        <v>452</v>
      </c>
      <c r="AP57" s="303">
        <f t="shared" si="216"/>
        <v>1</v>
      </c>
      <c r="AQ57" s="318" t="str">
        <f t="shared" si="217"/>
        <v>FUERTE</v>
      </c>
      <c r="AR57" s="319">
        <f t="shared" si="218"/>
        <v>5</v>
      </c>
      <c r="AS57" s="319" t="str">
        <f t="shared" si="219"/>
        <v>LEVE</v>
      </c>
      <c r="AT57" s="333" t="s">
        <v>608</v>
      </c>
      <c r="AU57" s="332">
        <v>0</v>
      </c>
      <c r="AV57" s="264" t="s">
        <v>84</v>
      </c>
      <c r="AW57" s="265"/>
      <c r="AX57" s="211"/>
      <c r="AY57" s="246"/>
    </row>
    <row r="58" spans="1:51" ht="70.150000000000006" customHeight="1" x14ac:dyDescent="0.2">
      <c r="A58" s="305"/>
      <c r="B58" s="306"/>
      <c r="C58" s="307"/>
      <c r="D58" s="308"/>
      <c r="E58" s="307"/>
      <c r="F58" s="264" t="s">
        <v>245</v>
      </c>
      <c r="G58" s="264" t="s">
        <v>32</v>
      </c>
      <c r="H58" s="255" t="s">
        <v>596</v>
      </c>
      <c r="I58" s="320"/>
      <c r="J58" s="327"/>
      <c r="K58" s="340"/>
      <c r="L58" s="325"/>
      <c r="M58" s="305"/>
      <c r="N58" s="318"/>
      <c r="O58" s="305"/>
      <c r="P58" s="318"/>
      <c r="Q58" s="318"/>
      <c r="R58" s="209" t="s">
        <v>299</v>
      </c>
      <c r="S58" s="210">
        <f t="shared" si="196"/>
        <v>1</v>
      </c>
      <c r="T58" s="303"/>
      <c r="U58" s="303"/>
      <c r="V58" s="257" t="s">
        <v>602</v>
      </c>
      <c r="W58" s="307"/>
      <c r="X58" s="304"/>
      <c r="Y58" s="262">
        <f t="shared" si="209"/>
        <v>1</v>
      </c>
      <c r="Z58" s="264" t="s">
        <v>304</v>
      </c>
      <c r="AA58" s="257" t="s">
        <v>604</v>
      </c>
      <c r="AB58" s="304"/>
      <c r="AC58" s="303"/>
      <c r="AD58" s="263">
        <f t="shared" si="197"/>
        <v>1</v>
      </c>
      <c r="AE58" s="264" t="s">
        <v>279</v>
      </c>
      <c r="AF58" s="257" t="s">
        <v>607</v>
      </c>
      <c r="AG58" s="304"/>
      <c r="AH58" s="303"/>
      <c r="AI58" s="263">
        <f t="shared" si="198"/>
        <v>1</v>
      </c>
      <c r="AJ58" s="264" t="s">
        <v>276</v>
      </c>
      <c r="AK58" s="264" t="s">
        <v>287</v>
      </c>
      <c r="AL58" s="304"/>
      <c r="AM58" s="303"/>
      <c r="AN58" s="263">
        <f t="shared" ref="AN58:AN62" si="220">IF(AO58="Preventivo",1,IF(AO58="Detectivo",4, IF(R58="No_existen",5,0)))</f>
        <v>1</v>
      </c>
      <c r="AO58" s="264" t="s">
        <v>452</v>
      </c>
      <c r="AP58" s="303"/>
      <c r="AQ58" s="318"/>
      <c r="AR58" s="319"/>
      <c r="AS58" s="319"/>
      <c r="AT58" s="333"/>
      <c r="AU58" s="333"/>
      <c r="AV58" s="264"/>
      <c r="AW58" s="265"/>
      <c r="AX58" s="211"/>
      <c r="AY58" s="246"/>
    </row>
    <row r="59" spans="1:51" ht="70.150000000000006" customHeight="1" x14ac:dyDescent="0.2">
      <c r="A59" s="305"/>
      <c r="B59" s="306"/>
      <c r="C59" s="307"/>
      <c r="D59" s="308"/>
      <c r="E59" s="307"/>
      <c r="F59" s="264" t="s">
        <v>246</v>
      </c>
      <c r="G59" s="264" t="s">
        <v>37</v>
      </c>
      <c r="H59" s="255" t="s">
        <v>597</v>
      </c>
      <c r="I59" s="320"/>
      <c r="J59" s="327"/>
      <c r="K59" s="340"/>
      <c r="L59" s="325"/>
      <c r="M59" s="305"/>
      <c r="N59" s="318"/>
      <c r="O59" s="305"/>
      <c r="P59" s="318"/>
      <c r="Q59" s="318"/>
      <c r="R59" s="209" t="s">
        <v>299</v>
      </c>
      <c r="S59" s="210">
        <f t="shared" si="196"/>
        <v>1</v>
      </c>
      <c r="T59" s="303"/>
      <c r="U59" s="303"/>
      <c r="V59" s="257" t="s">
        <v>603</v>
      </c>
      <c r="W59" s="307"/>
      <c r="X59" s="304"/>
      <c r="Y59" s="262">
        <f t="shared" si="209"/>
        <v>1</v>
      </c>
      <c r="Z59" s="264" t="s">
        <v>304</v>
      </c>
      <c r="AA59" s="257" t="s">
        <v>605</v>
      </c>
      <c r="AB59" s="304"/>
      <c r="AC59" s="303"/>
      <c r="AD59" s="263">
        <f t="shared" si="197"/>
        <v>1</v>
      </c>
      <c r="AE59" s="264" t="s">
        <v>279</v>
      </c>
      <c r="AF59" s="257" t="s">
        <v>607</v>
      </c>
      <c r="AG59" s="304"/>
      <c r="AH59" s="303"/>
      <c r="AI59" s="263">
        <f t="shared" si="198"/>
        <v>1</v>
      </c>
      <c r="AJ59" s="264" t="s">
        <v>276</v>
      </c>
      <c r="AK59" s="264" t="s">
        <v>291</v>
      </c>
      <c r="AL59" s="304"/>
      <c r="AM59" s="303"/>
      <c r="AN59" s="263">
        <f t="shared" si="220"/>
        <v>1</v>
      </c>
      <c r="AO59" s="264" t="s">
        <v>452</v>
      </c>
      <c r="AP59" s="303"/>
      <c r="AQ59" s="318"/>
      <c r="AR59" s="319"/>
      <c r="AS59" s="319"/>
      <c r="AT59" s="333"/>
      <c r="AU59" s="333"/>
      <c r="AV59" s="264"/>
      <c r="AW59" s="265"/>
      <c r="AX59" s="211"/>
      <c r="AY59" s="246"/>
    </row>
    <row r="60" spans="1:51" ht="70.150000000000006" customHeight="1" x14ac:dyDescent="0.2">
      <c r="A60" s="305">
        <v>18</v>
      </c>
      <c r="B60" s="306" t="s">
        <v>146</v>
      </c>
      <c r="C60" s="307" t="s">
        <v>157</v>
      </c>
      <c r="D60" s="308" t="str">
        <f>IF(C60=$B$1048075,$C$1048075,IF(C60=$B$1048076,$C$1048076,IF(C60=$B$1048077,$C$1048077,IF(C60=$B$1048078,$C$1048078,IF(C60=$B$1048079,$C$1048079,IF(C60=$B$1048080,$C$1048080,IF(C60=$B$1048081,$C$1048081,IF(C60=$B$1048082,$C$1048082,IF(C60=$B$1048083,$C$1048083,IF(C60=$B$1048084,$C$1048084,IF(C60=$B$1048087,$C$1048087,IF(C60=$B$1048088,$C$1048088,IF(C60=$B$1048089,C$1048089,IF(C60=$B$1048090,$C$1048090,IF(C60=$B$1048091,$C$1048091," ")))))))))))))))</f>
        <v>Administrar y ejecutar los recursos de la institución generando en los procesos mayor eficiencia y eficacia para dar una respuesta oportuna a los servicios demandados en el cumplimiento de las funciones misionales.</v>
      </c>
      <c r="E60" s="307" t="s">
        <v>168</v>
      </c>
      <c r="F60" s="264" t="s">
        <v>245</v>
      </c>
      <c r="G60" s="264" t="s">
        <v>32</v>
      </c>
      <c r="H60" s="264" t="s">
        <v>611</v>
      </c>
      <c r="I60" s="320" t="s">
        <v>136</v>
      </c>
      <c r="J60" s="309" t="s">
        <v>612</v>
      </c>
      <c r="K60" s="324" t="s">
        <v>613</v>
      </c>
      <c r="L60" s="325" t="s">
        <v>614</v>
      </c>
      <c r="M60" s="305" t="s">
        <v>121</v>
      </c>
      <c r="N60" s="318">
        <f t="shared" si="202"/>
        <v>1</v>
      </c>
      <c r="O60" s="305" t="s">
        <v>133</v>
      </c>
      <c r="P60" s="318">
        <f t="shared" si="203"/>
        <v>5</v>
      </c>
      <c r="Q60" s="318">
        <f t="shared" si="204"/>
        <v>5</v>
      </c>
      <c r="R60" s="209" t="s">
        <v>299</v>
      </c>
      <c r="S60" s="210">
        <f t="shared" si="196"/>
        <v>1</v>
      </c>
      <c r="T60" s="303">
        <f t="shared" si="205"/>
        <v>1</v>
      </c>
      <c r="U60" s="303">
        <f t="shared" si="206"/>
        <v>0.6</v>
      </c>
      <c r="V60" s="257" t="s">
        <v>609</v>
      </c>
      <c r="W60" s="307">
        <f t="shared" si="207"/>
        <v>0.2</v>
      </c>
      <c r="X60" s="304">
        <f t="shared" si="208"/>
        <v>4</v>
      </c>
      <c r="Y60" s="262">
        <f t="shared" si="209"/>
        <v>4</v>
      </c>
      <c r="Z60" s="264" t="s">
        <v>302</v>
      </c>
      <c r="AA60" s="265"/>
      <c r="AB60" s="304">
        <f t="shared" si="210"/>
        <v>0.15</v>
      </c>
      <c r="AC60" s="303">
        <f t="shared" si="211"/>
        <v>1</v>
      </c>
      <c r="AD60" s="263">
        <f t="shared" si="197"/>
        <v>1</v>
      </c>
      <c r="AE60" s="264" t="s">
        <v>279</v>
      </c>
      <c r="AF60" s="257" t="s">
        <v>610</v>
      </c>
      <c r="AG60" s="304">
        <f t="shared" si="212"/>
        <v>0.1</v>
      </c>
      <c r="AH60" s="303">
        <f t="shared" si="213"/>
        <v>1</v>
      </c>
      <c r="AI60" s="263">
        <f t="shared" si="198"/>
        <v>1</v>
      </c>
      <c r="AJ60" s="264" t="s">
        <v>276</v>
      </c>
      <c r="AK60" s="264" t="s">
        <v>283</v>
      </c>
      <c r="AL60" s="304">
        <f t="shared" si="214"/>
        <v>0.1</v>
      </c>
      <c r="AM60" s="303">
        <f t="shared" si="215"/>
        <v>1</v>
      </c>
      <c r="AN60" s="263">
        <f t="shared" si="220"/>
        <v>1</v>
      </c>
      <c r="AO60" s="264" t="s">
        <v>452</v>
      </c>
      <c r="AP60" s="303">
        <f t="shared" si="216"/>
        <v>2</v>
      </c>
      <c r="AQ60" s="318" t="str">
        <f t="shared" si="217"/>
        <v>ACEPTABLE</v>
      </c>
      <c r="AR60" s="319">
        <f t="shared" si="218"/>
        <v>10</v>
      </c>
      <c r="AS60" s="319" t="str">
        <f t="shared" si="219"/>
        <v>LEVE</v>
      </c>
      <c r="AT60" s="333" t="s">
        <v>615</v>
      </c>
      <c r="AU60" s="332">
        <v>0</v>
      </c>
      <c r="AV60" s="264" t="s">
        <v>84</v>
      </c>
      <c r="AW60" s="265"/>
      <c r="AX60" s="211"/>
      <c r="AY60" s="246"/>
    </row>
    <row r="61" spans="1:51" ht="70.150000000000006" customHeight="1" x14ac:dyDescent="0.2">
      <c r="A61" s="305"/>
      <c r="B61" s="306"/>
      <c r="C61" s="307"/>
      <c r="D61" s="308"/>
      <c r="E61" s="307"/>
      <c r="F61" s="264"/>
      <c r="G61" s="264"/>
      <c r="H61" s="207"/>
      <c r="I61" s="320"/>
      <c r="J61" s="310"/>
      <c r="K61" s="340"/>
      <c r="L61" s="325"/>
      <c r="M61" s="305"/>
      <c r="N61" s="318"/>
      <c r="O61" s="305"/>
      <c r="P61" s="318"/>
      <c r="Q61" s="318"/>
      <c r="R61" s="209"/>
      <c r="S61" s="210">
        <f t="shared" si="196"/>
        <v>0</v>
      </c>
      <c r="T61" s="303"/>
      <c r="U61" s="303"/>
      <c r="V61" s="264"/>
      <c r="W61" s="307"/>
      <c r="X61" s="304"/>
      <c r="Y61" s="262">
        <f t="shared" si="209"/>
        <v>0</v>
      </c>
      <c r="Z61" s="264"/>
      <c r="AA61" s="265"/>
      <c r="AB61" s="304"/>
      <c r="AC61" s="303"/>
      <c r="AD61" s="263">
        <f t="shared" si="197"/>
        <v>0</v>
      </c>
      <c r="AE61" s="264"/>
      <c r="AF61" s="265"/>
      <c r="AG61" s="304"/>
      <c r="AH61" s="303"/>
      <c r="AI61" s="263">
        <f t="shared" si="198"/>
        <v>0</v>
      </c>
      <c r="AJ61" s="264"/>
      <c r="AK61" s="264"/>
      <c r="AL61" s="304"/>
      <c r="AM61" s="303"/>
      <c r="AN61" s="263">
        <f t="shared" si="220"/>
        <v>0</v>
      </c>
      <c r="AO61" s="264"/>
      <c r="AP61" s="303"/>
      <c r="AQ61" s="318"/>
      <c r="AR61" s="319"/>
      <c r="AS61" s="319"/>
      <c r="AT61" s="333"/>
      <c r="AU61" s="333"/>
      <c r="AV61" s="264"/>
      <c r="AW61" s="265"/>
      <c r="AX61" s="211"/>
      <c r="AY61" s="246"/>
    </row>
    <row r="62" spans="1:51" ht="70.150000000000006" customHeight="1" x14ac:dyDescent="0.2">
      <c r="A62" s="305"/>
      <c r="B62" s="306"/>
      <c r="C62" s="307"/>
      <c r="D62" s="308"/>
      <c r="E62" s="307"/>
      <c r="F62" s="264"/>
      <c r="G62" s="264"/>
      <c r="H62" s="207"/>
      <c r="I62" s="320"/>
      <c r="J62" s="311"/>
      <c r="K62" s="340"/>
      <c r="L62" s="325"/>
      <c r="M62" s="305"/>
      <c r="N62" s="318"/>
      <c r="O62" s="305"/>
      <c r="P62" s="318"/>
      <c r="Q62" s="318"/>
      <c r="R62" s="209"/>
      <c r="S62" s="210">
        <f t="shared" si="196"/>
        <v>0</v>
      </c>
      <c r="T62" s="303"/>
      <c r="U62" s="303"/>
      <c r="V62" s="264"/>
      <c r="W62" s="307"/>
      <c r="X62" s="304"/>
      <c r="Y62" s="262">
        <f t="shared" si="209"/>
        <v>0</v>
      </c>
      <c r="Z62" s="264"/>
      <c r="AA62" s="265"/>
      <c r="AB62" s="304"/>
      <c r="AC62" s="303"/>
      <c r="AD62" s="263">
        <f t="shared" si="197"/>
        <v>0</v>
      </c>
      <c r="AE62" s="264"/>
      <c r="AF62" s="265"/>
      <c r="AG62" s="304"/>
      <c r="AH62" s="303"/>
      <c r="AI62" s="263">
        <f t="shared" si="198"/>
        <v>0</v>
      </c>
      <c r="AJ62" s="264"/>
      <c r="AK62" s="264"/>
      <c r="AL62" s="304"/>
      <c r="AM62" s="303"/>
      <c r="AN62" s="263">
        <f t="shared" si="220"/>
        <v>0</v>
      </c>
      <c r="AO62" s="264"/>
      <c r="AP62" s="303"/>
      <c r="AQ62" s="318"/>
      <c r="AR62" s="319"/>
      <c r="AS62" s="319"/>
      <c r="AT62" s="333"/>
      <c r="AU62" s="333"/>
      <c r="AV62" s="264"/>
      <c r="AW62" s="265"/>
      <c r="AX62" s="211"/>
      <c r="AY62" s="246"/>
    </row>
    <row r="63" spans="1:51" s="256" customFormat="1" ht="70.150000000000006" customHeight="1" x14ac:dyDescent="0.2">
      <c r="A63" s="305">
        <v>19</v>
      </c>
      <c r="B63" s="306" t="s">
        <v>146</v>
      </c>
      <c r="C63" s="307" t="s">
        <v>157</v>
      </c>
      <c r="D63" s="308" t="str">
        <f>IF(C63=$B$1048075,$C$1048075,IF(C63=$B$1048076,$C$1048076,IF(C63=$B$1048077,$C$1048077,IF(C63=$B$1048078,$C$1048078,IF(C63=$B$1048079,$C$1048079,IF(C63=$B$1048080,$C$1048080,IF(C63=$B$1048081,$C$1048081,IF(C63=$B$1048082,$C$1048082,IF(C63=$B$1048083,$C$1048083,IF(C63=$B$1048084,$C$1048084,IF(C63=$B$1048087,$C$1048087,IF(C63=$B$1048088,$C$1048088,IF(C63=$B$1048089,C$1048089,IF(C63=$B$1048090,$C$1048090,IF(C63=$B$1048091,$C$1048091," ")))))))))))))))</f>
        <v>Administrar y ejecutar los recursos de la institución generando en los procesos mayor eficiencia y eficacia para dar una respuesta oportuna a los servicios demandados en el cumplimiento de las funciones misionales.</v>
      </c>
      <c r="E63" s="320" t="s">
        <v>165</v>
      </c>
      <c r="F63" s="264" t="s">
        <v>245</v>
      </c>
      <c r="G63" s="264" t="s">
        <v>32</v>
      </c>
      <c r="H63" s="264" t="s">
        <v>619</v>
      </c>
      <c r="I63" s="328" t="s">
        <v>136</v>
      </c>
      <c r="J63" s="309" t="s">
        <v>620</v>
      </c>
      <c r="K63" s="328" t="s">
        <v>621</v>
      </c>
      <c r="L63" s="325" t="s">
        <v>622</v>
      </c>
      <c r="M63" s="305" t="s">
        <v>121</v>
      </c>
      <c r="N63" s="318">
        <f t="shared" ref="N63:N69" si="221">IF(M63="ALTA",5,IF(M63="MEDIO ALTA",4,IF(M63="MEDIA",3,IF(M63="MEDIO BAJA",2,IF(M63="BAJA",1,0)))))</f>
        <v>1</v>
      </c>
      <c r="O63" s="305" t="s">
        <v>133</v>
      </c>
      <c r="P63" s="318">
        <f t="shared" ref="P63" si="222">IF(O63="ALTO",5,IF(O63="MEDIO ALTO",4,IF(O63="MEDIO",3,IF(O63="MEDIO BAJO",2,IF(O63="BAJO",1,0)))))</f>
        <v>5</v>
      </c>
      <c r="Q63" s="318">
        <f t="shared" ref="Q63:Q69" si="223">P63*N63</f>
        <v>5</v>
      </c>
      <c r="R63" s="258" t="s">
        <v>299</v>
      </c>
      <c r="S63" s="210">
        <f t="shared" si="196"/>
        <v>1</v>
      </c>
      <c r="T63" s="303">
        <f t="shared" ref="T63:T69" si="224">ROUND(AVERAGEIF(S63:S65,"&gt;0"),0)</f>
        <v>1</v>
      </c>
      <c r="U63" s="303">
        <f t="shared" ref="U63:U69" si="225">T63*$U$8</f>
        <v>0.6</v>
      </c>
      <c r="V63" s="257" t="s">
        <v>623</v>
      </c>
      <c r="W63" s="307">
        <f t="shared" ref="W63:W69" si="226">IF(R63="No_existen",5*$W$8,X63*$W$8)</f>
        <v>0.15000000000000002</v>
      </c>
      <c r="X63" s="304">
        <f t="shared" ref="X63:X69" si="227">ROUND(AVERAGEIF(Y63:Y65,"&gt;0"),0)</f>
        <v>3</v>
      </c>
      <c r="Y63" s="262">
        <f t="shared" si="209"/>
        <v>2</v>
      </c>
      <c r="Z63" s="257" t="s">
        <v>303</v>
      </c>
      <c r="AA63" s="265"/>
      <c r="AB63" s="304">
        <f t="shared" ref="AB63:AB69" si="228">IF(R63="No_existen",5*$AB$8,AC63*$AB$8)</f>
        <v>0.15</v>
      </c>
      <c r="AC63" s="303">
        <f t="shared" ref="AC63:AC69" si="229">ROUND(AVERAGEIF(AD63:AD65,"&gt;0"),0)</f>
        <v>1</v>
      </c>
      <c r="AD63" s="263">
        <f t="shared" si="197"/>
        <v>1</v>
      </c>
      <c r="AE63" s="257" t="s">
        <v>279</v>
      </c>
      <c r="AF63" s="257" t="s">
        <v>511</v>
      </c>
      <c r="AG63" s="304">
        <f t="shared" ref="AG63:AG69" si="230">IF(R63="No_existen",5*$AG$8,AH63*$AG$8)</f>
        <v>0.1</v>
      </c>
      <c r="AH63" s="303">
        <f t="shared" ref="AH63:AH69" si="231">ROUND(AVERAGEIF(AI63:AI65,"&gt;0"),0)</f>
        <v>1</v>
      </c>
      <c r="AI63" s="263">
        <f t="shared" si="198"/>
        <v>1</v>
      </c>
      <c r="AJ63" s="257" t="s">
        <v>276</v>
      </c>
      <c r="AK63" s="257" t="s">
        <v>291</v>
      </c>
      <c r="AL63" s="304">
        <f t="shared" ref="AL63:AL69" si="232">IF(R63="No_existen",5*$AL$8,AM63*$AL$8)</f>
        <v>0.1</v>
      </c>
      <c r="AM63" s="303">
        <f t="shared" ref="AM63:AM66" si="233">ROUND(AVERAGEIF(AN63:AN65,"&gt;0"),0)</f>
        <v>1</v>
      </c>
      <c r="AN63" s="263">
        <f t="shared" ref="AN63:AN70" si="234">IF(AO63="Preventivo",1,IF(AO63="Detectivo",4, IF(R63="No_existen",5,0)))</f>
        <v>1</v>
      </c>
      <c r="AO63" s="257" t="s">
        <v>452</v>
      </c>
      <c r="AP63" s="303">
        <f t="shared" ref="AP63:AP69" si="235">ROUND(AVERAGE(T63,X63,AC63,AH63,AM63),0)</f>
        <v>1</v>
      </c>
      <c r="AQ63" s="318" t="str">
        <f t="shared" ref="AQ63:AQ69" si="236">IF(AP63&lt;1.5,"FUERTE",IF(AND(AP63&gt;=1.5,AP63&lt;2.5),"ACEPTABLE",IF(AP63&gt;=5,"INEXISTENTE","DÉBIL")))</f>
        <v>FUERTE</v>
      </c>
      <c r="AR63" s="319">
        <f t="shared" ref="AR63:AR69" si="237">IF(Q63=0,0,ROUND((Q63*AP63),0))</f>
        <v>5</v>
      </c>
      <c r="AS63" s="319" t="str">
        <f t="shared" ref="AS63:AS69" si="238">IF(AR63&gt;=36,"GRAVE", IF(AR63&lt;=10, "LEVE", "MODERADO"))</f>
        <v>LEVE</v>
      </c>
      <c r="AT63" s="330" t="s">
        <v>626</v>
      </c>
      <c r="AU63" s="331">
        <v>0</v>
      </c>
      <c r="AV63" s="253" t="s">
        <v>84</v>
      </c>
      <c r="AW63" s="265"/>
      <c r="AX63" s="211"/>
      <c r="AY63" s="246"/>
    </row>
    <row r="64" spans="1:51" s="256" customFormat="1" ht="70.150000000000006" customHeight="1" x14ac:dyDescent="0.2">
      <c r="A64" s="305"/>
      <c r="B64" s="306"/>
      <c r="C64" s="307"/>
      <c r="D64" s="308"/>
      <c r="E64" s="320"/>
      <c r="F64" s="264"/>
      <c r="G64" s="264"/>
      <c r="H64" s="264"/>
      <c r="I64" s="328"/>
      <c r="J64" s="310"/>
      <c r="K64" s="328"/>
      <c r="L64" s="325"/>
      <c r="M64" s="305"/>
      <c r="N64" s="318"/>
      <c r="O64" s="305"/>
      <c r="P64" s="318"/>
      <c r="Q64" s="318"/>
      <c r="R64" s="258" t="s">
        <v>299</v>
      </c>
      <c r="S64" s="210">
        <f t="shared" si="196"/>
        <v>1</v>
      </c>
      <c r="T64" s="303"/>
      <c r="U64" s="303"/>
      <c r="V64" s="257" t="s">
        <v>624</v>
      </c>
      <c r="W64" s="307"/>
      <c r="X64" s="304"/>
      <c r="Y64" s="262">
        <f t="shared" si="209"/>
        <v>4</v>
      </c>
      <c r="Z64" s="257" t="s">
        <v>302</v>
      </c>
      <c r="AA64" s="265"/>
      <c r="AB64" s="304"/>
      <c r="AC64" s="303"/>
      <c r="AD64" s="263">
        <f t="shared" si="197"/>
        <v>1</v>
      </c>
      <c r="AE64" s="257" t="s">
        <v>279</v>
      </c>
      <c r="AF64" s="257" t="s">
        <v>625</v>
      </c>
      <c r="AG64" s="304"/>
      <c r="AH64" s="303"/>
      <c r="AI64" s="263">
        <f t="shared" si="198"/>
        <v>1</v>
      </c>
      <c r="AJ64" s="257" t="s">
        <v>276</v>
      </c>
      <c r="AK64" s="257" t="s">
        <v>291</v>
      </c>
      <c r="AL64" s="304"/>
      <c r="AM64" s="303"/>
      <c r="AN64" s="263">
        <f t="shared" si="234"/>
        <v>1</v>
      </c>
      <c r="AO64" s="257" t="s">
        <v>452</v>
      </c>
      <c r="AP64" s="303"/>
      <c r="AQ64" s="318"/>
      <c r="AR64" s="319"/>
      <c r="AS64" s="319"/>
      <c r="AT64" s="330"/>
      <c r="AU64" s="330"/>
      <c r="AV64" s="264"/>
      <c r="AW64" s="265"/>
      <c r="AX64" s="211"/>
      <c r="AY64" s="246"/>
    </row>
    <row r="65" spans="1:51" s="256" customFormat="1" ht="70.150000000000006" customHeight="1" x14ac:dyDescent="0.2">
      <c r="A65" s="305"/>
      <c r="B65" s="306"/>
      <c r="C65" s="307"/>
      <c r="D65" s="308"/>
      <c r="E65" s="320"/>
      <c r="F65" s="264"/>
      <c r="G65" s="264"/>
      <c r="H65" s="264"/>
      <c r="I65" s="328"/>
      <c r="J65" s="311"/>
      <c r="K65" s="328"/>
      <c r="L65" s="325"/>
      <c r="M65" s="305"/>
      <c r="N65" s="318"/>
      <c r="O65" s="305"/>
      <c r="P65" s="318"/>
      <c r="Q65" s="318"/>
      <c r="R65" s="209"/>
      <c r="S65" s="210">
        <f t="shared" si="196"/>
        <v>0</v>
      </c>
      <c r="T65" s="303"/>
      <c r="U65" s="303"/>
      <c r="V65" s="264"/>
      <c r="W65" s="307"/>
      <c r="X65" s="304"/>
      <c r="Y65" s="262">
        <f t="shared" si="209"/>
        <v>0</v>
      </c>
      <c r="Z65" s="264"/>
      <c r="AA65" s="265"/>
      <c r="AB65" s="304"/>
      <c r="AC65" s="303"/>
      <c r="AD65" s="263">
        <f t="shared" si="197"/>
        <v>0</v>
      </c>
      <c r="AE65" s="264"/>
      <c r="AF65" s="265"/>
      <c r="AG65" s="304"/>
      <c r="AH65" s="303"/>
      <c r="AI65" s="263">
        <f t="shared" si="198"/>
        <v>0</v>
      </c>
      <c r="AJ65" s="264"/>
      <c r="AK65" s="264"/>
      <c r="AL65" s="304"/>
      <c r="AM65" s="303"/>
      <c r="AN65" s="263">
        <f t="shared" si="234"/>
        <v>0</v>
      </c>
      <c r="AO65" s="264"/>
      <c r="AP65" s="303"/>
      <c r="AQ65" s="318"/>
      <c r="AR65" s="319"/>
      <c r="AS65" s="319"/>
      <c r="AT65" s="330"/>
      <c r="AU65" s="330"/>
      <c r="AV65" s="264"/>
      <c r="AW65" s="265"/>
      <c r="AX65" s="211"/>
      <c r="AY65" s="246"/>
    </row>
    <row r="66" spans="1:51" s="256" customFormat="1" ht="70.150000000000006" customHeight="1" x14ac:dyDescent="0.2">
      <c r="A66" s="305">
        <v>20</v>
      </c>
      <c r="B66" s="306" t="s">
        <v>146</v>
      </c>
      <c r="C66" s="307" t="s">
        <v>157</v>
      </c>
      <c r="D66" s="308" t="str">
        <f>IF(C66=$B$1048075,$C$1048075,IF(C66=$B$1048076,$C$1048076,IF(C66=$B$1048077,$C$1048077,IF(C66=$B$1048078,$C$1048078,IF(C66=$B$1048079,$C$1048079,IF(C66=$B$1048080,$C$1048080,IF(C66=$B$1048081,$C$1048081,IF(C66=$B$1048082,$C$1048082,IF(C66=$B$1048083,$C$1048083,IF(C66=$B$1048084,$C$1048084,IF(C66=$B$1048087,$C$1048087,IF(C66=$B$1048088,$C$1048088,IF(C66=$B$1048089,C$1048089,IF(C66=$B$1048090,$C$1048090,IF(C66=$B$1048091,$C$1048091," ")))))))))))))))</f>
        <v>Administrar y ejecutar los recursos de la institución generando en los procesos mayor eficiencia y eficacia para dar una respuesta oportuna a los servicios demandados en el cumplimiento de las funciones misionales.</v>
      </c>
      <c r="E66" s="307" t="s">
        <v>168</v>
      </c>
      <c r="F66" s="264" t="s">
        <v>245</v>
      </c>
      <c r="G66" s="264" t="s">
        <v>35</v>
      </c>
      <c r="H66" s="264" t="s">
        <v>627</v>
      </c>
      <c r="I66" s="328" t="s">
        <v>105</v>
      </c>
      <c r="J66" s="309" t="s">
        <v>628</v>
      </c>
      <c r="K66" s="328" t="s">
        <v>629</v>
      </c>
      <c r="L66" s="329" t="s">
        <v>669</v>
      </c>
      <c r="M66" s="305" t="s">
        <v>142</v>
      </c>
      <c r="N66" s="318">
        <f t="shared" si="221"/>
        <v>5</v>
      </c>
      <c r="O66" s="305" t="s">
        <v>137</v>
      </c>
      <c r="P66" s="318">
        <f t="shared" ref="P66" si="239">IF(O66="ALTO",5,IF(O66="MEDIO ALTO",4,IF(O66="MEDIO",3,IF(O66="MEDIO BAJO",2,IF(O66="BAJO",1,0)))))</f>
        <v>4</v>
      </c>
      <c r="Q66" s="318">
        <f t="shared" si="223"/>
        <v>20</v>
      </c>
      <c r="R66" s="209" t="s">
        <v>299</v>
      </c>
      <c r="S66" s="210">
        <f t="shared" si="196"/>
        <v>1</v>
      </c>
      <c r="T66" s="303">
        <f t="shared" si="224"/>
        <v>1</v>
      </c>
      <c r="U66" s="303">
        <f t="shared" si="225"/>
        <v>0.6</v>
      </c>
      <c r="V66" s="257" t="s">
        <v>630</v>
      </c>
      <c r="W66" s="307">
        <f t="shared" si="226"/>
        <v>0.2</v>
      </c>
      <c r="X66" s="304">
        <f t="shared" si="227"/>
        <v>4</v>
      </c>
      <c r="Y66" s="262">
        <f t="shared" si="209"/>
        <v>4</v>
      </c>
      <c r="Z66" s="264" t="s">
        <v>302</v>
      </c>
      <c r="AA66" s="265"/>
      <c r="AB66" s="304">
        <f t="shared" si="228"/>
        <v>0.15</v>
      </c>
      <c r="AC66" s="303">
        <f t="shared" si="229"/>
        <v>1</v>
      </c>
      <c r="AD66" s="263">
        <f t="shared" si="197"/>
        <v>1</v>
      </c>
      <c r="AE66" s="264" t="s">
        <v>279</v>
      </c>
      <c r="AF66" s="257" t="s">
        <v>631</v>
      </c>
      <c r="AG66" s="304">
        <f t="shared" si="230"/>
        <v>0.1</v>
      </c>
      <c r="AH66" s="303">
        <f t="shared" si="231"/>
        <v>1</v>
      </c>
      <c r="AI66" s="263">
        <f t="shared" si="198"/>
        <v>1</v>
      </c>
      <c r="AJ66" s="264" t="s">
        <v>276</v>
      </c>
      <c r="AK66" s="264" t="s">
        <v>291</v>
      </c>
      <c r="AL66" s="304">
        <f t="shared" si="232"/>
        <v>0.1</v>
      </c>
      <c r="AM66" s="303">
        <f t="shared" si="233"/>
        <v>1</v>
      </c>
      <c r="AN66" s="263">
        <f t="shared" si="234"/>
        <v>1</v>
      </c>
      <c r="AO66" s="264" t="s">
        <v>452</v>
      </c>
      <c r="AP66" s="303">
        <f t="shared" si="235"/>
        <v>2</v>
      </c>
      <c r="AQ66" s="318" t="str">
        <f t="shared" si="236"/>
        <v>ACEPTABLE</v>
      </c>
      <c r="AR66" s="319">
        <f t="shared" si="237"/>
        <v>40</v>
      </c>
      <c r="AS66" s="319" t="str">
        <f t="shared" si="238"/>
        <v>GRAVE</v>
      </c>
      <c r="AT66" s="306" t="s">
        <v>632</v>
      </c>
      <c r="AU66" s="306">
        <v>0</v>
      </c>
      <c r="AV66" s="253" t="s">
        <v>86</v>
      </c>
      <c r="AW66" s="253" t="s">
        <v>633</v>
      </c>
      <c r="AX66" s="254">
        <v>44926</v>
      </c>
      <c r="AY66" s="246"/>
    </row>
    <row r="67" spans="1:51" s="256" customFormat="1" ht="70.150000000000006" customHeight="1" x14ac:dyDescent="0.2">
      <c r="A67" s="305"/>
      <c r="B67" s="306"/>
      <c r="C67" s="307"/>
      <c r="D67" s="308"/>
      <c r="E67" s="307"/>
      <c r="F67" s="264"/>
      <c r="G67" s="264"/>
      <c r="H67" s="264"/>
      <c r="I67" s="328"/>
      <c r="J67" s="310"/>
      <c r="K67" s="328"/>
      <c r="L67" s="329"/>
      <c r="M67" s="305"/>
      <c r="N67" s="318"/>
      <c r="O67" s="305"/>
      <c r="P67" s="318"/>
      <c r="Q67" s="318"/>
      <c r="R67" s="209"/>
      <c r="S67" s="210">
        <f t="shared" si="196"/>
        <v>0</v>
      </c>
      <c r="T67" s="303"/>
      <c r="U67" s="303"/>
      <c r="V67" s="257"/>
      <c r="W67" s="307"/>
      <c r="X67" s="304"/>
      <c r="Y67" s="262">
        <f t="shared" si="209"/>
        <v>0</v>
      </c>
      <c r="Z67" s="264"/>
      <c r="AA67" s="265"/>
      <c r="AB67" s="304"/>
      <c r="AC67" s="303"/>
      <c r="AD67" s="263">
        <f t="shared" si="197"/>
        <v>0</v>
      </c>
      <c r="AE67" s="264"/>
      <c r="AF67" s="265"/>
      <c r="AG67" s="304"/>
      <c r="AH67" s="303"/>
      <c r="AI67" s="263">
        <f t="shared" si="198"/>
        <v>0</v>
      </c>
      <c r="AJ67" s="264"/>
      <c r="AK67" s="264"/>
      <c r="AL67" s="304"/>
      <c r="AM67" s="303"/>
      <c r="AN67" s="263">
        <f t="shared" si="234"/>
        <v>0</v>
      </c>
      <c r="AO67" s="264"/>
      <c r="AP67" s="303"/>
      <c r="AQ67" s="318"/>
      <c r="AR67" s="319"/>
      <c r="AS67" s="319"/>
      <c r="AT67" s="306"/>
      <c r="AU67" s="306"/>
      <c r="AV67" s="264"/>
      <c r="AW67" s="265"/>
      <c r="AX67" s="211"/>
      <c r="AY67" s="246"/>
    </row>
    <row r="68" spans="1:51" s="256" customFormat="1" ht="70.150000000000006" customHeight="1" x14ac:dyDescent="0.2">
      <c r="A68" s="305"/>
      <c r="B68" s="306"/>
      <c r="C68" s="307"/>
      <c r="D68" s="308"/>
      <c r="E68" s="307"/>
      <c r="F68" s="264"/>
      <c r="G68" s="264"/>
      <c r="H68" s="264"/>
      <c r="I68" s="328"/>
      <c r="J68" s="311"/>
      <c r="K68" s="328"/>
      <c r="L68" s="329"/>
      <c r="M68" s="305"/>
      <c r="N68" s="318"/>
      <c r="O68" s="305"/>
      <c r="P68" s="318"/>
      <c r="Q68" s="318"/>
      <c r="R68" s="209"/>
      <c r="S68" s="210">
        <f t="shared" si="196"/>
        <v>0</v>
      </c>
      <c r="T68" s="303"/>
      <c r="U68" s="303"/>
      <c r="V68" s="264"/>
      <c r="W68" s="307"/>
      <c r="X68" s="304"/>
      <c r="Y68" s="262">
        <f t="shared" si="209"/>
        <v>0</v>
      </c>
      <c r="Z68" s="264"/>
      <c r="AA68" s="265"/>
      <c r="AB68" s="304"/>
      <c r="AC68" s="303"/>
      <c r="AD68" s="263">
        <f t="shared" si="197"/>
        <v>0</v>
      </c>
      <c r="AE68" s="264"/>
      <c r="AF68" s="265"/>
      <c r="AG68" s="304"/>
      <c r="AH68" s="303"/>
      <c r="AI68" s="263">
        <f t="shared" si="198"/>
        <v>0</v>
      </c>
      <c r="AJ68" s="264"/>
      <c r="AK68" s="264"/>
      <c r="AL68" s="304"/>
      <c r="AM68" s="303"/>
      <c r="AN68" s="263">
        <f t="shared" si="234"/>
        <v>0</v>
      </c>
      <c r="AO68" s="264"/>
      <c r="AP68" s="303"/>
      <c r="AQ68" s="318"/>
      <c r="AR68" s="319"/>
      <c r="AS68" s="319"/>
      <c r="AT68" s="306"/>
      <c r="AU68" s="306"/>
      <c r="AV68" s="264"/>
      <c r="AW68" s="265"/>
      <c r="AX68" s="211"/>
      <c r="AY68" s="246"/>
    </row>
    <row r="69" spans="1:51" s="256" customFormat="1" ht="70.150000000000006" customHeight="1" x14ac:dyDescent="0.2">
      <c r="A69" s="305">
        <v>21</v>
      </c>
      <c r="B69" s="306" t="s">
        <v>146</v>
      </c>
      <c r="C69" s="307" t="s">
        <v>157</v>
      </c>
      <c r="D69" s="308" t="str">
        <f>IF(C69=$B$1048075,$C$1048075,IF(C69=$B$1048076,$C$1048076,IF(C69=$B$1048077,$C$1048077,IF(C69=$B$1048078,$C$1048078,IF(C69=$B$1048079,$C$1048079,IF(C69=$B$1048080,$C$1048080,IF(C69=$B$1048081,$C$1048081,IF(C69=$B$1048082,$C$1048082,IF(C69=$B$1048083,$C$1048083,IF(C69=$B$1048084,$C$1048084,IF(C69=$B$1048087,$C$1048087,IF(C69=$B$1048088,$C$1048088,IF(C69=$B$1048089,C$1048089,IF(C69=$B$1048090,$C$1048090,IF(C69=$B$1048091,$C$1048091," ")))))))))))))))</f>
        <v>Administrar y ejecutar los recursos de la institución generando en los procesos mayor eficiencia y eficacia para dar una respuesta oportuna a los servicios demandados en el cumplimiento de las funciones misionales.</v>
      </c>
      <c r="E69" s="307" t="s">
        <v>586</v>
      </c>
      <c r="F69" s="264" t="s">
        <v>245</v>
      </c>
      <c r="G69" s="264" t="s">
        <v>35</v>
      </c>
      <c r="H69" s="255" t="s">
        <v>634</v>
      </c>
      <c r="I69" s="320" t="s">
        <v>106</v>
      </c>
      <c r="J69" s="309" t="s">
        <v>670</v>
      </c>
      <c r="K69" s="324" t="s">
        <v>671</v>
      </c>
      <c r="L69" s="325" t="s">
        <v>636</v>
      </c>
      <c r="M69" s="305" t="s">
        <v>143</v>
      </c>
      <c r="N69" s="318">
        <f t="shared" si="221"/>
        <v>4</v>
      </c>
      <c r="O69" s="305" t="s">
        <v>133</v>
      </c>
      <c r="P69" s="318">
        <f t="shared" ref="P69" si="240">IF(O69="ALTO",5,IF(O69="MEDIO ALTO",4,IF(O69="MEDIO",3,IF(O69="MEDIO BAJO",2,IF(O69="BAJO",1,0)))))</f>
        <v>5</v>
      </c>
      <c r="Q69" s="318">
        <f t="shared" si="223"/>
        <v>20</v>
      </c>
      <c r="R69" s="209" t="s">
        <v>299</v>
      </c>
      <c r="S69" s="210">
        <f t="shared" si="196"/>
        <v>1</v>
      </c>
      <c r="T69" s="303">
        <f t="shared" si="224"/>
        <v>1</v>
      </c>
      <c r="U69" s="303">
        <f t="shared" si="225"/>
        <v>0.6</v>
      </c>
      <c r="V69" s="257" t="s">
        <v>649</v>
      </c>
      <c r="W69" s="307">
        <f t="shared" si="226"/>
        <v>0.15000000000000002</v>
      </c>
      <c r="X69" s="304">
        <f t="shared" si="227"/>
        <v>3</v>
      </c>
      <c r="Y69" s="262">
        <f t="shared" si="209"/>
        <v>4</v>
      </c>
      <c r="Z69" s="264" t="s">
        <v>302</v>
      </c>
      <c r="AA69" s="265"/>
      <c r="AB69" s="304">
        <f t="shared" si="228"/>
        <v>0.3</v>
      </c>
      <c r="AC69" s="303">
        <f t="shared" si="229"/>
        <v>2</v>
      </c>
      <c r="AD69" s="263">
        <f t="shared" si="197"/>
        <v>1</v>
      </c>
      <c r="AE69" s="264" t="s">
        <v>279</v>
      </c>
      <c r="AF69" s="257" t="s">
        <v>482</v>
      </c>
      <c r="AG69" s="304">
        <f t="shared" si="230"/>
        <v>0.1</v>
      </c>
      <c r="AH69" s="303">
        <f t="shared" si="231"/>
        <v>1</v>
      </c>
      <c r="AI69" s="263">
        <f t="shared" si="198"/>
        <v>1</v>
      </c>
      <c r="AJ69" s="264" t="s">
        <v>276</v>
      </c>
      <c r="AK69" s="264" t="s">
        <v>291</v>
      </c>
      <c r="AL69" s="304">
        <f t="shared" si="232"/>
        <v>0.2</v>
      </c>
      <c r="AM69" s="303">
        <f t="shared" ref="AM69" si="241">ROUND(AVERAGEIF(AN69:AN71,"&gt;0"),0)</f>
        <v>2</v>
      </c>
      <c r="AN69" s="263">
        <f t="shared" si="234"/>
        <v>4</v>
      </c>
      <c r="AO69" s="264" t="s">
        <v>478</v>
      </c>
      <c r="AP69" s="303">
        <f t="shared" si="235"/>
        <v>2</v>
      </c>
      <c r="AQ69" s="318" t="str">
        <f t="shared" si="236"/>
        <v>ACEPTABLE</v>
      </c>
      <c r="AR69" s="319">
        <f t="shared" si="237"/>
        <v>40</v>
      </c>
      <c r="AS69" s="319" t="str">
        <f t="shared" si="238"/>
        <v>GRAVE</v>
      </c>
      <c r="AT69" s="306" t="s">
        <v>655</v>
      </c>
      <c r="AU69" s="320"/>
      <c r="AV69" s="253" t="s">
        <v>87</v>
      </c>
      <c r="AW69" s="253" t="s">
        <v>659</v>
      </c>
      <c r="AX69" s="254">
        <v>44926</v>
      </c>
      <c r="AY69" s="275" t="s">
        <v>672</v>
      </c>
    </row>
    <row r="70" spans="1:51" s="256" customFormat="1" ht="70.150000000000006" customHeight="1" x14ac:dyDescent="0.2">
      <c r="A70" s="305"/>
      <c r="B70" s="306"/>
      <c r="C70" s="307"/>
      <c r="D70" s="308"/>
      <c r="E70" s="307"/>
      <c r="F70" s="264" t="s">
        <v>245</v>
      </c>
      <c r="G70" s="264" t="s">
        <v>35</v>
      </c>
      <c r="H70" s="255" t="s">
        <v>635</v>
      </c>
      <c r="I70" s="320"/>
      <c r="J70" s="310"/>
      <c r="K70" s="324"/>
      <c r="L70" s="325"/>
      <c r="M70" s="305"/>
      <c r="N70" s="318"/>
      <c r="O70" s="305"/>
      <c r="P70" s="318"/>
      <c r="Q70" s="318"/>
      <c r="R70" s="209" t="s">
        <v>299</v>
      </c>
      <c r="S70" s="210">
        <f t="shared" si="196"/>
        <v>1</v>
      </c>
      <c r="T70" s="303"/>
      <c r="U70" s="303"/>
      <c r="V70" s="257" t="s">
        <v>650</v>
      </c>
      <c r="W70" s="307"/>
      <c r="X70" s="304"/>
      <c r="Y70" s="262">
        <f t="shared" si="209"/>
        <v>2</v>
      </c>
      <c r="Z70" s="264" t="s">
        <v>303</v>
      </c>
      <c r="AA70" s="265"/>
      <c r="AB70" s="304"/>
      <c r="AC70" s="303"/>
      <c r="AD70" s="263">
        <f t="shared" si="197"/>
        <v>4</v>
      </c>
      <c r="AE70" s="264" t="s">
        <v>278</v>
      </c>
      <c r="AF70" s="265"/>
      <c r="AG70" s="304"/>
      <c r="AH70" s="303"/>
      <c r="AI70" s="263">
        <f t="shared" si="198"/>
        <v>1</v>
      </c>
      <c r="AJ70" s="264" t="s">
        <v>276</v>
      </c>
      <c r="AK70" s="264" t="s">
        <v>291</v>
      </c>
      <c r="AL70" s="304"/>
      <c r="AM70" s="303"/>
      <c r="AN70" s="263">
        <f t="shared" si="234"/>
        <v>1</v>
      </c>
      <c r="AO70" s="264" t="s">
        <v>452</v>
      </c>
      <c r="AP70" s="303"/>
      <c r="AQ70" s="318"/>
      <c r="AR70" s="319"/>
      <c r="AS70" s="319"/>
      <c r="AT70" s="306"/>
      <c r="AU70" s="320"/>
      <c r="AV70" s="264"/>
      <c r="AW70" s="265"/>
      <c r="AX70" s="211"/>
      <c r="AY70" s="246"/>
    </row>
    <row r="71" spans="1:51" s="256" customFormat="1" ht="70.150000000000006" customHeight="1" x14ac:dyDescent="0.2">
      <c r="A71" s="305"/>
      <c r="B71" s="306"/>
      <c r="C71" s="307"/>
      <c r="D71" s="308"/>
      <c r="E71" s="307"/>
      <c r="F71" s="264"/>
      <c r="G71" s="264"/>
      <c r="H71" s="207"/>
      <c r="I71" s="320"/>
      <c r="J71" s="311"/>
      <c r="K71" s="324"/>
      <c r="L71" s="325"/>
      <c r="M71" s="305"/>
      <c r="N71" s="318"/>
      <c r="O71" s="305"/>
      <c r="P71" s="318"/>
      <c r="Q71" s="318"/>
      <c r="R71" s="209" t="s">
        <v>299</v>
      </c>
      <c r="S71" s="210">
        <f t="shared" si="196"/>
        <v>1</v>
      </c>
      <c r="T71" s="303"/>
      <c r="U71" s="303"/>
      <c r="V71" s="257" t="s">
        <v>651</v>
      </c>
      <c r="W71" s="307"/>
      <c r="X71" s="304"/>
      <c r="Y71" s="262">
        <f t="shared" si="209"/>
        <v>4</v>
      </c>
      <c r="Z71" s="264" t="s">
        <v>302</v>
      </c>
      <c r="AA71" s="265"/>
      <c r="AB71" s="304"/>
      <c r="AC71" s="303"/>
      <c r="AD71" s="263">
        <f t="shared" si="197"/>
        <v>1</v>
      </c>
      <c r="AE71" s="264" t="s">
        <v>279</v>
      </c>
      <c r="AF71" s="257" t="s">
        <v>482</v>
      </c>
      <c r="AG71" s="304"/>
      <c r="AH71" s="303"/>
      <c r="AI71" s="263">
        <f t="shared" si="198"/>
        <v>1</v>
      </c>
      <c r="AJ71" s="264" t="s">
        <v>276</v>
      </c>
      <c r="AK71" s="264" t="s">
        <v>287</v>
      </c>
      <c r="AL71" s="304"/>
      <c r="AM71" s="303"/>
      <c r="AN71" s="263">
        <f t="shared" ref="AN71:AN77" si="242">IF(AO71="Preventivo",1,IF(AO71="Detectivo",4, IF(R71="No_existen",5,0)))</f>
        <v>1</v>
      </c>
      <c r="AO71" s="264" t="s">
        <v>452</v>
      </c>
      <c r="AP71" s="303"/>
      <c r="AQ71" s="318"/>
      <c r="AR71" s="319"/>
      <c r="AS71" s="319"/>
      <c r="AT71" s="306"/>
      <c r="AU71" s="320"/>
      <c r="AV71" s="264"/>
      <c r="AW71" s="265"/>
      <c r="AX71" s="211"/>
      <c r="AY71" s="246"/>
    </row>
    <row r="72" spans="1:51" s="256" customFormat="1" ht="70.150000000000006" customHeight="1" x14ac:dyDescent="0.2">
      <c r="A72" s="305">
        <v>22</v>
      </c>
      <c r="B72" s="306" t="s">
        <v>146</v>
      </c>
      <c r="C72" s="307" t="s">
        <v>157</v>
      </c>
      <c r="D72" s="308" t="str">
        <f>IF(C72=$B$1048075,$C$1048075,IF(C72=$B$1048076,$C$1048076,IF(C72=$B$1048077,$C$1048077,IF(C72=$B$1048078,$C$1048078,IF(C72=$B$1048079,$C$1048079,IF(C72=$B$1048080,$C$1048080,IF(C72=$B$1048081,$C$1048081,IF(C72=$B$1048082,$C$1048082,IF(C72=$B$1048083,$C$1048083,IF(C72=$B$1048084,$C$1048084,IF(C72=$B$1048087,$C$1048087,IF(C72=$B$1048088,$C$1048088,IF(C72=$B$1048089,C$1048089,IF(C72=$B$1048090,$C$1048090,IF(C72=$B$1048091,$C$1048091," ")))))))))))))))</f>
        <v>Administrar y ejecutar los recursos de la institución generando en los procesos mayor eficiencia y eficacia para dar una respuesta oportuna a los servicios demandados en el cumplimiento de las funciones misionales.</v>
      </c>
      <c r="E72" s="307" t="s">
        <v>586</v>
      </c>
      <c r="F72" s="264" t="s">
        <v>245</v>
      </c>
      <c r="G72" s="264" t="s">
        <v>35</v>
      </c>
      <c r="H72" s="255" t="s">
        <v>643</v>
      </c>
      <c r="I72" s="320" t="s">
        <v>103</v>
      </c>
      <c r="J72" s="326" t="s">
        <v>637</v>
      </c>
      <c r="K72" s="324" t="s">
        <v>638</v>
      </c>
      <c r="L72" s="325" t="s">
        <v>639</v>
      </c>
      <c r="M72" s="305" t="s">
        <v>99</v>
      </c>
      <c r="N72" s="318">
        <f t="shared" ref="N72:N75" si="243">IF(M72="ALTA",5,IF(M72="MEDIO ALTA",4,IF(M72="MEDIA",3,IF(M72="MEDIO BAJA",2,IF(M72="BAJA",1,0)))))</f>
        <v>3</v>
      </c>
      <c r="O72" s="305" t="s">
        <v>133</v>
      </c>
      <c r="P72" s="318">
        <f t="shared" ref="P72" si="244">IF(O72="ALTO",5,IF(O72="MEDIO ALTO",4,IF(O72="MEDIO",3,IF(O72="MEDIO BAJO",2,IF(O72="BAJO",1,0)))))</f>
        <v>5</v>
      </c>
      <c r="Q72" s="318">
        <f t="shared" ref="Q72:Q75" si="245">P72*N72</f>
        <v>15</v>
      </c>
      <c r="R72" s="209" t="s">
        <v>299</v>
      </c>
      <c r="S72" s="210">
        <f t="shared" si="196"/>
        <v>1</v>
      </c>
      <c r="T72" s="303">
        <f t="shared" ref="T72" si="246">ROUND(AVERAGEIF(S72:S74,"&gt;0"),0)</f>
        <v>1</v>
      </c>
      <c r="U72" s="303">
        <f t="shared" ref="U72" si="247">T72*$U$8</f>
        <v>0.6</v>
      </c>
      <c r="V72" s="257" t="s">
        <v>652</v>
      </c>
      <c r="W72" s="307">
        <f t="shared" ref="W72" si="248">IF(R72="No_existen",5*$W$8,X72*$W$8)</f>
        <v>0.2</v>
      </c>
      <c r="X72" s="304">
        <f t="shared" ref="X72:X75" si="249">ROUND(AVERAGEIF(Y72:Y74,"&gt;0"),0)</f>
        <v>4</v>
      </c>
      <c r="Y72" s="262">
        <f t="shared" si="209"/>
        <v>4</v>
      </c>
      <c r="Z72" s="264" t="s">
        <v>302</v>
      </c>
      <c r="AA72" s="265"/>
      <c r="AB72" s="304">
        <f t="shared" ref="AB72" si="250">IF(R72="No_existen",5*$AB$8,AC72*$AB$8)</f>
        <v>0.15</v>
      </c>
      <c r="AC72" s="303">
        <f t="shared" ref="AC72:AC75" si="251">ROUND(AVERAGEIF(AD72:AD74,"&gt;0"),0)</f>
        <v>1</v>
      </c>
      <c r="AD72" s="263">
        <f t="shared" si="197"/>
        <v>1</v>
      </c>
      <c r="AE72" s="264" t="s">
        <v>279</v>
      </c>
      <c r="AF72" s="257" t="s">
        <v>482</v>
      </c>
      <c r="AG72" s="304">
        <f t="shared" ref="AG72:AG75" si="252">IF(R72="No_existen",5*$AG$8,AH72*$AG$8)</f>
        <v>0.1</v>
      </c>
      <c r="AH72" s="303">
        <f t="shared" ref="AH72" si="253">ROUND(AVERAGEIF(AI72:AI74,"&gt;0"),0)</f>
        <v>1</v>
      </c>
      <c r="AI72" s="263">
        <f t="shared" si="198"/>
        <v>1</v>
      </c>
      <c r="AJ72" s="264" t="s">
        <v>276</v>
      </c>
      <c r="AK72" s="264" t="s">
        <v>291</v>
      </c>
      <c r="AL72" s="304">
        <f t="shared" ref="AL72:AL75" si="254">IF(R72="No_existen",5*$AL$8,AM72*$AL$8)</f>
        <v>0.2</v>
      </c>
      <c r="AM72" s="303">
        <f t="shared" ref="AM72" si="255">ROUND(AVERAGEIF(AN72:AN74,"&gt;0"),0)</f>
        <v>2</v>
      </c>
      <c r="AN72" s="263">
        <f t="shared" si="242"/>
        <v>1</v>
      </c>
      <c r="AO72" s="264" t="s">
        <v>452</v>
      </c>
      <c r="AP72" s="303">
        <f t="shared" ref="AP72" si="256">ROUND(AVERAGE(T72,X72,AC72,AH72,AM72),0)</f>
        <v>2</v>
      </c>
      <c r="AQ72" s="318" t="str">
        <f t="shared" ref="AQ72:AQ75" si="257">IF(AP72&lt;1.5,"FUERTE",IF(AND(AP72&gt;=1.5,AP72&lt;2.5),"ACEPTABLE",IF(AP72&gt;=5,"INEXISTENTE","DÉBIL")))</f>
        <v>ACEPTABLE</v>
      </c>
      <c r="AR72" s="319">
        <f t="shared" ref="AR72" si="258">IF(Q72=0,0,ROUND((Q72*AP72),0))</f>
        <v>30</v>
      </c>
      <c r="AS72" s="319" t="str">
        <f t="shared" ref="AS72" si="259">IF(AR72&gt;=36,"GRAVE", IF(AR72&lt;=10, "LEVE", "MODERADO"))</f>
        <v>MODERADO</v>
      </c>
      <c r="AT72" s="306" t="s">
        <v>656</v>
      </c>
      <c r="AU72" s="306" t="s">
        <v>658</v>
      </c>
      <c r="AV72" s="253" t="s">
        <v>87</v>
      </c>
      <c r="AW72" s="253" t="s">
        <v>660</v>
      </c>
      <c r="AX72" s="254">
        <v>44926</v>
      </c>
      <c r="AY72" s="246"/>
    </row>
    <row r="73" spans="1:51" s="256" customFormat="1" ht="70.150000000000006" customHeight="1" x14ac:dyDescent="0.2">
      <c r="A73" s="305"/>
      <c r="B73" s="306"/>
      <c r="C73" s="307"/>
      <c r="D73" s="308"/>
      <c r="E73" s="307"/>
      <c r="F73" s="264" t="s">
        <v>245</v>
      </c>
      <c r="G73" s="264"/>
      <c r="H73" s="255" t="s">
        <v>644</v>
      </c>
      <c r="I73" s="320"/>
      <c r="J73" s="327"/>
      <c r="K73" s="324"/>
      <c r="L73" s="325"/>
      <c r="M73" s="305"/>
      <c r="N73" s="318"/>
      <c r="O73" s="305"/>
      <c r="P73" s="318"/>
      <c r="Q73" s="318"/>
      <c r="R73" s="209" t="s">
        <v>299</v>
      </c>
      <c r="S73" s="210">
        <f t="shared" si="196"/>
        <v>1</v>
      </c>
      <c r="T73" s="303"/>
      <c r="U73" s="303"/>
      <c r="V73" s="257" t="s">
        <v>649</v>
      </c>
      <c r="W73" s="307"/>
      <c r="X73" s="304"/>
      <c r="Y73" s="262">
        <f t="shared" si="209"/>
        <v>4</v>
      </c>
      <c r="Z73" s="264" t="s">
        <v>302</v>
      </c>
      <c r="AA73" s="265"/>
      <c r="AB73" s="304"/>
      <c r="AC73" s="303"/>
      <c r="AD73" s="263">
        <f t="shared" si="197"/>
        <v>1</v>
      </c>
      <c r="AE73" s="264" t="s">
        <v>279</v>
      </c>
      <c r="AF73" s="257" t="s">
        <v>482</v>
      </c>
      <c r="AG73" s="304"/>
      <c r="AH73" s="303"/>
      <c r="AI73" s="263">
        <f t="shared" si="198"/>
        <v>1</v>
      </c>
      <c r="AJ73" s="264" t="s">
        <v>276</v>
      </c>
      <c r="AK73" s="264" t="s">
        <v>291</v>
      </c>
      <c r="AL73" s="304"/>
      <c r="AM73" s="303"/>
      <c r="AN73" s="263">
        <f t="shared" si="242"/>
        <v>1</v>
      </c>
      <c r="AO73" s="264" t="s">
        <v>452</v>
      </c>
      <c r="AP73" s="303"/>
      <c r="AQ73" s="318"/>
      <c r="AR73" s="319"/>
      <c r="AS73" s="319"/>
      <c r="AT73" s="306"/>
      <c r="AU73" s="306"/>
      <c r="AV73" s="253" t="s">
        <v>87</v>
      </c>
      <c r="AW73" s="253" t="s">
        <v>661</v>
      </c>
      <c r="AX73" s="254">
        <v>44926</v>
      </c>
      <c r="AY73" s="246"/>
    </row>
    <row r="74" spans="1:51" s="256" customFormat="1" ht="70.150000000000006" customHeight="1" x14ac:dyDescent="0.2">
      <c r="A74" s="305"/>
      <c r="B74" s="306"/>
      <c r="C74" s="307"/>
      <c r="D74" s="308"/>
      <c r="E74" s="307"/>
      <c r="F74" s="264" t="s">
        <v>246</v>
      </c>
      <c r="G74" s="264"/>
      <c r="H74" s="255" t="s">
        <v>645</v>
      </c>
      <c r="I74" s="320"/>
      <c r="J74" s="327"/>
      <c r="K74" s="324"/>
      <c r="L74" s="325"/>
      <c r="M74" s="305"/>
      <c r="N74" s="318"/>
      <c r="O74" s="305"/>
      <c r="P74" s="318"/>
      <c r="Q74" s="318"/>
      <c r="R74" s="209" t="s">
        <v>299</v>
      </c>
      <c r="S74" s="210">
        <f t="shared" si="196"/>
        <v>1</v>
      </c>
      <c r="T74" s="303"/>
      <c r="U74" s="303"/>
      <c r="V74" s="257" t="s">
        <v>653</v>
      </c>
      <c r="W74" s="307"/>
      <c r="X74" s="304"/>
      <c r="Y74" s="262">
        <f t="shared" si="209"/>
        <v>4</v>
      </c>
      <c r="Z74" s="264" t="s">
        <v>302</v>
      </c>
      <c r="AA74" s="265"/>
      <c r="AB74" s="304"/>
      <c r="AC74" s="303"/>
      <c r="AD74" s="263">
        <f t="shared" si="197"/>
        <v>1</v>
      </c>
      <c r="AE74" s="264" t="s">
        <v>279</v>
      </c>
      <c r="AF74" s="257" t="s">
        <v>482</v>
      </c>
      <c r="AG74" s="304"/>
      <c r="AH74" s="303"/>
      <c r="AI74" s="263">
        <f t="shared" si="198"/>
        <v>1</v>
      </c>
      <c r="AJ74" s="264" t="s">
        <v>276</v>
      </c>
      <c r="AK74" s="264" t="s">
        <v>287</v>
      </c>
      <c r="AL74" s="304"/>
      <c r="AM74" s="303"/>
      <c r="AN74" s="263">
        <f t="shared" si="242"/>
        <v>4</v>
      </c>
      <c r="AO74" s="264" t="s">
        <v>478</v>
      </c>
      <c r="AP74" s="303"/>
      <c r="AQ74" s="318"/>
      <c r="AR74" s="319"/>
      <c r="AS74" s="319"/>
      <c r="AT74" s="306"/>
      <c r="AU74" s="306"/>
      <c r="AV74" s="264"/>
      <c r="AW74" s="265"/>
      <c r="AX74" s="211"/>
      <c r="AY74" s="246"/>
    </row>
    <row r="75" spans="1:51" s="256" customFormat="1" ht="70.150000000000006" customHeight="1" x14ac:dyDescent="0.2">
      <c r="A75" s="305">
        <v>23</v>
      </c>
      <c r="B75" s="306" t="s">
        <v>146</v>
      </c>
      <c r="C75" s="307" t="s">
        <v>157</v>
      </c>
      <c r="D75" s="308" t="str">
        <f>IF(C75=$B$1048075,$C$1048075,IF(C75=$B$1048076,$C$1048076,IF(C75=$B$1048077,$C$1048077,IF(C75=$B$1048078,$C$1048078,IF(C75=$B$1048079,$C$1048079,IF(C75=$B$1048080,$C$1048080,IF(C75=$B$1048081,$C$1048081,IF(C75=$B$1048082,$C$1048082,IF(C75=$B$1048083,$C$1048083,IF(C75=$B$1048084,$C$1048084,IF(C75=$B$1048087,$C$1048087,IF(C75=$B$1048088,$C$1048088,IF(C75=$B$1048089,C$1048089,IF(C75=$B$1048090,$C$1048090,IF(C75=$B$1048091,$C$1048091," ")))))))))))))))</f>
        <v>Administrar y ejecutar los recursos de la institución generando en los procesos mayor eficiencia y eficacia para dar una respuesta oportuna a los servicios demandados en el cumplimiento de las funciones misionales.</v>
      </c>
      <c r="E75" s="307" t="s">
        <v>586</v>
      </c>
      <c r="F75" s="264" t="s">
        <v>246</v>
      </c>
      <c r="G75" s="264" t="s">
        <v>37</v>
      </c>
      <c r="H75" s="264" t="s">
        <v>646</v>
      </c>
      <c r="I75" s="320" t="s">
        <v>136</v>
      </c>
      <c r="J75" s="309" t="s">
        <v>640</v>
      </c>
      <c r="K75" s="324" t="s">
        <v>641</v>
      </c>
      <c r="L75" s="325" t="s">
        <v>642</v>
      </c>
      <c r="M75" s="305" t="s">
        <v>99</v>
      </c>
      <c r="N75" s="318">
        <f t="shared" si="243"/>
        <v>3</v>
      </c>
      <c r="O75" s="305" t="s">
        <v>134</v>
      </c>
      <c r="P75" s="318">
        <f t="shared" ref="P75" si="260">IF(O75="ALTO",5,IF(O75="MEDIO ALTO",4,IF(O75="MEDIO",3,IF(O75="MEDIO BAJO",2,IF(O75="BAJO",1,0)))))</f>
        <v>3</v>
      </c>
      <c r="Q75" s="318">
        <f t="shared" si="245"/>
        <v>9</v>
      </c>
      <c r="R75" s="209" t="s">
        <v>299</v>
      </c>
      <c r="S75" s="210">
        <f t="shared" si="196"/>
        <v>1</v>
      </c>
      <c r="T75" s="303">
        <f t="shared" ref="T75" si="261">ROUND(AVERAGEIF(S75:S77,"&gt;0"),0)</f>
        <v>1</v>
      </c>
      <c r="U75" s="303">
        <f t="shared" ref="U75" si="262">T75*$U$8</f>
        <v>0.6</v>
      </c>
      <c r="V75" s="257" t="s">
        <v>649</v>
      </c>
      <c r="W75" s="307">
        <f t="shared" ref="W75" si="263">IF(R75="No_existen",5*$W$8,X75*$W$8)</f>
        <v>0.2</v>
      </c>
      <c r="X75" s="304">
        <f t="shared" si="249"/>
        <v>4</v>
      </c>
      <c r="Y75" s="262">
        <f t="shared" si="209"/>
        <v>4</v>
      </c>
      <c r="Z75" s="264" t="s">
        <v>302</v>
      </c>
      <c r="AA75" s="265"/>
      <c r="AB75" s="304">
        <f t="shared" ref="AB75" si="264">IF(R75="No_existen",5*$AB$8,AC75*$AB$8)</f>
        <v>0.15</v>
      </c>
      <c r="AC75" s="303">
        <f t="shared" si="251"/>
        <v>1</v>
      </c>
      <c r="AD75" s="263">
        <f t="shared" si="197"/>
        <v>1</v>
      </c>
      <c r="AE75" s="264" t="s">
        <v>279</v>
      </c>
      <c r="AF75" s="257" t="s">
        <v>482</v>
      </c>
      <c r="AG75" s="304">
        <f t="shared" si="252"/>
        <v>0.1</v>
      </c>
      <c r="AH75" s="303">
        <f t="shared" ref="AH75" si="265">ROUND(AVERAGEIF(AI75:AI77,"&gt;0"),0)</f>
        <v>1</v>
      </c>
      <c r="AI75" s="263">
        <f t="shared" si="198"/>
        <v>1</v>
      </c>
      <c r="AJ75" s="264" t="s">
        <v>276</v>
      </c>
      <c r="AK75" s="264" t="s">
        <v>291</v>
      </c>
      <c r="AL75" s="304">
        <f t="shared" si="254"/>
        <v>0.30000000000000004</v>
      </c>
      <c r="AM75" s="303">
        <f t="shared" ref="AM75" si="266">ROUND(AVERAGEIF(AN75:AN77,"&gt;0"),0)</f>
        <v>3</v>
      </c>
      <c r="AN75" s="263">
        <f t="shared" si="242"/>
        <v>4</v>
      </c>
      <c r="AO75" s="264" t="s">
        <v>478</v>
      </c>
      <c r="AP75" s="303">
        <f t="shared" ref="AP75" si="267">ROUND(AVERAGE(T75,X75,AC75,AH75,AM75),0)</f>
        <v>2</v>
      </c>
      <c r="AQ75" s="318" t="str">
        <f t="shared" si="257"/>
        <v>ACEPTABLE</v>
      </c>
      <c r="AR75" s="319">
        <f t="shared" ref="AR75" si="268">IF(Q75=0,0,ROUND((Q75*AP75),0))</f>
        <v>18</v>
      </c>
      <c r="AS75" s="319" t="str">
        <f t="shared" ref="AS75" si="269">IF(AR75&gt;=36,"GRAVE", IF(AR75&lt;=10, "LEVE", "MODERADO"))</f>
        <v>MODERADO</v>
      </c>
      <c r="AT75" s="306" t="s">
        <v>657</v>
      </c>
      <c r="AU75" s="306" t="s">
        <v>658</v>
      </c>
      <c r="AV75" s="253" t="s">
        <v>87</v>
      </c>
      <c r="AW75" s="253" t="s">
        <v>662</v>
      </c>
      <c r="AX75" s="254">
        <v>44926</v>
      </c>
      <c r="AY75" s="246"/>
    </row>
    <row r="76" spans="1:51" s="256" customFormat="1" ht="70.150000000000006" customHeight="1" x14ac:dyDescent="0.2">
      <c r="A76" s="305"/>
      <c r="B76" s="306"/>
      <c r="C76" s="307"/>
      <c r="D76" s="308"/>
      <c r="E76" s="307"/>
      <c r="F76" s="264" t="s">
        <v>245</v>
      </c>
      <c r="G76" s="264" t="s">
        <v>32</v>
      </c>
      <c r="H76" s="264" t="s">
        <v>647</v>
      </c>
      <c r="I76" s="320"/>
      <c r="J76" s="310"/>
      <c r="K76" s="324"/>
      <c r="L76" s="325"/>
      <c r="M76" s="305"/>
      <c r="N76" s="318"/>
      <c r="O76" s="305"/>
      <c r="P76" s="318"/>
      <c r="Q76" s="318"/>
      <c r="R76" s="209" t="s">
        <v>299</v>
      </c>
      <c r="S76" s="210">
        <f t="shared" si="196"/>
        <v>1</v>
      </c>
      <c r="T76" s="303"/>
      <c r="U76" s="303"/>
      <c r="V76" s="257" t="s">
        <v>654</v>
      </c>
      <c r="W76" s="307"/>
      <c r="X76" s="304"/>
      <c r="Y76" s="262">
        <f t="shared" si="209"/>
        <v>4</v>
      </c>
      <c r="Z76" s="264" t="s">
        <v>302</v>
      </c>
      <c r="AA76" s="265"/>
      <c r="AB76" s="304"/>
      <c r="AC76" s="303"/>
      <c r="AD76" s="263">
        <f t="shared" si="197"/>
        <v>1</v>
      </c>
      <c r="AE76" s="264" t="s">
        <v>279</v>
      </c>
      <c r="AF76" s="257" t="s">
        <v>482</v>
      </c>
      <c r="AG76" s="304"/>
      <c r="AH76" s="303"/>
      <c r="AI76" s="263">
        <f t="shared" si="198"/>
        <v>1</v>
      </c>
      <c r="AJ76" s="264" t="s">
        <v>276</v>
      </c>
      <c r="AK76" s="264" t="s">
        <v>287</v>
      </c>
      <c r="AL76" s="304"/>
      <c r="AM76" s="303"/>
      <c r="AN76" s="263">
        <f t="shared" si="242"/>
        <v>1</v>
      </c>
      <c r="AO76" s="264" t="s">
        <v>452</v>
      </c>
      <c r="AP76" s="303"/>
      <c r="AQ76" s="318"/>
      <c r="AR76" s="319"/>
      <c r="AS76" s="319"/>
      <c r="AT76" s="306"/>
      <c r="AU76" s="306"/>
      <c r="AV76" s="264"/>
      <c r="AW76" s="265"/>
      <c r="AX76" s="211"/>
      <c r="AY76" s="246"/>
    </row>
    <row r="77" spans="1:51" s="256" customFormat="1" ht="70.150000000000006" customHeight="1" x14ac:dyDescent="0.2">
      <c r="A77" s="305"/>
      <c r="B77" s="306"/>
      <c r="C77" s="307"/>
      <c r="D77" s="308"/>
      <c r="E77" s="307"/>
      <c r="F77" s="264" t="s">
        <v>245</v>
      </c>
      <c r="G77" s="264" t="s">
        <v>35</v>
      </c>
      <c r="H77" s="264" t="s">
        <v>648</v>
      </c>
      <c r="I77" s="320"/>
      <c r="J77" s="311"/>
      <c r="K77" s="324"/>
      <c r="L77" s="325"/>
      <c r="M77" s="305"/>
      <c r="N77" s="318"/>
      <c r="O77" s="305"/>
      <c r="P77" s="318"/>
      <c r="Q77" s="318"/>
      <c r="R77" s="209"/>
      <c r="S77" s="210">
        <f t="shared" si="196"/>
        <v>0</v>
      </c>
      <c r="T77" s="303"/>
      <c r="U77" s="303"/>
      <c r="V77" s="264"/>
      <c r="W77" s="307"/>
      <c r="X77" s="304"/>
      <c r="Y77" s="262">
        <f t="shared" si="209"/>
        <v>0</v>
      </c>
      <c r="Z77" s="264"/>
      <c r="AA77" s="265"/>
      <c r="AB77" s="304"/>
      <c r="AC77" s="303"/>
      <c r="AD77" s="263">
        <f t="shared" si="197"/>
        <v>0</v>
      </c>
      <c r="AE77" s="264"/>
      <c r="AF77" s="265"/>
      <c r="AG77" s="304"/>
      <c r="AH77" s="303"/>
      <c r="AI77" s="263">
        <f t="shared" si="198"/>
        <v>0</v>
      </c>
      <c r="AJ77" s="264"/>
      <c r="AK77" s="264"/>
      <c r="AL77" s="304"/>
      <c r="AM77" s="303"/>
      <c r="AN77" s="263">
        <f t="shared" si="242"/>
        <v>0</v>
      </c>
      <c r="AO77" s="264"/>
      <c r="AP77" s="303"/>
      <c r="AQ77" s="318"/>
      <c r="AR77" s="319"/>
      <c r="AS77" s="319"/>
      <c r="AT77" s="306"/>
      <c r="AU77" s="306"/>
      <c r="AV77" s="264"/>
      <c r="AW77" s="265"/>
      <c r="AX77" s="211"/>
      <c r="AY77" s="246"/>
    </row>
    <row r="1048053" spans="43:48" x14ac:dyDescent="0.2">
      <c r="AV1048053" s="4"/>
    </row>
    <row r="1048054" spans="43:48" x14ac:dyDescent="0.2">
      <c r="AV1048054" s="4"/>
    </row>
    <row r="1048055" spans="43:48" x14ac:dyDescent="0.2">
      <c r="AV1048055" s="4"/>
    </row>
    <row r="1048056" spans="43:48" x14ac:dyDescent="0.2">
      <c r="AQ1048056" s="120"/>
      <c r="AV1048056" s="4"/>
    </row>
    <row r="1048057" spans="43:48" x14ac:dyDescent="0.2">
      <c r="AQ1048057" s="120"/>
      <c r="AV1048057" s="4"/>
    </row>
    <row r="1048058" spans="43:48" x14ac:dyDescent="0.2">
      <c r="AQ1048058" s="120"/>
      <c r="AV1048058" s="4"/>
    </row>
    <row r="1048059" spans="43:48" x14ac:dyDescent="0.2">
      <c r="AQ1048059" s="120"/>
      <c r="AV1048059" s="4"/>
    </row>
    <row r="1048060" spans="43:48" x14ac:dyDescent="0.2">
      <c r="AQ1048060" s="120"/>
      <c r="AV1048060" s="4"/>
    </row>
    <row r="1048061" spans="43:48" x14ac:dyDescent="0.2">
      <c r="AQ1048061" s="120"/>
      <c r="AV1048061" s="4"/>
    </row>
    <row r="1048062" spans="43:48" x14ac:dyDescent="0.2">
      <c r="AV1048062" s="4"/>
    </row>
    <row r="1048063" spans="43:48" x14ac:dyDescent="0.2">
      <c r="AV1048063" s="4"/>
    </row>
    <row r="1048064" spans="43:48" x14ac:dyDescent="0.2">
      <c r="AV1048064" s="4"/>
    </row>
    <row r="1048065" spans="1:82" x14ac:dyDescent="0.2">
      <c r="AV1048065" s="4"/>
    </row>
    <row r="1048066" spans="1:82" x14ac:dyDescent="0.2">
      <c r="AV1048066" s="4"/>
    </row>
    <row r="1048067" spans="1:82" x14ac:dyDescent="0.2">
      <c r="AV1048067" s="4"/>
    </row>
    <row r="1048068" spans="1:82" s="111" customFormat="1" x14ac:dyDescent="0.2">
      <c r="H1048068" s="232"/>
      <c r="I1048068" s="285"/>
      <c r="J1048068" s="112"/>
      <c r="K1048068" s="112"/>
      <c r="L1048068" s="112"/>
      <c r="M1048068" s="112"/>
      <c r="N1048068" s="112"/>
      <c r="O1048068" s="112"/>
      <c r="P1048068" s="112"/>
      <c r="Q1048068" s="112"/>
      <c r="R1048068" s="112"/>
      <c r="S1048068" s="112"/>
      <c r="T1048068" s="112"/>
      <c r="U1048068" s="112"/>
      <c r="V1048068" s="112"/>
      <c r="W1048068" s="112"/>
      <c r="X1048068" s="152"/>
      <c r="Y1048068" s="152"/>
      <c r="Z1048068" s="112"/>
      <c r="AB1048068" s="152"/>
      <c r="AC1048068" s="152"/>
      <c r="AD1048068" s="152"/>
      <c r="AE1048068" s="112"/>
      <c r="AG1048068" s="152"/>
      <c r="AH1048068" s="152"/>
      <c r="AI1048068" s="152"/>
      <c r="AJ1048068" s="112"/>
      <c r="AK1048068" s="112"/>
      <c r="AL1048068" s="152"/>
      <c r="AM1048068" s="152"/>
      <c r="AN1048068" s="152"/>
      <c r="AO1048068" s="112"/>
      <c r="AP1048068" s="112"/>
      <c r="AQ1048068" s="34"/>
      <c r="AR1048068" s="112"/>
      <c r="AS1048068" s="112"/>
      <c r="AT1048068" s="112"/>
      <c r="AU1048068" s="112"/>
      <c r="AV1048068" s="112"/>
      <c r="AX1048068" s="113"/>
    </row>
    <row r="1048069" spans="1:82" s="111" customFormat="1" x14ac:dyDescent="0.2">
      <c r="H1048069" s="232"/>
      <c r="I1048069" s="285"/>
      <c r="J1048069" s="112"/>
      <c r="K1048069" s="112"/>
      <c r="L1048069" s="112"/>
      <c r="M1048069" s="112"/>
      <c r="N1048069" s="112"/>
      <c r="O1048069" s="112"/>
      <c r="P1048069" s="112"/>
      <c r="Q1048069" s="112"/>
      <c r="R1048069" s="112"/>
      <c r="S1048069" s="112"/>
      <c r="T1048069" s="112"/>
      <c r="U1048069" s="112"/>
      <c r="V1048069" s="112"/>
      <c r="W1048069" s="112"/>
      <c r="X1048069" s="152"/>
      <c r="Y1048069" s="152"/>
      <c r="Z1048069" s="112"/>
      <c r="AB1048069" s="152"/>
      <c r="AC1048069" s="152"/>
      <c r="AD1048069" s="152"/>
      <c r="AE1048069" s="112"/>
      <c r="AG1048069" s="152"/>
      <c r="AH1048069" s="152"/>
      <c r="AI1048069" s="152"/>
      <c r="AJ1048069" s="112"/>
      <c r="AK1048069" s="112"/>
      <c r="AL1048069" s="152"/>
      <c r="AM1048069" s="152"/>
      <c r="AN1048069" s="152"/>
      <c r="AO1048069" s="112"/>
      <c r="AP1048069" s="112"/>
      <c r="AQ1048069" s="114"/>
      <c r="AR1048069" s="112"/>
      <c r="AS1048069" s="112"/>
      <c r="AT1048069" s="112"/>
      <c r="AU1048069" s="112"/>
      <c r="AV1048069" s="112"/>
      <c r="AX1048069" s="113"/>
    </row>
    <row r="1048070" spans="1:82" s="111" customFormat="1" x14ac:dyDescent="0.2">
      <c r="H1048070" s="232"/>
      <c r="I1048070" s="285"/>
      <c r="J1048070" s="112"/>
      <c r="K1048070" s="112"/>
      <c r="L1048070" s="112"/>
      <c r="M1048070" s="112"/>
      <c r="N1048070" s="112"/>
      <c r="O1048070" s="112"/>
      <c r="P1048070" s="112"/>
      <c r="Q1048070" s="112"/>
      <c r="R1048070" s="112"/>
      <c r="S1048070" s="112"/>
      <c r="T1048070" s="112"/>
      <c r="U1048070" s="112"/>
      <c r="V1048070" s="112"/>
      <c r="W1048070" s="112"/>
      <c r="X1048070" s="152"/>
      <c r="Y1048070" s="152"/>
      <c r="Z1048070" s="112"/>
      <c r="AB1048070" s="152"/>
      <c r="AC1048070" s="152"/>
      <c r="AD1048070" s="152"/>
      <c r="AE1048070" s="112"/>
      <c r="AG1048070" s="152"/>
      <c r="AH1048070" s="152"/>
      <c r="AI1048070" s="152"/>
      <c r="AJ1048070" s="112"/>
      <c r="AK1048070" s="112"/>
      <c r="AL1048070" s="152"/>
      <c r="AM1048070" s="152"/>
      <c r="AN1048070" s="152"/>
      <c r="AO1048070" s="112"/>
      <c r="AP1048070" s="112"/>
      <c r="AQ1048070" s="34"/>
      <c r="AR1048070" s="112"/>
      <c r="AS1048070" s="112"/>
      <c r="AT1048070" s="112"/>
      <c r="AU1048070" s="112"/>
      <c r="AV1048070" s="112"/>
      <c r="AX1048070" s="113"/>
    </row>
    <row r="1048071" spans="1:82" s="111" customFormat="1" x14ac:dyDescent="0.2">
      <c r="H1048071" s="232"/>
      <c r="I1048071" s="285"/>
      <c r="J1048071" s="112"/>
      <c r="K1048071" s="112"/>
      <c r="L1048071" s="112"/>
      <c r="M1048071" s="112"/>
      <c r="N1048071" s="112"/>
      <c r="O1048071" s="112"/>
      <c r="P1048071" s="112"/>
      <c r="Q1048071" s="112"/>
      <c r="R1048071" s="112"/>
      <c r="S1048071" s="112"/>
      <c r="T1048071" s="112"/>
      <c r="U1048071" s="112"/>
      <c r="V1048071" s="112"/>
      <c r="W1048071" s="112"/>
      <c r="X1048071" s="152"/>
      <c r="Y1048071" s="152"/>
      <c r="Z1048071" s="112"/>
      <c r="AB1048071" s="152"/>
      <c r="AC1048071" s="152"/>
      <c r="AD1048071" s="152"/>
      <c r="AE1048071" s="112"/>
      <c r="AG1048071" s="152"/>
      <c r="AH1048071" s="152"/>
      <c r="AI1048071" s="152"/>
      <c r="AJ1048071" s="112"/>
      <c r="AK1048071" s="112"/>
      <c r="AL1048071" s="152"/>
      <c r="AM1048071" s="152"/>
      <c r="AN1048071" s="152"/>
      <c r="AO1048071" s="112"/>
      <c r="AP1048071" s="112"/>
      <c r="AQ1048071" s="34"/>
      <c r="AR1048071" s="112"/>
      <c r="AS1048071" s="112"/>
      <c r="AT1048071" s="112"/>
      <c r="AU1048071" s="112"/>
      <c r="AV1048071" s="112"/>
      <c r="AX1048071" s="113"/>
    </row>
    <row r="1048072" spans="1:82" s="111" customFormat="1" x14ac:dyDescent="0.2">
      <c r="H1048072" s="232"/>
      <c r="I1048072" s="285"/>
      <c r="J1048072" s="112"/>
      <c r="K1048072" s="112"/>
      <c r="L1048072" s="112"/>
      <c r="M1048072" s="112"/>
      <c r="N1048072" s="112"/>
      <c r="O1048072" s="112"/>
      <c r="P1048072" s="112"/>
      <c r="Q1048072" s="112"/>
      <c r="R1048072" s="112"/>
      <c r="S1048072" s="112"/>
      <c r="T1048072" s="112"/>
      <c r="U1048072" s="112"/>
      <c r="V1048072" s="112"/>
      <c r="W1048072" s="112"/>
      <c r="X1048072" s="152"/>
      <c r="Y1048072" s="152"/>
      <c r="Z1048072" s="112"/>
      <c r="AB1048072" s="152"/>
      <c r="AC1048072" s="152"/>
      <c r="AD1048072" s="152"/>
      <c r="AE1048072" s="112"/>
      <c r="AG1048072" s="152"/>
      <c r="AH1048072" s="152"/>
      <c r="AI1048072" s="152"/>
      <c r="AJ1048072" s="112"/>
      <c r="AK1048072" s="112"/>
      <c r="AL1048072" s="152"/>
      <c r="AM1048072" s="152"/>
      <c r="AN1048072" s="152"/>
      <c r="AO1048072" s="112"/>
      <c r="AP1048072" s="112"/>
      <c r="AQ1048072" s="34"/>
      <c r="AR1048072" s="112"/>
      <c r="AS1048072" s="112"/>
      <c r="AT1048072" s="112"/>
      <c r="AU1048072" s="112"/>
      <c r="AV1048072" s="112"/>
      <c r="AX1048072" s="113"/>
    </row>
    <row r="1048073" spans="1:82" s="111" customFormat="1" ht="13.5" thickBot="1" x14ac:dyDescent="0.25">
      <c r="H1048073" s="232"/>
      <c r="I1048073" s="285"/>
      <c r="J1048073" s="112"/>
      <c r="K1048073" s="112"/>
      <c r="L1048073" s="112"/>
      <c r="M1048073" s="112"/>
      <c r="N1048073" s="112"/>
      <c r="O1048073" s="112"/>
      <c r="P1048073" s="112"/>
      <c r="Q1048073" s="112"/>
      <c r="R1048073" s="112"/>
      <c r="S1048073" s="112"/>
      <c r="T1048073" s="112"/>
      <c r="U1048073" s="112"/>
      <c r="V1048073" s="112"/>
      <c r="W1048073" s="112"/>
      <c r="X1048073" s="152"/>
      <c r="Y1048073" s="152"/>
      <c r="Z1048073" s="112"/>
      <c r="AB1048073" s="152"/>
      <c r="AC1048073" s="152"/>
      <c r="AD1048073" s="152"/>
      <c r="AE1048073" s="112"/>
      <c r="AG1048073" s="152"/>
      <c r="AH1048073" s="152"/>
      <c r="AI1048073" s="152"/>
      <c r="AJ1048073" s="112"/>
      <c r="AK1048073" s="112"/>
      <c r="AL1048073" s="152"/>
      <c r="AM1048073" s="152"/>
      <c r="AN1048073" s="152"/>
      <c r="AO1048073" s="112"/>
      <c r="AP1048073" s="112"/>
      <c r="AQ1048073" s="34"/>
      <c r="AR1048073" s="112"/>
      <c r="AS1048073" s="112"/>
      <c r="AT1048073" s="112"/>
      <c r="AU1048073" s="112"/>
      <c r="AV1048073" s="112"/>
      <c r="AX1048073" s="113"/>
    </row>
    <row r="1048074" spans="1:82" s="43" customFormat="1" ht="25.5" customHeight="1" thickBot="1" x14ac:dyDescent="0.25">
      <c r="A1048074" s="90" t="s">
        <v>150</v>
      </c>
      <c r="B1048074" s="175" t="s">
        <v>146</v>
      </c>
      <c r="C1048074" s="89" t="s">
        <v>271</v>
      </c>
      <c r="D1048074" s="169"/>
      <c r="E1048074" s="169"/>
      <c r="F1048074" s="90" t="s">
        <v>244</v>
      </c>
      <c r="G1048074" s="95" t="s">
        <v>245</v>
      </c>
      <c r="H1048074" s="249" t="s">
        <v>246</v>
      </c>
      <c r="I1048074" s="286" t="s">
        <v>272</v>
      </c>
      <c r="J1048074" s="4"/>
      <c r="K1048074" s="4"/>
      <c r="L1048074" s="4"/>
      <c r="M1048074" s="96" t="s">
        <v>23</v>
      </c>
      <c r="N1048074" s="4"/>
      <c r="O1048074" s="4"/>
      <c r="P1048074" s="4"/>
      <c r="Q1048074" s="4"/>
      <c r="R1048074" s="96" t="s">
        <v>53</v>
      </c>
      <c r="S1048074" s="4"/>
      <c r="T1048074" s="4"/>
      <c r="U1048074" s="4"/>
      <c r="V1048074" s="4"/>
      <c r="W1048074" s="4"/>
      <c r="X1048074" s="151"/>
      <c r="Y1048074" s="151"/>
      <c r="Z1048074" s="34" t="s">
        <v>301</v>
      </c>
      <c r="AA1048074" s="3"/>
      <c r="AB1048074" s="151"/>
      <c r="AC1048074" s="151"/>
      <c r="AD1048074" s="151"/>
      <c r="AE1048074" s="4"/>
      <c r="AF1048074" s="217" t="s">
        <v>277</v>
      </c>
      <c r="AG1048074" s="156"/>
      <c r="AH1048074" s="151"/>
      <c r="AI1048074" s="151"/>
      <c r="AJ1048074" s="34" t="s">
        <v>282</v>
      </c>
      <c r="AK1048074" s="34" t="s">
        <v>281</v>
      </c>
      <c r="AL1048074" s="156"/>
      <c r="AM1048074" s="151"/>
      <c r="AN1048074" s="151"/>
      <c r="AO1048074" s="4"/>
      <c r="AP1048074" s="4"/>
      <c r="AQ1048074" s="34"/>
      <c r="AR1048074" s="4"/>
      <c r="AS1048074" s="99" t="s">
        <v>274</v>
      </c>
      <c r="AU1048074" s="4"/>
      <c r="AV1048074" s="345" t="s">
        <v>273</v>
      </c>
      <c r="AW1048074" s="346"/>
      <c r="AX1048074" s="347"/>
      <c r="AY1048074" s="221" t="s">
        <v>152</v>
      </c>
      <c r="AZ1048074" s="185"/>
      <c r="BA1048074" s="185"/>
      <c r="BB1048074" s="185"/>
      <c r="BC1048074" s="185"/>
      <c r="BD1048074" s="185"/>
      <c r="BE1048074" s="185"/>
      <c r="BF1048074" s="185"/>
      <c r="BG1048074" s="185"/>
      <c r="BH1048074" s="185"/>
      <c r="BI1048074" s="185"/>
      <c r="BJ1048074" s="41"/>
      <c r="BK1048074" s="360"/>
      <c r="BL1048074" s="360"/>
      <c r="BM1048074" s="360"/>
      <c r="BN1048074" s="360"/>
      <c r="BO1048074" s="360"/>
      <c r="BP1048074" s="360"/>
      <c r="BQ1048074" s="360"/>
      <c r="BR1048074" s="360"/>
      <c r="BS1048074" s="360"/>
      <c r="BT1048074" s="360"/>
      <c r="BU1048074" s="41"/>
      <c r="BV1048074" s="361"/>
      <c r="BW1048074" s="361"/>
      <c r="BX1048074" s="361"/>
      <c r="BY1048074" s="361"/>
      <c r="BZ1048074" s="361"/>
      <c r="CA1048074" s="361"/>
      <c r="CB1048074" s="361"/>
      <c r="CC1048074" s="361"/>
      <c r="CD1048074" s="361"/>
    </row>
    <row r="1048075" spans="1:82" s="43" customFormat="1" ht="89.25" x14ac:dyDescent="0.2">
      <c r="A1048075" s="173" t="s">
        <v>146</v>
      </c>
      <c r="B1048075" s="122" t="s">
        <v>158</v>
      </c>
      <c r="C1048075" s="168" t="s">
        <v>182</v>
      </c>
      <c r="D1048075" s="169"/>
      <c r="E1048075" s="169"/>
      <c r="F1048075" s="91" t="s">
        <v>245</v>
      </c>
      <c r="G1048075" s="93" t="s">
        <v>36</v>
      </c>
      <c r="H1048075" s="250" t="s">
        <v>247</v>
      </c>
      <c r="I1048075" s="287" t="s">
        <v>109</v>
      </c>
      <c r="J1048075" s="122" t="s">
        <v>354</v>
      </c>
      <c r="K1048075" s="4"/>
      <c r="L1048075" s="4"/>
      <c r="M1048075" s="97" t="s">
        <v>142</v>
      </c>
      <c r="N1048075" s="4"/>
      <c r="O1048075" s="4"/>
      <c r="P1048075" s="4"/>
      <c r="Q1048075" s="4"/>
      <c r="R1048075" s="97" t="s">
        <v>268</v>
      </c>
      <c r="S1048075" s="4"/>
      <c r="T1048075" s="4"/>
      <c r="U1048075" s="4"/>
      <c r="V1048075" s="4"/>
      <c r="W1048075" s="4"/>
      <c r="X1048075" s="151"/>
      <c r="Y1048075" s="151"/>
      <c r="Z1048075" s="4" t="s">
        <v>302</v>
      </c>
      <c r="AA1048075" s="3"/>
      <c r="AB1048075" s="151"/>
      <c r="AC1048075" s="151"/>
      <c r="AD1048075" s="151"/>
      <c r="AE1048075" s="4"/>
      <c r="AF1048075" s="91" t="s">
        <v>278</v>
      </c>
      <c r="AG1048075" s="154"/>
      <c r="AH1048075" s="151"/>
      <c r="AI1048075" s="151"/>
      <c r="AJ1048075" s="115" t="s">
        <v>276</v>
      </c>
      <c r="AK1048075" s="115" t="s">
        <v>283</v>
      </c>
      <c r="AL1048075" s="154"/>
      <c r="AM1048075" s="151"/>
      <c r="AN1048075" s="151"/>
      <c r="AO1048075" s="4"/>
      <c r="AP1048075" s="4"/>
      <c r="AQ1048075" s="34"/>
      <c r="AR1048075" s="4"/>
      <c r="AS1048075" s="100" t="s">
        <v>145</v>
      </c>
      <c r="AV1048075" s="108" t="s">
        <v>81</v>
      </c>
      <c r="AW1048075" s="203" t="s">
        <v>82</v>
      </c>
      <c r="AX1048075" s="106" t="s">
        <v>83</v>
      </c>
      <c r="AY1048075" s="222" t="s">
        <v>441</v>
      </c>
      <c r="AZ1048075" s="186"/>
      <c r="BA1048075" s="41"/>
      <c r="BB1048075" s="41"/>
      <c r="BC1048075" s="41"/>
      <c r="BD1048075" s="41"/>
      <c r="BE1048075" s="41"/>
      <c r="BF1048075" s="41"/>
      <c r="BG1048075" s="186"/>
      <c r="BH1048075" s="186"/>
      <c r="BI1048075" s="180"/>
      <c r="BJ1048075" s="41"/>
      <c r="BK1048075" s="41"/>
      <c r="BL1048075" s="41"/>
      <c r="BM1048075" s="41"/>
      <c r="BN1048075" s="41"/>
      <c r="BO1048075" s="41"/>
      <c r="BP1048075" s="41"/>
      <c r="BQ1048075" s="41"/>
      <c r="BR1048075" s="41"/>
      <c r="BS1048075" s="41"/>
      <c r="BT1048075" s="41"/>
      <c r="BU1048075" s="41"/>
      <c r="BV1048075" s="186"/>
      <c r="BW1048075" s="186"/>
      <c r="BX1048075" s="186"/>
      <c r="BY1048075" s="186"/>
      <c r="BZ1048075" s="186"/>
      <c r="CA1048075" s="186"/>
      <c r="CB1048075" s="186"/>
      <c r="CC1048075" s="186"/>
      <c r="CD1048075" s="187"/>
    </row>
    <row r="1048076" spans="1:82" s="43" customFormat="1" ht="165.75" thickBot="1" x14ac:dyDescent="0.25">
      <c r="A1048076" s="173" t="s">
        <v>151</v>
      </c>
      <c r="B1048076" s="97" t="s">
        <v>147</v>
      </c>
      <c r="C1048076" s="172" t="s">
        <v>183</v>
      </c>
      <c r="D1048076" s="169"/>
      <c r="E1048076" s="169"/>
      <c r="F1048076" s="92" t="s">
        <v>246</v>
      </c>
      <c r="G1048076" s="93" t="s">
        <v>35</v>
      </c>
      <c r="H1048076" s="250" t="s">
        <v>39</v>
      </c>
      <c r="I1048076" s="287" t="s">
        <v>105</v>
      </c>
      <c r="J1048076" s="97" t="s">
        <v>355</v>
      </c>
      <c r="K1048076" s="4"/>
      <c r="L1048076" s="4"/>
      <c r="M1048076" s="97" t="s">
        <v>143</v>
      </c>
      <c r="N1048076" s="4"/>
      <c r="O1048076" s="4"/>
      <c r="P1048076" s="4"/>
      <c r="Q1048076" s="4"/>
      <c r="R1048076" s="97" t="s">
        <v>369</v>
      </c>
      <c r="S1048076" s="4"/>
      <c r="T1048076" s="4"/>
      <c r="U1048076" s="4"/>
      <c r="V1048076" s="4"/>
      <c r="W1048076" s="4"/>
      <c r="X1048076" s="151"/>
      <c r="Y1048076" s="151"/>
      <c r="Z1048076" s="4" t="s">
        <v>303</v>
      </c>
      <c r="AA1048076" s="3"/>
      <c r="AB1048076" s="151"/>
      <c r="AC1048076" s="151"/>
      <c r="AD1048076" s="151"/>
      <c r="AE1048076" s="4"/>
      <c r="AF1048076" s="91" t="s">
        <v>279</v>
      </c>
      <c r="AG1048076" s="154"/>
      <c r="AH1048076" s="151"/>
      <c r="AI1048076" s="151"/>
      <c r="AJ1048076" s="101" t="s">
        <v>280</v>
      </c>
      <c r="AK1048076" s="100" t="s">
        <v>284</v>
      </c>
      <c r="AL1048076" s="154"/>
      <c r="AM1048076" s="151"/>
      <c r="AN1048076" s="151"/>
      <c r="AO1048076" s="4"/>
      <c r="AP1048076" s="4"/>
      <c r="AQ1048076" s="34"/>
      <c r="AR1048076" s="4"/>
      <c r="AS1048076" s="100" t="s">
        <v>82</v>
      </c>
      <c r="AV1048076" s="109" t="s">
        <v>84</v>
      </c>
      <c r="AW1048076" s="1" t="s">
        <v>85</v>
      </c>
      <c r="AX1048076" s="104" t="s">
        <v>86</v>
      </c>
      <c r="AY1048076" s="102" t="s">
        <v>171</v>
      </c>
      <c r="BH1048076" s="41"/>
      <c r="BI1048076" s="41"/>
      <c r="BJ1048076" s="41"/>
      <c r="BK1048076" s="41"/>
      <c r="BL1048076" s="41"/>
      <c r="BM1048076" s="41"/>
      <c r="BN1048076" s="41"/>
      <c r="BO1048076" s="41"/>
      <c r="BP1048076" s="41"/>
      <c r="BQ1048076" s="41"/>
      <c r="BR1048076" s="41"/>
      <c r="BS1048076" s="41"/>
      <c r="BT1048076" s="41"/>
      <c r="BU1048076" s="41"/>
      <c r="BV1048076" s="41"/>
      <c r="BW1048076" s="41"/>
      <c r="BX1048076" s="41"/>
      <c r="BY1048076" s="41"/>
      <c r="BZ1048076" s="41"/>
      <c r="CA1048076" s="41"/>
      <c r="CB1048076" s="41"/>
      <c r="CC1048076" s="41"/>
      <c r="CD1048076" s="41"/>
    </row>
    <row r="1048077" spans="1:82" ht="180.75" thickBot="1" x14ac:dyDescent="0.25">
      <c r="B1048077" s="97" t="s">
        <v>159</v>
      </c>
      <c r="C1048077" s="172" t="s">
        <v>184</v>
      </c>
      <c r="D1048077" s="169"/>
      <c r="E1048077" s="169"/>
      <c r="G1048077" s="93" t="s">
        <v>218</v>
      </c>
      <c r="H1048077" s="250" t="s">
        <v>451</v>
      </c>
      <c r="I1048077" s="287" t="s">
        <v>136</v>
      </c>
      <c r="J1048077" s="98" t="s">
        <v>368</v>
      </c>
      <c r="M1048077" s="97" t="s">
        <v>99</v>
      </c>
      <c r="R1048077" s="107" t="s">
        <v>305</v>
      </c>
      <c r="Z1048077" s="4" t="s">
        <v>304</v>
      </c>
      <c r="AF1048077" s="1"/>
      <c r="AG1048077" s="154"/>
      <c r="AK1048077" s="100" t="s">
        <v>285</v>
      </c>
      <c r="AL1048077" s="154"/>
      <c r="AS1048077" s="101" t="s">
        <v>83</v>
      </c>
      <c r="AU1048077" s="43"/>
      <c r="AV1048077" s="109"/>
      <c r="AW1048077" s="1" t="s">
        <v>87</v>
      </c>
      <c r="AX1048077" s="104" t="s">
        <v>85</v>
      </c>
      <c r="AY1048077" s="102" t="s">
        <v>170</v>
      </c>
      <c r="BI1048077" s="1"/>
      <c r="BJ1048077" s="1"/>
      <c r="BK1048077" s="41"/>
      <c r="BL1048077" s="41"/>
      <c r="BM1048077" s="41"/>
      <c r="BN1048077" s="41"/>
      <c r="BO1048077" s="41"/>
      <c r="BP1048077" s="41"/>
      <c r="BQ1048077" s="41"/>
      <c r="BR1048077" s="41"/>
      <c r="BS1048077" s="41"/>
      <c r="BT1048077" s="41"/>
      <c r="BU1048077" s="1"/>
      <c r="BV1048077" s="1"/>
      <c r="BW1048077" s="1"/>
      <c r="BX1048077" s="1"/>
      <c r="BY1048077" s="1"/>
      <c r="BZ1048077" s="1"/>
      <c r="CA1048077" s="1"/>
      <c r="CB1048077" s="1"/>
      <c r="CC1048077" s="1"/>
      <c r="CD1048077" s="1"/>
    </row>
    <row r="1048078" spans="1:82" ht="135" x14ac:dyDescent="0.2">
      <c r="B1048078" s="97" t="s">
        <v>162</v>
      </c>
      <c r="C1048078" s="172" t="s">
        <v>185</v>
      </c>
      <c r="D1048078" s="169"/>
      <c r="E1048078" s="169"/>
      <c r="G1048078" s="93" t="s">
        <v>34</v>
      </c>
      <c r="H1048078" s="250" t="s">
        <v>38</v>
      </c>
      <c r="I1048078" s="288" t="s">
        <v>106</v>
      </c>
      <c r="M1048078" s="97" t="s">
        <v>144</v>
      </c>
      <c r="R1048078" s="97" t="s">
        <v>298</v>
      </c>
      <c r="AF1048078" s="1"/>
      <c r="AG1048078" s="154"/>
      <c r="AK1048078" s="100" t="s">
        <v>440</v>
      </c>
      <c r="AL1048078" s="154"/>
      <c r="AS1048078" s="43"/>
      <c r="AU1048078" s="43"/>
      <c r="AV1048078" s="109"/>
      <c r="AW1048078" s="1" t="s">
        <v>88</v>
      </c>
      <c r="AX1048078" s="104" t="s">
        <v>87</v>
      </c>
      <c r="AY1048078" s="102" t="s">
        <v>163</v>
      </c>
      <c r="AZ1048078" s="1"/>
      <c r="BG1048078" s="1"/>
      <c r="BH1048078" s="1"/>
      <c r="BI1048078" s="1"/>
      <c r="BJ1048078" s="1"/>
      <c r="BK1048078" s="41"/>
      <c r="BL1048078" s="41"/>
      <c r="BM1048078" s="41"/>
      <c r="BN1048078" s="41"/>
      <c r="BO1048078" s="41"/>
      <c r="BP1048078" s="41"/>
      <c r="BQ1048078" s="41"/>
      <c r="BR1048078" s="41"/>
      <c r="BS1048078" s="41"/>
      <c r="BT1048078" s="41"/>
      <c r="BU1048078" s="1"/>
      <c r="BV1048078" s="1"/>
      <c r="BW1048078" s="1"/>
      <c r="BX1048078" s="1"/>
      <c r="BY1048078" s="1"/>
      <c r="BZ1048078" s="1"/>
      <c r="CA1048078" s="1"/>
      <c r="CB1048078" s="1"/>
      <c r="CC1048078" s="1"/>
      <c r="CD1048078" s="1"/>
    </row>
    <row r="1048079" spans="1:82" ht="115.5" thickBot="1" x14ac:dyDescent="0.25">
      <c r="B1048079" s="97" t="s">
        <v>157</v>
      </c>
      <c r="C1048079" s="168" t="s">
        <v>186</v>
      </c>
      <c r="D1048079" s="82"/>
      <c r="E1048079" s="82"/>
      <c r="G1048079" s="93" t="s">
        <v>33</v>
      </c>
      <c r="H1048079" s="250" t="s">
        <v>37</v>
      </c>
      <c r="I1048079" s="288" t="s">
        <v>139</v>
      </c>
      <c r="M1048079" s="98" t="s">
        <v>121</v>
      </c>
      <c r="R1048079" s="98" t="s">
        <v>299</v>
      </c>
      <c r="AK1048079" s="100" t="s">
        <v>286</v>
      </c>
      <c r="AL1048079" s="154"/>
      <c r="AS1048079" s="43"/>
      <c r="AU1048079" s="43"/>
      <c r="AV1048079" s="110"/>
      <c r="AW1048079" s="216"/>
      <c r="AX1048079" s="105" t="s">
        <v>88</v>
      </c>
      <c r="AY1048079" s="223" t="s">
        <v>181</v>
      </c>
      <c r="AZ1048079" s="1"/>
      <c r="BA1048079" s="1"/>
      <c r="BB1048079" s="1"/>
      <c r="BC1048079" s="1"/>
      <c r="BD1048079" s="1"/>
      <c r="BE1048079" s="1"/>
      <c r="BF1048079" s="1"/>
      <c r="BG1048079" s="1"/>
      <c r="BH1048079" s="1"/>
      <c r="BI1048079" s="1"/>
      <c r="BJ1048079" s="1"/>
      <c r="BK1048079" s="41"/>
      <c r="BL1048079" s="41"/>
      <c r="BM1048079" s="41"/>
      <c r="BN1048079" s="41"/>
      <c r="BO1048079" s="41"/>
      <c r="BP1048079" s="41"/>
      <c r="BQ1048079" s="41"/>
      <c r="BR1048079" s="41"/>
      <c r="BS1048079" s="41"/>
      <c r="BT1048079" s="41"/>
      <c r="BU1048079" s="1"/>
      <c r="BV1048079" s="1"/>
      <c r="BW1048079" s="1"/>
      <c r="BX1048079" s="1"/>
      <c r="BY1048079" s="1"/>
      <c r="BZ1048079" s="1"/>
      <c r="CA1048079" s="1"/>
      <c r="CB1048079" s="1"/>
      <c r="CC1048079" s="1"/>
      <c r="CD1048079" s="1"/>
    </row>
    <row r="1048080" spans="1:82" ht="102.75" thickBot="1" x14ac:dyDescent="0.25">
      <c r="B1048080" s="97" t="s">
        <v>160</v>
      </c>
      <c r="C1048080" s="168" t="s">
        <v>189</v>
      </c>
      <c r="D1048080" s="82"/>
      <c r="E1048080" s="82"/>
      <c r="G1048080" s="94" t="s">
        <v>32</v>
      </c>
      <c r="H1048080" s="251" t="s">
        <v>216</v>
      </c>
      <c r="I1048080" s="288" t="s">
        <v>102</v>
      </c>
      <c r="AK1048080" s="100" t="s">
        <v>287</v>
      </c>
      <c r="AL1048080" s="154"/>
      <c r="AS1048080" s="43"/>
      <c r="AU1048080" s="43"/>
      <c r="AY1048080" s="223" t="s">
        <v>180</v>
      </c>
      <c r="AZ1048080" s="1"/>
      <c r="BA1048080" s="1"/>
      <c r="BB1048080" s="1"/>
      <c r="BC1048080" s="1"/>
      <c r="BD1048080" s="1"/>
      <c r="BE1048080" s="1"/>
      <c r="BF1048080" s="1"/>
      <c r="BG1048080" s="1"/>
      <c r="BH1048080" s="1"/>
      <c r="BI1048080" s="1"/>
      <c r="BJ1048080" s="1"/>
      <c r="BK1048080" s="1"/>
      <c r="BL1048080" s="1"/>
      <c r="BM1048080" s="1"/>
      <c r="BN1048080" s="1"/>
      <c r="BO1048080" s="1"/>
      <c r="BP1048080" s="1"/>
      <c r="BQ1048080" s="1"/>
      <c r="BR1048080" s="1"/>
      <c r="BS1048080" s="1"/>
      <c r="BT1048080" s="1"/>
      <c r="BU1048080" s="1"/>
      <c r="BV1048080" s="1"/>
      <c r="BW1048080" s="1"/>
      <c r="BX1048080" s="1"/>
      <c r="BY1048080" s="1"/>
      <c r="BZ1048080" s="1"/>
      <c r="CA1048080" s="1"/>
      <c r="CB1048080" s="1"/>
      <c r="CC1048080" s="1"/>
      <c r="CD1048080" s="1"/>
    </row>
    <row r="1048081" spans="2:82" ht="192" thickBot="1" x14ac:dyDescent="0.25">
      <c r="B1048081" s="97" t="s">
        <v>161</v>
      </c>
      <c r="C1048081" s="168" t="s">
        <v>190</v>
      </c>
      <c r="D1048081" s="82"/>
      <c r="E1048081" s="82"/>
      <c r="I1048081" s="288" t="s">
        <v>104</v>
      </c>
      <c r="J1048081" s="278" t="s">
        <v>24</v>
      </c>
      <c r="K1048081" s="279"/>
      <c r="L1048081" s="279"/>
      <c r="M1048081" s="279"/>
      <c r="N1048081" s="279"/>
      <c r="O1048081" s="279"/>
      <c r="P1048081" s="279"/>
      <c r="Q1048081" s="279"/>
      <c r="R1048081" s="279"/>
      <c r="S1048081" s="279"/>
      <c r="T1048081" s="279"/>
      <c r="U1048081" s="279"/>
      <c r="V1048081" s="279"/>
      <c r="W1048081" s="279"/>
      <c r="X1048081" s="279"/>
      <c r="Y1048081" s="279"/>
      <c r="Z1048081" s="279"/>
      <c r="AA1048081" s="279"/>
      <c r="AB1048081" s="279"/>
      <c r="AC1048081" s="279"/>
      <c r="AD1048081" s="279"/>
      <c r="AE1048081" s="279"/>
      <c r="AF1048081" s="280"/>
      <c r="AG1048081" s="157"/>
      <c r="AH1048081" s="158"/>
      <c r="AI1048081" s="158"/>
      <c r="AJ1048081" s="114"/>
      <c r="AK1048081" s="100" t="s">
        <v>288</v>
      </c>
      <c r="AL1048081" s="159"/>
      <c r="AM1048081" s="158"/>
      <c r="AN1048081" s="158"/>
      <c r="AO1048081" s="114"/>
      <c r="AP1048081" s="114"/>
      <c r="AR1048081" s="114"/>
      <c r="AS1048081" s="114"/>
      <c r="AU1048081" s="43"/>
      <c r="AY1048081" s="102" t="s">
        <v>176</v>
      </c>
      <c r="AZ1048081" s="1"/>
      <c r="BF1048081" s="1"/>
      <c r="BG1048081" s="1"/>
      <c r="BH1048081" s="1"/>
      <c r="BI1048081" s="1"/>
      <c r="BJ1048081" s="1"/>
      <c r="BK1048081" s="1"/>
      <c r="BL1048081" s="1"/>
      <c r="BM1048081" s="1"/>
      <c r="BN1048081" s="1"/>
      <c r="BO1048081" s="1"/>
      <c r="BP1048081" s="1"/>
      <c r="BQ1048081" s="1"/>
      <c r="BR1048081" s="1"/>
      <c r="BS1048081" s="1"/>
      <c r="BT1048081" s="1"/>
      <c r="BU1048081" s="1"/>
      <c r="BV1048081" s="1"/>
      <c r="BW1048081" s="1"/>
      <c r="BX1048081" s="1"/>
      <c r="BY1048081" s="1"/>
      <c r="BZ1048081" s="1"/>
      <c r="CA1048081" s="1"/>
      <c r="CB1048081" s="1"/>
      <c r="CC1048081" s="1"/>
      <c r="CD1048081" s="1"/>
    </row>
    <row r="1048082" spans="2:82" ht="89.25" x14ac:dyDescent="0.2">
      <c r="B1048082" s="97" t="s">
        <v>148</v>
      </c>
      <c r="C1048082" s="168" t="s">
        <v>188</v>
      </c>
      <c r="D1048082" s="82"/>
      <c r="E1048082" s="82"/>
      <c r="I1048082" s="288" t="s">
        <v>103</v>
      </c>
      <c r="J1048082" s="103" t="s">
        <v>109</v>
      </c>
      <c r="K1048082" s="103" t="s">
        <v>105</v>
      </c>
      <c r="L1048082" s="103" t="s">
        <v>136</v>
      </c>
      <c r="M1048082" s="103" t="s">
        <v>106</v>
      </c>
      <c r="N1048082" s="103" t="s">
        <v>139</v>
      </c>
      <c r="O1048082" s="106" t="s">
        <v>102</v>
      </c>
      <c r="P1048082" s="34"/>
      <c r="Q1048082" s="103" t="s">
        <v>104</v>
      </c>
      <c r="R1048082" s="103" t="s">
        <v>103</v>
      </c>
      <c r="S1048082" s="103" t="s">
        <v>108</v>
      </c>
      <c r="V1048082" s="103" t="s">
        <v>100</v>
      </c>
      <c r="W1048082" s="88"/>
      <c r="X1048082" s="153"/>
      <c r="Y1048082" s="153"/>
      <c r="Z1048082" s="88"/>
      <c r="AA1048082" s="203"/>
      <c r="AB1048082" s="153"/>
      <c r="AE1048082" s="103" t="s">
        <v>140</v>
      </c>
      <c r="AF1048082" s="227" t="s">
        <v>40</v>
      </c>
      <c r="AG1048082" s="153"/>
      <c r="AH1048082" s="155"/>
      <c r="AI1048082" s="155"/>
      <c r="AJ1048082" s="43"/>
      <c r="AK1048082" s="116" t="s">
        <v>289</v>
      </c>
      <c r="AL1048082" s="154"/>
      <c r="AU1048082" s="43"/>
      <c r="AW1048082" s="217"/>
      <c r="AX1048082" s="42"/>
      <c r="AY1048082" s="102" t="s">
        <v>177</v>
      </c>
      <c r="AZ1048082" s="1"/>
      <c r="BA1048082" s="1"/>
      <c r="BB1048082" s="1"/>
      <c r="BC1048082" s="1"/>
      <c r="BD1048082" s="1"/>
      <c r="BE1048082" s="1"/>
      <c r="BF1048082" s="1"/>
      <c r="BG1048082" s="1"/>
      <c r="BH1048082" s="1"/>
      <c r="BI1048082" s="1"/>
      <c r="BJ1048082" s="1"/>
      <c r="BK1048082" s="1"/>
      <c r="BL1048082" s="1"/>
      <c r="BM1048082" s="1"/>
      <c r="BN1048082" s="1"/>
      <c r="BO1048082" s="1"/>
      <c r="BP1048082" s="1"/>
      <c r="BQ1048082" s="1"/>
      <c r="BR1048082" s="1"/>
      <c r="BS1048082" s="1"/>
      <c r="BT1048082" s="1"/>
      <c r="BU1048082" s="1"/>
      <c r="BV1048082" s="1"/>
      <c r="BW1048082" s="1"/>
      <c r="BX1048082" s="1"/>
      <c r="BY1048082" s="1"/>
      <c r="BZ1048082" s="1"/>
      <c r="CA1048082" s="1"/>
      <c r="CB1048082" s="1"/>
      <c r="CC1048082" s="1"/>
      <c r="CD1048082" s="1"/>
    </row>
    <row r="1048083" spans="2:82" ht="140.25" x14ac:dyDescent="0.2">
      <c r="B1048083" s="97" t="s">
        <v>149</v>
      </c>
      <c r="C1048083" s="168" t="s">
        <v>388</v>
      </c>
      <c r="D1048083" s="82"/>
      <c r="E1048083" s="82"/>
      <c r="I1048083" s="288" t="s">
        <v>108</v>
      </c>
      <c r="J1048083" s="102" t="s">
        <v>133</v>
      </c>
      <c r="K1048083" s="100" t="s">
        <v>133</v>
      </c>
      <c r="L1048083" s="100" t="s">
        <v>133</v>
      </c>
      <c r="M1048083" s="100" t="s">
        <v>133</v>
      </c>
      <c r="N1048083" s="102" t="s">
        <v>133</v>
      </c>
      <c r="O1048083" s="104" t="s">
        <v>133</v>
      </c>
      <c r="Q1048083" s="100" t="s">
        <v>133</v>
      </c>
      <c r="R1048083" s="102" t="s">
        <v>133</v>
      </c>
      <c r="S1048083" s="100" t="s">
        <v>133</v>
      </c>
      <c r="V1048083" s="100" t="s">
        <v>133</v>
      </c>
      <c r="W1048083" s="82"/>
      <c r="X1048083" s="154"/>
      <c r="Y1048083" s="154"/>
      <c r="Z1048083" s="82"/>
      <c r="AA1048083" s="1"/>
      <c r="AB1048083" s="154"/>
      <c r="AE1048083" s="102" t="s">
        <v>133</v>
      </c>
      <c r="AF1048083" s="102" t="s">
        <v>133</v>
      </c>
      <c r="AG1048083" s="154"/>
      <c r="AH1048083" s="155"/>
      <c r="AI1048083" s="155"/>
      <c r="AJ1048083" s="43"/>
      <c r="AK1048083" s="100" t="s">
        <v>290</v>
      </c>
      <c r="AL1048083" s="154"/>
      <c r="AU1048083" s="43"/>
      <c r="AW1048083" s="217"/>
      <c r="AY1048083" s="102" t="s">
        <v>178</v>
      </c>
      <c r="BJ1048083" s="43"/>
      <c r="BK1048083" s="1"/>
      <c r="BL1048083" s="1"/>
      <c r="BM1048083" s="1"/>
      <c r="BN1048083" s="1"/>
      <c r="BO1048083" s="1"/>
      <c r="BP1048083" s="1"/>
      <c r="BQ1048083" s="1"/>
      <c r="BR1048083" s="1"/>
      <c r="BS1048083" s="1"/>
      <c r="BT1048083" s="1"/>
      <c r="BU1048083" s="1"/>
      <c r="BV1048083" s="1"/>
      <c r="BW1048083" s="1"/>
      <c r="BX1048083" s="1"/>
      <c r="BY1048083" s="1"/>
      <c r="BZ1048083" s="1"/>
      <c r="CA1048083" s="1"/>
      <c r="CB1048083" s="1"/>
      <c r="CC1048083" s="1"/>
      <c r="CD1048083" s="1"/>
    </row>
    <row r="1048084" spans="2:82" ht="90" thickBot="1" x14ac:dyDescent="0.25">
      <c r="B1048084" s="98" t="s">
        <v>156</v>
      </c>
      <c r="C1048084" s="174" t="s">
        <v>187</v>
      </c>
      <c r="D1048084" s="82"/>
      <c r="E1048084" s="82"/>
      <c r="I1048084" s="288" t="s">
        <v>100</v>
      </c>
      <c r="J1048084" s="100" t="s">
        <v>137</v>
      </c>
      <c r="K1048084" s="100" t="s">
        <v>137</v>
      </c>
      <c r="L1048084" s="100" t="s">
        <v>137</v>
      </c>
      <c r="M1048084" s="100" t="s">
        <v>137</v>
      </c>
      <c r="N1048084" s="100" t="s">
        <v>137</v>
      </c>
      <c r="O1048084" s="104" t="s">
        <v>137</v>
      </c>
      <c r="Q1048084" s="100" t="s">
        <v>137</v>
      </c>
      <c r="R1048084" s="100" t="s">
        <v>137</v>
      </c>
      <c r="S1048084" s="100" t="s">
        <v>134</v>
      </c>
      <c r="V1048084" s="100" t="s">
        <v>137</v>
      </c>
      <c r="W1048084" s="82"/>
      <c r="X1048084" s="154"/>
      <c r="Y1048084" s="154"/>
      <c r="Z1048084" s="82"/>
      <c r="AA1048084" s="1"/>
      <c r="AB1048084" s="154"/>
      <c r="AE1048084" s="100" t="s">
        <v>137</v>
      </c>
      <c r="AF1048084" s="102" t="s">
        <v>137</v>
      </c>
      <c r="AG1048084" s="154"/>
      <c r="AH1048084" s="155"/>
      <c r="AI1048084" s="155"/>
      <c r="AJ1048084" s="43"/>
      <c r="AK1048084" s="101" t="s">
        <v>291</v>
      </c>
      <c r="AU1048084" s="43"/>
      <c r="AW1048084" s="217"/>
      <c r="AY1048084" s="102" t="s">
        <v>172</v>
      </c>
      <c r="BK1048084" s="1"/>
      <c r="BL1048084" s="1"/>
      <c r="BM1048084" s="1"/>
      <c r="BN1048084" s="1"/>
      <c r="BO1048084" s="1"/>
      <c r="BP1048084" s="1"/>
      <c r="BQ1048084" s="1"/>
      <c r="BR1048084" s="1"/>
      <c r="BS1048084" s="1"/>
      <c r="BT1048084" s="1"/>
      <c r="BU1048084" s="1"/>
      <c r="BV1048084" s="1"/>
      <c r="BW1048084" s="1"/>
      <c r="BX1048084" s="1"/>
      <c r="BY1048084" s="1"/>
      <c r="BZ1048084" s="1"/>
      <c r="CA1048084" s="1"/>
      <c r="CB1048084" s="1"/>
      <c r="CC1048084" s="1"/>
      <c r="CD1048084" s="1"/>
    </row>
    <row r="1048085" spans="2:82" ht="36.75" thickBot="1" x14ac:dyDescent="0.25">
      <c r="B1048085" s="82"/>
      <c r="C1048085" s="82"/>
      <c r="D1048085" s="82"/>
      <c r="E1048085" s="82"/>
      <c r="I1048085" s="288" t="s">
        <v>141</v>
      </c>
      <c r="J1048085" s="100" t="s">
        <v>134</v>
      </c>
      <c r="K1048085" s="100" t="s">
        <v>134</v>
      </c>
      <c r="L1048085" s="101" t="s">
        <v>134</v>
      </c>
      <c r="M1048085" s="100" t="s">
        <v>134</v>
      </c>
      <c r="N1048085" s="100" t="s">
        <v>134</v>
      </c>
      <c r="O1048085" s="104" t="s">
        <v>134</v>
      </c>
      <c r="Q1048085" s="100" t="s">
        <v>134</v>
      </c>
      <c r="R1048085" s="100" t="s">
        <v>134</v>
      </c>
      <c r="S1048085" s="101" t="s">
        <v>135</v>
      </c>
      <c r="V1048085" s="100" t="s">
        <v>134</v>
      </c>
      <c r="W1048085" s="82"/>
      <c r="X1048085" s="154"/>
      <c r="Y1048085" s="154"/>
      <c r="Z1048085" s="82"/>
      <c r="AA1048085" s="1"/>
      <c r="AB1048085" s="154"/>
      <c r="AE1048085" s="100" t="s">
        <v>134</v>
      </c>
      <c r="AF1048085" s="102" t="s">
        <v>134</v>
      </c>
      <c r="AG1048085" s="154"/>
      <c r="AH1048085" s="155"/>
      <c r="AI1048085" s="155"/>
      <c r="AJ1048085" s="43"/>
      <c r="AU1048085" s="43"/>
      <c r="AW1048085" s="217"/>
      <c r="AY1048085" s="102" t="s">
        <v>411</v>
      </c>
      <c r="BK1048085" s="1"/>
      <c r="BL1048085" s="1"/>
      <c r="BM1048085" s="1"/>
      <c r="BN1048085" s="1"/>
      <c r="BO1048085" s="1"/>
      <c r="BP1048085" s="1"/>
      <c r="BQ1048085" s="1"/>
      <c r="BR1048085" s="1"/>
      <c r="BS1048085" s="1"/>
      <c r="BT1048085" s="1"/>
      <c r="BU1048085" s="1"/>
      <c r="BV1048085" s="1"/>
      <c r="BW1048085" s="1"/>
      <c r="BX1048085" s="1"/>
      <c r="BY1048085" s="1"/>
      <c r="BZ1048085" s="1"/>
      <c r="CA1048085" s="1"/>
      <c r="CB1048085" s="1"/>
      <c r="CC1048085" s="1"/>
      <c r="CD1048085" s="1"/>
    </row>
    <row r="1048086" spans="2:82" ht="59.45" customHeight="1" thickBot="1" x14ac:dyDescent="0.25">
      <c r="B1048086" s="184" t="s">
        <v>429</v>
      </c>
      <c r="C1048086" s="184" t="s">
        <v>423</v>
      </c>
      <c r="D1048086" s="88"/>
      <c r="E1048086" s="88"/>
      <c r="I1048086" s="289"/>
      <c r="J1048086" s="100" t="s">
        <v>138</v>
      </c>
      <c r="K1048086" s="100" t="s">
        <v>138</v>
      </c>
      <c r="L1048086" s="43"/>
      <c r="M1048086" s="100" t="s">
        <v>138</v>
      </c>
      <c r="O1048086" s="104" t="s">
        <v>138</v>
      </c>
      <c r="Q1048086" s="100" t="s">
        <v>138</v>
      </c>
      <c r="R1048086" s="100" t="s">
        <v>138</v>
      </c>
      <c r="V1048086" s="100" t="s">
        <v>138</v>
      </c>
      <c r="W1048086" s="82"/>
      <c r="X1048086" s="154"/>
      <c r="Y1048086" s="154"/>
      <c r="Z1048086" s="82"/>
      <c r="AA1048086" s="1"/>
      <c r="AB1048086" s="154"/>
      <c r="AE1048086" s="100" t="s">
        <v>138</v>
      </c>
      <c r="AF1048086" s="102" t="s">
        <v>138</v>
      </c>
      <c r="AG1048086" s="154"/>
      <c r="AH1048086" s="155"/>
      <c r="AI1048086" s="155"/>
      <c r="AJ1048086" s="43"/>
      <c r="AU1048086" s="43"/>
      <c r="AW1048086" s="217"/>
      <c r="AY1048086" s="102" t="s">
        <v>174</v>
      </c>
      <c r="BJ1048086" s="43"/>
      <c r="BK1048086" s="1"/>
      <c r="BL1048086" s="1"/>
      <c r="BM1048086" s="1"/>
      <c r="BN1048086" s="1"/>
      <c r="BO1048086" s="1"/>
      <c r="BP1048086" s="1"/>
      <c r="BQ1048086" s="1"/>
      <c r="BR1048086" s="1"/>
      <c r="BS1048086" s="1"/>
      <c r="BT1048086" s="1"/>
      <c r="BU1048086" s="1"/>
      <c r="BV1048086" s="1"/>
      <c r="BW1048086" s="1"/>
      <c r="BX1048086" s="1"/>
      <c r="BY1048086" s="1"/>
      <c r="BZ1048086" s="1"/>
      <c r="CA1048086" s="1"/>
      <c r="CB1048086" s="1"/>
      <c r="CC1048086" s="1"/>
      <c r="CD1048086" s="1"/>
    </row>
    <row r="1048087" spans="2:82" ht="77.25" thickBot="1" x14ac:dyDescent="0.25">
      <c r="B1048087" s="181" t="s">
        <v>433</v>
      </c>
      <c r="C1048087" s="182" t="s">
        <v>424</v>
      </c>
      <c r="D1048087" s="170"/>
      <c r="E1048087" s="170"/>
      <c r="J1048087" s="101" t="s">
        <v>135</v>
      </c>
      <c r="K1048087" s="101" t="s">
        <v>135</v>
      </c>
      <c r="L1048087" s="43"/>
      <c r="M1048087" s="101" t="s">
        <v>135</v>
      </c>
      <c r="O1048087" s="105" t="s">
        <v>135</v>
      </c>
      <c r="Q1048087" s="101" t="s">
        <v>135</v>
      </c>
      <c r="R1048087" s="101" t="s">
        <v>135</v>
      </c>
      <c r="V1048087" s="101" t="s">
        <v>135</v>
      </c>
      <c r="W1048087" s="82"/>
      <c r="X1048087" s="154"/>
      <c r="Y1048087" s="154"/>
      <c r="Z1048087" s="82"/>
      <c r="AA1048087" s="1"/>
      <c r="AB1048087" s="154"/>
      <c r="AE1048087" s="101" t="s">
        <v>135</v>
      </c>
      <c r="AF1048087" s="228" t="s">
        <v>135</v>
      </c>
      <c r="AG1048087" s="154"/>
      <c r="AH1048087" s="155"/>
      <c r="AI1048087" s="155"/>
      <c r="AJ1048087" s="43"/>
      <c r="AU1048087" s="43"/>
      <c r="AW1048087" s="217"/>
      <c r="AY1048087" s="102" t="s">
        <v>173</v>
      </c>
    </row>
    <row r="1048088" spans="2:82" ht="51" x14ac:dyDescent="0.25">
      <c r="B1048088" s="181" t="s">
        <v>434</v>
      </c>
      <c r="C1048088" s="182" t="s">
        <v>425</v>
      </c>
      <c r="D1048088" s="171"/>
      <c r="E1048088" s="171"/>
      <c r="AS1048088" s="43"/>
      <c r="AU1048088" s="43"/>
      <c r="AW1048088" s="217"/>
      <c r="AY1048088" s="102" t="s">
        <v>175</v>
      </c>
    </row>
    <row r="1048089" spans="2:82" ht="51" x14ac:dyDescent="0.25">
      <c r="B1048089" s="181" t="s">
        <v>435</v>
      </c>
      <c r="C1048089" s="183" t="s">
        <v>426</v>
      </c>
      <c r="D1048089" s="171"/>
      <c r="E1048089" s="171"/>
      <c r="AS1048089" s="43"/>
      <c r="AU1048089" s="43"/>
      <c r="AW1048089" s="217"/>
      <c r="AY1048089" s="102" t="s">
        <v>169</v>
      </c>
    </row>
    <row r="1048090" spans="2:82" ht="76.5" x14ac:dyDescent="0.2">
      <c r="B1048090" s="181" t="s">
        <v>436</v>
      </c>
      <c r="C1048090" s="182" t="s">
        <v>427</v>
      </c>
      <c r="D1048090" s="170"/>
      <c r="E1048090" s="170"/>
      <c r="AS1048090" s="43"/>
      <c r="AU1048090" s="43"/>
      <c r="AW1048090" s="217"/>
      <c r="AY1048090" s="224" t="s">
        <v>442</v>
      </c>
    </row>
    <row r="1048091" spans="2:82" ht="127.5" x14ac:dyDescent="0.2">
      <c r="B1048091" s="181" t="s">
        <v>437</v>
      </c>
      <c r="C1048091" s="182" t="s">
        <v>428</v>
      </c>
      <c r="D1048091" s="170"/>
      <c r="E1048091" s="170"/>
      <c r="AS1048091" s="43"/>
      <c r="AU1048091" s="43"/>
      <c r="AW1048091" s="217"/>
      <c r="AY1048091" s="224" t="s">
        <v>443</v>
      </c>
    </row>
    <row r="1048092" spans="2:82" ht="43.15" customHeight="1" x14ac:dyDescent="0.2">
      <c r="E1048092" s="170"/>
      <c r="AS1048092" s="43"/>
      <c r="AU1048092" s="43"/>
      <c r="AY1048092" s="102" t="s">
        <v>168</v>
      </c>
    </row>
    <row r="1048093" spans="2:82" ht="52.15" customHeight="1" x14ac:dyDescent="0.2">
      <c r="E1048093" s="82"/>
      <c r="AS1048093" s="43"/>
      <c r="AU1048093" s="43"/>
      <c r="AY1048093" s="102" t="s">
        <v>242</v>
      </c>
    </row>
    <row r="1048094" spans="2:82" ht="55.9" customHeight="1" x14ac:dyDescent="0.2">
      <c r="AS1048094" s="43"/>
      <c r="AU1048094" s="43"/>
      <c r="AY1048094" s="102" t="s">
        <v>179</v>
      </c>
    </row>
    <row r="1048095" spans="2:82" x14ac:dyDescent="0.2">
      <c r="AS1048095" s="43"/>
      <c r="AU1048095" s="43"/>
      <c r="AY1048095" s="102" t="s">
        <v>154</v>
      </c>
    </row>
    <row r="1048096" spans="2:82" ht="54.6" customHeight="1" x14ac:dyDescent="0.2">
      <c r="AS1048096" s="43"/>
      <c r="AU1048096" s="43"/>
      <c r="AY1048096" s="102" t="s">
        <v>236</v>
      </c>
    </row>
    <row r="1048097" spans="1:64" ht="39" customHeight="1" x14ac:dyDescent="0.2">
      <c r="I1048097" s="290"/>
      <c r="AS1048097" s="43"/>
      <c r="AU1048097" s="43"/>
      <c r="AY1048097" s="102" t="s">
        <v>239</v>
      </c>
    </row>
    <row r="1048098" spans="1:64" ht="43.9" customHeight="1" x14ac:dyDescent="0.2">
      <c r="I1048098" s="290"/>
      <c r="N1048098" s="34"/>
      <c r="AS1048098" s="43"/>
      <c r="AU1048098" s="43"/>
      <c r="AY1048098" s="102" t="s">
        <v>237</v>
      </c>
    </row>
    <row r="1048099" spans="1:64" ht="43.9" customHeight="1" x14ac:dyDescent="0.2">
      <c r="I1048099" s="290"/>
      <c r="J1048099" s="44"/>
      <c r="AS1048099" s="43"/>
      <c r="AU1048099" s="43"/>
      <c r="AY1048099" s="102" t="s">
        <v>238</v>
      </c>
    </row>
    <row r="1048100" spans="1:64" ht="27.75" customHeight="1" x14ac:dyDescent="0.2">
      <c r="I1048100" s="290"/>
      <c r="J1048100" s="276"/>
      <c r="AU1048100" s="43"/>
      <c r="AY1048100" s="102" t="s">
        <v>235</v>
      </c>
    </row>
    <row r="1048101" spans="1:64" ht="24" x14ac:dyDescent="0.2">
      <c r="I1048101" s="290"/>
      <c r="J1048101" s="276"/>
      <c r="AQ1048101" s="42"/>
      <c r="AU1048101" s="43"/>
      <c r="AY1048101" s="102" t="s">
        <v>241</v>
      </c>
    </row>
    <row r="1048102" spans="1:64" ht="40.15" customHeight="1" x14ac:dyDescent="0.2">
      <c r="I1048102" s="290"/>
      <c r="J1048102" s="276"/>
      <c r="AQ1048102" s="42"/>
      <c r="AU1048102" s="43"/>
      <c r="AY1048102" s="102" t="s">
        <v>270</v>
      </c>
      <c r="BJ1048102" s="43"/>
    </row>
    <row r="1048103" spans="1:64" ht="30.6" customHeight="1" x14ac:dyDescent="0.2">
      <c r="I1048103" s="290"/>
      <c r="J1048103" s="44"/>
      <c r="AQ1048103" s="42"/>
      <c r="AU1048103" s="43"/>
      <c r="AY1048103" s="102" t="s">
        <v>240</v>
      </c>
      <c r="BJ1048103" s="43"/>
    </row>
    <row r="1048104" spans="1:64" ht="21" customHeight="1" x14ac:dyDescent="0.2">
      <c r="I1048104" s="290"/>
      <c r="J1048104" s="44"/>
      <c r="AQ1048104" s="42"/>
      <c r="AS1048104" s="43"/>
      <c r="AU1048104" s="43"/>
      <c r="AY1048104" s="102" t="s">
        <v>155</v>
      </c>
      <c r="BJ1048104" s="43"/>
    </row>
    <row r="1048105" spans="1:64" ht="30" customHeight="1" x14ac:dyDescent="0.2">
      <c r="I1048105" s="290"/>
      <c r="J1048105" s="44"/>
      <c r="N1048105" s="34"/>
      <c r="AQ1048105" s="42"/>
      <c r="AS1048105" s="43"/>
      <c r="AU1048105" s="43"/>
      <c r="AY1048105" s="102" t="s">
        <v>153</v>
      </c>
      <c r="BJ1048105" s="43"/>
    </row>
    <row r="1048106" spans="1:64" ht="48" x14ac:dyDescent="0.2">
      <c r="I1048106" s="290"/>
      <c r="J1048106" s="44"/>
      <c r="M1048106" s="82"/>
      <c r="AQ1048106" s="42"/>
      <c r="AS1048106" s="43"/>
      <c r="AU1048106" s="43"/>
      <c r="AY1048106" s="224" t="s">
        <v>444</v>
      </c>
      <c r="BJ1048106" s="43"/>
    </row>
    <row r="1048107" spans="1:64" ht="24.6" customHeight="1" x14ac:dyDescent="0.2">
      <c r="B1048107" s="43"/>
      <c r="J1048107" s="44"/>
      <c r="S1048107" s="43"/>
      <c r="AS1048107" s="43"/>
      <c r="AU1048107" s="43"/>
      <c r="AY1048107" s="102" t="s">
        <v>164</v>
      </c>
      <c r="BL1048107" s="43"/>
    </row>
    <row r="1048108" spans="1:64" ht="30" customHeight="1" x14ac:dyDescent="0.2">
      <c r="B1048108" s="43"/>
      <c r="J1048108" s="44"/>
      <c r="S1048108" s="43"/>
      <c r="AS1048108" s="43"/>
      <c r="AU1048108" s="43"/>
      <c r="AY1048108" s="102" t="s">
        <v>165</v>
      </c>
      <c r="BL1048108" s="43"/>
    </row>
    <row r="1048109" spans="1:64" s="43" customFormat="1" ht="24" x14ac:dyDescent="0.2">
      <c r="A1048109" s="3"/>
      <c r="G1048109" s="3"/>
      <c r="H1048109" s="231"/>
      <c r="I1048109" s="285"/>
      <c r="J1048109" s="4"/>
      <c r="K1048109" s="4"/>
      <c r="N1048109" s="4"/>
      <c r="T1048109" s="4"/>
      <c r="U1048109" s="4"/>
      <c r="V1048109" s="4"/>
      <c r="X1048109" s="155"/>
      <c r="Y1048109" s="155"/>
      <c r="AA1048109" s="3"/>
      <c r="AB1048109" s="155"/>
      <c r="AC1048109" s="155"/>
      <c r="AD1048109" s="155"/>
      <c r="AF1048109" s="3"/>
      <c r="AG1048109" s="155"/>
      <c r="AH1048109" s="155"/>
      <c r="AI1048109" s="155"/>
      <c r="AK1048109" s="4"/>
      <c r="AL1048109" s="151"/>
      <c r="AM1048109" s="151"/>
      <c r="AN1048109" s="151"/>
      <c r="AO1048109" s="4"/>
      <c r="AP1048109" s="4"/>
      <c r="AQ1048109" s="34"/>
      <c r="AR1048109" s="4"/>
      <c r="AW1048109" s="3"/>
      <c r="AY1048109" s="102" t="s">
        <v>166</v>
      </c>
    </row>
    <row r="1048110" spans="1:64" s="43" customFormat="1" ht="27.6" customHeight="1" x14ac:dyDescent="0.2">
      <c r="A1048110" s="3"/>
      <c r="G1048110" s="3"/>
      <c r="H1048110" s="231"/>
      <c r="I1048110" s="285"/>
      <c r="J1048110" s="34"/>
      <c r="K1048110" s="4"/>
      <c r="N1048110" s="4"/>
      <c r="T1048110" s="4"/>
      <c r="U1048110" s="4"/>
      <c r="V1048110" s="4"/>
      <c r="X1048110" s="155"/>
      <c r="Y1048110" s="155"/>
      <c r="AA1048110" s="3"/>
      <c r="AB1048110" s="155"/>
      <c r="AC1048110" s="155"/>
      <c r="AD1048110" s="155"/>
      <c r="AF1048110" s="3"/>
      <c r="AG1048110" s="155"/>
      <c r="AH1048110" s="155"/>
      <c r="AI1048110" s="155"/>
      <c r="AK1048110" s="4"/>
      <c r="AL1048110" s="151"/>
      <c r="AM1048110" s="151"/>
      <c r="AN1048110" s="151"/>
      <c r="AO1048110" s="4"/>
      <c r="AP1048110" s="4"/>
      <c r="AQ1048110" s="34"/>
      <c r="AR1048110" s="4"/>
      <c r="AW1048110" s="3"/>
      <c r="AY1048110" s="102" t="s">
        <v>167</v>
      </c>
    </row>
    <row r="1048111" spans="1:64" s="43" customFormat="1" ht="37.15" customHeight="1" thickBot="1" x14ac:dyDescent="0.25">
      <c r="A1048111" s="3"/>
      <c r="G1048111" s="3"/>
      <c r="H1048111" s="231"/>
      <c r="I1048111" s="285"/>
      <c r="K1048111" s="82"/>
      <c r="T1048111" s="4"/>
      <c r="U1048111" s="4"/>
      <c r="V1048111" s="4"/>
      <c r="X1048111" s="155"/>
      <c r="Y1048111" s="155"/>
      <c r="AA1048111" s="3"/>
      <c r="AB1048111" s="155"/>
      <c r="AC1048111" s="155"/>
      <c r="AD1048111" s="155"/>
      <c r="AF1048111" s="3"/>
      <c r="AG1048111" s="155"/>
      <c r="AH1048111" s="155"/>
      <c r="AI1048111" s="155"/>
      <c r="AK1048111" s="4"/>
      <c r="AL1048111" s="151"/>
      <c r="AM1048111" s="151"/>
      <c r="AN1048111" s="151"/>
      <c r="AO1048111" s="4"/>
      <c r="AP1048111" s="4"/>
      <c r="AQ1048111" s="34"/>
      <c r="AR1048111" s="4"/>
      <c r="AW1048111" s="3"/>
      <c r="AY1048111" s="225" t="s">
        <v>445</v>
      </c>
    </row>
    <row r="1048112" spans="1:64" s="43" customFormat="1" ht="40.9" customHeight="1" thickBot="1" x14ac:dyDescent="0.25">
      <c r="A1048112" s="3"/>
      <c r="G1048112" s="67"/>
      <c r="H1048112" s="252"/>
      <c r="I1048112" s="285"/>
      <c r="K1048112" s="82"/>
      <c r="T1048112" s="4"/>
      <c r="U1048112" s="4"/>
      <c r="V1048112" s="4"/>
      <c r="X1048112" s="155"/>
      <c r="Y1048112" s="155"/>
      <c r="AA1048112" s="3"/>
      <c r="AB1048112" s="155"/>
      <c r="AC1048112" s="155"/>
      <c r="AD1048112" s="155"/>
      <c r="AF1048112" s="3"/>
      <c r="AG1048112" s="155"/>
      <c r="AH1048112" s="155"/>
      <c r="AI1048112" s="155"/>
      <c r="AK1048112" s="4"/>
      <c r="AL1048112" s="151"/>
      <c r="AM1048112" s="151"/>
      <c r="AN1048112" s="151"/>
      <c r="AO1048112" s="4"/>
      <c r="AP1048112" s="4"/>
      <c r="AQ1048112" s="34"/>
      <c r="AR1048112" s="4"/>
      <c r="AW1048112" s="3"/>
      <c r="AY1048112" s="226" t="s">
        <v>447</v>
      </c>
    </row>
    <row r="1048113" spans="1:65" s="43" customFormat="1" ht="22.15" customHeight="1" x14ac:dyDescent="0.2">
      <c r="A1048113" s="3"/>
      <c r="F1048113" s="67"/>
      <c r="G1048113" s="67"/>
      <c r="H1048113" s="231"/>
      <c r="I1048113" s="285"/>
      <c r="V1048113" s="4"/>
      <c r="X1048113" s="155"/>
      <c r="Y1048113" s="155"/>
      <c r="AA1048113" s="3"/>
      <c r="AB1048113" s="155"/>
      <c r="AC1048113" s="155"/>
      <c r="AD1048113" s="155"/>
      <c r="AF1048113" s="3"/>
      <c r="AG1048113" s="155"/>
      <c r="AH1048113" s="155"/>
      <c r="AI1048113" s="155"/>
      <c r="AK1048113" s="4"/>
      <c r="AL1048113" s="155"/>
      <c r="AM1048113" s="155"/>
      <c r="AN1048113" s="155"/>
      <c r="AQ1048113" s="34"/>
      <c r="AR1048113" s="4"/>
      <c r="AW1048113" s="3"/>
      <c r="AY1048113" s="3"/>
      <c r="BL1048113" s="3"/>
    </row>
    <row r="1048114" spans="1:65" s="43" customFormat="1" x14ac:dyDescent="0.2">
      <c r="A1048114" s="3"/>
      <c r="F1048114" s="67"/>
      <c r="G1048114" s="67"/>
      <c r="H1048114" s="231"/>
      <c r="I1048114" s="285"/>
      <c r="V1048114" s="4"/>
      <c r="X1048114" s="155"/>
      <c r="Y1048114" s="155"/>
      <c r="AA1048114" s="3"/>
      <c r="AB1048114" s="155"/>
      <c r="AC1048114" s="155"/>
      <c r="AD1048114" s="155"/>
      <c r="AF1048114" s="3"/>
      <c r="AG1048114" s="155"/>
      <c r="AH1048114" s="155"/>
      <c r="AI1048114" s="155"/>
      <c r="AL1048114" s="155"/>
      <c r="AM1048114" s="155"/>
      <c r="AN1048114" s="155"/>
      <c r="AQ1048114" s="34"/>
      <c r="AR1048114" s="4"/>
      <c r="AU1048114" s="4"/>
      <c r="AW1048114" s="3"/>
      <c r="AY1048114" s="3"/>
      <c r="BL1048114" s="3"/>
    </row>
    <row r="1048115" spans="1:65" s="43" customFormat="1" ht="40.15" customHeight="1" x14ac:dyDescent="0.2">
      <c r="A1048115" s="3"/>
      <c r="F1048115" s="67"/>
      <c r="G1048115" s="67"/>
      <c r="H1048115" s="231"/>
      <c r="I1048115" s="285"/>
      <c r="V1048115" s="4"/>
      <c r="X1048115" s="155"/>
      <c r="Y1048115" s="155"/>
      <c r="AA1048115" s="3"/>
      <c r="AB1048115" s="155"/>
      <c r="AC1048115" s="155"/>
      <c r="AD1048115" s="155"/>
      <c r="AF1048115" s="3"/>
      <c r="AG1048115" s="155"/>
      <c r="AH1048115" s="155"/>
      <c r="AI1048115" s="155"/>
      <c r="AL1048115" s="155"/>
      <c r="AM1048115" s="155"/>
      <c r="AN1048115" s="155"/>
      <c r="AQ1048115" s="34"/>
      <c r="AR1048115" s="4"/>
      <c r="AU1048115" s="4"/>
      <c r="AW1048115" s="3"/>
      <c r="AY1048115" s="3"/>
      <c r="BL1048115" s="3"/>
    </row>
    <row r="1048116" spans="1:65" s="43" customFormat="1" ht="30.6" customHeight="1" x14ac:dyDescent="0.2">
      <c r="A1048116" s="3"/>
      <c r="B1048116" s="3"/>
      <c r="F1048116" s="67"/>
      <c r="G1048116" s="67"/>
      <c r="H1048116" s="231"/>
      <c r="I1048116" s="285"/>
      <c r="J1048116" s="4"/>
      <c r="V1048116" s="4"/>
      <c r="X1048116" s="155"/>
      <c r="Y1048116" s="155"/>
      <c r="AA1048116" s="3"/>
      <c r="AB1048116" s="155"/>
      <c r="AC1048116" s="155"/>
      <c r="AD1048116" s="155"/>
      <c r="AF1048116" s="3"/>
      <c r="AG1048116" s="155"/>
      <c r="AH1048116" s="155"/>
      <c r="AI1048116" s="155"/>
      <c r="AL1048116" s="155"/>
      <c r="AM1048116" s="155"/>
      <c r="AN1048116" s="155"/>
      <c r="AQ1048116" s="34"/>
      <c r="AR1048116" s="4"/>
      <c r="AU1048116" s="4"/>
      <c r="AW1048116" s="3"/>
      <c r="AY1048116" s="3"/>
      <c r="BL1048116" s="3"/>
    </row>
    <row r="1048117" spans="1:65" s="43" customFormat="1" x14ac:dyDescent="0.2">
      <c r="A1048117" s="3"/>
      <c r="B1048117" s="3"/>
      <c r="F1048117" s="67"/>
      <c r="G1048117" s="67"/>
      <c r="H1048117" s="231"/>
      <c r="I1048117" s="285"/>
      <c r="J1048117" s="4"/>
      <c r="N1048117" s="4"/>
      <c r="S1048117" s="4"/>
      <c r="V1048117" s="4"/>
      <c r="X1048117" s="155"/>
      <c r="Y1048117" s="155"/>
      <c r="AA1048117" s="3"/>
      <c r="AB1048117" s="155"/>
      <c r="AC1048117" s="155"/>
      <c r="AD1048117" s="155"/>
      <c r="AF1048117" s="3"/>
      <c r="AG1048117" s="155"/>
      <c r="AH1048117" s="155"/>
      <c r="AI1048117" s="155"/>
      <c r="AL1048117" s="155"/>
      <c r="AM1048117" s="155"/>
      <c r="AN1048117" s="155"/>
      <c r="AQ1048117" s="34"/>
      <c r="AR1048117" s="4"/>
      <c r="AS1048117" s="4"/>
      <c r="AT1048117" s="4"/>
      <c r="AU1048117" s="4"/>
      <c r="AW1048117" s="3"/>
      <c r="AY1048117" s="3"/>
      <c r="BM1048117" s="3"/>
    </row>
    <row r="1048118" spans="1:65" s="43" customFormat="1" x14ac:dyDescent="0.2">
      <c r="A1048118" s="3"/>
      <c r="B1048118" s="3"/>
      <c r="C1048118" s="3"/>
      <c r="D1048118" s="3"/>
      <c r="E1048118" s="3"/>
      <c r="F1048118" s="3"/>
      <c r="G1048118" s="3"/>
      <c r="H1048118" s="231"/>
      <c r="I1048118" s="285"/>
      <c r="J1048118" s="4"/>
      <c r="N1048118" s="4"/>
      <c r="S1048118" s="4"/>
      <c r="V1048118" s="4"/>
      <c r="X1048118" s="155"/>
      <c r="Y1048118" s="155"/>
      <c r="AA1048118" s="3"/>
      <c r="AB1048118" s="155"/>
      <c r="AC1048118" s="155"/>
      <c r="AD1048118" s="155"/>
      <c r="AF1048118" s="3"/>
      <c r="AG1048118" s="155"/>
      <c r="AH1048118" s="155"/>
      <c r="AI1048118" s="155"/>
      <c r="AL1048118" s="155"/>
      <c r="AM1048118" s="155"/>
      <c r="AN1048118" s="155"/>
      <c r="AQ1048118" s="34"/>
      <c r="AR1048118" s="4"/>
      <c r="AS1048118" s="4"/>
      <c r="AT1048118" s="4"/>
      <c r="AU1048118" s="4"/>
      <c r="AV1048118" s="35"/>
      <c r="AW1048118" s="3"/>
      <c r="AY1048118" s="3"/>
      <c r="BM1048118" s="3"/>
    </row>
    <row r="1048119" spans="1:65" x14ac:dyDescent="0.2">
      <c r="AK1048119" s="43"/>
    </row>
  </sheetData>
  <sheetProtection formatRows="0" deleteRows="0" selectLockedCells="1"/>
  <autoFilter ref="A8:CD77">
    <filterColumn colId="17" showButton="0"/>
    <filterColumn colId="18" showButton="0"/>
  </autoFilter>
  <sortState ref="L1048437:L1048448">
    <sortCondition ref="L1048437"/>
  </sortState>
  <dataConsolidate/>
  <mergeCells count="721">
    <mergeCell ref="A75:A77"/>
    <mergeCell ref="AT36:AT38"/>
    <mergeCell ref="AR36:AR38"/>
    <mergeCell ref="AQ36:AQ38"/>
    <mergeCell ref="AR39:AR41"/>
    <mergeCell ref="AR42:AR44"/>
    <mergeCell ref="AS36:AS38"/>
    <mergeCell ref="AL39:AL41"/>
    <mergeCell ref="AM39:AM41"/>
    <mergeCell ref="AQ39:AQ41"/>
    <mergeCell ref="AQ42:AQ44"/>
    <mergeCell ref="AL42:AL44"/>
    <mergeCell ref="AM42:AM44"/>
    <mergeCell ref="AS39:AS41"/>
    <mergeCell ref="AS42:AS44"/>
    <mergeCell ref="AH36:AH38"/>
    <mergeCell ref="AC36:AC38"/>
    <mergeCell ref="AP36:AP38"/>
    <mergeCell ref="AP39:AP41"/>
    <mergeCell ref="AP42:AP44"/>
    <mergeCell ref="AM36:AM38"/>
    <mergeCell ref="AG39:AG41"/>
    <mergeCell ref="AH42:AH44"/>
    <mergeCell ref="AG36:AG38"/>
    <mergeCell ref="AG42:AG44"/>
    <mergeCell ref="AL36:AL38"/>
    <mergeCell ref="AH39:AH41"/>
    <mergeCell ref="AC39:AC41"/>
    <mergeCell ref="AC42:AC44"/>
    <mergeCell ref="X39:X41"/>
    <mergeCell ref="X42:X44"/>
    <mergeCell ref="U39:U41"/>
    <mergeCell ref="U42:U44"/>
    <mergeCell ref="AB36:AB38"/>
    <mergeCell ref="AB39:AB41"/>
    <mergeCell ref="AB42:AB44"/>
    <mergeCell ref="W36:W38"/>
    <mergeCell ref="X36:X38"/>
    <mergeCell ref="W42:W44"/>
    <mergeCell ref="W39:W41"/>
    <mergeCell ref="N42:N44"/>
    <mergeCell ref="N36:N38"/>
    <mergeCell ref="O42:O44"/>
    <mergeCell ref="O36:O38"/>
    <mergeCell ref="P39:P41"/>
    <mergeCell ref="P42:P44"/>
    <mergeCell ref="P36:P38"/>
    <mergeCell ref="T36:T38"/>
    <mergeCell ref="Q39:Q41"/>
    <mergeCell ref="Q42:Q44"/>
    <mergeCell ref="Q36:Q38"/>
    <mergeCell ref="T39:T41"/>
    <mergeCell ref="T42:T44"/>
    <mergeCell ref="O39:O41"/>
    <mergeCell ref="L33:L35"/>
    <mergeCell ref="J39:J41"/>
    <mergeCell ref="AG30:AG32"/>
    <mergeCell ref="AG33:AG35"/>
    <mergeCell ref="O33:O35"/>
    <mergeCell ref="X30:X32"/>
    <mergeCell ref="I36:I38"/>
    <mergeCell ref="L36:L38"/>
    <mergeCell ref="U36:U38"/>
    <mergeCell ref="M36:M38"/>
    <mergeCell ref="N39:N41"/>
    <mergeCell ref="M33:M35"/>
    <mergeCell ref="N33:N35"/>
    <mergeCell ref="AC33:AC35"/>
    <mergeCell ref="J30:J32"/>
    <mergeCell ref="AT33:AT35"/>
    <mergeCell ref="T30:T32"/>
    <mergeCell ref="P33:P35"/>
    <mergeCell ref="T27:T29"/>
    <mergeCell ref="W27:W29"/>
    <mergeCell ref="W33:W35"/>
    <mergeCell ref="L30:L32"/>
    <mergeCell ref="W30:W32"/>
    <mergeCell ref="AT30:AT32"/>
    <mergeCell ref="U27:U29"/>
    <mergeCell ref="U30:U32"/>
    <mergeCell ref="AS33:AS35"/>
    <mergeCell ref="AL33:AL35"/>
    <mergeCell ref="X27:X29"/>
    <mergeCell ref="AR30:AR32"/>
    <mergeCell ref="AS30:AS32"/>
    <mergeCell ref="AT27:AT29"/>
    <mergeCell ref="AR27:AR29"/>
    <mergeCell ref="AS27:AS29"/>
    <mergeCell ref="AB30:AB32"/>
    <mergeCell ref="AB27:AB29"/>
    <mergeCell ref="AR33:AR35"/>
    <mergeCell ref="AQ33:AQ35"/>
    <mergeCell ref="AP27:AP29"/>
    <mergeCell ref="AH30:AH32"/>
    <mergeCell ref="AQ27:AQ29"/>
    <mergeCell ref="Q33:Q35"/>
    <mergeCell ref="AM27:AM29"/>
    <mergeCell ref="AM33:AM35"/>
    <mergeCell ref="AH27:AH29"/>
    <mergeCell ref="AL30:AL32"/>
    <mergeCell ref="AL27:AL29"/>
    <mergeCell ref="Q27:Q29"/>
    <mergeCell ref="Q30:Q32"/>
    <mergeCell ref="X33:X35"/>
    <mergeCell ref="AB33:AB35"/>
    <mergeCell ref="AH33:AH35"/>
    <mergeCell ref="AC30:AC32"/>
    <mergeCell ref="AP33:AP35"/>
    <mergeCell ref="K30:K32"/>
    <mergeCell ref="C18:C20"/>
    <mergeCell ref="E27:E29"/>
    <mergeCell ref="A18:A20"/>
    <mergeCell ref="I18:I20"/>
    <mergeCell ref="J18:J20"/>
    <mergeCell ref="K18:K20"/>
    <mergeCell ref="B18:B20"/>
    <mergeCell ref="I15:I17"/>
    <mergeCell ref="J15:J17"/>
    <mergeCell ref="K15:K17"/>
    <mergeCell ref="D18:D20"/>
    <mergeCell ref="E18:E20"/>
    <mergeCell ref="A15:A17"/>
    <mergeCell ref="J27:J29"/>
    <mergeCell ref="I27:I29"/>
    <mergeCell ref="A9:A11"/>
    <mergeCell ref="K27:K29"/>
    <mergeCell ref="A27:A29"/>
    <mergeCell ref="C9:C11"/>
    <mergeCell ref="B15:B17"/>
    <mergeCell ref="C15:C17"/>
    <mergeCell ref="Q15:Q17"/>
    <mergeCell ref="M9:M11"/>
    <mergeCell ref="M18:M20"/>
    <mergeCell ref="O21:O23"/>
    <mergeCell ref="N27:N29"/>
    <mergeCell ref="O27:O29"/>
    <mergeCell ref="P27:P29"/>
    <mergeCell ref="N30:N32"/>
    <mergeCell ref="O30:O32"/>
    <mergeCell ref="P30:P32"/>
    <mergeCell ref="P21:P23"/>
    <mergeCell ref="AL21:AL23"/>
    <mergeCell ref="AH21:AH23"/>
    <mergeCell ref="AC18:AC20"/>
    <mergeCell ref="AG18:AG20"/>
    <mergeCell ref="AG21:AG23"/>
    <mergeCell ref="U18:U20"/>
    <mergeCell ref="T21:T23"/>
    <mergeCell ref="C21:C23"/>
    <mergeCell ref="AL18:AL20"/>
    <mergeCell ref="N21:N23"/>
    <mergeCell ref="L21:L23"/>
    <mergeCell ref="E21:E23"/>
    <mergeCell ref="K21:K23"/>
    <mergeCell ref="X18:X20"/>
    <mergeCell ref="L18:L20"/>
    <mergeCell ref="P18:P20"/>
    <mergeCell ref="T18:T20"/>
    <mergeCell ref="A21:A23"/>
    <mergeCell ref="B21:B23"/>
    <mergeCell ref="F7:F8"/>
    <mergeCell ref="G7:G8"/>
    <mergeCell ref="J7:J8"/>
    <mergeCell ref="K7:K8"/>
    <mergeCell ref="O9:O11"/>
    <mergeCell ref="AH15:AH17"/>
    <mergeCell ref="N9:N11"/>
    <mergeCell ref="B9:B11"/>
    <mergeCell ref="O15:O17"/>
    <mergeCell ref="D9:D11"/>
    <mergeCell ref="E9:E11"/>
    <mergeCell ref="D15:D17"/>
    <mergeCell ref="E15:E17"/>
    <mergeCell ref="J9:J11"/>
    <mergeCell ref="AH9:AH11"/>
    <mergeCell ref="AG9:AG11"/>
    <mergeCell ref="AG15:AG17"/>
    <mergeCell ref="P9:P11"/>
    <mergeCell ref="Q9:Q11"/>
    <mergeCell ref="T9:T11"/>
    <mergeCell ref="N15:N17"/>
    <mergeCell ref="AS9:AS11"/>
    <mergeCell ref="AT15:AT17"/>
    <mergeCell ref="K9:K11"/>
    <mergeCell ref="U9:U11"/>
    <mergeCell ref="L15:L17"/>
    <mergeCell ref="AQ15:AQ17"/>
    <mergeCell ref="X9:X11"/>
    <mergeCell ref="X15:X17"/>
    <mergeCell ref="W9:W11"/>
    <mergeCell ref="AR15:AR17"/>
    <mergeCell ref="AM9:AM11"/>
    <mergeCell ref="W12:W14"/>
    <mergeCell ref="X12:X14"/>
    <mergeCell ref="AB12:AB14"/>
    <mergeCell ref="AC12:AC14"/>
    <mergeCell ref="AG12:AG14"/>
    <mergeCell ref="AH12:AH14"/>
    <mergeCell ref="AL12:AL14"/>
    <mergeCell ref="AM12:AM14"/>
    <mergeCell ref="AL9:AL11"/>
    <mergeCell ref="AL15:AL17"/>
    <mergeCell ref="AC15:AC17"/>
    <mergeCell ref="T15:T17"/>
    <mergeCell ref="P15:P17"/>
    <mergeCell ref="A33:A35"/>
    <mergeCell ref="D27:D29"/>
    <mergeCell ref="BK1048074:BT1048074"/>
    <mergeCell ref="BV1048074:CD1048074"/>
    <mergeCell ref="A30:A32"/>
    <mergeCell ref="B30:B32"/>
    <mergeCell ref="C30:C32"/>
    <mergeCell ref="M27:M29"/>
    <mergeCell ref="M30:M32"/>
    <mergeCell ref="I33:I35"/>
    <mergeCell ref="AU27:AU29"/>
    <mergeCell ref="AC27:AC29"/>
    <mergeCell ref="D30:D32"/>
    <mergeCell ref="E30:E32"/>
    <mergeCell ref="AG27:AG29"/>
    <mergeCell ref="J33:J35"/>
    <mergeCell ref="K33:K35"/>
    <mergeCell ref="AM30:AM32"/>
    <mergeCell ref="T33:T35"/>
    <mergeCell ref="AP30:AP32"/>
    <mergeCell ref="AQ30:AQ32"/>
    <mergeCell ref="L27:L29"/>
    <mergeCell ref="B33:B35"/>
    <mergeCell ref="C33:C35"/>
    <mergeCell ref="B27:B29"/>
    <mergeCell ref="I30:I32"/>
    <mergeCell ref="C27:C29"/>
    <mergeCell ref="AS15:AS17"/>
    <mergeCell ref="A5:AY5"/>
    <mergeCell ref="M2:Z2"/>
    <mergeCell ref="M3:Z4"/>
    <mergeCell ref="B6:L6"/>
    <mergeCell ref="D7:D8"/>
    <mergeCell ref="E7:E8"/>
    <mergeCell ref="A6:A8"/>
    <mergeCell ref="B7:B8"/>
    <mergeCell ref="C7:C8"/>
    <mergeCell ref="L7:L8"/>
    <mergeCell ref="M7:M8"/>
    <mergeCell ref="O7:O8"/>
    <mergeCell ref="AR6:AS7"/>
    <mergeCell ref="R6:AQ6"/>
    <mergeCell ref="AP7:AQ7"/>
    <mergeCell ref="R7:V7"/>
    <mergeCell ref="M6:Q6"/>
    <mergeCell ref="R8:T8"/>
    <mergeCell ref="Q7:Q8"/>
    <mergeCell ref="U15:U17"/>
    <mergeCell ref="AS12:AS14"/>
    <mergeCell ref="O24:O26"/>
    <mergeCell ref="Q24:Q26"/>
    <mergeCell ref="N24:N26"/>
    <mergeCell ref="P24:P26"/>
    <mergeCell ref="AQ24:AQ26"/>
    <mergeCell ref="AR24:AR26"/>
    <mergeCell ref="AS24:AS26"/>
    <mergeCell ref="T24:T26"/>
    <mergeCell ref="U24:U26"/>
    <mergeCell ref="Q18:Q20"/>
    <mergeCell ref="W24:W26"/>
    <mergeCell ref="X24:X26"/>
    <mergeCell ref="AB24:AB26"/>
    <mergeCell ref="AP12:AP14"/>
    <mergeCell ref="AQ12:AQ14"/>
    <mergeCell ref="AP15:AP17"/>
    <mergeCell ref="AS18:AS20"/>
    <mergeCell ref="AR21:AR23"/>
    <mergeCell ref="AS21:AS23"/>
    <mergeCell ref="AP18:AP20"/>
    <mergeCell ref="AQ18:AQ20"/>
    <mergeCell ref="AP21:AP23"/>
    <mergeCell ref="AQ21:AQ23"/>
    <mergeCell ref="M39:M41"/>
    <mergeCell ref="K36:K38"/>
    <mergeCell ref="H7:H8"/>
    <mergeCell ref="I7:I8"/>
    <mergeCell ref="W7:AO7"/>
    <mergeCell ref="D33:D35"/>
    <mergeCell ref="E33:E35"/>
    <mergeCell ref="E45:E47"/>
    <mergeCell ref="AR12:AR14"/>
    <mergeCell ref="L9:L11"/>
    <mergeCell ref="AP9:AP11"/>
    <mergeCell ref="AQ9:AQ11"/>
    <mergeCell ref="I9:I11"/>
    <mergeCell ref="AR9:AR11"/>
    <mergeCell ref="W18:W20"/>
    <mergeCell ref="AH18:AH20"/>
    <mergeCell ref="AB18:AB20"/>
    <mergeCell ref="W21:W23"/>
    <mergeCell ref="AB21:AB23"/>
    <mergeCell ref="AR18:AR20"/>
    <mergeCell ref="AM18:AM20"/>
    <mergeCell ref="AM21:AM23"/>
    <mergeCell ref="J21:J23"/>
    <mergeCell ref="D21:D23"/>
    <mergeCell ref="E48:E50"/>
    <mergeCell ref="AC9:AC11"/>
    <mergeCell ref="W15:W17"/>
    <mergeCell ref="AB9:AB11"/>
    <mergeCell ref="AB15:AB17"/>
    <mergeCell ref="M15:M17"/>
    <mergeCell ref="AM15:AM17"/>
    <mergeCell ref="U21:U23"/>
    <mergeCell ref="X21:X23"/>
    <mergeCell ref="AC21:AC23"/>
    <mergeCell ref="N18:N20"/>
    <mergeCell ref="O18:O20"/>
    <mergeCell ref="U33:U35"/>
    <mergeCell ref="M21:M23"/>
    <mergeCell ref="Q21:Q23"/>
    <mergeCell ref="I21:I23"/>
    <mergeCell ref="E36:E38"/>
    <mergeCell ref="E39:E41"/>
    <mergeCell ref="E42:E44"/>
    <mergeCell ref="AB45:AB47"/>
    <mergeCell ref="AB48:AB50"/>
    <mergeCell ref="AL45:AL47"/>
    <mergeCell ref="AL48:AL50"/>
    <mergeCell ref="M24:M26"/>
    <mergeCell ref="AV1048074:AX1048074"/>
    <mergeCell ref="D45:D47"/>
    <mergeCell ref="D48:D50"/>
    <mergeCell ref="J45:J47"/>
    <mergeCell ref="J48:J50"/>
    <mergeCell ref="I45:I47"/>
    <mergeCell ref="D51:D53"/>
    <mergeCell ref="K42:K44"/>
    <mergeCell ref="M42:M44"/>
    <mergeCell ref="AT42:AT44"/>
    <mergeCell ref="K48:K50"/>
    <mergeCell ref="M48:M50"/>
    <mergeCell ref="L48:L50"/>
    <mergeCell ref="E51:E53"/>
    <mergeCell ref="I51:I53"/>
    <mergeCell ref="K51:K53"/>
    <mergeCell ref="J51:J53"/>
    <mergeCell ref="I48:I50"/>
    <mergeCell ref="P45:P47"/>
    <mergeCell ref="P48:P50"/>
    <mergeCell ref="P51:P53"/>
    <mergeCell ref="O45:O47"/>
    <mergeCell ref="O48:O50"/>
    <mergeCell ref="O51:O53"/>
    <mergeCell ref="D36:D38"/>
    <mergeCell ref="C39:C41"/>
    <mergeCell ref="C42:C44"/>
    <mergeCell ref="D39:D41"/>
    <mergeCell ref="D42:D44"/>
    <mergeCell ref="C36:C38"/>
    <mergeCell ref="K45:K47"/>
    <mergeCell ref="J42:J44"/>
    <mergeCell ref="L39:L41"/>
    <mergeCell ref="L42:L44"/>
    <mergeCell ref="I42:I44"/>
    <mergeCell ref="I39:I41"/>
    <mergeCell ref="J36:J38"/>
    <mergeCell ref="K39:K41"/>
    <mergeCell ref="A45:A47"/>
    <mergeCell ref="A51:A53"/>
    <mergeCell ref="C45:C47"/>
    <mergeCell ref="C51:C53"/>
    <mergeCell ref="A48:A50"/>
    <mergeCell ref="C48:C50"/>
    <mergeCell ref="B45:B47"/>
    <mergeCell ref="B48:B50"/>
    <mergeCell ref="A36:A38"/>
    <mergeCell ref="A39:A41"/>
    <mergeCell ref="A42:A44"/>
    <mergeCell ref="B51:B53"/>
    <mergeCell ref="B39:B41"/>
    <mergeCell ref="B42:B44"/>
    <mergeCell ref="B36:B38"/>
    <mergeCell ref="L51:L53"/>
    <mergeCell ref="N45:N47"/>
    <mergeCell ref="N48:N50"/>
    <mergeCell ref="N51:N53"/>
    <mergeCell ref="M45:M47"/>
    <mergeCell ref="M51:M53"/>
    <mergeCell ref="U45:U47"/>
    <mergeCell ref="U48:U50"/>
    <mergeCell ref="Q51:Q53"/>
    <mergeCell ref="U51:U53"/>
    <mergeCell ref="T45:T47"/>
    <mergeCell ref="T48:T50"/>
    <mergeCell ref="T51:T53"/>
    <mergeCell ref="Q45:Q47"/>
    <mergeCell ref="Q48:Q50"/>
    <mergeCell ref="L45:L47"/>
    <mergeCell ref="AB51:AB53"/>
    <mergeCell ref="X45:X47"/>
    <mergeCell ref="X48:X50"/>
    <mergeCell ref="X51:X53"/>
    <mergeCell ref="W45:W47"/>
    <mergeCell ref="W48:W50"/>
    <mergeCell ref="W51:W53"/>
    <mergeCell ref="AC51:AC53"/>
    <mergeCell ref="AH51:AH53"/>
    <mergeCell ref="AL51:AL53"/>
    <mergeCell ref="AH45:AH47"/>
    <mergeCell ref="AG45:AG47"/>
    <mergeCell ref="AG48:AG50"/>
    <mergeCell ref="AG51:AG53"/>
    <mergeCell ref="AC45:AC47"/>
    <mergeCell ref="AC48:AC50"/>
    <mergeCell ref="AR51:AR53"/>
    <mergeCell ref="AQ45:AQ47"/>
    <mergeCell ref="AQ48:AQ50"/>
    <mergeCell ref="AM51:AM53"/>
    <mergeCell ref="AQ51:AQ53"/>
    <mergeCell ref="AH48:AH50"/>
    <mergeCell ref="AP45:AP47"/>
    <mergeCell ref="AP48:AP50"/>
    <mergeCell ref="AP51:AP53"/>
    <mergeCell ref="AM45:AM47"/>
    <mergeCell ref="AM48:AM50"/>
    <mergeCell ref="A54:A56"/>
    <mergeCell ref="A57:A59"/>
    <mergeCell ref="E54:E56"/>
    <mergeCell ref="J54:J56"/>
    <mergeCell ref="C54:C56"/>
    <mergeCell ref="A60:A62"/>
    <mergeCell ref="B54:B56"/>
    <mergeCell ref="B57:B59"/>
    <mergeCell ref="B60:B62"/>
    <mergeCell ref="D54:D56"/>
    <mergeCell ref="D57:D59"/>
    <mergeCell ref="D60:D62"/>
    <mergeCell ref="C57:C59"/>
    <mergeCell ref="C60:C62"/>
    <mergeCell ref="K54:K56"/>
    <mergeCell ref="L54:L56"/>
    <mergeCell ref="K57:K59"/>
    <mergeCell ref="L57:L59"/>
    <mergeCell ref="I54:I56"/>
    <mergeCell ref="I57:I59"/>
    <mergeCell ref="I60:I62"/>
    <mergeCell ref="E57:E59"/>
    <mergeCell ref="E60:E62"/>
    <mergeCell ref="J60:J62"/>
    <mergeCell ref="K60:K62"/>
    <mergeCell ref="L60:L62"/>
    <mergeCell ref="J57:J59"/>
    <mergeCell ref="M57:M59"/>
    <mergeCell ref="M60:M62"/>
    <mergeCell ref="O54:O56"/>
    <mergeCell ref="O57:O59"/>
    <mergeCell ref="O60:O62"/>
    <mergeCell ref="N54:N56"/>
    <mergeCell ref="N57:N59"/>
    <mergeCell ref="N60:N62"/>
    <mergeCell ref="M54:M56"/>
    <mergeCell ref="P57:P59"/>
    <mergeCell ref="P60:P62"/>
    <mergeCell ref="Q54:Q56"/>
    <mergeCell ref="Q57:Q59"/>
    <mergeCell ref="Q60:Q62"/>
    <mergeCell ref="T54:T56"/>
    <mergeCell ref="T57:T59"/>
    <mergeCell ref="T60:T62"/>
    <mergeCell ref="P54:P56"/>
    <mergeCell ref="U57:U59"/>
    <mergeCell ref="U60:U62"/>
    <mergeCell ref="W54:W56"/>
    <mergeCell ref="W57:W59"/>
    <mergeCell ref="W60:W62"/>
    <mergeCell ref="X54:X56"/>
    <mergeCell ref="X57:X59"/>
    <mergeCell ref="X60:X62"/>
    <mergeCell ref="U54:U56"/>
    <mergeCell ref="AB57:AB59"/>
    <mergeCell ref="AB60:AB62"/>
    <mergeCell ref="AC54:AC56"/>
    <mergeCell ref="AC57:AC59"/>
    <mergeCell ref="AC60:AC62"/>
    <mergeCell ref="AG54:AG56"/>
    <mergeCell ref="AG57:AG59"/>
    <mergeCell ref="AG60:AG62"/>
    <mergeCell ref="AB54:AB56"/>
    <mergeCell ref="AH54:AH56"/>
    <mergeCell ref="AH57:AH59"/>
    <mergeCell ref="AH60:AH62"/>
    <mergeCell ref="AL54:AL56"/>
    <mergeCell ref="AL57:AL59"/>
    <mergeCell ref="AL60:AL62"/>
    <mergeCell ref="AM54:AM56"/>
    <mergeCell ref="AM57:AM59"/>
    <mergeCell ref="AM60:AM62"/>
    <mergeCell ref="AS54:AS56"/>
    <mergeCell ref="AS57:AS59"/>
    <mergeCell ref="AS60:AS62"/>
    <mergeCell ref="AT54:AT56"/>
    <mergeCell ref="AU51:AU53"/>
    <mergeCell ref="AU45:AU47"/>
    <mergeCell ref="AU48:AU50"/>
    <mergeCell ref="AS51:AS53"/>
    <mergeCell ref="AP54:AP56"/>
    <mergeCell ref="AP57:AP59"/>
    <mergeCell ref="AP60:AP62"/>
    <mergeCell ref="AQ54:AQ56"/>
    <mergeCell ref="AQ57:AQ59"/>
    <mergeCell ref="AQ60:AQ62"/>
    <mergeCell ref="AR54:AR56"/>
    <mergeCell ref="AR57:AR59"/>
    <mergeCell ref="AR60:AR62"/>
    <mergeCell ref="AT45:AT47"/>
    <mergeCell ref="AT48:AT50"/>
    <mergeCell ref="AT51:AT53"/>
    <mergeCell ref="AS48:AS50"/>
    <mergeCell ref="AS45:AS47"/>
    <mergeCell ref="AR45:AR47"/>
    <mergeCell ref="AR48:AR50"/>
    <mergeCell ref="AU57:AU59"/>
    <mergeCell ref="AT57:AT59"/>
    <mergeCell ref="AU60:AU62"/>
    <mergeCell ref="AT60:AT62"/>
    <mergeCell ref="AU39:AU41"/>
    <mergeCell ref="AU42:AU44"/>
    <mergeCell ref="AV6:AY7"/>
    <mergeCell ref="AU54:AU56"/>
    <mergeCell ref="AU21:AU23"/>
    <mergeCell ref="AU9:AU11"/>
    <mergeCell ref="AU15:AU17"/>
    <mergeCell ref="AT21:AT23"/>
    <mergeCell ref="AU18:AU20"/>
    <mergeCell ref="AU30:AU32"/>
    <mergeCell ref="AU33:AU35"/>
    <mergeCell ref="AT39:AT41"/>
    <mergeCell ref="AU36:AU38"/>
    <mergeCell ref="AT24:AT26"/>
    <mergeCell ref="AU24:AU26"/>
    <mergeCell ref="AT18:AT20"/>
    <mergeCell ref="AT9:AT11"/>
    <mergeCell ref="AT12:AT14"/>
    <mergeCell ref="AU12:AU14"/>
    <mergeCell ref="AT6:AU7"/>
    <mergeCell ref="AS63:AS65"/>
    <mergeCell ref="AT63:AT65"/>
    <mergeCell ref="AU63:AU65"/>
    <mergeCell ref="A63:A65"/>
    <mergeCell ref="A66:A68"/>
    <mergeCell ref="A69:A71"/>
    <mergeCell ref="A72:A74"/>
    <mergeCell ref="B63:B65"/>
    <mergeCell ref="C63:C65"/>
    <mergeCell ref="D63:D65"/>
    <mergeCell ref="E63:E65"/>
    <mergeCell ref="I63:I65"/>
    <mergeCell ref="J63:J65"/>
    <mergeCell ref="K63:K65"/>
    <mergeCell ref="L63:L65"/>
    <mergeCell ref="M63:M65"/>
    <mergeCell ref="N63:N65"/>
    <mergeCell ref="O63:O65"/>
    <mergeCell ref="P63:P65"/>
    <mergeCell ref="Q63:Q65"/>
    <mergeCell ref="M72:M74"/>
    <mergeCell ref="N72:N74"/>
    <mergeCell ref="AQ63:AQ65"/>
    <mergeCell ref="AR63:AR65"/>
    <mergeCell ref="B69:B71"/>
    <mergeCell ref="T63:T65"/>
    <mergeCell ref="U63:U65"/>
    <mergeCell ref="W63:W65"/>
    <mergeCell ref="X63:X65"/>
    <mergeCell ref="AL63:AL65"/>
    <mergeCell ref="AM63:AM65"/>
    <mergeCell ref="AP63:AP65"/>
    <mergeCell ref="X66:X68"/>
    <mergeCell ref="AB66:AB68"/>
    <mergeCell ref="AC66:AC68"/>
    <mergeCell ref="AG66:AG68"/>
    <mergeCell ref="AH66:AH68"/>
    <mergeCell ref="AB63:AB65"/>
    <mergeCell ref="AC63:AC65"/>
    <mergeCell ref="AG63:AG65"/>
    <mergeCell ref="AH63:AH65"/>
    <mergeCell ref="AM66:AM68"/>
    <mergeCell ref="AP66:AP68"/>
    <mergeCell ref="B66:B68"/>
    <mergeCell ref="C66:C68"/>
    <mergeCell ref="D66:D68"/>
    <mergeCell ref="E66:E68"/>
    <mergeCell ref="I66:I68"/>
    <mergeCell ref="J66:J68"/>
    <mergeCell ref="K66:K68"/>
    <mergeCell ref="L66:L68"/>
    <mergeCell ref="M66:M68"/>
    <mergeCell ref="C69:C71"/>
    <mergeCell ref="D69:D71"/>
    <mergeCell ref="E69:E71"/>
    <mergeCell ref="I69:I71"/>
    <mergeCell ref="J69:J71"/>
    <mergeCell ref="K69:K71"/>
    <mergeCell ref="L69:L71"/>
    <mergeCell ref="M69:M71"/>
    <mergeCell ref="AL66:AL68"/>
    <mergeCell ref="N69:N71"/>
    <mergeCell ref="O69:O71"/>
    <mergeCell ref="P69:P71"/>
    <mergeCell ref="Q69:Q71"/>
    <mergeCell ref="T69:T71"/>
    <mergeCell ref="U69:U71"/>
    <mergeCell ref="W69:W71"/>
    <mergeCell ref="N66:N68"/>
    <mergeCell ref="O66:O68"/>
    <mergeCell ref="P66:P68"/>
    <mergeCell ref="Q66:Q68"/>
    <mergeCell ref="T66:T68"/>
    <mergeCell ref="U66:U68"/>
    <mergeCell ref="W66:W68"/>
    <mergeCell ref="AQ66:AQ68"/>
    <mergeCell ref="AR66:AR68"/>
    <mergeCell ref="AS66:AS68"/>
    <mergeCell ref="AT66:AT68"/>
    <mergeCell ref="AU66:AU68"/>
    <mergeCell ref="AR69:AR71"/>
    <mergeCell ref="AS69:AS71"/>
    <mergeCell ref="AT69:AT71"/>
    <mergeCell ref="AU69:AU71"/>
    <mergeCell ref="AH72:AH74"/>
    <mergeCell ref="AL72:AL74"/>
    <mergeCell ref="AM72:AM74"/>
    <mergeCell ref="AP72:AP74"/>
    <mergeCell ref="AQ72:AQ74"/>
    <mergeCell ref="AB69:AB71"/>
    <mergeCell ref="AC69:AC71"/>
    <mergeCell ref="X69:X71"/>
    <mergeCell ref="AG69:AG71"/>
    <mergeCell ref="AH69:AH71"/>
    <mergeCell ref="AL69:AL71"/>
    <mergeCell ref="AM69:AM71"/>
    <mergeCell ref="AP69:AP71"/>
    <mergeCell ref="AQ69:AQ71"/>
    <mergeCell ref="E72:E74"/>
    <mergeCell ref="I72:I74"/>
    <mergeCell ref="J72:J74"/>
    <mergeCell ref="K72:K74"/>
    <mergeCell ref="L72:L74"/>
    <mergeCell ref="AB75:AB77"/>
    <mergeCell ref="AC75:AC77"/>
    <mergeCell ref="AG75:AG77"/>
    <mergeCell ref="O72:O74"/>
    <mergeCell ref="P72:P74"/>
    <mergeCell ref="Q72:Q74"/>
    <mergeCell ref="T72:T74"/>
    <mergeCell ref="U72:U74"/>
    <mergeCell ref="W72:W74"/>
    <mergeCell ref="X72:X74"/>
    <mergeCell ref="AB72:AB74"/>
    <mergeCell ref="AC72:AC74"/>
    <mergeCell ref="AG72:AG74"/>
    <mergeCell ref="X75:X77"/>
    <mergeCell ref="AU75:AU77"/>
    <mergeCell ref="AR72:AR74"/>
    <mergeCell ref="AS72:AS74"/>
    <mergeCell ref="AT72:AT74"/>
    <mergeCell ref="AU72:AU74"/>
    <mergeCell ref="B75:B77"/>
    <mergeCell ref="C75:C77"/>
    <mergeCell ref="D75:D77"/>
    <mergeCell ref="E75:E77"/>
    <mergeCell ref="I75:I77"/>
    <mergeCell ref="J75:J77"/>
    <mergeCell ref="K75:K77"/>
    <mergeCell ref="L75:L77"/>
    <mergeCell ref="M75:M77"/>
    <mergeCell ref="N75:N77"/>
    <mergeCell ref="O75:O77"/>
    <mergeCell ref="P75:P77"/>
    <mergeCell ref="Q75:Q77"/>
    <mergeCell ref="T75:T77"/>
    <mergeCell ref="U75:U77"/>
    <mergeCell ref="W75:W77"/>
    <mergeCell ref="B72:B74"/>
    <mergeCell ref="C72:C74"/>
    <mergeCell ref="D72:D74"/>
    <mergeCell ref="AH75:AH77"/>
    <mergeCell ref="AL75:AL77"/>
    <mergeCell ref="AM75:AM77"/>
    <mergeCell ref="AP75:AP77"/>
    <mergeCell ref="AQ75:AQ77"/>
    <mergeCell ref="AR75:AR77"/>
    <mergeCell ref="AS75:AS77"/>
    <mergeCell ref="AT75:AT77"/>
    <mergeCell ref="A12:A14"/>
    <mergeCell ref="B12:B14"/>
    <mergeCell ref="C12:C14"/>
    <mergeCell ref="D12:D14"/>
    <mergeCell ref="E12:E14"/>
    <mergeCell ref="I12:I14"/>
    <mergeCell ref="J12:J14"/>
    <mergeCell ref="K12:K14"/>
    <mergeCell ref="L12:L14"/>
    <mergeCell ref="M12:M14"/>
    <mergeCell ref="N12:N14"/>
    <mergeCell ref="O12:O14"/>
    <mergeCell ref="P12:P14"/>
    <mergeCell ref="Q12:Q14"/>
    <mergeCell ref="T12:T14"/>
    <mergeCell ref="U12:U14"/>
    <mergeCell ref="AC24:AC26"/>
    <mergeCell ref="AG24:AG26"/>
    <mergeCell ref="AH24:AH26"/>
    <mergeCell ref="AL24:AL26"/>
    <mergeCell ref="AM24:AM26"/>
    <mergeCell ref="AP24:AP26"/>
    <mergeCell ref="A24:A26"/>
    <mergeCell ref="B24:B26"/>
    <mergeCell ref="C24:C26"/>
    <mergeCell ref="D24:D26"/>
    <mergeCell ref="E24:E26"/>
    <mergeCell ref="I24:I26"/>
    <mergeCell ref="J24:J26"/>
    <mergeCell ref="K24:K26"/>
    <mergeCell ref="L24:L26"/>
  </mergeCells>
  <conditionalFormatting sqref="N9 N15 N18 N21 N27 N30 N33 N36 N39 N42 N45 N48 N51 N54 N57 N60 M9:M11 M15:M24 M27:M62 N24">
    <cfRule type="containsText" dxfId="703" priority="3232" operator="containsText" text="MEDIA">
      <formula>NOT(ISERROR(SEARCH("MEDIA",M9)))</formula>
    </cfRule>
    <cfRule type="containsText" dxfId="702" priority="3233" operator="containsText" text="ALTA">
      <formula>NOT(ISERROR(SEARCH("ALTA",M9)))</formula>
    </cfRule>
    <cfRule type="containsText" dxfId="701" priority="3234" operator="containsText" text="BAJA">
      <formula>NOT(ISERROR(SEARCH("BAJA",M9)))</formula>
    </cfRule>
  </conditionalFormatting>
  <conditionalFormatting sqref="P9 P15 P18 P21 P27 P30 P33 P36 P39 P42 P45 P48 P51 P54 P57 P60 O9:O11 O15:O24 O27:O62 P24">
    <cfRule type="containsText" dxfId="700" priority="3229" operator="containsText" text="MEDIO">
      <formula>NOT(ISERROR(SEARCH("MEDIO",O9)))</formula>
    </cfRule>
    <cfRule type="containsText" dxfId="699" priority="3230" operator="containsText" text="ALTO">
      <formula>NOT(ISERROR(SEARCH("ALTO",O9)))</formula>
    </cfRule>
    <cfRule type="containsText" dxfId="698" priority="3231" operator="containsText" text="BAJO">
      <formula>NOT(ISERROR(SEARCH("BAJO",O9)))</formula>
    </cfRule>
  </conditionalFormatting>
  <conditionalFormatting sqref="R10:R11 R57:R62 R15:R23 R27:R53">
    <cfRule type="cellIs" dxfId="697" priority="3228" operator="between">
      <formula>2</formula>
      <formula>3</formula>
    </cfRule>
  </conditionalFormatting>
  <conditionalFormatting sqref="Q9:Q11 Q15:Q77">
    <cfRule type="cellIs" dxfId="696" priority="3225" operator="lessThanOrEqual">
      <formula>3</formula>
    </cfRule>
    <cfRule type="cellIs" dxfId="695" priority="3226" stopIfTrue="1" operator="between">
      <formula>4</formula>
      <formula>9</formula>
    </cfRule>
    <cfRule type="cellIs" dxfId="694" priority="3227" operator="greaterThanOrEqual">
      <formula>10</formula>
    </cfRule>
  </conditionalFormatting>
  <conditionalFormatting sqref="AR9:AR11 AR15:AR71">
    <cfRule type="cellIs" dxfId="693" priority="3222" operator="lessThanOrEqual">
      <formula>10</formula>
    </cfRule>
    <cfRule type="cellIs" dxfId="692" priority="3223" stopIfTrue="1" operator="between">
      <formula>11</formula>
      <formula>32</formula>
    </cfRule>
    <cfRule type="cellIs" dxfId="691" priority="3224" operator="greaterThanOrEqual">
      <formula>36</formula>
    </cfRule>
  </conditionalFormatting>
  <conditionalFormatting sqref="AS9 AS15 AS18 AS21 AS27 AS30 AS33 AS36 AS39 AS42 AS45 AS48 AS51 AS54 AS57:AU57 AS60:AU60 AS24">
    <cfRule type="cellIs" dxfId="690" priority="3219" operator="equal">
      <formula>"LEVE"</formula>
    </cfRule>
    <cfRule type="cellIs" dxfId="689" priority="3220" operator="equal">
      <formula>"MODERADO"</formula>
    </cfRule>
    <cfRule type="cellIs" dxfId="688" priority="3221" operator="equal">
      <formula>"GRAVE"</formula>
    </cfRule>
  </conditionalFormatting>
  <conditionalFormatting sqref="M9:M11 M15:M24 M27:M62">
    <cfRule type="containsText" dxfId="687" priority="3217" operator="containsText" text="MEDIO BAJA">
      <formula>NOT(ISERROR(SEARCH("MEDIO BAJA",M9)))</formula>
    </cfRule>
    <cfRule type="containsText" dxfId="686" priority="3218" operator="containsText" text="MEDIO ALTA">
      <formula>NOT(ISERROR(SEARCH("MEDIO ALTA",M9)))</formula>
    </cfRule>
  </conditionalFormatting>
  <conditionalFormatting sqref="O9:O11 O15:O24 O27:O62">
    <cfRule type="containsText" dxfId="685" priority="3215" operator="containsText" text="MEDIO BAJO">
      <formula>NOT(ISERROR(SEARCH("MEDIO BAJO",O9)))</formula>
    </cfRule>
    <cfRule type="containsText" dxfId="684" priority="3216" operator="containsText" text="MEDIO ALTO">
      <formula>NOT(ISERROR(SEARCH("MEDIO ALTO",O9)))</formula>
    </cfRule>
  </conditionalFormatting>
  <conditionalFormatting sqref="AL15 AL18 AL21 AL27 AL30 AL33 AL36 AL42 AL39 AL45 AL48 AL51 AL54 AL57 AL60 AK9:AK11 AK15:AK23 AK27:AK62 AL24">
    <cfRule type="expression" dxfId="683" priority="3210">
      <formula>R9="No_existen"</formula>
    </cfRule>
  </conditionalFormatting>
  <conditionalFormatting sqref="AP9 AP15 AP18 AP21 AP27 AP30 AP33 AP36 AP42 AP39 AP45 AP48 AP51 AP54 AP57 AP60 AO9:AO11 AO15:AO23 AO27:AO62 AP24">
    <cfRule type="expression" dxfId="682" priority="3209">
      <formula>R9="No_existen"</formula>
    </cfRule>
  </conditionalFormatting>
  <conditionalFormatting sqref="V65 V68 V77 V57:V62">
    <cfRule type="expression" dxfId="681" priority="3195">
      <formula>R57="No_existen"</formula>
    </cfRule>
  </conditionalFormatting>
  <conditionalFormatting sqref="AW16:AW17 AW19:AW20 AW10:AW11 AW22:AW29 AW31:AW35 AW40:AW41 AW47:AW53 AW57:AW62">
    <cfRule type="expression" dxfId="680" priority="3193">
      <formula>AV10="ASUMIR"</formula>
    </cfRule>
  </conditionalFormatting>
  <conditionalFormatting sqref="AX16:AX17 AX19:AX20 AX10:AX11 AX22:AX29 AX31:AX35 AX40:AX41 AX47:AX53 AX57:AX62">
    <cfRule type="expression" dxfId="679" priority="3192">
      <formula>AV10="ASUMIR"</formula>
    </cfRule>
  </conditionalFormatting>
  <conditionalFormatting sqref="AN15:AN70">
    <cfRule type="expression" dxfId="678" priority="3298">
      <formula>S15="No_existen"</formula>
    </cfRule>
  </conditionalFormatting>
  <conditionalFormatting sqref="AJ9:AJ11 AJ15:AJ23 AJ27:AJ62">
    <cfRule type="expression" dxfId="677" priority="3302">
      <formula>R9="No_existen"</formula>
    </cfRule>
  </conditionalFormatting>
  <conditionalFormatting sqref="AI15:AI73">
    <cfRule type="expression" dxfId="676" priority="3306">
      <formula>S15="No_existen"</formula>
    </cfRule>
  </conditionalFormatting>
  <conditionalFormatting sqref="AH15 AH18 AH21 AH27 AH30 AH33 AH42 AH39 AH36 AH45 AH48 AH51 AH54 AH57 AH60 AH24">
    <cfRule type="expression" dxfId="675" priority="3310">
      <formula>S15="No_existen"</formula>
    </cfRule>
  </conditionalFormatting>
  <conditionalFormatting sqref="AE9:AE11 AE15:AE23 AE27:AE62">
    <cfRule type="expression" dxfId="674" priority="3318">
      <formula>R9="No_existen"</formula>
    </cfRule>
  </conditionalFormatting>
  <conditionalFormatting sqref="AD9:AD11 AD15:AD73">
    <cfRule type="expression" dxfId="673" priority="3322">
      <formula>S9="No_existen"</formula>
    </cfRule>
  </conditionalFormatting>
  <conditionalFormatting sqref="AQ9:AQ11 AQ15:AQ77">
    <cfRule type="containsText" dxfId="672" priority="3169" operator="containsText" text="DÉBIL">
      <formula>NOT(ISERROR(SEARCH("DÉBIL",AQ9)))</formula>
    </cfRule>
    <cfRule type="containsText" dxfId="671" priority="3170" operator="containsText" text="ACEPTABLE">
      <formula>NOT(ISERROR(SEARCH("ACEPTABLE",AQ9)))</formula>
    </cfRule>
    <cfRule type="containsText" dxfId="670" priority="3171" operator="containsText" text="FUERTE">
      <formula>NOT(ISERROR(SEARCH("FUERTE",AQ9)))</formula>
    </cfRule>
  </conditionalFormatting>
  <conditionalFormatting sqref="AC9 AC15 AC18 AC21 AC27 AC30 AC33 AC36 AC39 AC42 AC45 AC48 AC51 AC54 AC57 AC60 AC24">
    <cfRule type="expression" dxfId="669" priority="3376">
      <formula>S9="No_existen"</formula>
    </cfRule>
  </conditionalFormatting>
  <conditionalFormatting sqref="AM15 AM18 AM21 AM27 AM30 AM33 AM36 AM39 AM42 AM45 AM48 AM51 AM54 AM57 AM60 AM24">
    <cfRule type="expression" dxfId="668" priority="3378">
      <formula>S15="No_existen"</formula>
    </cfRule>
  </conditionalFormatting>
  <conditionalFormatting sqref="AA9:AA11 AA47:AA62 AA15:AA23 AA27:AA44">
    <cfRule type="expression" dxfId="667" priority="2986">
      <formula>Z9="Semiautomatico"</formula>
    </cfRule>
    <cfRule type="expression" dxfId="666" priority="2992">
      <formula>Z9="Manual"</formula>
    </cfRule>
    <cfRule type="expression" dxfId="665" priority="3166">
      <formula>R9="No_existen"</formula>
    </cfRule>
  </conditionalFormatting>
  <conditionalFormatting sqref="AA9:AA11 AA47:AA62 AA15:AA23 AA27:AA44">
    <cfRule type="expression" dxfId="664" priority="3164">
      <formula>R9="No_existen"</formula>
    </cfRule>
  </conditionalFormatting>
  <conditionalFormatting sqref="AQ9:AQ11 AQ15:AQ77">
    <cfRule type="containsText" dxfId="663" priority="3163" operator="containsText" text="INEXISTENTE">
      <formula>NOT(ISERROR(SEARCH("INEXISTENTE",AQ9)))</formula>
    </cfRule>
  </conditionalFormatting>
  <conditionalFormatting sqref="Z9:Z11">
    <cfRule type="expression" dxfId="662" priority="3145">
      <formula>$R$9="No_existen"</formula>
    </cfRule>
  </conditionalFormatting>
  <conditionalFormatting sqref="V15">
    <cfRule type="expression" dxfId="661" priority="3129">
      <formula>R15="No_existen"</formula>
    </cfRule>
  </conditionalFormatting>
  <conditionalFormatting sqref="Z15">
    <cfRule type="expression" dxfId="660" priority="3128">
      <formula>$R$15="No_existen"</formula>
    </cfRule>
  </conditionalFormatting>
  <conditionalFormatting sqref="AF15:AF17">
    <cfRule type="expression" dxfId="659" priority="2988">
      <formula>AE15="No asignado"</formula>
    </cfRule>
    <cfRule type="expression" dxfId="658" priority="3127">
      <formula>R15="No_existen"</formula>
    </cfRule>
  </conditionalFormatting>
  <conditionalFormatting sqref="Z16">
    <cfRule type="expression" dxfId="657" priority="3125">
      <formula>$R$16="No_existen"</formula>
    </cfRule>
  </conditionalFormatting>
  <conditionalFormatting sqref="V16">
    <cfRule type="expression" dxfId="656" priority="3124">
      <formula>R16="No_existen"</formula>
    </cfRule>
  </conditionalFormatting>
  <conditionalFormatting sqref="V17">
    <cfRule type="expression" dxfId="655" priority="3123">
      <formula>R17="No_existen"</formula>
    </cfRule>
  </conditionalFormatting>
  <conditionalFormatting sqref="Z17">
    <cfRule type="expression" dxfId="654" priority="3122">
      <formula>$R$17="No_existen"</formula>
    </cfRule>
  </conditionalFormatting>
  <conditionalFormatting sqref="Z18:Z23">
    <cfRule type="expression" dxfId="653" priority="3119">
      <formula>$R$18="No_existen"</formula>
    </cfRule>
  </conditionalFormatting>
  <conditionalFormatting sqref="AF47 AF57:AF62">
    <cfRule type="expression" dxfId="652" priority="3077">
      <formula>R47="No_existen"</formula>
    </cfRule>
  </conditionalFormatting>
  <conditionalFormatting sqref="V29">
    <cfRule type="expression" dxfId="651" priority="3076">
      <formula>R29="No_existen"</formula>
    </cfRule>
  </conditionalFormatting>
  <conditionalFormatting sqref="Z27">
    <cfRule type="expression" dxfId="650" priority="3075">
      <formula>$R$27="No_existen"</formula>
    </cfRule>
  </conditionalFormatting>
  <conditionalFormatting sqref="Z28">
    <cfRule type="expression" dxfId="649" priority="3074">
      <formula>$R$28="No_existen"</formula>
    </cfRule>
  </conditionalFormatting>
  <conditionalFormatting sqref="Z29">
    <cfRule type="expression" dxfId="648" priority="3073">
      <formula>$R$29="No_existen"</formula>
    </cfRule>
  </conditionalFormatting>
  <conditionalFormatting sqref="AF29">
    <cfRule type="expression" dxfId="647" priority="3070">
      <formula>R29="No_existen"</formula>
    </cfRule>
  </conditionalFormatting>
  <conditionalFormatting sqref="Z30:Z32">
    <cfRule type="expression" dxfId="646" priority="3061">
      <formula>$R$30="No_existen"</formula>
    </cfRule>
  </conditionalFormatting>
  <conditionalFormatting sqref="V33:V35">
    <cfRule type="expression" dxfId="645" priority="3034">
      <formula>R33="No_existen"</formula>
    </cfRule>
  </conditionalFormatting>
  <conditionalFormatting sqref="Z33">
    <cfRule type="expression" dxfId="644" priority="3033">
      <formula>$R$33="No_existen"</formula>
    </cfRule>
  </conditionalFormatting>
  <conditionalFormatting sqref="Z34">
    <cfRule type="expression" dxfId="643" priority="3032">
      <formula>$R$34="No_existen"</formula>
    </cfRule>
  </conditionalFormatting>
  <conditionalFormatting sqref="Z35">
    <cfRule type="expression" dxfId="642" priority="3031">
      <formula>$R$35="No_existen"</formula>
    </cfRule>
  </conditionalFormatting>
  <conditionalFormatting sqref="AF33">
    <cfRule type="expression" dxfId="641" priority="3030">
      <formula>R33="No_existen"</formula>
    </cfRule>
  </conditionalFormatting>
  <conditionalFormatting sqref="AF34">
    <cfRule type="expression" dxfId="640" priority="3029">
      <formula>R34="No_existen"</formula>
    </cfRule>
  </conditionalFormatting>
  <conditionalFormatting sqref="AF35">
    <cfRule type="expression" dxfId="639" priority="3028">
      <formula>R35="No_existen"</formula>
    </cfRule>
  </conditionalFormatting>
  <conditionalFormatting sqref="Z36:Z50 Z57:Z62">
    <cfRule type="expression" dxfId="638" priority="3008">
      <formula>#REF!="No_existen"</formula>
    </cfRule>
  </conditionalFormatting>
  <conditionalFormatting sqref="V49:V50">
    <cfRule type="expression" dxfId="637" priority="3005">
      <formula>R49="No_existen"</formula>
    </cfRule>
  </conditionalFormatting>
  <conditionalFormatting sqref="AF49:AF50">
    <cfRule type="expression" dxfId="636" priority="2993">
      <formula>R49="No_existen"</formula>
    </cfRule>
  </conditionalFormatting>
  <conditionalFormatting sqref="AA18:AA20">
    <cfRule type="expression" dxfId="635" priority="2987">
      <formula>Z18="Manual"</formula>
    </cfRule>
  </conditionalFormatting>
  <conditionalFormatting sqref="AF15:AF17 AF29:AF35 AF39:AF62">
    <cfRule type="expression" dxfId="634" priority="2991">
      <formula>AE15="No asignado"</formula>
    </cfRule>
  </conditionalFormatting>
  <conditionalFormatting sqref="AY44:AY45">
    <cfRule type="expression" dxfId="633" priority="3380">
      <formula>AW44="ASUMIR"</formula>
    </cfRule>
  </conditionalFormatting>
  <conditionalFormatting sqref="V10">
    <cfRule type="expression" dxfId="632" priority="2961">
      <formula>R10="No_existen"</formula>
    </cfRule>
  </conditionalFormatting>
  <conditionalFormatting sqref="V11">
    <cfRule type="expression" dxfId="631" priority="2960">
      <formula>R11="No_existen"</formula>
    </cfRule>
  </conditionalFormatting>
  <conditionalFormatting sqref="AF10:AF11">
    <cfRule type="expression" dxfId="630" priority="2958">
      <formula>AE10="No asignado"</formula>
    </cfRule>
  </conditionalFormatting>
  <conditionalFormatting sqref="AF10">
    <cfRule type="expression" dxfId="629" priority="2957">
      <formula>#REF!="No_existen"</formula>
    </cfRule>
  </conditionalFormatting>
  <conditionalFormatting sqref="AF11">
    <cfRule type="expression" dxfId="628" priority="2956">
      <formula>#REF!="No_existen"</formula>
    </cfRule>
  </conditionalFormatting>
  <conditionalFormatting sqref="AU21">
    <cfRule type="cellIs" dxfId="627" priority="2921" operator="equal">
      <formula>"LEVE"</formula>
    </cfRule>
    <cfRule type="cellIs" dxfId="626" priority="2922" operator="equal">
      <formula>"MODERADO"</formula>
    </cfRule>
    <cfRule type="cellIs" dxfId="625" priority="2923" operator="equal">
      <formula>"GRAVE"</formula>
    </cfRule>
  </conditionalFormatting>
  <conditionalFormatting sqref="AU15">
    <cfRule type="cellIs" dxfId="624" priority="2950" operator="equal">
      <formula>"LEVE"</formula>
    </cfRule>
    <cfRule type="cellIs" dxfId="623" priority="2951" operator="equal">
      <formula>"MODERADO"</formula>
    </cfRule>
    <cfRule type="cellIs" dxfId="622" priority="2952" operator="equal">
      <formula>"GRAVE"</formula>
    </cfRule>
  </conditionalFormatting>
  <conditionalFormatting sqref="AF18">
    <cfRule type="expression" dxfId="621" priority="2944">
      <formula>R18="No_existen"</formula>
    </cfRule>
  </conditionalFormatting>
  <conditionalFormatting sqref="AF19">
    <cfRule type="expression" dxfId="620" priority="2943">
      <formula>R19="No_existen"</formula>
    </cfRule>
  </conditionalFormatting>
  <conditionalFormatting sqref="AF20">
    <cfRule type="expression" dxfId="619" priority="2942">
      <formula>R20="No_existen"</formula>
    </cfRule>
  </conditionalFormatting>
  <conditionalFormatting sqref="AF18:AF20">
    <cfRule type="expression" dxfId="618" priority="2940">
      <formula>AE18="No asignado"</formula>
    </cfRule>
  </conditionalFormatting>
  <conditionalFormatting sqref="AF18:AF20">
    <cfRule type="expression" dxfId="617" priority="2941">
      <formula>AE18="No asignado"</formula>
    </cfRule>
  </conditionalFormatting>
  <conditionalFormatting sqref="AF19">
    <cfRule type="expression" dxfId="616" priority="2939">
      <formula>R19="No_existen"</formula>
    </cfRule>
  </conditionalFormatting>
  <conditionalFormatting sqref="AF20">
    <cfRule type="expression" dxfId="615" priority="2938">
      <formula>R20="No_existen"</formula>
    </cfRule>
  </conditionalFormatting>
  <conditionalFormatting sqref="AF21">
    <cfRule type="expression" dxfId="614" priority="2937">
      <formula>R21="No_existen"</formula>
    </cfRule>
  </conditionalFormatting>
  <conditionalFormatting sqref="AF22">
    <cfRule type="expression" dxfId="613" priority="2936">
      <formula>R22="No_existen"</formula>
    </cfRule>
  </conditionalFormatting>
  <conditionalFormatting sqref="AF23">
    <cfRule type="expression" dxfId="612" priority="2935">
      <formula>R23="No_existen"</formula>
    </cfRule>
  </conditionalFormatting>
  <conditionalFormatting sqref="AF21:AF23">
    <cfRule type="expression" dxfId="611" priority="2933">
      <formula>AE21="No asignado"</formula>
    </cfRule>
  </conditionalFormatting>
  <conditionalFormatting sqref="AF21:AF23">
    <cfRule type="expression" dxfId="610" priority="2934">
      <formula>AE21="No asignado"</formula>
    </cfRule>
  </conditionalFormatting>
  <conditionalFormatting sqref="AF22">
    <cfRule type="expression" dxfId="609" priority="2932">
      <formula>R22="No_existen"</formula>
    </cfRule>
  </conditionalFormatting>
  <conditionalFormatting sqref="AF23">
    <cfRule type="expression" dxfId="608" priority="2931">
      <formula>R23="No_existen"</formula>
    </cfRule>
  </conditionalFormatting>
  <conditionalFormatting sqref="AT18">
    <cfRule type="cellIs" dxfId="607" priority="2918" operator="equal">
      <formula>"LEVE"</formula>
    </cfRule>
    <cfRule type="cellIs" dxfId="606" priority="2919" operator="equal">
      <formula>"MODERADO"</formula>
    </cfRule>
    <cfRule type="cellIs" dxfId="605" priority="2920" operator="equal">
      <formula>"GRAVE"</formula>
    </cfRule>
  </conditionalFormatting>
  <conditionalFormatting sqref="AT21">
    <cfRule type="cellIs" dxfId="604" priority="2915" operator="equal">
      <formula>"LEVE"</formula>
    </cfRule>
    <cfRule type="cellIs" dxfId="603" priority="2916" operator="equal">
      <formula>"MODERADO"</formula>
    </cfRule>
    <cfRule type="cellIs" dxfId="602" priority="2917" operator="equal">
      <formula>"GRAVE"</formula>
    </cfRule>
  </conditionalFormatting>
  <conditionalFormatting sqref="V27">
    <cfRule type="expression" dxfId="601" priority="2874">
      <formula>R27="No_existen"</formula>
    </cfRule>
  </conditionalFormatting>
  <conditionalFormatting sqref="V28">
    <cfRule type="expression" dxfId="600" priority="2873">
      <formula>R28="No_existen"</formula>
    </cfRule>
  </conditionalFormatting>
  <conditionalFormatting sqref="AF27">
    <cfRule type="expression" dxfId="599" priority="2872">
      <formula>#REF!="No_existen"</formula>
    </cfRule>
  </conditionalFormatting>
  <conditionalFormatting sqref="AF27:AF28">
    <cfRule type="expression" dxfId="598" priority="2871">
      <formula>AE27="No asignado"</formula>
    </cfRule>
  </conditionalFormatting>
  <conditionalFormatting sqref="AF28">
    <cfRule type="expression" dxfId="597" priority="2870">
      <formula>#REF!="No_existen"</formula>
    </cfRule>
  </conditionalFormatting>
  <conditionalFormatting sqref="AT27:AU27">
    <cfRule type="cellIs" dxfId="596" priority="2867" operator="equal">
      <formula>"LEVE"</formula>
    </cfRule>
    <cfRule type="cellIs" dxfId="595" priority="2868" operator="equal">
      <formula>"MODERADO"</formula>
    </cfRule>
    <cfRule type="cellIs" dxfId="594" priority="2869" operator="equal">
      <formula>"GRAVE"</formula>
    </cfRule>
  </conditionalFormatting>
  <conditionalFormatting sqref="V30">
    <cfRule type="expression" dxfId="593" priority="2863">
      <formula>R30="No_existen"</formula>
    </cfRule>
  </conditionalFormatting>
  <conditionalFormatting sqref="V31">
    <cfRule type="expression" dxfId="592" priority="2862">
      <formula>R31="No_existen"</formula>
    </cfRule>
  </conditionalFormatting>
  <conditionalFormatting sqref="V32">
    <cfRule type="expression" dxfId="591" priority="2861">
      <formula>R32="No_existen"</formula>
    </cfRule>
  </conditionalFormatting>
  <conditionalFormatting sqref="AF30">
    <cfRule type="expression" dxfId="590" priority="2858">
      <formula>R30="No_existen"</formula>
    </cfRule>
  </conditionalFormatting>
  <conditionalFormatting sqref="AF31">
    <cfRule type="expression" dxfId="589" priority="2857">
      <formula>R31="No_existen"</formula>
    </cfRule>
  </conditionalFormatting>
  <conditionalFormatting sqref="AF32">
    <cfRule type="expression" dxfId="588" priority="2856">
      <formula>R32="No_existen"</formula>
    </cfRule>
  </conditionalFormatting>
  <conditionalFormatting sqref="AF30:AF32">
    <cfRule type="expression" dxfId="587" priority="2852">
      <formula>AE30="No asignado"</formula>
    </cfRule>
  </conditionalFormatting>
  <conditionalFormatting sqref="AU30">
    <cfRule type="cellIs" dxfId="586" priority="2848" operator="equal">
      <formula>"LEVE"</formula>
    </cfRule>
    <cfRule type="cellIs" dxfId="585" priority="2849" operator="equal">
      <formula>"MODERADO"</formula>
    </cfRule>
    <cfRule type="cellIs" dxfId="584" priority="2850" operator="equal">
      <formula>"GRAVE"</formula>
    </cfRule>
  </conditionalFormatting>
  <conditionalFormatting sqref="AT30">
    <cfRule type="cellIs" dxfId="583" priority="2842" operator="equal">
      <formula>"LEVE"</formula>
    </cfRule>
    <cfRule type="cellIs" dxfId="582" priority="2843" operator="equal">
      <formula>"MODERADO"</formula>
    </cfRule>
    <cfRule type="cellIs" dxfId="581" priority="2844" operator="equal">
      <formula>"GRAVE"</formula>
    </cfRule>
  </conditionalFormatting>
  <conditionalFormatting sqref="AT33">
    <cfRule type="cellIs" dxfId="580" priority="2816" operator="equal">
      <formula>"LEVE"</formula>
    </cfRule>
    <cfRule type="cellIs" dxfId="579" priority="2817" operator="equal">
      <formula>"MODERADO"</formula>
    </cfRule>
    <cfRule type="cellIs" dxfId="578" priority="2818" operator="equal">
      <formula>"GRAVE"</formula>
    </cfRule>
  </conditionalFormatting>
  <conditionalFormatting sqref="AU33">
    <cfRule type="cellIs" dxfId="577" priority="2813" operator="equal">
      <formula>"LEVE"</formula>
    </cfRule>
    <cfRule type="cellIs" dxfId="576" priority="2814" operator="equal">
      <formula>"MODERADO"</formula>
    </cfRule>
    <cfRule type="cellIs" dxfId="575" priority="2815" operator="equal">
      <formula>"GRAVE"</formula>
    </cfRule>
  </conditionalFormatting>
  <conditionalFormatting sqref="AY36:AY43 AY46:AY62">
    <cfRule type="expression" dxfId="574" priority="2782">
      <formula>AW36&lt;&gt;"COMPARTIR"</formula>
    </cfRule>
    <cfRule type="expression" dxfId="573" priority="2783">
      <formula>AW36="ASUMIR"</formula>
    </cfRule>
  </conditionalFormatting>
  <conditionalFormatting sqref="AY9">
    <cfRule type="expression" dxfId="572" priority="2744">
      <formula>AW9&lt;&gt;"COMPARTIR"</formula>
    </cfRule>
    <cfRule type="expression" dxfId="571" priority="2745">
      <formula>AW9="ASUMIR"</formula>
    </cfRule>
  </conditionalFormatting>
  <conditionalFormatting sqref="AY10">
    <cfRule type="expression" dxfId="570" priority="2742">
      <formula>AW10&lt;&gt;"COMPARTIR"</formula>
    </cfRule>
    <cfRule type="expression" dxfId="569" priority="2743">
      <formula>AW10="ASUMIR"</formula>
    </cfRule>
  </conditionalFormatting>
  <conditionalFormatting sqref="AY11">
    <cfRule type="expression" dxfId="568" priority="2740">
      <formula>AW11&lt;&gt;"COMPARTIR"</formula>
    </cfRule>
    <cfRule type="expression" dxfId="567" priority="2741">
      <formula>AW11="ASUMIR"</formula>
    </cfRule>
  </conditionalFormatting>
  <conditionalFormatting sqref="AY15">
    <cfRule type="expression" dxfId="566" priority="2738">
      <formula>AW15&lt;&gt;"COMPARTIR"</formula>
    </cfRule>
    <cfRule type="expression" dxfId="565" priority="2739">
      <formula>AW15="ASUMIR"</formula>
    </cfRule>
  </conditionalFormatting>
  <conditionalFormatting sqref="AY16">
    <cfRule type="expression" dxfId="564" priority="2736">
      <formula>AW16&lt;&gt;"COMPARTIR"</formula>
    </cfRule>
    <cfRule type="expression" dxfId="563" priority="2737">
      <formula>AW16="ASUMIR"</formula>
    </cfRule>
  </conditionalFormatting>
  <conditionalFormatting sqref="AY17">
    <cfRule type="expression" dxfId="562" priority="2734">
      <formula>AW17&lt;&gt;"COMPARTIR"</formula>
    </cfRule>
    <cfRule type="expression" dxfId="561" priority="2735">
      <formula>AW17="ASUMIR"</formula>
    </cfRule>
  </conditionalFormatting>
  <conditionalFormatting sqref="AY18">
    <cfRule type="expression" dxfId="560" priority="2732">
      <formula>AW18&lt;&gt;"COMPARTIR"</formula>
    </cfRule>
    <cfRule type="expression" dxfId="559" priority="2733">
      <formula>AW18="ASUMIR"</formula>
    </cfRule>
  </conditionalFormatting>
  <conditionalFormatting sqref="AY19:AY20">
    <cfRule type="expression" dxfId="558" priority="2728">
      <formula>AW19&lt;&gt;"COMPARTIR"</formula>
    </cfRule>
    <cfRule type="expression" dxfId="557" priority="2729">
      <formula>AW19="ASUMIR"</formula>
    </cfRule>
  </conditionalFormatting>
  <conditionalFormatting sqref="AY21">
    <cfRule type="expression" dxfId="556" priority="2726">
      <formula>AW21&lt;&gt;"COMPARTIR"</formula>
    </cfRule>
    <cfRule type="expression" dxfId="555" priority="2727">
      <formula>AW21="ASUMIR"</formula>
    </cfRule>
  </conditionalFormatting>
  <conditionalFormatting sqref="AY22">
    <cfRule type="expression" dxfId="554" priority="2724">
      <formula>AW22&lt;&gt;"COMPARTIR"</formula>
    </cfRule>
    <cfRule type="expression" dxfId="553" priority="2725">
      <formula>AW22="ASUMIR"</formula>
    </cfRule>
  </conditionalFormatting>
  <conditionalFormatting sqref="AY23:AY26">
    <cfRule type="expression" dxfId="552" priority="2722">
      <formula>AW23&lt;&gt;"COMPARTIR"</formula>
    </cfRule>
    <cfRule type="expression" dxfId="551" priority="2723">
      <formula>AW23="ASUMIR"</formula>
    </cfRule>
  </conditionalFormatting>
  <conditionalFormatting sqref="AY27">
    <cfRule type="expression" dxfId="550" priority="2696">
      <formula>AW27&lt;&gt;"COMPARTIR"</formula>
    </cfRule>
    <cfRule type="expression" dxfId="549" priority="2697">
      <formula>AW27="ASUMIR"</formula>
    </cfRule>
  </conditionalFormatting>
  <conditionalFormatting sqref="AY28">
    <cfRule type="expression" dxfId="548" priority="2694">
      <formula>AW28&lt;&gt;"COMPARTIR"</formula>
    </cfRule>
    <cfRule type="expression" dxfId="547" priority="2695">
      <formula>AW28="ASUMIR"</formula>
    </cfRule>
  </conditionalFormatting>
  <conditionalFormatting sqref="AY29">
    <cfRule type="expression" dxfId="546" priority="2692">
      <formula>AW29&lt;&gt;"COMPARTIR"</formula>
    </cfRule>
    <cfRule type="expression" dxfId="545" priority="2693">
      <formula>AW29="ASUMIR"</formula>
    </cfRule>
  </conditionalFormatting>
  <conditionalFormatting sqref="AY30">
    <cfRule type="expression" dxfId="544" priority="2684">
      <formula>AW30&lt;&gt;"COMPARTIR"</formula>
    </cfRule>
    <cfRule type="expression" dxfId="543" priority="2685">
      <formula>AW30="ASUMIR"</formula>
    </cfRule>
  </conditionalFormatting>
  <conditionalFormatting sqref="AY31">
    <cfRule type="expression" dxfId="542" priority="2682">
      <formula>AW31&lt;&gt;"COMPARTIR"</formula>
    </cfRule>
    <cfRule type="expression" dxfId="541" priority="2683">
      <formula>AW31="ASUMIR"</formula>
    </cfRule>
  </conditionalFormatting>
  <conditionalFormatting sqref="AY32">
    <cfRule type="expression" dxfId="540" priority="2680">
      <formula>AW32&lt;&gt;"COMPARTIR"</formula>
    </cfRule>
    <cfRule type="expression" dxfId="539" priority="2681">
      <formula>AW32="ASUMIR"</formula>
    </cfRule>
  </conditionalFormatting>
  <conditionalFormatting sqref="AY33">
    <cfRule type="expression" dxfId="538" priority="2664">
      <formula>AW33&lt;&gt;"COMPARTIR"</formula>
    </cfRule>
    <cfRule type="expression" dxfId="537" priority="2665">
      <formula>AW33="ASUMIR"</formula>
    </cfRule>
  </conditionalFormatting>
  <conditionalFormatting sqref="AY34">
    <cfRule type="expression" dxfId="536" priority="2662">
      <formula>AW34&lt;&gt;"COMPARTIR"</formula>
    </cfRule>
    <cfRule type="expression" dxfId="535" priority="2663">
      <formula>AW34="ASUMIR"</formula>
    </cfRule>
  </conditionalFormatting>
  <conditionalFormatting sqref="AY35">
    <cfRule type="expression" dxfId="534" priority="2660">
      <formula>AW35&lt;&gt;"COMPARTIR"</formula>
    </cfRule>
    <cfRule type="expression" dxfId="533" priority="2661">
      <formula>AW35="ASUMIR"</formula>
    </cfRule>
  </conditionalFormatting>
  <conditionalFormatting sqref="V36">
    <cfRule type="expression" dxfId="532" priority="2603">
      <formula>R36="No_existen"</formula>
    </cfRule>
  </conditionalFormatting>
  <conditionalFormatting sqref="V37">
    <cfRule type="expression" dxfId="531" priority="2602">
      <formula>R37="No_existen"</formula>
    </cfRule>
  </conditionalFormatting>
  <conditionalFormatting sqref="V38">
    <cfRule type="expression" dxfId="530" priority="2601">
      <formula>R38="No_existen"</formula>
    </cfRule>
  </conditionalFormatting>
  <conditionalFormatting sqref="AF36">
    <cfRule type="expression" dxfId="529" priority="2593">
      <formula>R36="No_existen"</formula>
    </cfRule>
  </conditionalFormatting>
  <conditionalFormatting sqref="AF36">
    <cfRule type="expression" dxfId="528" priority="2591">
      <formula>AE36="No asignado"</formula>
    </cfRule>
  </conditionalFormatting>
  <conditionalFormatting sqref="AF36">
    <cfRule type="expression" dxfId="527" priority="2592">
      <formula>AE36="No asignado"</formula>
    </cfRule>
  </conditionalFormatting>
  <conditionalFormatting sqref="AF36">
    <cfRule type="expression" dxfId="526" priority="2590">
      <formula>#REF!="No_existen"</formula>
    </cfRule>
  </conditionalFormatting>
  <conditionalFormatting sqref="AF36">
    <cfRule type="expression" dxfId="525" priority="2589">
      <formula>#REF!="No_existen"</formula>
    </cfRule>
  </conditionalFormatting>
  <conditionalFormatting sqref="AF37">
    <cfRule type="expression" dxfId="524" priority="2588">
      <formula>R37="No_existen"</formula>
    </cfRule>
  </conditionalFormatting>
  <conditionalFormatting sqref="AF37">
    <cfRule type="expression" dxfId="523" priority="2587">
      <formula>R37="No_existen"</formula>
    </cfRule>
  </conditionalFormatting>
  <conditionalFormatting sqref="AF37">
    <cfRule type="expression" dxfId="522" priority="2585">
      <formula>AE37="No asignado"</formula>
    </cfRule>
  </conditionalFormatting>
  <conditionalFormatting sqref="AF37">
    <cfRule type="expression" dxfId="521" priority="2586">
      <formula>AE37="No asignado"</formula>
    </cfRule>
  </conditionalFormatting>
  <conditionalFormatting sqref="AF37">
    <cfRule type="expression" dxfId="520" priority="2584">
      <formula>#REF!="No_existen"</formula>
    </cfRule>
  </conditionalFormatting>
  <conditionalFormatting sqref="AF37">
    <cfRule type="expression" dxfId="519" priority="2583">
      <formula>#REF!="No_existen"</formula>
    </cfRule>
  </conditionalFormatting>
  <conditionalFormatting sqref="AF37">
    <cfRule type="expression" dxfId="518" priority="2582">
      <formula>R37="No_existen"</formula>
    </cfRule>
  </conditionalFormatting>
  <conditionalFormatting sqref="AF38">
    <cfRule type="expression" dxfId="517" priority="2581">
      <formula>R38="No_existen"</formula>
    </cfRule>
  </conditionalFormatting>
  <conditionalFormatting sqref="AF38">
    <cfRule type="expression" dxfId="516" priority="2580">
      <formula>R38="No_existen"</formula>
    </cfRule>
  </conditionalFormatting>
  <conditionalFormatting sqref="AF38">
    <cfRule type="expression" dxfId="515" priority="2578">
      <formula>AE38="No asignado"</formula>
    </cfRule>
  </conditionalFormatting>
  <conditionalFormatting sqref="AF38">
    <cfRule type="expression" dxfId="514" priority="2579">
      <formula>AE38="No asignado"</formula>
    </cfRule>
  </conditionalFormatting>
  <conditionalFormatting sqref="AF38">
    <cfRule type="expression" dxfId="513" priority="2577">
      <formula>#REF!="No_existen"</formula>
    </cfRule>
  </conditionalFormatting>
  <conditionalFormatting sqref="AF38">
    <cfRule type="expression" dxfId="512" priority="2576">
      <formula>#REF!="No_existen"</formula>
    </cfRule>
  </conditionalFormatting>
  <conditionalFormatting sqref="AF38">
    <cfRule type="expression" dxfId="511" priority="2575">
      <formula>R38="No_existen"</formula>
    </cfRule>
  </conditionalFormatting>
  <conditionalFormatting sqref="AT36">
    <cfRule type="cellIs" dxfId="510" priority="2569" operator="equal">
      <formula>"LEVE"</formula>
    </cfRule>
    <cfRule type="cellIs" dxfId="509" priority="2570" operator="equal">
      <formula>"MODERADO"</formula>
    </cfRule>
    <cfRule type="cellIs" dxfId="508" priority="2571" operator="equal">
      <formula>"GRAVE"</formula>
    </cfRule>
  </conditionalFormatting>
  <conditionalFormatting sqref="AU36">
    <cfRule type="cellIs" dxfId="507" priority="2563" operator="equal">
      <formula>"LEVE"</formula>
    </cfRule>
    <cfRule type="cellIs" dxfId="506" priority="2564" operator="equal">
      <formula>"MODERADO"</formula>
    </cfRule>
    <cfRule type="cellIs" dxfId="505" priority="2565" operator="equal">
      <formula>"GRAVE"</formula>
    </cfRule>
  </conditionalFormatting>
  <conditionalFormatting sqref="AF39">
    <cfRule type="expression" dxfId="504" priority="2455">
      <formula>R39="No_existen"</formula>
    </cfRule>
  </conditionalFormatting>
  <conditionalFormatting sqref="AF40">
    <cfRule type="expression" dxfId="503" priority="2454">
      <formula>R40="No_existen"</formula>
    </cfRule>
  </conditionalFormatting>
  <conditionalFormatting sqref="AF41">
    <cfRule type="expression" dxfId="502" priority="2453">
      <formula>R41="No_existen"</formula>
    </cfRule>
  </conditionalFormatting>
  <conditionalFormatting sqref="AF39:AF41">
    <cfRule type="expression" dxfId="501" priority="2450">
      <formula>AE39="No asignado"</formula>
    </cfRule>
  </conditionalFormatting>
  <conditionalFormatting sqref="V39">
    <cfRule type="expression" dxfId="500" priority="2448">
      <formula>R39="No_existen"</formula>
    </cfRule>
  </conditionalFormatting>
  <conditionalFormatting sqref="V40">
    <cfRule type="expression" dxfId="499" priority="2447">
      <formula>R40="No_existen"</formula>
    </cfRule>
  </conditionalFormatting>
  <conditionalFormatting sqref="V41">
    <cfRule type="expression" dxfId="498" priority="2446">
      <formula>R41="No_existen"</formula>
    </cfRule>
  </conditionalFormatting>
  <conditionalFormatting sqref="AT39:AU39">
    <cfRule type="cellIs" dxfId="497" priority="2440" operator="equal">
      <formula>"LEVE"</formula>
    </cfRule>
    <cfRule type="cellIs" dxfId="496" priority="2441" operator="equal">
      <formula>"MODERADO"</formula>
    </cfRule>
    <cfRule type="cellIs" dxfId="495" priority="2442" operator="equal">
      <formula>"GRAVE"</formula>
    </cfRule>
  </conditionalFormatting>
  <conditionalFormatting sqref="V42">
    <cfRule type="expression" dxfId="494" priority="2431">
      <formula>R42="No_existen"</formula>
    </cfRule>
  </conditionalFormatting>
  <conditionalFormatting sqref="V43">
    <cfRule type="expression" dxfId="493" priority="2430">
      <formula>R43="No_existen"</formula>
    </cfRule>
  </conditionalFormatting>
  <conditionalFormatting sqref="V44">
    <cfRule type="expression" dxfId="492" priority="2429">
      <formula>R44="No_existen"</formula>
    </cfRule>
  </conditionalFormatting>
  <conditionalFormatting sqref="AF42">
    <cfRule type="expression" dxfId="491" priority="2427">
      <formula>R42="No_existen"</formula>
    </cfRule>
  </conditionalFormatting>
  <conditionalFormatting sqref="AF43">
    <cfRule type="expression" dxfId="490" priority="2426">
      <formula>R43="No_existen"</formula>
    </cfRule>
  </conditionalFormatting>
  <conditionalFormatting sqref="AF44">
    <cfRule type="expression" dxfId="489" priority="2425">
      <formula>R44="No_existen"</formula>
    </cfRule>
  </conditionalFormatting>
  <conditionalFormatting sqref="AT42:AU42">
    <cfRule type="cellIs" dxfId="488" priority="2420" operator="equal">
      <formula>"LEVE"</formula>
    </cfRule>
    <cfRule type="cellIs" dxfId="487" priority="2421" operator="equal">
      <formula>"MODERADO"</formula>
    </cfRule>
    <cfRule type="cellIs" dxfId="486" priority="2422" operator="equal">
      <formula>"GRAVE"</formula>
    </cfRule>
  </conditionalFormatting>
  <conditionalFormatting sqref="V45">
    <cfRule type="expression" dxfId="485" priority="2411">
      <formula>R45="No_existen"</formula>
    </cfRule>
  </conditionalFormatting>
  <conditionalFormatting sqref="V46">
    <cfRule type="expression" dxfId="484" priority="2410">
      <formula>R46="No_existen"</formula>
    </cfRule>
  </conditionalFormatting>
  <conditionalFormatting sqref="V47">
    <cfRule type="expression" dxfId="483" priority="2409">
      <formula>R47="No_existen"</formula>
    </cfRule>
  </conditionalFormatting>
  <conditionalFormatting sqref="AA45:AA46">
    <cfRule type="expression" dxfId="482" priority="2402">
      <formula>Z45="Semiautomatico"</formula>
    </cfRule>
    <cfRule type="expression" dxfId="481" priority="2403">
      <formula>Z45="Manual"</formula>
    </cfRule>
    <cfRule type="expression" dxfId="480" priority="2405">
      <formula>R45="No_existen"</formula>
    </cfRule>
  </conditionalFormatting>
  <conditionalFormatting sqref="AA45:AA46">
    <cfRule type="expression" dxfId="479" priority="2404">
      <formula>R45="No_existen"</formula>
    </cfRule>
  </conditionalFormatting>
  <conditionalFormatting sqref="AF45">
    <cfRule type="expression" dxfId="478" priority="2396">
      <formula>R45="No_existen"</formula>
    </cfRule>
  </conditionalFormatting>
  <conditionalFormatting sqref="AF46">
    <cfRule type="expression" dxfId="477" priority="2395">
      <formula>R46="No_existen"</formula>
    </cfRule>
  </conditionalFormatting>
  <conditionalFormatting sqref="AF45:AF46">
    <cfRule type="expression" dxfId="476" priority="2393">
      <formula>AE45="No asignado"</formula>
    </cfRule>
  </conditionalFormatting>
  <conditionalFormatting sqref="AT45">
    <cfRule type="cellIs" dxfId="475" priority="2378" operator="equal">
      <formula>"LEVE"</formula>
    </cfRule>
    <cfRule type="cellIs" dxfId="474" priority="2379" operator="equal">
      <formula>"MODERADO"</formula>
    </cfRule>
    <cfRule type="cellIs" dxfId="473" priority="2380" operator="equal">
      <formula>"GRAVE"</formula>
    </cfRule>
  </conditionalFormatting>
  <conditionalFormatting sqref="AU45">
    <cfRule type="cellIs" dxfId="472" priority="2375" operator="equal">
      <formula>"LEVE"</formula>
    </cfRule>
    <cfRule type="cellIs" dxfId="471" priority="2376" operator="equal">
      <formula>"MODERADO"</formula>
    </cfRule>
    <cfRule type="cellIs" dxfId="470" priority="2377" operator="equal">
      <formula>"GRAVE"</formula>
    </cfRule>
  </conditionalFormatting>
  <conditionalFormatting sqref="AW45:AW46">
    <cfRule type="expression" dxfId="469" priority="2368">
      <formula>AV45="ASUMIR"</formula>
    </cfRule>
  </conditionalFormatting>
  <conditionalFormatting sqref="AX45:AX46">
    <cfRule type="expression" dxfId="468" priority="2367">
      <formula>AV45="ASUMIR"</formula>
    </cfRule>
  </conditionalFormatting>
  <conditionalFormatting sqref="V48">
    <cfRule type="expression" dxfId="467" priority="2359">
      <formula>R48="No_existen"</formula>
    </cfRule>
  </conditionalFormatting>
  <conditionalFormatting sqref="AF48">
    <cfRule type="expression" dxfId="466" priority="2357">
      <formula>R48="No_existen"</formula>
    </cfRule>
  </conditionalFormatting>
  <conditionalFormatting sqref="AF48">
    <cfRule type="expression" dxfId="465" priority="2355">
      <formula>AE48="No asignado"</formula>
    </cfRule>
  </conditionalFormatting>
  <conditionalFormatting sqref="AT48:AU48">
    <cfRule type="cellIs" dxfId="464" priority="2350" operator="equal">
      <formula>"LEVE"</formula>
    </cfRule>
    <cfRule type="cellIs" dxfId="463" priority="2351" operator="equal">
      <formula>"MODERADO"</formula>
    </cfRule>
    <cfRule type="cellIs" dxfId="462" priority="2352" operator="equal">
      <formula>"GRAVE"</formula>
    </cfRule>
  </conditionalFormatting>
  <conditionalFormatting sqref="V51">
    <cfRule type="expression" dxfId="461" priority="2174">
      <formula>R51="No_existen"</formula>
    </cfRule>
  </conditionalFormatting>
  <conditionalFormatting sqref="Z51">
    <cfRule type="expression" dxfId="460" priority="2173">
      <formula>$P$11="No_existen"</formula>
    </cfRule>
  </conditionalFormatting>
  <conditionalFormatting sqref="Z52">
    <cfRule type="expression" dxfId="459" priority="2172">
      <formula>$P$15="No_existen"</formula>
    </cfRule>
  </conditionalFormatting>
  <conditionalFormatting sqref="V52">
    <cfRule type="expression" dxfId="458" priority="2171">
      <formula>R52="No_existen"</formula>
    </cfRule>
  </conditionalFormatting>
  <conditionalFormatting sqref="V53">
    <cfRule type="expression" dxfId="457" priority="2170">
      <formula>R53="No_existen"</formula>
    </cfRule>
  </conditionalFormatting>
  <conditionalFormatting sqref="Z53">
    <cfRule type="expression" dxfId="456" priority="2169">
      <formula>$P$16="No_existen"</formula>
    </cfRule>
  </conditionalFormatting>
  <conditionalFormatting sqref="AF51">
    <cfRule type="expression" dxfId="455" priority="2151">
      <formula>R51="No_existen"</formula>
    </cfRule>
  </conditionalFormatting>
  <conditionalFormatting sqref="AF52">
    <cfRule type="expression" dxfId="454" priority="2150">
      <formula>R52="No_existen"</formula>
    </cfRule>
  </conditionalFormatting>
  <conditionalFormatting sqref="AF53">
    <cfRule type="expression" dxfId="453" priority="2149">
      <formula>R53="No_existen"</formula>
    </cfRule>
  </conditionalFormatting>
  <conditionalFormatting sqref="AF51:AF53">
    <cfRule type="expression" dxfId="452" priority="2144">
      <formula>AE51="No asignado"</formula>
    </cfRule>
  </conditionalFormatting>
  <conditionalFormatting sqref="AT51">
    <cfRule type="cellIs" dxfId="451" priority="2123" operator="equal">
      <formula>"LEVE"</formula>
    </cfRule>
    <cfRule type="cellIs" dxfId="450" priority="2124" operator="equal">
      <formula>"MODERADO"</formula>
    </cfRule>
    <cfRule type="cellIs" dxfId="449" priority="2125" operator="equal">
      <formula>"GRAVE"</formula>
    </cfRule>
  </conditionalFormatting>
  <conditionalFormatting sqref="AU51">
    <cfRule type="cellIs" dxfId="448" priority="2120" operator="equal">
      <formula>"LEVE"</formula>
    </cfRule>
    <cfRule type="cellIs" dxfId="447" priority="2121" operator="equal">
      <formula>"MODERADO"</formula>
    </cfRule>
    <cfRule type="cellIs" dxfId="446" priority="2122" operator="equal">
      <formula>"GRAVE"</formula>
    </cfRule>
  </conditionalFormatting>
  <conditionalFormatting sqref="R54:R56">
    <cfRule type="cellIs" dxfId="445" priority="2077" operator="between">
      <formula>2</formula>
      <formula>3</formula>
    </cfRule>
  </conditionalFormatting>
  <conditionalFormatting sqref="V54">
    <cfRule type="expression" dxfId="444" priority="2076">
      <formula>R54="No_existen"</formula>
    </cfRule>
  </conditionalFormatting>
  <conditionalFormatting sqref="V55">
    <cfRule type="expression" dxfId="443" priority="2075">
      <formula>R55="No_existen"</formula>
    </cfRule>
  </conditionalFormatting>
  <conditionalFormatting sqref="V56">
    <cfRule type="expression" dxfId="442" priority="2074">
      <formula>R56="No_existen"</formula>
    </cfRule>
  </conditionalFormatting>
  <conditionalFormatting sqref="Z55">
    <cfRule type="expression" dxfId="441" priority="2070">
      <formula>#REF!="No_existen"</formula>
    </cfRule>
  </conditionalFormatting>
  <conditionalFormatting sqref="Z54">
    <cfRule type="expression" dxfId="440" priority="2069">
      <formula>R54="No_Existen"</formula>
    </cfRule>
  </conditionalFormatting>
  <conditionalFormatting sqref="Z56">
    <cfRule type="expression" dxfId="439" priority="2068">
      <formula>R56="No_existen"</formula>
    </cfRule>
  </conditionalFormatting>
  <conditionalFormatting sqref="AF54">
    <cfRule type="expression" dxfId="438" priority="2063">
      <formula>#REF!="No_existen"</formula>
    </cfRule>
  </conditionalFormatting>
  <conditionalFormatting sqref="AF55">
    <cfRule type="expression" dxfId="437" priority="2057">
      <formula>#REF!="No_existen"</formula>
    </cfRule>
  </conditionalFormatting>
  <conditionalFormatting sqref="AF56">
    <cfRule type="expression" dxfId="436" priority="2056">
      <formula>#REF!="No_existen"</formula>
    </cfRule>
  </conditionalFormatting>
  <conditionalFormatting sqref="AT54:AU54">
    <cfRule type="cellIs" dxfId="435" priority="2050" operator="equal">
      <formula>"LEVE"</formula>
    </cfRule>
    <cfRule type="cellIs" dxfId="434" priority="2051" operator="equal">
      <formula>"MODERADO"</formula>
    </cfRule>
    <cfRule type="cellIs" dxfId="433" priority="2052" operator="equal">
      <formula>"GRAVE"</formula>
    </cfRule>
  </conditionalFormatting>
  <conditionalFormatting sqref="N63 N66 N69 N72 N75">
    <cfRule type="containsText" dxfId="432" priority="1713" operator="containsText" text="MEDIA">
      <formula>NOT(ISERROR(SEARCH("MEDIA",N63)))</formula>
    </cfRule>
    <cfRule type="containsText" dxfId="431" priority="1714" operator="containsText" text="ALTA">
      <formula>NOT(ISERROR(SEARCH("ALTA",N63)))</formula>
    </cfRule>
    <cfRule type="containsText" dxfId="430" priority="1715" operator="containsText" text="BAJA">
      <formula>NOT(ISERROR(SEARCH("BAJA",N63)))</formula>
    </cfRule>
  </conditionalFormatting>
  <conditionalFormatting sqref="AS63 AS66 AS69">
    <cfRule type="cellIs" dxfId="429" priority="1700" operator="equal">
      <formula>"LEVE"</formula>
    </cfRule>
    <cfRule type="cellIs" dxfId="428" priority="1701" operator="equal">
      <formula>"MODERADO"</formula>
    </cfRule>
    <cfRule type="cellIs" dxfId="427" priority="1702" operator="equal">
      <formula>"GRAVE"</formula>
    </cfRule>
  </conditionalFormatting>
  <conditionalFormatting sqref="AL63 AL66 AL69 AL72 AL75">
    <cfRule type="expression" dxfId="426" priority="1695">
      <formula>S63="No_existen"</formula>
    </cfRule>
  </conditionalFormatting>
  <conditionalFormatting sqref="AP63 AP66 AP69 AP72">
    <cfRule type="expression" dxfId="425" priority="1694">
      <formula>S63="No_existen"</formula>
    </cfRule>
  </conditionalFormatting>
  <conditionalFormatting sqref="AH63 AH66 AH69 AH72">
    <cfRule type="expression" dxfId="424" priority="1719">
      <formula>S63="No_existen"</formula>
    </cfRule>
  </conditionalFormatting>
  <conditionalFormatting sqref="AC63 AC66 AC69 AC72 AC75">
    <cfRule type="expression" dxfId="423" priority="1722">
      <formula>S63="No_existen"</formula>
    </cfRule>
  </conditionalFormatting>
  <conditionalFormatting sqref="AM63 AM66">
    <cfRule type="expression" dxfId="422" priority="1723">
      <formula>S63="No_existen"</formula>
    </cfRule>
  </conditionalFormatting>
  <conditionalFormatting sqref="M63:M65">
    <cfRule type="containsText" dxfId="421" priority="817" operator="containsText" text="MEDIA">
      <formula>NOT(ISERROR(SEARCH("MEDIA",M63)))</formula>
    </cfRule>
    <cfRule type="containsText" dxfId="420" priority="818" operator="containsText" text="ALTA">
      <formula>NOT(ISERROR(SEARCH("ALTA",M63)))</formula>
    </cfRule>
    <cfRule type="containsText" dxfId="419" priority="819" operator="containsText" text="BAJA">
      <formula>NOT(ISERROR(SEARCH("BAJA",M63)))</formula>
    </cfRule>
  </conditionalFormatting>
  <conditionalFormatting sqref="O63:O65 P63">
    <cfRule type="containsText" dxfId="418" priority="814" operator="containsText" text="MEDIO">
      <formula>NOT(ISERROR(SEARCH("MEDIO",O63)))</formula>
    </cfRule>
    <cfRule type="containsText" dxfId="417" priority="815" operator="containsText" text="ALTO">
      <formula>NOT(ISERROR(SEARCH("ALTO",O63)))</formula>
    </cfRule>
    <cfRule type="containsText" dxfId="416" priority="816" operator="containsText" text="BAJO">
      <formula>NOT(ISERROR(SEARCH("BAJO",O63)))</formula>
    </cfRule>
  </conditionalFormatting>
  <conditionalFormatting sqref="R65">
    <cfRule type="cellIs" dxfId="415" priority="813" operator="between">
      <formula>2</formula>
      <formula>3</formula>
    </cfRule>
  </conditionalFormatting>
  <conditionalFormatting sqref="M63:M65">
    <cfRule type="containsText" dxfId="414" priority="802" operator="containsText" text="MEDIO BAJA">
      <formula>NOT(ISERROR(SEARCH("MEDIO BAJA",M63)))</formula>
    </cfRule>
    <cfRule type="containsText" dxfId="413" priority="803" operator="containsText" text="MEDIO ALTA">
      <formula>NOT(ISERROR(SEARCH("MEDIO ALTA",M63)))</formula>
    </cfRule>
  </conditionalFormatting>
  <conditionalFormatting sqref="O63:O65">
    <cfRule type="containsText" dxfId="412" priority="800" operator="containsText" text="MEDIO BAJO">
      <formula>NOT(ISERROR(SEARCH("MEDIO BAJO",O63)))</formula>
    </cfRule>
    <cfRule type="containsText" dxfId="411" priority="801" operator="containsText" text="MEDIO ALTO">
      <formula>NOT(ISERROR(SEARCH("MEDIO ALTO",O63)))</formula>
    </cfRule>
  </conditionalFormatting>
  <conditionalFormatting sqref="AK65">
    <cfRule type="expression" dxfId="410" priority="799">
      <formula>R65="No_existen"</formula>
    </cfRule>
  </conditionalFormatting>
  <conditionalFormatting sqref="AO65">
    <cfRule type="expression" dxfId="409" priority="798">
      <formula>R65="No_existen"</formula>
    </cfRule>
  </conditionalFormatting>
  <conditionalFormatting sqref="AW63:AW65">
    <cfRule type="expression" dxfId="408" priority="797">
      <formula>AV63="ASUMIR"</formula>
    </cfRule>
  </conditionalFormatting>
  <conditionalFormatting sqref="AX63:AX65">
    <cfRule type="expression" dxfId="407" priority="796">
      <formula>AV63="ASUMIR"</formula>
    </cfRule>
  </conditionalFormatting>
  <conditionalFormatting sqref="AJ65">
    <cfRule type="expression" dxfId="406" priority="821">
      <formula>R65="No_existen"</formula>
    </cfRule>
  </conditionalFormatting>
  <conditionalFormatting sqref="AE65">
    <cfRule type="expression" dxfId="405" priority="824">
      <formula>R65="No_existen"</formula>
    </cfRule>
  </conditionalFormatting>
  <conditionalFormatting sqref="AA63:AA65">
    <cfRule type="expression" dxfId="404" priority="784">
      <formula>Z63="Semiautomatico"</formula>
    </cfRule>
    <cfRule type="expression" dxfId="403" priority="786">
      <formula>Z63="Manual"</formula>
    </cfRule>
    <cfRule type="expression" dxfId="402" priority="792">
      <formula>R63="No_existen"</formula>
    </cfRule>
  </conditionalFormatting>
  <conditionalFormatting sqref="AA63:AA65">
    <cfRule type="expression" dxfId="401" priority="791">
      <formula>R63="No_existen"</formula>
    </cfRule>
  </conditionalFormatting>
  <conditionalFormatting sqref="Z65">
    <cfRule type="expression" dxfId="400" priority="788">
      <formula>#REF!="No_existen"</formula>
    </cfRule>
  </conditionalFormatting>
  <conditionalFormatting sqref="AF65">
    <cfRule type="expression" dxfId="399" priority="787">
      <formula>R65="No_existen"</formula>
    </cfRule>
  </conditionalFormatting>
  <conditionalFormatting sqref="AF65">
    <cfRule type="expression" dxfId="398" priority="785">
      <formula>AE65="No asignado"</formula>
    </cfRule>
  </conditionalFormatting>
  <conditionalFormatting sqref="AY63:AY65">
    <cfRule type="expression" dxfId="397" priority="782">
      <formula>AW63&lt;&gt;"COMPARTIR"</formula>
    </cfRule>
    <cfRule type="expression" dxfId="396" priority="783">
      <formula>AW63="ASUMIR"</formula>
    </cfRule>
  </conditionalFormatting>
  <conditionalFormatting sqref="M66:M68">
    <cfRule type="containsText" dxfId="395" priority="771" operator="containsText" text="MEDIA">
      <formula>NOT(ISERROR(SEARCH("MEDIA",M66)))</formula>
    </cfRule>
    <cfRule type="containsText" dxfId="394" priority="772" operator="containsText" text="ALTA">
      <formula>NOT(ISERROR(SEARCH("ALTA",M66)))</formula>
    </cfRule>
    <cfRule type="containsText" dxfId="393" priority="773" operator="containsText" text="BAJA">
      <formula>NOT(ISERROR(SEARCH("BAJA",M66)))</formula>
    </cfRule>
  </conditionalFormatting>
  <conditionalFormatting sqref="O66:O68 P66">
    <cfRule type="containsText" dxfId="392" priority="768" operator="containsText" text="MEDIO">
      <formula>NOT(ISERROR(SEARCH("MEDIO",O66)))</formula>
    </cfRule>
    <cfRule type="containsText" dxfId="391" priority="769" operator="containsText" text="ALTO">
      <formula>NOT(ISERROR(SEARCH("ALTO",O66)))</formula>
    </cfRule>
    <cfRule type="containsText" dxfId="390" priority="770" operator="containsText" text="BAJO">
      <formula>NOT(ISERROR(SEARCH("BAJO",O66)))</formula>
    </cfRule>
  </conditionalFormatting>
  <conditionalFormatting sqref="R66:R68">
    <cfRule type="cellIs" dxfId="389" priority="767" operator="between">
      <formula>2</formula>
      <formula>3</formula>
    </cfRule>
  </conditionalFormatting>
  <conditionalFormatting sqref="M66:M68">
    <cfRule type="containsText" dxfId="388" priority="756" operator="containsText" text="MEDIO BAJA">
      <formula>NOT(ISERROR(SEARCH("MEDIO BAJA",M66)))</formula>
    </cfRule>
    <cfRule type="containsText" dxfId="387" priority="757" operator="containsText" text="MEDIO ALTA">
      <formula>NOT(ISERROR(SEARCH("MEDIO ALTA",M66)))</formula>
    </cfRule>
  </conditionalFormatting>
  <conditionalFormatting sqref="O66:O68">
    <cfRule type="containsText" dxfId="386" priority="754" operator="containsText" text="MEDIO BAJO">
      <formula>NOT(ISERROR(SEARCH("MEDIO BAJO",O66)))</formula>
    </cfRule>
    <cfRule type="containsText" dxfId="385" priority="755" operator="containsText" text="MEDIO ALTO">
      <formula>NOT(ISERROR(SEARCH("MEDIO ALTO",O66)))</formula>
    </cfRule>
  </conditionalFormatting>
  <conditionalFormatting sqref="AK66:AK68">
    <cfRule type="expression" dxfId="384" priority="753">
      <formula>R66="No_existen"</formula>
    </cfRule>
  </conditionalFormatting>
  <conditionalFormatting sqref="AO66:AO68">
    <cfRule type="expression" dxfId="383" priority="752">
      <formula>R66="No_existen"</formula>
    </cfRule>
  </conditionalFormatting>
  <conditionalFormatting sqref="AW67:AW68">
    <cfRule type="expression" dxfId="382" priority="751">
      <formula>AV67="ASUMIR"</formula>
    </cfRule>
  </conditionalFormatting>
  <conditionalFormatting sqref="AX67:AX68">
    <cfRule type="expression" dxfId="381" priority="750">
      <formula>AV67="ASUMIR"</formula>
    </cfRule>
  </conditionalFormatting>
  <conditionalFormatting sqref="AJ66:AJ68">
    <cfRule type="expression" dxfId="380" priority="775">
      <formula>R66="No_existen"</formula>
    </cfRule>
  </conditionalFormatting>
  <conditionalFormatting sqref="AE66:AE68">
    <cfRule type="expression" dxfId="379" priority="778">
      <formula>R66="No_existen"</formula>
    </cfRule>
  </conditionalFormatting>
  <conditionalFormatting sqref="AA66:AA68">
    <cfRule type="expression" dxfId="378" priority="738">
      <formula>Z66="Semiautomatico"</formula>
    </cfRule>
    <cfRule type="expression" dxfId="377" priority="740">
      <formula>Z66="Manual"</formula>
    </cfRule>
    <cfRule type="expression" dxfId="376" priority="746">
      <formula>R66="No_existen"</formula>
    </cfRule>
  </conditionalFormatting>
  <conditionalFormatting sqref="AA66:AA68">
    <cfRule type="expression" dxfId="375" priority="745">
      <formula>R66="No_existen"</formula>
    </cfRule>
  </conditionalFormatting>
  <conditionalFormatting sqref="Z66:Z68">
    <cfRule type="expression" dxfId="374" priority="742">
      <formula>#REF!="No_existen"</formula>
    </cfRule>
  </conditionalFormatting>
  <conditionalFormatting sqref="AF67:AF68">
    <cfRule type="expression" dxfId="373" priority="741">
      <formula>R67="No_existen"</formula>
    </cfRule>
  </conditionalFormatting>
  <conditionalFormatting sqref="AF67:AF68">
    <cfRule type="expression" dxfId="372" priority="739">
      <formula>AE67="No asignado"</formula>
    </cfRule>
  </conditionalFormatting>
  <conditionalFormatting sqref="AY66:AY68">
    <cfRule type="expression" dxfId="371" priority="736">
      <formula>AW66&lt;&gt;"COMPARTIR"</formula>
    </cfRule>
    <cfRule type="expression" dxfId="370" priority="737">
      <formula>AW66="ASUMIR"</formula>
    </cfRule>
  </conditionalFormatting>
  <conditionalFormatting sqref="M69:M71">
    <cfRule type="containsText" dxfId="369" priority="725" operator="containsText" text="MEDIA">
      <formula>NOT(ISERROR(SEARCH("MEDIA",M69)))</formula>
    </cfRule>
    <cfRule type="containsText" dxfId="368" priority="726" operator="containsText" text="ALTA">
      <formula>NOT(ISERROR(SEARCH("ALTA",M69)))</formula>
    </cfRule>
    <cfRule type="containsText" dxfId="367" priority="727" operator="containsText" text="BAJA">
      <formula>NOT(ISERROR(SEARCH("BAJA",M69)))</formula>
    </cfRule>
  </conditionalFormatting>
  <conditionalFormatting sqref="O69:O71 P69">
    <cfRule type="containsText" dxfId="366" priority="722" operator="containsText" text="MEDIO">
      <formula>NOT(ISERROR(SEARCH("MEDIO",O69)))</formula>
    </cfRule>
    <cfRule type="containsText" dxfId="365" priority="723" operator="containsText" text="ALTO">
      <formula>NOT(ISERROR(SEARCH("ALTO",O69)))</formula>
    </cfRule>
    <cfRule type="containsText" dxfId="364" priority="724" operator="containsText" text="BAJO">
      <formula>NOT(ISERROR(SEARCH("BAJO",O69)))</formula>
    </cfRule>
  </conditionalFormatting>
  <conditionalFormatting sqref="R69:R77">
    <cfRule type="cellIs" dxfId="363" priority="721" operator="between">
      <formula>2</formula>
      <formula>3</formula>
    </cfRule>
  </conditionalFormatting>
  <conditionalFormatting sqref="AU69">
    <cfRule type="cellIs" dxfId="362" priority="712" operator="equal">
      <formula>"LEVE"</formula>
    </cfRule>
    <cfRule type="cellIs" dxfId="361" priority="713" operator="equal">
      <formula>"MODERADO"</formula>
    </cfRule>
    <cfRule type="cellIs" dxfId="360" priority="714" operator="equal">
      <formula>"GRAVE"</formula>
    </cfRule>
  </conditionalFormatting>
  <conditionalFormatting sqref="M69:M71">
    <cfRule type="containsText" dxfId="359" priority="710" operator="containsText" text="MEDIO BAJA">
      <formula>NOT(ISERROR(SEARCH("MEDIO BAJA",M69)))</formula>
    </cfRule>
    <cfRule type="containsText" dxfId="358" priority="711" operator="containsText" text="MEDIO ALTA">
      <formula>NOT(ISERROR(SEARCH("MEDIO ALTA",M69)))</formula>
    </cfRule>
  </conditionalFormatting>
  <conditionalFormatting sqref="O69:O71">
    <cfRule type="containsText" dxfId="357" priority="708" operator="containsText" text="MEDIO BAJO">
      <formula>NOT(ISERROR(SEARCH("MEDIO BAJO",O69)))</formula>
    </cfRule>
    <cfRule type="containsText" dxfId="356" priority="709" operator="containsText" text="MEDIO ALTO">
      <formula>NOT(ISERROR(SEARCH("MEDIO ALTO",O69)))</formula>
    </cfRule>
  </conditionalFormatting>
  <conditionalFormatting sqref="AK69:AK71">
    <cfRule type="expression" dxfId="355" priority="707">
      <formula>R69="No_existen"</formula>
    </cfRule>
  </conditionalFormatting>
  <conditionalFormatting sqref="AO69:AO71">
    <cfRule type="expression" dxfId="354" priority="706">
      <formula>R69="No_existen"</formula>
    </cfRule>
  </conditionalFormatting>
  <conditionalFormatting sqref="AW70:AW71">
    <cfRule type="expression" dxfId="353" priority="705">
      <formula>AV70="ASUMIR"</formula>
    </cfRule>
  </conditionalFormatting>
  <conditionalFormatting sqref="AX70:AX71">
    <cfRule type="expression" dxfId="352" priority="704">
      <formula>AV70="ASUMIR"</formula>
    </cfRule>
  </conditionalFormatting>
  <conditionalFormatting sqref="AN71">
    <cfRule type="expression" dxfId="351" priority="728">
      <formula>S71="No_existen"</formula>
    </cfRule>
  </conditionalFormatting>
  <conditionalFormatting sqref="AJ69:AJ76">
    <cfRule type="expression" dxfId="350" priority="729">
      <formula>R69="No_existen"</formula>
    </cfRule>
  </conditionalFormatting>
  <conditionalFormatting sqref="AE69:AE76">
    <cfRule type="expression" dxfId="349" priority="732">
      <formula>R69="No_existen"</formula>
    </cfRule>
  </conditionalFormatting>
  <conditionalFormatting sqref="AM69">
    <cfRule type="expression" dxfId="348" priority="735">
      <formula>S69="No_existen"</formula>
    </cfRule>
  </conditionalFormatting>
  <conditionalFormatting sqref="AA69:AA71">
    <cfRule type="expression" dxfId="347" priority="692">
      <formula>Z69="Semiautomatico"</formula>
    </cfRule>
    <cfRule type="expression" dxfId="346" priority="694">
      <formula>Z69="Manual"</formula>
    </cfRule>
    <cfRule type="expression" dxfId="345" priority="700">
      <formula>R69="No_existen"</formula>
    </cfRule>
  </conditionalFormatting>
  <conditionalFormatting sqref="AA69:AA71">
    <cfRule type="expression" dxfId="344" priority="699">
      <formula>R69="No_existen"</formula>
    </cfRule>
  </conditionalFormatting>
  <conditionalFormatting sqref="Z69:Z76">
    <cfRule type="expression" dxfId="343" priority="696">
      <formula>#REF!="No_existen"</formula>
    </cfRule>
  </conditionalFormatting>
  <conditionalFormatting sqref="AF70">
    <cfRule type="expression" dxfId="342" priority="695">
      <formula>R70="No_existen"</formula>
    </cfRule>
  </conditionalFormatting>
  <conditionalFormatting sqref="AF70">
    <cfRule type="expression" dxfId="341" priority="693">
      <formula>AE70="No asignado"</formula>
    </cfRule>
  </conditionalFormatting>
  <conditionalFormatting sqref="AY70:AY71">
    <cfRule type="expression" dxfId="340" priority="690">
      <formula>AW70&lt;&gt;"COMPARTIR"</formula>
    </cfRule>
    <cfRule type="expression" dxfId="339" priority="691">
      <formula>AW70="ASUMIR"</formula>
    </cfRule>
  </conditionalFormatting>
  <conditionalFormatting sqref="M72:M74">
    <cfRule type="containsText" dxfId="338" priority="679" operator="containsText" text="MEDIA">
      <formula>NOT(ISERROR(SEARCH("MEDIA",M72)))</formula>
    </cfRule>
    <cfRule type="containsText" dxfId="337" priority="680" operator="containsText" text="ALTA">
      <formula>NOT(ISERROR(SEARCH("ALTA",M72)))</formula>
    </cfRule>
    <cfRule type="containsText" dxfId="336" priority="681" operator="containsText" text="BAJA">
      <formula>NOT(ISERROR(SEARCH("BAJA",M72)))</formula>
    </cfRule>
  </conditionalFormatting>
  <conditionalFormatting sqref="O72:O74 P72">
    <cfRule type="containsText" dxfId="335" priority="676" operator="containsText" text="MEDIO">
      <formula>NOT(ISERROR(SEARCH("MEDIO",O72)))</formula>
    </cfRule>
    <cfRule type="containsText" dxfId="334" priority="677" operator="containsText" text="ALTO">
      <formula>NOT(ISERROR(SEARCH("ALTO",O72)))</formula>
    </cfRule>
    <cfRule type="containsText" dxfId="333" priority="678" operator="containsText" text="BAJO">
      <formula>NOT(ISERROR(SEARCH("BAJO",O72)))</formula>
    </cfRule>
  </conditionalFormatting>
  <conditionalFormatting sqref="AR72:AR74">
    <cfRule type="cellIs" dxfId="332" priority="669" operator="lessThanOrEqual">
      <formula>10</formula>
    </cfRule>
    <cfRule type="cellIs" dxfId="331" priority="670" stopIfTrue="1" operator="between">
      <formula>11</formula>
      <formula>32</formula>
    </cfRule>
    <cfRule type="cellIs" dxfId="330" priority="671" operator="greaterThanOrEqual">
      <formula>36</formula>
    </cfRule>
  </conditionalFormatting>
  <conditionalFormatting sqref="AS72">
    <cfRule type="cellIs" dxfId="329" priority="666" operator="equal">
      <formula>"LEVE"</formula>
    </cfRule>
    <cfRule type="cellIs" dxfId="328" priority="667" operator="equal">
      <formula>"MODERADO"</formula>
    </cfRule>
    <cfRule type="cellIs" dxfId="327" priority="668" operator="equal">
      <formula>"GRAVE"</formula>
    </cfRule>
  </conditionalFormatting>
  <conditionalFormatting sqref="M72:M74">
    <cfRule type="containsText" dxfId="326" priority="664" operator="containsText" text="MEDIO BAJA">
      <formula>NOT(ISERROR(SEARCH("MEDIO BAJA",M72)))</formula>
    </cfRule>
    <cfRule type="containsText" dxfId="325" priority="665" operator="containsText" text="MEDIO ALTA">
      <formula>NOT(ISERROR(SEARCH("MEDIO ALTA",M72)))</formula>
    </cfRule>
  </conditionalFormatting>
  <conditionalFormatting sqref="O72:O74">
    <cfRule type="containsText" dxfId="324" priority="662" operator="containsText" text="MEDIO BAJO">
      <formula>NOT(ISERROR(SEARCH("MEDIO BAJO",O72)))</formula>
    </cfRule>
    <cfRule type="containsText" dxfId="323" priority="663" operator="containsText" text="MEDIO ALTO">
      <formula>NOT(ISERROR(SEARCH("MEDIO ALTO",O72)))</formula>
    </cfRule>
  </conditionalFormatting>
  <conditionalFormatting sqref="AK72:AK74">
    <cfRule type="expression" dxfId="322" priority="661">
      <formula>R72="No_existen"</formula>
    </cfRule>
  </conditionalFormatting>
  <conditionalFormatting sqref="AO72:AO74">
    <cfRule type="expression" dxfId="321" priority="660">
      <formula>R72="No_existen"</formula>
    </cfRule>
  </conditionalFormatting>
  <conditionalFormatting sqref="AW74">
    <cfRule type="expression" dxfId="320" priority="659">
      <formula>AV74="ASUMIR"</formula>
    </cfRule>
  </conditionalFormatting>
  <conditionalFormatting sqref="AX74">
    <cfRule type="expression" dxfId="319" priority="658">
      <formula>AV74="ASUMIR"</formula>
    </cfRule>
  </conditionalFormatting>
  <conditionalFormatting sqref="AN72:AN74">
    <cfRule type="expression" dxfId="318" priority="682">
      <formula>S72="No_existen"</formula>
    </cfRule>
  </conditionalFormatting>
  <conditionalFormatting sqref="AI74">
    <cfRule type="expression" dxfId="317" priority="684">
      <formula>S74="No_existen"</formula>
    </cfRule>
  </conditionalFormatting>
  <conditionalFormatting sqref="AD74">
    <cfRule type="expression" dxfId="316" priority="687">
      <formula>S74="No_existen"</formula>
    </cfRule>
  </conditionalFormatting>
  <conditionalFormatting sqref="AM72">
    <cfRule type="expression" dxfId="315" priority="689">
      <formula>S72="No_existen"</formula>
    </cfRule>
  </conditionalFormatting>
  <conditionalFormatting sqref="AA72:AA74">
    <cfRule type="expression" dxfId="314" priority="646">
      <formula>Z72="Semiautomatico"</formula>
    </cfRule>
    <cfRule type="expression" dxfId="313" priority="648">
      <formula>Z72="Manual"</formula>
    </cfRule>
    <cfRule type="expression" dxfId="312" priority="654">
      <formula>R72="No_existen"</formula>
    </cfRule>
  </conditionalFormatting>
  <conditionalFormatting sqref="AA72:AA74">
    <cfRule type="expression" dxfId="311" priority="653">
      <formula>R72="No_existen"</formula>
    </cfRule>
  </conditionalFormatting>
  <conditionalFormatting sqref="AY72:AY74">
    <cfRule type="expression" dxfId="310" priority="644">
      <formula>AW72&lt;&gt;"COMPARTIR"</formula>
    </cfRule>
    <cfRule type="expression" dxfId="309" priority="645">
      <formula>AW72="ASUMIR"</formula>
    </cfRule>
  </conditionalFormatting>
  <conditionalFormatting sqref="M75:M77">
    <cfRule type="containsText" dxfId="308" priority="633" operator="containsText" text="MEDIA">
      <formula>NOT(ISERROR(SEARCH("MEDIA",M75)))</formula>
    </cfRule>
    <cfRule type="containsText" dxfId="307" priority="634" operator="containsText" text="ALTA">
      <formula>NOT(ISERROR(SEARCH("ALTA",M75)))</formula>
    </cfRule>
    <cfRule type="containsText" dxfId="306" priority="635" operator="containsText" text="BAJA">
      <formula>NOT(ISERROR(SEARCH("BAJA",M75)))</formula>
    </cfRule>
  </conditionalFormatting>
  <conditionalFormatting sqref="O75:O77 P75">
    <cfRule type="containsText" dxfId="305" priority="630" operator="containsText" text="MEDIO">
      <formula>NOT(ISERROR(SEARCH("MEDIO",O75)))</formula>
    </cfRule>
    <cfRule type="containsText" dxfId="304" priority="631" operator="containsText" text="ALTO">
      <formula>NOT(ISERROR(SEARCH("ALTO",O75)))</formula>
    </cfRule>
    <cfRule type="containsText" dxfId="303" priority="632" operator="containsText" text="BAJO">
      <formula>NOT(ISERROR(SEARCH("BAJO",O75)))</formula>
    </cfRule>
  </conditionalFormatting>
  <conditionalFormatting sqref="AR75:AR77">
    <cfRule type="cellIs" dxfId="302" priority="623" operator="lessThanOrEqual">
      <formula>10</formula>
    </cfRule>
    <cfRule type="cellIs" dxfId="301" priority="624" stopIfTrue="1" operator="between">
      <formula>11</formula>
      <formula>32</formula>
    </cfRule>
    <cfRule type="cellIs" dxfId="300" priority="625" operator="greaterThanOrEqual">
      <formula>36</formula>
    </cfRule>
  </conditionalFormatting>
  <conditionalFormatting sqref="AS75">
    <cfRule type="cellIs" dxfId="299" priority="620" operator="equal">
      <formula>"LEVE"</formula>
    </cfRule>
    <cfRule type="cellIs" dxfId="298" priority="621" operator="equal">
      <formula>"MODERADO"</formula>
    </cfRule>
    <cfRule type="cellIs" dxfId="297" priority="622" operator="equal">
      <formula>"GRAVE"</formula>
    </cfRule>
  </conditionalFormatting>
  <conditionalFormatting sqref="M75:M77">
    <cfRule type="containsText" dxfId="296" priority="618" operator="containsText" text="MEDIO BAJA">
      <formula>NOT(ISERROR(SEARCH("MEDIO BAJA",M75)))</formula>
    </cfRule>
    <cfRule type="containsText" dxfId="295" priority="619" operator="containsText" text="MEDIO ALTA">
      <formula>NOT(ISERROR(SEARCH("MEDIO ALTA",M75)))</formula>
    </cfRule>
  </conditionalFormatting>
  <conditionalFormatting sqref="O75:O77">
    <cfRule type="containsText" dxfId="294" priority="616" operator="containsText" text="MEDIO BAJO">
      <formula>NOT(ISERROR(SEARCH("MEDIO BAJO",O75)))</formula>
    </cfRule>
    <cfRule type="containsText" dxfId="293" priority="617" operator="containsText" text="MEDIO ALTO">
      <formula>NOT(ISERROR(SEARCH("MEDIO ALTO",O75)))</formula>
    </cfRule>
  </conditionalFormatting>
  <conditionalFormatting sqref="AK75 AK77">
    <cfRule type="expression" dxfId="292" priority="615">
      <formula>R75="No_existen"</formula>
    </cfRule>
  </conditionalFormatting>
  <conditionalFormatting sqref="AP75 AO75:AO77">
    <cfRule type="expression" dxfId="291" priority="614">
      <formula>R75="No_existen"</formula>
    </cfRule>
  </conditionalFormatting>
  <conditionalFormatting sqref="AW76:AW77">
    <cfRule type="expression" dxfId="290" priority="613">
      <formula>AV76="ASUMIR"</formula>
    </cfRule>
  </conditionalFormatting>
  <conditionalFormatting sqref="AX76:AX77">
    <cfRule type="expression" dxfId="289" priority="612">
      <formula>AV76="ASUMIR"</formula>
    </cfRule>
  </conditionalFormatting>
  <conditionalFormatting sqref="AN75:AN77">
    <cfRule type="expression" dxfId="288" priority="636">
      <formula>S75="No_existen"</formula>
    </cfRule>
  </conditionalFormatting>
  <conditionalFormatting sqref="AJ77">
    <cfRule type="expression" dxfId="287" priority="637">
      <formula>R77="No_existen"</formula>
    </cfRule>
  </conditionalFormatting>
  <conditionalFormatting sqref="AI75:AI77">
    <cfRule type="expression" dxfId="286" priority="638">
      <formula>S75="No_existen"</formula>
    </cfRule>
  </conditionalFormatting>
  <conditionalFormatting sqref="AH75">
    <cfRule type="expression" dxfId="285" priority="639">
      <formula>S75="No_existen"</formula>
    </cfRule>
  </conditionalFormatting>
  <conditionalFormatting sqref="AE77">
    <cfRule type="expression" dxfId="284" priority="640">
      <formula>R77="No_existen"</formula>
    </cfRule>
  </conditionalFormatting>
  <conditionalFormatting sqref="AD75:AD77">
    <cfRule type="expression" dxfId="283" priority="641">
      <formula>S75="No_existen"</formula>
    </cfRule>
  </conditionalFormatting>
  <conditionalFormatting sqref="AM75">
    <cfRule type="expression" dxfId="282" priority="643">
      <formula>S75="No_existen"</formula>
    </cfRule>
  </conditionalFormatting>
  <conditionalFormatting sqref="AA75:AA77">
    <cfRule type="expression" dxfId="281" priority="600">
      <formula>Z75="Semiautomatico"</formula>
    </cfRule>
    <cfRule type="expression" dxfId="280" priority="602">
      <formula>Z75="Manual"</formula>
    </cfRule>
    <cfRule type="expression" dxfId="279" priority="608">
      <formula>R75="No_existen"</formula>
    </cfRule>
  </conditionalFormatting>
  <conditionalFormatting sqref="AA75:AA77">
    <cfRule type="expression" dxfId="278" priority="607">
      <formula>R75="No_existen"</formula>
    </cfRule>
  </conditionalFormatting>
  <conditionalFormatting sqref="Z77">
    <cfRule type="expression" dxfId="277" priority="604">
      <formula>#REF!="No_existen"</formula>
    </cfRule>
  </conditionalFormatting>
  <conditionalFormatting sqref="AF77">
    <cfRule type="expression" dxfId="276" priority="603">
      <formula>R77="No_existen"</formula>
    </cfRule>
  </conditionalFormatting>
  <conditionalFormatting sqref="AF77">
    <cfRule type="expression" dxfId="275" priority="601">
      <formula>AE77="No asignado"</formula>
    </cfRule>
  </conditionalFormatting>
  <conditionalFormatting sqref="AY75:AY77">
    <cfRule type="expression" dxfId="274" priority="598">
      <formula>AW75&lt;&gt;"COMPARTIR"</formula>
    </cfRule>
    <cfRule type="expression" dxfId="273" priority="599">
      <formula>AW75="ASUMIR"</formula>
    </cfRule>
  </conditionalFormatting>
  <conditionalFormatting sqref="AT15">
    <cfRule type="cellIs" dxfId="272" priority="303" operator="equal">
      <formula>"LEVE"</formula>
    </cfRule>
    <cfRule type="cellIs" dxfId="271" priority="304" operator="equal">
      <formula>"MODERADO"</formula>
    </cfRule>
    <cfRule type="cellIs" dxfId="270" priority="305" operator="equal">
      <formula>"GRAVE"</formula>
    </cfRule>
  </conditionalFormatting>
  <conditionalFormatting sqref="AW15">
    <cfRule type="expression" dxfId="269" priority="302">
      <formula>AV15="ASUMIR"</formula>
    </cfRule>
  </conditionalFormatting>
  <conditionalFormatting sqref="AX15">
    <cfRule type="expression" dxfId="268" priority="301">
      <formula>AV15="ASUMIR"</formula>
    </cfRule>
  </conditionalFormatting>
  <conditionalFormatting sqref="AU18">
    <cfRule type="cellIs" dxfId="267" priority="298" operator="equal">
      <formula>"LEVE"</formula>
    </cfRule>
    <cfRule type="cellIs" dxfId="266" priority="299" operator="equal">
      <formula>"MODERADO"</formula>
    </cfRule>
    <cfRule type="cellIs" dxfId="265" priority="300" operator="equal">
      <formula>"GRAVE"</formula>
    </cfRule>
  </conditionalFormatting>
  <conditionalFormatting sqref="AW18">
    <cfRule type="expression" dxfId="264" priority="297">
      <formula>AV18="ASUMIR"</formula>
    </cfRule>
  </conditionalFormatting>
  <conditionalFormatting sqref="AX18">
    <cfRule type="expression" dxfId="263" priority="296">
      <formula>AV18="ASUMIR"</formula>
    </cfRule>
  </conditionalFormatting>
  <conditionalFormatting sqref="AW21">
    <cfRule type="expression" dxfId="262" priority="295">
      <formula>AV21="ASUMIR"</formula>
    </cfRule>
  </conditionalFormatting>
  <conditionalFormatting sqref="AX21">
    <cfRule type="expression" dxfId="261" priority="294">
      <formula>AV21="ASUMIR"</formula>
    </cfRule>
  </conditionalFormatting>
  <conditionalFormatting sqref="AW30">
    <cfRule type="expression" dxfId="260" priority="270">
      <formula>AV30="ASUMIR"</formula>
    </cfRule>
  </conditionalFormatting>
  <conditionalFormatting sqref="AX30">
    <cfRule type="expression" dxfId="259" priority="269">
      <formula>AV30="ASUMIR"</formula>
    </cfRule>
  </conditionalFormatting>
  <conditionalFormatting sqref="AW39">
    <cfRule type="expression" dxfId="258" priority="267">
      <formula>AV39="ASUMIR"</formula>
    </cfRule>
  </conditionalFormatting>
  <conditionalFormatting sqref="AX39">
    <cfRule type="expression" dxfId="257" priority="266">
      <formula>AV39="ASUMIR"</formula>
    </cfRule>
  </conditionalFormatting>
  <conditionalFormatting sqref="AW42:AW44">
    <cfRule type="expression" dxfId="256" priority="263">
      <formula>AV42="ASUMIR"</formula>
    </cfRule>
  </conditionalFormatting>
  <conditionalFormatting sqref="AX42:AX44">
    <cfRule type="expression" dxfId="255" priority="262">
      <formula>AV42="ASUMIR"</formula>
    </cfRule>
  </conditionalFormatting>
  <conditionalFormatting sqref="AW36">
    <cfRule type="expression" dxfId="254" priority="254">
      <formula>AV36="ASUMIR"</formula>
    </cfRule>
  </conditionalFormatting>
  <conditionalFormatting sqref="AW37">
    <cfRule type="expression" dxfId="253" priority="253">
      <formula>AV37="ASUMIR"</formula>
    </cfRule>
  </conditionalFormatting>
  <conditionalFormatting sqref="AW38">
    <cfRule type="expression" dxfId="252" priority="252">
      <formula>AV38="ASUMIR"</formula>
    </cfRule>
  </conditionalFormatting>
  <conditionalFormatting sqref="AX36">
    <cfRule type="expression" dxfId="251" priority="251">
      <formula>AV36="ASUMIR"</formula>
    </cfRule>
  </conditionalFormatting>
  <conditionalFormatting sqref="AX38">
    <cfRule type="expression" dxfId="250" priority="250">
      <formula>AV38="ASUMIR"</formula>
    </cfRule>
  </conditionalFormatting>
  <conditionalFormatting sqref="AX37">
    <cfRule type="expression" dxfId="249" priority="249">
      <formula>AV37="ASUMIR"</formula>
    </cfRule>
  </conditionalFormatting>
  <conditionalFormatting sqref="R63:R64">
    <cfRule type="cellIs" dxfId="248" priority="248" operator="between">
      <formula>2</formula>
      <formula>3</formula>
    </cfRule>
  </conditionalFormatting>
  <conditionalFormatting sqref="V63">
    <cfRule type="expression" dxfId="247" priority="247">
      <formula>R63="No_existen"</formula>
    </cfRule>
  </conditionalFormatting>
  <conditionalFormatting sqref="V64">
    <cfRule type="expression" dxfId="246" priority="246">
      <formula>R64="No_existen"</formula>
    </cfRule>
  </conditionalFormatting>
  <conditionalFormatting sqref="Z63">
    <cfRule type="expression" dxfId="245" priority="245">
      <formula>$P$17="No_existen"</formula>
    </cfRule>
  </conditionalFormatting>
  <conditionalFormatting sqref="Z64">
    <cfRule type="expression" dxfId="244" priority="244">
      <formula>$P$18="No_existen"</formula>
    </cfRule>
  </conditionalFormatting>
  <conditionalFormatting sqref="AE63:AE64">
    <cfRule type="expression" dxfId="243" priority="243">
      <formula>R63="No_existen"</formula>
    </cfRule>
  </conditionalFormatting>
  <conditionalFormatting sqref="AF63:AF64">
    <cfRule type="expression" dxfId="242" priority="240">
      <formula>AE63="No asignado"</formula>
    </cfRule>
    <cfRule type="expression" dxfId="241" priority="242">
      <formula>R63="No_existen"</formula>
    </cfRule>
  </conditionalFormatting>
  <conditionalFormatting sqref="AF63:AF64">
    <cfRule type="expression" dxfId="240" priority="241">
      <formula>AE63="No asignado"</formula>
    </cfRule>
  </conditionalFormatting>
  <conditionalFormatting sqref="AJ63:AJ64">
    <cfRule type="expression" dxfId="239" priority="239">
      <formula>R63="No_existen"</formula>
    </cfRule>
  </conditionalFormatting>
  <conditionalFormatting sqref="AK63:AK64">
    <cfRule type="expression" dxfId="238" priority="238">
      <formula>R63="No_existen"</formula>
    </cfRule>
  </conditionalFormatting>
  <conditionalFormatting sqref="AO63:AO64">
    <cfRule type="expression" dxfId="237" priority="237">
      <formula>R63="No_existen"</formula>
    </cfRule>
  </conditionalFormatting>
  <conditionalFormatting sqref="AT63">
    <cfRule type="cellIs" dxfId="236" priority="234" operator="equal">
      <formula>"LEVE"</formula>
    </cfRule>
    <cfRule type="cellIs" dxfId="235" priority="235" operator="equal">
      <formula>"MODERADO"</formula>
    </cfRule>
    <cfRule type="cellIs" dxfId="234" priority="236" operator="equal">
      <formula>"GRAVE"</formula>
    </cfRule>
  </conditionalFormatting>
  <conditionalFormatting sqref="AU63">
    <cfRule type="cellIs" dxfId="233" priority="231" operator="equal">
      <formula>"LEVE"</formula>
    </cfRule>
    <cfRule type="cellIs" dxfId="232" priority="232" operator="equal">
      <formula>"MODERADO"</formula>
    </cfRule>
    <cfRule type="cellIs" dxfId="231" priority="233" operator="equal">
      <formula>"GRAVE"</formula>
    </cfRule>
  </conditionalFormatting>
  <conditionalFormatting sqref="V67">
    <cfRule type="expression" dxfId="230" priority="203">
      <formula>R67="No_existen"</formula>
    </cfRule>
  </conditionalFormatting>
  <conditionalFormatting sqref="V66">
    <cfRule type="expression" dxfId="229" priority="202">
      <formula>R66="No_existen"</formula>
    </cfRule>
  </conditionalFormatting>
  <conditionalFormatting sqref="AF66">
    <cfRule type="expression" dxfId="228" priority="201">
      <formula>R66="No_existen"</formula>
    </cfRule>
  </conditionalFormatting>
  <conditionalFormatting sqref="AF66">
    <cfRule type="expression" dxfId="227" priority="200">
      <formula>AE66="No asignado"</formula>
    </cfRule>
  </conditionalFormatting>
  <conditionalFormatting sqref="AF66">
    <cfRule type="expression" dxfId="226" priority="199">
      <formula>R66="No_existen"</formula>
    </cfRule>
  </conditionalFormatting>
  <conditionalFormatting sqref="AT66">
    <cfRule type="cellIs" dxfId="225" priority="196" operator="equal">
      <formula>"LEVE"</formula>
    </cfRule>
    <cfRule type="cellIs" dxfId="224" priority="197" operator="equal">
      <formula>"MODERADO"</formula>
    </cfRule>
    <cfRule type="cellIs" dxfId="223" priority="198" operator="equal">
      <formula>"GRAVE"</formula>
    </cfRule>
  </conditionalFormatting>
  <conditionalFormatting sqref="AU66">
    <cfRule type="cellIs" dxfId="222" priority="193" operator="equal">
      <formula>"LEVE"</formula>
    </cfRule>
    <cfRule type="cellIs" dxfId="221" priority="194" operator="equal">
      <formula>"MODERADO"</formula>
    </cfRule>
    <cfRule type="cellIs" dxfId="220" priority="195" operator="equal">
      <formula>"GRAVE"</formula>
    </cfRule>
  </conditionalFormatting>
  <conditionalFormatting sqref="AW66">
    <cfRule type="expression" dxfId="219" priority="192">
      <formula>AV66="ASUMIR"</formula>
    </cfRule>
  </conditionalFormatting>
  <conditionalFormatting sqref="AX66">
    <cfRule type="expression" dxfId="218" priority="191">
      <formula>AV66="ASUMIR"</formula>
    </cfRule>
  </conditionalFormatting>
  <conditionalFormatting sqref="V72">
    <cfRule type="expression" dxfId="217" priority="190">
      <formula>R72="No_existen"</formula>
    </cfRule>
  </conditionalFormatting>
  <conditionalFormatting sqref="V69">
    <cfRule type="expression" dxfId="216" priority="189">
      <formula>S69="No_existen"</formula>
    </cfRule>
  </conditionalFormatting>
  <conditionalFormatting sqref="V70">
    <cfRule type="expression" dxfId="215" priority="188">
      <formula>S70="No_existen"</formula>
    </cfRule>
  </conditionalFormatting>
  <conditionalFormatting sqref="V70">
    <cfRule type="expression" dxfId="214" priority="187">
      <formula>S70=""</formula>
    </cfRule>
  </conditionalFormatting>
  <conditionalFormatting sqref="V71">
    <cfRule type="expression" dxfId="213" priority="186">
      <formula>S71="No_existen"</formula>
    </cfRule>
  </conditionalFormatting>
  <conditionalFormatting sqref="V71">
    <cfRule type="expression" dxfId="212" priority="185">
      <formula>S71=""</formula>
    </cfRule>
  </conditionalFormatting>
  <conditionalFormatting sqref="V73:V74">
    <cfRule type="expression" dxfId="211" priority="184">
      <formula>S73="No_existen"</formula>
    </cfRule>
  </conditionalFormatting>
  <conditionalFormatting sqref="V73:V74">
    <cfRule type="expression" dxfId="210" priority="183">
      <formula>S73=""</formula>
    </cfRule>
  </conditionalFormatting>
  <conditionalFormatting sqref="V75:V76">
    <cfRule type="expression" dxfId="209" priority="182">
      <formula>S75="No_existen"</formula>
    </cfRule>
  </conditionalFormatting>
  <conditionalFormatting sqref="V75:V76">
    <cfRule type="expression" dxfId="208" priority="181">
      <formula>S75=""</formula>
    </cfRule>
  </conditionalFormatting>
  <conditionalFormatting sqref="AF69">
    <cfRule type="expression" dxfId="207" priority="180">
      <formula>#REF!="No_existen"</formula>
    </cfRule>
  </conditionalFormatting>
  <conditionalFormatting sqref="AF69">
    <cfRule type="expression" dxfId="206" priority="179">
      <formula>AE69="No asignado"</formula>
    </cfRule>
  </conditionalFormatting>
  <conditionalFormatting sqref="AF71:AF76">
    <cfRule type="expression" dxfId="205" priority="178">
      <formula>#REF!="No_existen"</formula>
    </cfRule>
  </conditionalFormatting>
  <conditionalFormatting sqref="AF71:AF76">
    <cfRule type="expression" dxfId="204" priority="177">
      <formula>AE71="No asignado"</formula>
    </cfRule>
  </conditionalFormatting>
  <conditionalFormatting sqref="AK76">
    <cfRule type="expression" dxfId="203" priority="176">
      <formula>R76="No_existen"</formula>
    </cfRule>
  </conditionalFormatting>
  <conditionalFormatting sqref="AT69">
    <cfRule type="cellIs" dxfId="202" priority="173" operator="equal">
      <formula>"LEVE"</formula>
    </cfRule>
    <cfRule type="cellIs" dxfId="201" priority="174" operator="equal">
      <formula>"MODERADO"</formula>
    </cfRule>
    <cfRule type="cellIs" dxfId="200" priority="175" operator="equal">
      <formula>"GRAVE"</formula>
    </cfRule>
  </conditionalFormatting>
  <conditionalFormatting sqref="AT72">
    <cfRule type="cellIs" dxfId="199" priority="170" operator="equal">
      <formula>"LEVE"</formula>
    </cfRule>
    <cfRule type="cellIs" dxfId="198" priority="171" operator="equal">
      <formula>"MODERADO"</formula>
    </cfRule>
    <cfRule type="cellIs" dxfId="197" priority="172" operator="equal">
      <formula>"GRAVE"</formula>
    </cfRule>
  </conditionalFormatting>
  <conditionalFormatting sqref="AT75">
    <cfRule type="cellIs" dxfId="196" priority="167" operator="equal">
      <formula>"LEVE"</formula>
    </cfRule>
    <cfRule type="cellIs" dxfId="195" priority="168" operator="equal">
      <formula>"MODERADO"</formula>
    </cfRule>
    <cfRule type="cellIs" dxfId="194" priority="169" operator="equal">
      <formula>"GRAVE"</formula>
    </cfRule>
  </conditionalFormatting>
  <conditionalFormatting sqref="AU72">
    <cfRule type="cellIs" dxfId="193" priority="164" operator="equal">
      <formula>"LEVE"</formula>
    </cfRule>
    <cfRule type="cellIs" dxfId="192" priority="165" operator="equal">
      <formula>"MODERADO"</formula>
    </cfRule>
    <cfRule type="cellIs" dxfId="191" priority="166" operator="equal">
      <formula>"GRAVE"</formula>
    </cfRule>
  </conditionalFormatting>
  <conditionalFormatting sqref="AU75">
    <cfRule type="cellIs" dxfId="190" priority="161" operator="equal">
      <formula>"LEVE"</formula>
    </cfRule>
    <cfRule type="cellIs" dxfId="189" priority="162" operator="equal">
      <formula>"MODERADO"</formula>
    </cfRule>
    <cfRule type="cellIs" dxfId="188" priority="163" operator="equal">
      <formula>"GRAVE"</formula>
    </cfRule>
  </conditionalFormatting>
  <conditionalFormatting sqref="AW72:AW73">
    <cfRule type="expression" dxfId="187" priority="158">
      <formula>AV72="ASUMIR"</formula>
    </cfRule>
  </conditionalFormatting>
  <conditionalFormatting sqref="AX72">
    <cfRule type="expression" dxfId="186" priority="157">
      <formula>AV72="ASUMIR"</formula>
    </cfRule>
  </conditionalFormatting>
  <conditionalFormatting sqref="AX73">
    <cfRule type="expression" dxfId="185" priority="156">
      <formula>AV73="ASUMIR"</formula>
    </cfRule>
  </conditionalFormatting>
  <conditionalFormatting sqref="AW75">
    <cfRule type="expression" dxfId="184" priority="155">
      <formula>AV75="ASUMIR"</formula>
    </cfRule>
  </conditionalFormatting>
  <conditionalFormatting sqref="AX75">
    <cfRule type="expression" dxfId="183" priority="154">
      <formula>AV75="ASUMIR"</formula>
    </cfRule>
  </conditionalFormatting>
  <conditionalFormatting sqref="AW54:AW55">
    <cfRule type="expression" dxfId="182" priority="122">
      <formula>AV54="ASUMIR"</formula>
    </cfRule>
  </conditionalFormatting>
  <conditionalFormatting sqref="AX54:AX56">
    <cfRule type="expression" dxfId="181" priority="121">
      <formula>AV54="ASUMIR"</formula>
    </cfRule>
  </conditionalFormatting>
  <conditionalFormatting sqref="AW56">
    <cfRule type="expression" dxfId="180" priority="120">
      <formula>AV56="ASUMIR"</formula>
    </cfRule>
  </conditionalFormatting>
  <conditionalFormatting sqref="AY69">
    <cfRule type="expression" dxfId="179" priority="101">
      <formula>AW69&lt;&gt;"COMPARTIR"</formula>
    </cfRule>
    <cfRule type="expression" dxfId="178" priority="102">
      <formula>AW69="ASUMIR"</formula>
    </cfRule>
  </conditionalFormatting>
  <conditionalFormatting sqref="AX69">
    <cfRule type="expression" dxfId="177" priority="98">
      <formula>AV69="ASUMIR"</formula>
    </cfRule>
  </conditionalFormatting>
  <conditionalFormatting sqref="AW69">
    <cfRule type="expression" dxfId="176" priority="97">
      <formula>AV70="ASUMIR"</formula>
    </cfRule>
  </conditionalFormatting>
  <conditionalFormatting sqref="N12 M12:M14">
    <cfRule type="containsText" dxfId="175" priority="86" operator="containsText" text="MEDIA">
      <formula>NOT(ISERROR(SEARCH("MEDIA",M12)))</formula>
    </cfRule>
    <cfRule type="containsText" dxfId="174" priority="87" operator="containsText" text="ALTA">
      <formula>NOT(ISERROR(SEARCH("ALTA",M12)))</formula>
    </cfRule>
    <cfRule type="containsText" dxfId="173" priority="88" operator="containsText" text="BAJA">
      <formula>NOT(ISERROR(SEARCH("BAJA",M12)))</formula>
    </cfRule>
  </conditionalFormatting>
  <conditionalFormatting sqref="P12 O12:O14">
    <cfRule type="containsText" dxfId="172" priority="83" operator="containsText" text="MEDIO">
      <formula>NOT(ISERROR(SEARCH("MEDIO",O12)))</formula>
    </cfRule>
    <cfRule type="containsText" dxfId="171" priority="84" operator="containsText" text="ALTO">
      <formula>NOT(ISERROR(SEARCH("ALTO",O12)))</formula>
    </cfRule>
    <cfRule type="containsText" dxfId="170" priority="85" operator="containsText" text="BAJO">
      <formula>NOT(ISERROR(SEARCH("BAJO",O12)))</formula>
    </cfRule>
  </conditionalFormatting>
  <conditionalFormatting sqref="R12:R14">
    <cfRule type="cellIs" dxfId="169" priority="82" operator="between">
      <formula>2</formula>
      <formula>3</formula>
    </cfRule>
  </conditionalFormatting>
  <conditionalFormatting sqref="Q12:Q14">
    <cfRule type="cellIs" dxfId="168" priority="79" operator="lessThanOrEqual">
      <formula>3</formula>
    </cfRule>
    <cfRule type="cellIs" dxfId="167" priority="80" stopIfTrue="1" operator="between">
      <formula>4</formula>
      <formula>9</formula>
    </cfRule>
    <cfRule type="cellIs" dxfId="166" priority="81" operator="greaterThanOrEqual">
      <formula>10</formula>
    </cfRule>
  </conditionalFormatting>
  <conditionalFormatting sqref="AR12:AR14">
    <cfRule type="cellIs" dxfId="165" priority="76" operator="lessThanOrEqual">
      <formula>10</formula>
    </cfRule>
    <cfRule type="cellIs" dxfId="164" priority="77" stopIfTrue="1" operator="between">
      <formula>11</formula>
      <formula>32</formula>
    </cfRule>
    <cfRule type="cellIs" dxfId="163" priority="78" operator="greaterThanOrEqual">
      <formula>36</formula>
    </cfRule>
  </conditionalFormatting>
  <conditionalFormatting sqref="AS12">
    <cfRule type="cellIs" dxfId="162" priority="73" operator="equal">
      <formula>"LEVE"</formula>
    </cfRule>
    <cfRule type="cellIs" dxfId="161" priority="74" operator="equal">
      <formula>"MODERADO"</formula>
    </cfRule>
    <cfRule type="cellIs" dxfId="160" priority="75" operator="equal">
      <formula>"GRAVE"</formula>
    </cfRule>
  </conditionalFormatting>
  <conditionalFormatting sqref="M12:M14">
    <cfRule type="containsText" dxfId="159" priority="71" operator="containsText" text="MEDIO BAJA">
      <formula>NOT(ISERROR(SEARCH("MEDIO BAJA",M12)))</formula>
    </cfRule>
    <cfRule type="containsText" dxfId="158" priority="72" operator="containsText" text="MEDIO ALTA">
      <formula>NOT(ISERROR(SEARCH("MEDIO ALTA",M12)))</formula>
    </cfRule>
  </conditionalFormatting>
  <conditionalFormatting sqref="O12:O14">
    <cfRule type="containsText" dxfId="157" priority="69" operator="containsText" text="MEDIO BAJO">
      <formula>NOT(ISERROR(SEARCH("MEDIO BAJO",O12)))</formula>
    </cfRule>
    <cfRule type="containsText" dxfId="156" priority="70" operator="containsText" text="MEDIO ALTO">
      <formula>NOT(ISERROR(SEARCH("MEDIO ALTO",O12)))</formula>
    </cfRule>
  </conditionalFormatting>
  <conditionalFormatting sqref="AL12 AK12:AK14 AL9">
    <cfRule type="expression" dxfId="155" priority="68">
      <formula>R9="No_existen"</formula>
    </cfRule>
  </conditionalFormatting>
  <conditionalFormatting sqref="AP12 AO12:AO14">
    <cfRule type="expression" dxfId="154" priority="67">
      <formula>R12="No_existen"</formula>
    </cfRule>
  </conditionalFormatting>
  <conditionalFormatting sqref="AW12:AW14">
    <cfRule type="expression" dxfId="153" priority="66">
      <formula>AV12="ASUMIR"</formula>
    </cfRule>
  </conditionalFormatting>
  <conditionalFormatting sqref="AX12:AX14">
    <cfRule type="expression" dxfId="152" priority="65">
      <formula>AV12="ASUMIR"</formula>
    </cfRule>
  </conditionalFormatting>
  <conditionalFormatting sqref="AN9:AN14">
    <cfRule type="expression" dxfId="151" priority="89">
      <formula>S9="No_existen"</formula>
    </cfRule>
  </conditionalFormatting>
  <conditionalFormatting sqref="AJ12:AJ14">
    <cfRule type="expression" dxfId="150" priority="90">
      <formula>R12="No_existen"</formula>
    </cfRule>
  </conditionalFormatting>
  <conditionalFormatting sqref="AI9:AI14">
    <cfRule type="expression" dxfId="149" priority="91">
      <formula>S9="No_existen"</formula>
    </cfRule>
  </conditionalFormatting>
  <conditionalFormatting sqref="AH12 AH9">
    <cfRule type="expression" dxfId="148" priority="92">
      <formula>S9="No_existen"</formula>
    </cfRule>
  </conditionalFormatting>
  <conditionalFormatting sqref="AE12:AE14">
    <cfRule type="expression" dxfId="147" priority="93">
      <formula>R12="No_existen"</formula>
    </cfRule>
  </conditionalFormatting>
  <conditionalFormatting sqref="AD12:AD14">
    <cfRule type="expression" dxfId="146" priority="94">
      <formula>S12="No_existen"</formula>
    </cfRule>
  </conditionalFormatting>
  <conditionalFormatting sqref="AQ12:AQ14">
    <cfRule type="containsText" dxfId="145" priority="62" operator="containsText" text="DÉBIL">
      <formula>NOT(ISERROR(SEARCH("DÉBIL",AQ12)))</formula>
    </cfRule>
    <cfRule type="containsText" dxfId="144" priority="63" operator="containsText" text="ACEPTABLE">
      <formula>NOT(ISERROR(SEARCH("ACEPTABLE",AQ12)))</formula>
    </cfRule>
    <cfRule type="containsText" dxfId="143" priority="64" operator="containsText" text="FUERTE">
      <formula>NOT(ISERROR(SEARCH("FUERTE",AQ12)))</formula>
    </cfRule>
  </conditionalFormatting>
  <conditionalFormatting sqref="AC12">
    <cfRule type="expression" dxfId="142" priority="95">
      <formula>S12="No_existen"</formula>
    </cfRule>
  </conditionalFormatting>
  <conditionalFormatting sqref="AM12 AM9">
    <cfRule type="expression" dxfId="141" priority="96">
      <formula>S9="No_existen"</formula>
    </cfRule>
  </conditionalFormatting>
  <conditionalFormatting sqref="AA12:AA14">
    <cfRule type="expression" dxfId="140" priority="56">
      <formula>Z12="Semiautomatico"</formula>
    </cfRule>
    <cfRule type="expression" dxfId="139" priority="57">
      <formula>Z12="Manual"</formula>
    </cfRule>
    <cfRule type="expression" dxfId="138" priority="61">
      <formula>R12="No_existen"</formula>
    </cfRule>
  </conditionalFormatting>
  <conditionalFormatting sqref="AA12:AA14">
    <cfRule type="expression" dxfId="137" priority="60">
      <formula>R12="No_existen"</formula>
    </cfRule>
  </conditionalFormatting>
  <conditionalFormatting sqref="AQ12:AQ14">
    <cfRule type="containsText" dxfId="136" priority="59" operator="containsText" text="INEXISTENTE">
      <formula>NOT(ISERROR(SEARCH("INEXISTENTE",AQ12)))</formula>
    </cfRule>
  </conditionalFormatting>
  <conditionalFormatting sqref="Z12:Z14">
    <cfRule type="expression" dxfId="135" priority="58">
      <formula>$R$9="No_existen"</formula>
    </cfRule>
  </conditionalFormatting>
  <conditionalFormatting sqref="V12">
    <cfRule type="expression" dxfId="134" priority="55">
      <formula>R12="No_existen"</formula>
    </cfRule>
  </conditionalFormatting>
  <conditionalFormatting sqref="V13">
    <cfRule type="expression" dxfId="133" priority="54">
      <formula>R13="No_existen"</formula>
    </cfRule>
  </conditionalFormatting>
  <conditionalFormatting sqref="V14">
    <cfRule type="expression" dxfId="132" priority="53">
      <formula>R14="No_existen"</formula>
    </cfRule>
  </conditionalFormatting>
  <conditionalFormatting sqref="AF12">
    <cfRule type="expression" dxfId="131" priority="52">
      <formula>#REF!="No_existen"</formula>
    </cfRule>
  </conditionalFormatting>
  <conditionalFormatting sqref="AF12:AF14">
    <cfRule type="expression" dxfId="130" priority="51">
      <formula>AE12="No asignado"</formula>
    </cfRule>
  </conditionalFormatting>
  <conditionalFormatting sqref="AF13">
    <cfRule type="expression" dxfId="129" priority="50">
      <formula>#REF!="No_existen"</formula>
    </cfRule>
  </conditionalFormatting>
  <conditionalFormatting sqref="AF14">
    <cfRule type="expression" dxfId="128" priority="49">
      <formula>#REF!="No_existen"</formula>
    </cfRule>
  </conditionalFormatting>
  <conditionalFormatting sqref="AU12">
    <cfRule type="cellIs" dxfId="127" priority="46" operator="equal">
      <formula>"LEVE"</formula>
    </cfRule>
    <cfRule type="cellIs" dxfId="126" priority="47" operator="equal">
      <formula>"MODERADO"</formula>
    </cfRule>
    <cfRule type="cellIs" dxfId="125" priority="48" operator="equal">
      <formula>"GRAVE"</formula>
    </cfRule>
  </conditionalFormatting>
  <conditionalFormatting sqref="AY12">
    <cfRule type="expression" dxfId="124" priority="44">
      <formula>AW12&lt;&gt;"COMPARTIR"</formula>
    </cfRule>
    <cfRule type="expression" dxfId="123" priority="45">
      <formula>AW12="ASUMIR"</formula>
    </cfRule>
  </conditionalFormatting>
  <conditionalFormatting sqref="AY13">
    <cfRule type="expression" dxfId="122" priority="42">
      <formula>AW13&lt;&gt;"COMPARTIR"</formula>
    </cfRule>
    <cfRule type="expression" dxfId="121" priority="43">
      <formula>AW13="ASUMIR"</formula>
    </cfRule>
  </conditionalFormatting>
  <conditionalFormatting sqref="AY14">
    <cfRule type="expression" dxfId="120" priority="40">
      <formula>AW14&lt;&gt;"COMPARTIR"</formula>
    </cfRule>
    <cfRule type="expression" dxfId="119" priority="41">
      <formula>AW14="ASUMIR"</formula>
    </cfRule>
  </conditionalFormatting>
  <conditionalFormatting sqref="AT12">
    <cfRule type="cellIs" dxfId="118" priority="37" operator="equal">
      <formula>"LEVE"</formula>
    </cfRule>
    <cfRule type="cellIs" dxfId="117" priority="38" operator="equal">
      <formula>"MODERADO"</formula>
    </cfRule>
    <cfRule type="cellIs" dxfId="116" priority="39" operator="equal">
      <formula>"GRAVE"</formula>
    </cfRule>
  </conditionalFormatting>
  <conditionalFormatting sqref="R9">
    <cfRule type="cellIs" dxfId="115" priority="36" operator="between">
      <formula>2</formula>
      <formula>3</formula>
    </cfRule>
  </conditionalFormatting>
  <conditionalFormatting sqref="V9">
    <cfRule type="expression" dxfId="114" priority="35">
      <formula>R9="No_existen"</formula>
    </cfRule>
  </conditionalFormatting>
  <conditionalFormatting sqref="AF9">
    <cfRule type="expression" dxfId="113" priority="34">
      <formula>$R$9="No_existen"</formula>
    </cfRule>
  </conditionalFormatting>
  <conditionalFormatting sqref="AF9">
    <cfRule type="expression" dxfId="112" priority="33">
      <formula>AE9="No asignado"</formula>
    </cfRule>
  </conditionalFormatting>
  <conditionalFormatting sqref="AT9:AU9">
    <cfRule type="cellIs" dxfId="111" priority="30" operator="equal">
      <formula>"LEVE"</formula>
    </cfRule>
    <cfRule type="cellIs" dxfId="110" priority="31" operator="equal">
      <formula>"MODERADO"</formula>
    </cfRule>
    <cfRule type="cellIs" dxfId="109" priority="32" operator="equal">
      <formula>"GRAVE"</formula>
    </cfRule>
  </conditionalFormatting>
  <conditionalFormatting sqref="AW9">
    <cfRule type="expression" dxfId="108" priority="29">
      <formula>AV9="ASUMIR"</formula>
    </cfRule>
  </conditionalFormatting>
  <conditionalFormatting sqref="AX9">
    <cfRule type="expression" dxfId="107" priority="28">
      <formula>AV9="ASUMIR"</formula>
    </cfRule>
  </conditionalFormatting>
  <conditionalFormatting sqref="R24:R26">
    <cfRule type="cellIs" dxfId="106" priority="27" operator="between">
      <formula>2</formula>
      <formula>3</formula>
    </cfRule>
  </conditionalFormatting>
  <conditionalFormatting sqref="V24">
    <cfRule type="expression" dxfId="105" priority="26">
      <formula>R24="No_existen"</formula>
    </cfRule>
  </conditionalFormatting>
  <conditionalFormatting sqref="V25">
    <cfRule type="expression" dxfId="104" priority="25">
      <formula>R25="No_existen"</formula>
    </cfRule>
  </conditionalFormatting>
  <conditionalFormatting sqref="V26">
    <cfRule type="expression" dxfId="103" priority="24">
      <formula>R26="No_existen"</formula>
    </cfRule>
  </conditionalFormatting>
  <conditionalFormatting sqref="AA24:AA26">
    <cfRule type="expression" dxfId="102" priority="17">
      <formula>Z24="Semiautomatico"</formula>
    </cfRule>
    <cfRule type="expression" dxfId="101" priority="18">
      <formula>Z24="Manual"</formula>
    </cfRule>
    <cfRule type="expression" dxfId="100" priority="23">
      <formula>R24="No_existen"</formula>
    </cfRule>
  </conditionalFormatting>
  <conditionalFormatting sqref="AA24:AA26">
    <cfRule type="expression" dxfId="99" priority="22">
      <formula>R24="No_existen"</formula>
    </cfRule>
  </conditionalFormatting>
  <conditionalFormatting sqref="Z24">
    <cfRule type="expression" dxfId="98" priority="21">
      <formula>$R$30="No_existen"</formula>
    </cfRule>
  </conditionalFormatting>
  <conditionalFormatting sqref="Z25">
    <cfRule type="expression" dxfId="97" priority="20">
      <formula>$R$31="No_existen"</formula>
    </cfRule>
  </conditionalFormatting>
  <conditionalFormatting sqref="Z26">
    <cfRule type="expression" dxfId="96" priority="19">
      <formula>$R$32="No_existen"</formula>
    </cfRule>
  </conditionalFormatting>
  <conditionalFormatting sqref="AE24:AE26">
    <cfRule type="expression" dxfId="95" priority="16">
      <formula>R24="No_existen"</formula>
    </cfRule>
  </conditionalFormatting>
  <conditionalFormatting sqref="AF24">
    <cfRule type="expression" dxfId="94" priority="15">
      <formula>$P$11="No_existen"</formula>
    </cfRule>
  </conditionalFormatting>
  <conditionalFormatting sqref="AF24:AF26">
    <cfRule type="expression" dxfId="93" priority="14">
      <formula>AE24="No asignado"</formula>
    </cfRule>
  </conditionalFormatting>
  <conditionalFormatting sqref="AF25">
    <cfRule type="expression" dxfId="92" priority="13">
      <formula>$P$12="No_existen"</formula>
    </cfRule>
  </conditionalFormatting>
  <conditionalFormatting sqref="AF26">
    <cfRule type="expression" dxfId="91" priority="12">
      <formula>$P$13="No_existen"</formula>
    </cfRule>
  </conditionalFormatting>
  <conditionalFormatting sqref="AF25:AF26">
    <cfRule type="expression" dxfId="90" priority="11">
      <formula>$P$11="No_existen"</formula>
    </cfRule>
  </conditionalFormatting>
  <conditionalFormatting sqref="AF26">
    <cfRule type="expression" dxfId="89" priority="10">
      <formula>$P$11="No_existen"</formula>
    </cfRule>
  </conditionalFormatting>
  <conditionalFormatting sqref="AK24:AK26">
    <cfRule type="expression" dxfId="88" priority="8">
      <formula>R24="No_existen"</formula>
    </cfRule>
  </conditionalFormatting>
  <conditionalFormatting sqref="AJ24:AJ26">
    <cfRule type="expression" dxfId="87" priority="9">
      <formula>R24="No_existen"</formula>
    </cfRule>
  </conditionalFormatting>
  <conditionalFormatting sqref="AO24:AO26">
    <cfRule type="expression" dxfId="86" priority="7">
      <formula>R24="No_existen"</formula>
    </cfRule>
  </conditionalFormatting>
  <conditionalFormatting sqref="AU24">
    <cfRule type="cellIs" dxfId="85" priority="4" operator="equal">
      <formula>"LEVE"</formula>
    </cfRule>
    <cfRule type="cellIs" dxfId="84" priority="5" operator="equal">
      <formula>"MODERADO"</formula>
    </cfRule>
    <cfRule type="cellIs" dxfId="83" priority="6" operator="equal">
      <formula>"GRAVE"</formula>
    </cfRule>
  </conditionalFormatting>
  <conditionalFormatting sqref="AT24">
    <cfRule type="cellIs" dxfId="82" priority="1" operator="equal">
      <formula>"LEVE"</formula>
    </cfRule>
    <cfRule type="cellIs" dxfId="81" priority="2" operator="equal">
      <formula>"MODERADO"</formula>
    </cfRule>
    <cfRule type="cellIs" dxfId="80" priority="3" operator="equal">
      <formula>"GRAVE"</formula>
    </cfRule>
  </conditionalFormatting>
  <dataValidations xWindow="435" yWindow="275" count="76">
    <dataValidation type="list" allowBlank="1" showInputMessage="1" showErrorMessage="1" promptTitle="TRATAMIENTO DEL RIESGO" prompt="Defina el tratamiento que se le dará al riesgo" sqref="AV18:AV20">
      <formula1>INDIRECT($AS$18)</formula1>
    </dataValidation>
    <dataValidation type="list" allowBlank="1" showInputMessage="1" showErrorMessage="1" promptTitle="TRATAMIENTO DEL RIESGO" prompt="Defina el tratamiento que se le dará al riesgo" sqref="AV15:AV17">
      <formula1>INDIRECT($AS$15)</formula1>
    </dataValidation>
    <dataValidation type="list" allowBlank="1" showInputMessage="1" showErrorMessage="1" promptTitle="TRATAMIENTO DEL RIESGO" prompt="Defina el tratamiento que se le dará al riesgo" sqref="AV9:AV14">
      <formula1>INDIRECT($AS$9)</formula1>
    </dataValidation>
    <dataValidation allowBlank="1" showInputMessage="1" showErrorMessage="1" prompt="Identiique aquellas principales consecuencias que se pueden presentar al momento de que se materialice el riesgo" sqref="L12 L15 L18 L9 L30 L75 L72 L33:L42 L45:L54 L57:L69 L21:L24 L27"/>
    <dataValidation allowBlank="1" showInputMessage="1" showErrorMessage="1" prompt="Describa brevemente en qué consiste el riesgo" sqref="K9 K15 K18 K12 K30 K75 K72 K33:K42 K45:K54 K57:K69 K21:K24 K27"/>
    <dataValidation allowBlank="1" showInputMessage="1" showErrorMessage="1" promptTitle="CONTROL" prompt="Defina el estado del control asociado al riesgo" sqref="T30:U30 T21:U21 T27:U27 T15:U15 T9:U9 T18:U18 T33:U33 T36:U36 T39:U39 T42:U42 T45:U45 T48:U48 T51:U51 T54:U54 T57:U57 T60:U60 T63:U63 T66:U66 T69:U69 T72:U72 T75:U75 T12:U12 S9:S77 T24:U24"/>
    <dataValidation type="list" allowBlank="1" showInputMessage="1" showErrorMessage="1" errorTitle="DATO NO VALIDO" error="CELDA DE SELECCIÓN - NO CAMBIAR CONFIGURACIÓN" promptTitle="IMPACTO" prompt="Seleccione el nivel de impacto del riesgo" sqref="O9:O14">
      <formula1>INDIRECT($I$9)</formula1>
    </dataValidation>
    <dataValidation type="list" allowBlank="1" showInputMessage="1" showErrorMessage="1" errorTitle="DATO NO VALIDO" error="CELDA DE SELECCIÓN - NO CAMBIAR CONFIGURACIÓN" promptTitle="IMPACTO" prompt="Seleccione el nivel de impacto del riesgo" sqref="O15:O17">
      <formula1>INDIRECT($I$15)</formula1>
    </dataValidation>
    <dataValidation type="list" allowBlank="1" showInputMessage="1" showErrorMessage="1" errorTitle="DATO NO VALIDO" error="CELDA DE SELECCIÓN - NO CAMBIAR CONFIGURACIÓN" promptTitle="IMPACTO" prompt="Seleccione el nivel de impacto del riesgo" sqref="O18:O20">
      <formula1>INDIRECT($I$18)</formula1>
    </dataValidation>
    <dataValidation type="list" allowBlank="1" showInputMessage="1" showErrorMessage="1" sqref="G12">
      <formula1>INDIRECT($F$9)</formula1>
    </dataValidation>
    <dataValidation type="list" allowBlank="1" showInputMessage="1" showErrorMessage="1" sqref="G13 G10">
      <formula1>INDIRECT($F$10)</formula1>
    </dataValidation>
    <dataValidation type="list" allowBlank="1" showInputMessage="1" showErrorMessage="1" sqref="G14 G11">
      <formula1>INDIRECT($F$11)</formula1>
    </dataValidation>
    <dataValidation type="list" allowBlank="1" showInputMessage="1" showErrorMessage="1" sqref="G15">
      <formula1>INDIRECT($F$15)</formula1>
    </dataValidation>
    <dataValidation type="list" allowBlank="1" showInputMessage="1" showErrorMessage="1" sqref="G16">
      <formula1>INDIRECT($F$16)</formula1>
    </dataValidation>
    <dataValidation type="list" allowBlank="1" showInputMessage="1" showErrorMessage="1" sqref="G17">
      <formula1>INDIRECT($F$17)</formula1>
    </dataValidation>
    <dataValidation type="list" allowBlank="1" showInputMessage="1" showErrorMessage="1" sqref="G18">
      <formula1>INDIRECT($F$18)</formula1>
    </dataValidation>
    <dataValidation type="list" allowBlank="1" showInputMessage="1" showErrorMessage="1" sqref="G19">
      <formula1>INDIRECT($F$19)</formula1>
    </dataValidation>
    <dataValidation type="list" allowBlank="1" showInputMessage="1" showErrorMessage="1" sqref="G20">
      <formula1>INDIRECT($F$20)</formula1>
    </dataValidation>
    <dataValidation allowBlank="1" showInputMessage="1" showErrorMessage="1" prompt="Defina la acción (oportunidad de mejora) que será implementada para prevenir o mitigar el riesgo, de acuerdo al nivel de exposición del mismo._x000a__x000a_Para ello tenga en cuenta la mejora o implementación de nuevos controles." sqref="AW42:AW44 AW15 AW18 AW30 AW54:AW56 AW72:AW73 AW75 AW69 AW12:AW13 AW9:AW10"/>
    <dataValidation allowBlank="1" showInputMessage="1" showErrorMessage="1" prompt="De acuerdo al análisis de los factores interno y externos que incluyo en el estudio de contexto del proceso, establezca claramente la causa que genera el riesgo." sqref="H69:H70 H72:H74 H9:H11"/>
    <dataValidation type="custom" allowBlank="1" showInputMessage="1" showErrorMessage="1" sqref="AW57:AW68 AW16:AW17 AW70:AW71 AW74 AW76:AW77 AW19:AW29 AW31:AW41 AW45:AW53 AW11 AW14">
      <formula1>AV11&lt;&gt;"ASUMIR"</formula1>
    </dataValidation>
    <dataValidation type="list" allowBlank="1" showInputMessage="1" showErrorMessage="1" errorTitle="DATO NO VALIDO" error="CELDA DE SELECCIÓN - NO CAMBIAR CONFIGURACIÓN" promptTitle="IMPACTO" prompt="Seleccione el nivel de impacto del riesgo" sqref="O21:O24">
      <formula1>INDIRECT($I$21)</formula1>
    </dataValidation>
    <dataValidation type="list" allowBlank="1" showInputMessage="1" showErrorMessage="1" errorTitle="DATO NO VALIDO" error="CELDA DE SELECCIÓN - NO CAMBIAR CONFIGURACIÓN" promptTitle="IMPACTO" prompt="Seleccione el nivel de impacto del riesgo" sqref="O27:O29">
      <formula1>INDIRECT($I$27)</formula1>
    </dataValidation>
    <dataValidation type="date" operator="greaterThan" allowBlank="1" showInputMessage="1" showErrorMessage="1" errorTitle="ERROR EN FECHA" error="Solo se admite fecha así:_x000a__x000a_DD/MM/AAAA" promptTitle="FECHA: DD/MM/AAAA" prompt="Digite fecha en la cual se finalizará la acción preventiva para el manejo del riesgo._x000a__x000a_DD/MM/AAAA" sqref="AX9:AX77">
      <formula1>42736</formula1>
    </dataValidation>
    <dataValidation type="custom" allowBlank="1" showInputMessage="1" showErrorMessage="1" errorTitle=" NO EXISTE CONTROL" error="Si requiere registrar información cambie el estado del control." prompt="Describa el control que ACTUALMENTE tiene para mitigar o prevenir el riesgo._x000a__x000a_Si definio NO EXISTE CONTROL, deje esta celda en blanco" sqref="AH72 AH69 AH66 AH63 AH75 AH60 AH57 AH54 AH51 AH48 AH45 AH36 AH42 AH39 AH27 AH30 AH33 AH18 AH15 AH21 AH12 AH9 AH24">
      <formula1>#REF!&lt;&gt;"No_existen"</formula1>
    </dataValidation>
    <dataValidation type="list" allowBlank="1" showInputMessage="1" showErrorMessage="1" errorTitle="DATO NO VALIDO" error="CELDA DE SELECCIÓN - NO CAMBIAR CONFIGURACIÓN" promptTitle="IMPACTO" prompt="Seleccione el nivel de impacto del riesgo" sqref="O33:O35">
      <formula1>INDIRECT($I$33)</formula1>
    </dataValidation>
    <dataValidation type="list" allowBlank="1" showInputMessage="1" showErrorMessage="1" promptTitle="TRATAMIENTO DEL RIESGO" prompt="Defina el tratamiento que se le dará al riesgo" sqref="AV21:AV23">
      <formula1>INDIRECT($AS$21)</formula1>
    </dataValidation>
    <dataValidation type="list" allowBlank="1" showInputMessage="1" showErrorMessage="1" promptTitle="TRATAMIENTO DEL RIESGO" prompt="Defina el tratamiento que se le dará al riesgo" sqref="AV27:AV29">
      <formula1>INDIRECT($AS$27)</formula1>
    </dataValidation>
    <dataValidation type="list" allowBlank="1" showInputMessage="1" showErrorMessage="1" promptTitle="TRATAMIENTO DEL RIESGO" prompt="Defina el tratamiento que se le dará al riesgo" sqref="AV30:AV32 AV24:AV26">
      <formula1>INDIRECT($AS$30)</formula1>
    </dataValidation>
    <dataValidation type="list" allowBlank="1" showInputMessage="1" showErrorMessage="1" promptTitle="TRATAMIENTO DEL RIESGO" prompt="Defina el tratamiento que se le dará al riesgo" sqref="AV33:AV35">
      <formula1>INDIRECT($AS$33)</formula1>
    </dataValidation>
    <dataValidation type="list" allowBlank="1" showInputMessage="1" showErrorMessage="1" errorTitle="DATO NO VALIDO" error="CELDA DE SELECCIÓN - NO CAMBIAR CONFIGURACIÓN" promptTitle="IMPACTO" prompt="Seleccione el nivel de impacto del riesgo" sqref="O30:O32">
      <formula1>INDIRECT($I$30)</formula1>
    </dataValidation>
    <dataValidation allowBlank="1" showInputMessage="1" showErrorMessage="1" errorTitle=" NO EXISTE CONTROL" error="Si requiere registrar información cambie el estado del control." prompt="Describa el control que ACTUALMENTE tiene para mitigar o prevenir el riesgo._x000a__x000a_Si definio NO EXISTE CONTROL, deje esta celda en blanco" sqref="AB9:AD77 X15:Y15 X18:Y18 X21:Y21 X27:Y27 X30:Y30 X33:Y33 Y73:Y74 Y16:Y17 Y19:Y20 X24:Y24 Y28:Y29 Y31:Y32 X36 X39 X42 X45 X48 X51 X54 X57 X60 X63:Y63 X66:Y66 X69:Y69 X72:Y72 X75:Y75 Y76:Y77 Y64:Y65 Y67:Y68 Y70:Y71 Y34:Y62 Y13:Y14 Y25:Y26 Y10:Y11 X9:Y9 X12:Y12 W9:W77 Y22:Y23 AI9:AI77"/>
    <dataValidation allowBlank="1" showInputMessage="1" sqref="AA1048082:AA1048576 AF1048082:AF1048576 V1048082:V1048576 AF8 AA6 V1 AF6 AA1:AA4 AF1:AF4 AF78:AF1048080 V6:V1048080 AA8:AA1048080"/>
    <dataValidation type="list" allowBlank="1" showInputMessage="1" showErrorMessage="1" promptTitle="TRATAMIENTO DEL RIESGO" prompt="Defina el tratamiento que se le dará al riesgo" sqref="AV36:AV38">
      <formula1>INDIRECT($AS$36)</formula1>
    </dataValidation>
    <dataValidation type="list" allowBlank="1" showInputMessage="1" showErrorMessage="1" promptTitle="TRATAMIENTO DEL RIESGO" prompt="Defina el tratamiento que se le dará al riesgo" sqref="AV39:AV41">
      <formula1>INDIRECT($AS$39)</formula1>
    </dataValidation>
    <dataValidation type="list" allowBlank="1" showInputMessage="1" showErrorMessage="1" promptTitle="TRATAMIENTO DEL RIESGO" prompt="Defina el tratamiento que se le dará al riesgo" sqref="AV42:AV44">
      <formula1>INDIRECT($AS$42)</formula1>
    </dataValidation>
    <dataValidation type="list" allowBlank="1" showInputMessage="1" showErrorMessage="1" promptTitle="TRATAMIENTO DEL RIESGO" prompt="Defina el tratamiento que se le dará al riesgo" sqref="AV45:AV47">
      <formula1>INDIRECT($AS$45)</formula1>
    </dataValidation>
    <dataValidation type="list" allowBlank="1" showInputMessage="1" showErrorMessage="1" promptTitle="TRATAMIENTO DEL RIESGO" prompt="Defina el tratamiento que se le dará al riesgo" sqref="AV48:AV50">
      <formula1>INDIRECT($AS$48)</formula1>
    </dataValidation>
    <dataValidation type="list" allowBlank="1" showInputMessage="1" showErrorMessage="1" promptTitle="TRATAMIENTO DEL RIESGO" prompt="Defina el tratamiento que se le dará al riesgo" sqref="AV51:AV53">
      <formula1>INDIRECT($AS$51)</formula1>
    </dataValidation>
    <dataValidation type="list" allowBlank="1" showInputMessage="1" showErrorMessage="1" promptTitle="TRATAMIENTO DEL RIESGO" prompt="Defina el tratamiento que se le dará al riesgo" sqref="AV54:AV56">
      <formula1>INDIRECT($AS$54)</formula1>
    </dataValidation>
    <dataValidation type="list" allowBlank="1" showInputMessage="1" showErrorMessage="1" promptTitle="TRATAMIENTO DEL RIESGO" prompt="Defina el tratamiento que se le dará al riesgo" sqref="AV57:AV59">
      <formula1>INDIRECT($AS$57)</formula1>
    </dataValidation>
    <dataValidation type="list" allowBlank="1" showInputMessage="1" showErrorMessage="1" promptTitle="TRATAMIENTO DEL RIESGO" prompt="Defina el tratamiento que se le dará al riesgo" sqref="AV60:AV62">
      <formula1>INDIRECT($AS$60)</formula1>
    </dataValidation>
    <dataValidation type="list" allowBlank="1" showInputMessage="1" showErrorMessage="1" promptTitle="TRATAMIENTO DEL RIESGO" prompt="Defina el tratamiento que se le dará al riesgo" sqref="AV64:AV65 AV76:AV77 AV67:AV74">
      <formula1>INDIRECT(#REF!)</formula1>
    </dataValidation>
    <dataValidation type="list" allowBlank="1" showInputMessage="1" showErrorMessage="1" promptTitle="TRATAMIENTO DEL RIESGO" prompt="Defina el tratamiento que se le dará al riesgo" sqref="AV75">
      <formula1>INDIRECT($AQ$11)</formula1>
    </dataValidation>
    <dataValidation type="list" allowBlank="1" showInputMessage="1" showErrorMessage="1" promptTitle="TRATAMIENTO DEL RIESGO" prompt="Defina el tratamiento que se le dará al riesgo" sqref="AV63">
      <formula1>INDIRECT($AQ$17)</formula1>
    </dataValidation>
    <dataValidation type="list" allowBlank="1" showInputMessage="1" showErrorMessage="1" promptTitle="TRATAMIENTO DEL RIESGO" prompt="Defina el tratamiento que se le dará al riesgo" sqref="AV66">
      <formula1>INDIRECT($AQ$20)</formula1>
    </dataValidation>
    <dataValidation operator="greaterThan" allowBlank="1" showInputMessage="1" showErrorMessage="1" errorTitle="ERROR EN FECHA" error="Solo se admite fecha así:_x000a__x000a_DD/MM/AAAA" promptTitle="FECHA: DD/MM/AAAA" prompt="Digite fecha en la cual se finalizará la acción preventiva para el manejo del riesgo._x000a__x000a_DD/MM/AAAA" sqref="AY70:AY77 AY9:AY68"/>
    <dataValidation type="list" allowBlank="1" showInputMessage="1" showErrorMessage="1" sqref="E9:E77">
      <formula1>INDIRECT($C9)</formula1>
    </dataValidation>
    <dataValidation type="list" allowBlank="1" showInputMessage="1" showErrorMessage="1" errorTitle="DATO NO VALIDO" error="CELDA DE SELECCIÓN - NO CAMBIAR CONFIGURACIÓN" promptTitle="IMPACTO" prompt="Seleccione el nivel de impacto del riesgo" sqref="O36:O77">
      <formula1>INDIRECT(#REF!)</formula1>
    </dataValidation>
    <dataValidation allowBlank="1" showInputMessage="1" showErrorMessage="1" prompt="Defina el riesgo, tenga en cuanta que antes de definir el riesgo debe conocer el contexto (factores internos y externos)._x000a__x000a_RIESGO: Posibilidad de que ocurra un acontecimiento que impacte el alcance de los objetivos y resultados de la Institución " sqref="J9:J24 J27:J77"/>
    <dataValidation type="list" allowBlank="1" showInputMessage="1" showErrorMessage="1" sqref="G21:G77">
      <formula1>INDIRECT($F21)</formula1>
    </dataValidation>
    <dataValidation allowBlank="1" showInputMessage="1" showErrorMessage="1" errorTitle="DATO NO VALIDO" error="CELDA DE SELECCIÓN - NO CAMBIAR CONFIGURACIÓN" promptTitle="IMPACTO" prompt="Seleccione el nivel de impacto del riesgo" sqref="P9:P77"/>
    <dataValidation allowBlank="1" showInputMessage="1" showErrorMessage="1" errorTitle="DATO NO VALIDO" error="CELDA DE SELECCIÓN  - NO CAMBIAR CONFIGURACIÓN" promptTitle="PROBABILIDAD" prompt="Seleccione la probabilidad de ocurrencia del riesgo" sqref="N9:N77"/>
    <dataValidation type="list" allowBlank="1" showInputMessage="1" showErrorMessage="1" errorTitle="DATO NO VALIDO" error="CELDA DE SELECCIÓN  - NO CAMBIAR CONFIGURACIÓN" promptTitle="PROBABILIDAD" prompt="Seleccione la probabilidad de ocurrencia del riesgo" sqref="M9:M24 M27:M77">
      <formula1>PROBABILIDAD</formula1>
    </dataValidation>
    <dataValidation type="list" allowBlank="1" showInputMessage="1" showErrorMessage="1" sqref="F10:F77">
      <formula1>FACTOR</formula1>
    </dataValidation>
    <dataValidation allowBlank="1" showInputMessage="1" showErrorMessage="1" promptTitle="INDICADOR DE RIESGO" prompt="Digite el nombre y la formula del indicador que permita monitorear el riesgo" sqref="AT9:AT77"/>
    <dataValidation allowBlank="1" showInputMessage="1" showErrorMessage="1" promptTitle="META" prompt="Establezca la meta para el indicador, definiendo si la meta a cumplir es creciente o decreciente." sqref="AU9:AU77"/>
    <dataValidation type="list" allowBlank="1" showInputMessage="1" showErrorMessage="1" errorTitle="DATO NO VÁLIDO" error="CELDA DE SELECCIÓN - NO CAMBIAR CONFIGURACIÓN" promptTitle="CONTROL" prompt="Defina el estado del control asociado al riesgo" sqref="R9:R77">
      <formula1>CONTROLES</formula1>
    </dataValidation>
    <dataValidation type="list" allowBlank="1" showInputMessage="1" showErrorMessage="1" errorTitle="DATO NO VÁLIDO" error="CELDA DE SELECCIÓN - NO CAMBIAR CONFIGURACIÓN" promptTitle="Estado del Control" prompt="Determine el estado del control" sqref="R9:R77">
      <formula1>CONTROLES</formula1>
    </dataValidation>
    <dataValidation type="list" allowBlank="1" showInputMessage="1" showErrorMessage="1" prompt="Seleccione la CLASE de riesgo_x000a_" sqref="I9:I77">
      <formula1>CLASE_RIESGO</formula1>
    </dataValidation>
    <dataValidation allowBlank="1" showInputMessage="1" showErrorMessage="1" promptTitle="Periodicidad" prompt="Determine los intervalos en los cuales aplica el control._x000a__x000a_Si definio NO EXISTE EL CONTROL dejeesta celda en blanco" sqref="AM9:AN77"/>
    <dataValidation allowBlank="1" showInputMessage="1" showErrorMessage="1" promptTitle="Tipo de control" prompt="Defina que tipo de control es el que se aplica._x000a__x000a_Si definio NO EXISTE EL CONTROL dejeesta celda en blanco" sqref="AP9:AP77"/>
    <dataValidation type="list" allowBlank="1" showInputMessage="1" showErrorMessage="1" errorTitle=" " promptTitle="VALORACION DE LA RESPONSABILIDAD" prompt="Seleccione de la lista de desplegable la valoración dada frente a la responsabilidad del control descrito, para ello tenga en cuenta las siguientes tres caracteristicas:_x000a__x000a_-Responsable_x000a_-Segregación de funciones_x000a_-Autoridad" sqref="AE9:AE77">
      <formula1>RESPONSABILIDAD</formula1>
    </dataValidation>
    <dataValidation type="list" allowBlank="1" showInputMessage="1" showErrorMessage="1" errorTitle=" NO EXISTE CONTROL" error="Si requiere registrar información cambie el estado del control." prompt="Defina si la periodicidad empleada en el control es oportuna o no._x000a__x000a_Seleccione de la lista de desplegable" sqref="AJ9:AJ77">
      <formula1>EVAL_PERIODICIDAD</formula1>
    </dataValidation>
    <dataValidation type="list" allowBlank="1" showInputMessage="1" showErrorMessage="1" promptTitle="Periodicidad" prompt="Determine los intervalos en los cuales aplica el control._x000a__x000a_Si definio NO EXISTE EL CONTROL deje esta celda en blanco" sqref="AK9:AK77">
      <formula1>PERIODICIDAD</formula1>
    </dataValidation>
    <dataValidation type="list" allowBlank="1" showInputMessage="1" showErrorMessage="1" promptTitle="Tipo de control" prompt="Defina que tipo de control es el que se aplica._x000a__x000a_Si definio NO EXISTE EL CONTROL deje esta celda en blanco" sqref="AO9:AO77">
      <formula1>"Detectivo, Preventivo"</formula1>
    </dataValidation>
    <dataValidation allowBlank="1" showInputMessage="1" showErrorMessage="1" promptTitle="Periodicidad" prompt="Determine los intervalos en los cuales aplica el control._x000a__x000a_Si definio NO EXISTE EL CONTROL deje esta celda en blanco" sqref="AL9:AL77"/>
    <dataValidation type="list" allowBlank="1" showInputMessage="1" showErrorMessage="1" errorTitle=" NO EXISTE CONTROL" error="Si requiere registrar información cambie el estado del control." prompt="Describa el control que ACTUALMENTE tiene para mitigar o prevenir el riesgo._x000a__x000a_Si definio NO EXISTE CONTROL, deje esta celda en blanco" sqref="Z9:Z77">
      <formula1>NIVEL_AUTOMAT</formula1>
    </dataValidation>
    <dataValidation allowBlank="1" showInputMessage="1" showErrorMessage="1" errorTitle=" NO EXISTE CONTROL" error="Si requiere registrar información cambie el estado del control." prompt="Si el control es manual identifique el cargo responsable que ejecuta el control._x000a__x000a_SI el control es automatizado, identifique el aplicativo o software empleado en el control_x000a_" sqref="AG9:AG77"/>
    <dataValidation allowBlank="1" showErrorMessage="1" promptTitle="Tipo de control" prompt="Defina que tipo de control es el que se aplica._x000a__x000a_Si definio NO EXISTE EL CONTROL dejeesta celda en blanco" sqref="AQ9:AQ77"/>
    <dataValidation allowBlank="1" showInputMessage="1" promptTitle="Digitar su cargo" prompt="Digite:_x000a_Planta:  Nombre del cargo_x000a_Transitorio: Nombre de denominación_x000a_Contratista: Contrato - Orden de servicio_x000a__x000a_Si definió NO ASIGNADO, deje esta celda en blanco" sqref="AF9:AF77"/>
    <dataValidation type="list" allowBlank="1" showInputMessage="1" showErrorMessage="1" prompt="Si el tipo de mapa es PROCESO:  Seleccione el PROCESO en el cual la Unidad Organizacional o el área esta involucrada._x000a__x000a_Si el tipo de mapa es PDI: Seleccione el OBJETIVO INSTITUCIONAL  el cual la unidad organizacional o el área tiene a cargo." sqref="B9:B77">
      <formula1>INDIRECT($A$1048074)</formula1>
    </dataValidation>
    <dataValidation type="list" allowBlank="1" showInputMessage="1" showErrorMessage="1" sqref="C9:C77">
      <formula1>INDIRECT($B9)</formula1>
    </dataValidation>
    <dataValidation type="custom" allowBlank="1" showInputMessage="1" showErrorMessage="1" errorTitle="COMPARTIR" error="Si requiere involucrar otra dependencia elija como Tipo de manejo &quot;COMPARTIR&quot;" sqref="AY69">
      <formula1>AW69="COMPARTIR"</formula1>
    </dataValidation>
    <dataValidation type="list" allowBlank="1" showInputMessage="1" showErrorMessage="1" prompt="De acuerdo al tipo factor seleccionado (interno o externo) seleccione el factor específico" sqref="G9">
      <formula1>INDIRECT($F$9)</formula1>
    </dataValidation>
    <dataValidation type="list" allowBlank="1" showInputMessage="1" showErrorMessage="1" prompt="Seleccione el tipo de Factor establecido en el contexto" sqref="F9">
      <formula1>FACTOR</formula1>
    </dataValidation>
  </dataValidations>
  <pageMargins left="1.3779527559055118" right="0.15748031496062992" top="0.59055118110236227" bottom="0.39370078740157483" header="0" footer="0"/>
  <pageSetup paperSize="120" scale="58" fitToHeight="10" orientation="landscape" horizontalDpi="1200"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T73"/>
  <sheetViews>
    <sheetView zoomScale="70" zoomScaleNormal="70" zoomScaleSheetLayoutView="130" workbookViewId="0">
      <pane xSplit="4" ySplit="7" topLeftCell="E59" activePane="bottomRight" state="frozen"/>
      <selection pane="topRight" activeCell="D1" sqref="D1"/>
      <selection pane="bottomLeft" activeCell="A9" sqref="A9"/>
      <selection pane="bottomRight" activeCell="D59" sqref="D59:D61"/>
    </sheetView>
  </sheetViews>
  <sheetFormatPr baseColWidth="10" defaultColWidth="11.42578125" defaultRowHeight="12.75" x14ac:dyDescent="0.2"/>
  <cols>
    <col min="1" max="1" width="8" style="3" customWidth="1"/>
    <col min="2" max="2" width="24.7109375" style="3" customWidth="1"/>
    <col min="3" max="3" width="13.42578125" style="3" customWidth="1"/>
    <col min="4" max="4" width="22.85546875" style="4" customWidth="1"/>
    <col min="5" max="5" width="34.140625" style="4" customWidth="1"/>
    <col min="6" max="6" width="37.28515625" style="231" customWidth="1"/>
    <col min="7" max="7" width="26.42578125" style="4" customWidth="1"/>
    <col min="8" max="8" width="16" style="4" customWidth="1"/>
    <col min="9" max="9" width="22.140625" style="3" customWidth="1"/>
    <col min="10" max="10" width="19.5703125" style="3" customWidth="1"/>
    <col min="11" max="12" width="22.7109375" style="3" customWidth="1"/>
    <col min="13" max="13" width="27" style="3" customWidth="1"/>
    <col min="14" max="14" width="28.7109375" style="3" customWidth="1"/>
    <col min="15" max="16" width="22.7109375" style="3" customWidth="1"/>
    <col min="17" max="17" width="21.85546875" style="3" customWidth="1"/>
    <col min="18" max="18" width="28.85546875" style="3" customWidth="1"/>
    <col min="19" max="16384" width="11.42578125" style="3"/>
  </cols>
  <sheetData>
    <row r="1" spans="1:202" s="5" customFormat="1" ht="19.5" customHeight="1" x14ac:dyDescent="0.2">
      <c r="A1" s="72"/>
      <c r="B1" s="73"/>
      <c r="C1" s="73"/>
      <c r="D1" s="206"/>
      <c r="E1" s="206"/>
      <c r="F1" s="229"/>
      <c r="G1" s="70"/>
      <c r="H1" s="70"/>
      <c r="I1" s="70"/>
      <c r="J1" s="70"/>
      <c r="K1" s="70"/>
      <c r="L1" s="70"/>
      <c r="M1" s="70"/>
      <c r="N1" s="74"/>
      <c r="O1" s="74"/>
      <c r="P1" s="74"/>
      <c r="Q1" s="162" t="s">
        <v>60</v>
      </c>
      <c r="R1" s="176" t="s">
        <v>421</v>
      </c>
    </row>
    <row r="2" spans="1:202" s="5" customFormat="1" ht="18.75" customHeight="1" x14ac:dyDescent="0.2">
      <c r="A2" s="75"/>
      <c r="B2" s="85"/>
      <c r="C2" s="85"/>
      <c r="D2" s="358" t="s">
        <v>62</v>
      </c>
      <c r="E2" s="358"/>
      <c r="F2" s="358"/>
      <c r="G2" s="358"/>
      <c r="H2" s="358"/>
      <c r="I2" s="358"/>
      <c r="J2" s="358"/>
      <c r="K2" s="358"/>
      <c r="L2" s="358"/>
      <c r="M2" s="358"/>
      <c r="N2" s="19"/>
      <c r="O2" s="19"/>
      <c r="P2" s="19"/>
      <c r="Q2" s="163" t="s">
        <v>412</v>
      </c>
      <c r="R2" s="177">
        <v>2</v>
      </c>
    </row>
    <row r="3" spans="1:202" s="5" customFormat="1" ht="23.25" customHeight="1" x14ac:dyDescent="0.2">
      <c r="A3" s="75"/>
      <c r="B3" s="85"/>
      <c r="C3" s="85"/>
      <c r="D3" s="358" t="s">
        <v>418</v>
      </c>
      <c r="E3" s="358"/>
      <c r="F3" s="358"/>
      <c r="G3" s="358"/>
      <c r="H3" s="358"/>
      <c r="I3" s="358"/>
      <c r="J3" s="358"/>
      <c r="K3" s="358"/>
      <c r="L3" s="358"/>
      <c r="M3" s="358"/>
      <c r="N3" s="19"/>
      <c r="O3" s="19"/>
      <c r="P3" s="19"/>
      <c r="Q3" s="163" t="s">
        <v>413</v>
      </c>
      <c r="R3" s="164">
        <v>43950</v>
      </c>
    </row>
    <row r="4" spans="1:202" s="85" customFormat="1" ht="23.25" customHeight="1" thickBot="1" x14ac:dyDescent="0.25">
      <c r="A4" s="75"/>
      <c r="D4" s="201"/>
      <c r="E4" s="201"/>
      <c r="F4" s="234"/>
      <c r="G4" s="188"/>
      <c r="H4" s="188"/>
      <c r="I4" s="188"/>
      <c r="J4" s="188"/>
      <c r="K4" s="188"/>
      <c r="L4" s="188"/>
      <c r="M4" s="188"/>
      <c r="N4" s="19"/>
      <c r="O4" s="19"/>
      <c r="P4" s="19"/>
      <c r="Q4" s="197" t="s">
        <v>414</v>
      </c>
      <c r="R4" s="198" t="s">
        <v>439</v>
      </c>
    </row>
    <row r="5" spans="1:202" s="196" customFormat="1" ht="13.5" customHeight="1" thickBot="1" x14ac:dyDescent="0.25">
      <c r="A5" s="386"/>
      <c r="B5" s="387"/>
      <c r="C5" s="387"/>
      <c r="D5" s="387"/>
      <c r="E5" s="387"/>
      <c r="F5" s="387"/>
      <c r="G5" s="387"/>
      <c r="H5" s="387"/>
      <c r="I5" s="387"/>
      <c r="J5" s="387"/>
      <c r="K5" s="387"/>
      <c r="L5" s="387"/>
      <c r="M5" s="387"/>
      <c r="N5" s="387"/>
      <c r="O5" s="387"/>
      <c r="P5" s="387"/>
      <c r="Q5" s="387"/>
      <c r="R5" s="388"/>
      <c r="S5" s="189"/>
      <c r="T5" s="189"/>
      <c r="U5" s="189"/>
      <c r="V5" s="189"/>
      <c r="W5" s="189"/>
      <c r="X5" s="189"/>
      <c r="Y5" s="189"/>
      <c r="Z5" s="189"/>
      <c r="AA5" s="189"/>
      <c r="AB5" s="189"/>
      <c r="AC5" s="189"/>
      <c r="AD5" s="189"/>
      <c r="AE5" s="189"/>
      <c r="AF5" s="189"/>
      <c r="AG5" s="189"/>
      <c r="AH5" s="189"/>
      <c r="AI5" s="189"/>
      <c r="AJ5" s="189"/>
      <c r="AK5" s="189"/>
      <c r="AL5" s="189"/>
      <c r="AM5" s="189"/>
      <c r="AN5" s="189"/>
      <c r="AO5" s="189"/>
      <c r="AP5" s="189"/>
      <c r="AQ5" s="189"/>
      <c r="AR5" s="189"/>
      <c r="AS5" s="189"/>
      <c r="AT5" s="189"/>
      <c r="AU5" s="189"/>
      <c r="AV5" s="189"/>
      <c r="AW5" s="189"/>
      <c r="AX5" s="189"/>
      <c r="AY5" s="189"/>
      <c r="AZ5" s="189"/>
      <c r="BA5" s="189"/>
      <c r="BB5" s="189"/>
      <c r="BC5" s="189"/>
      <c r="BD5" s="189"/>
      <c r="BE5" s="189"/>
      <c r="BF5" s="189"/>
      <c r="BG5" s="189"/>
      <c r="BH5" s="189"/>
      <c r="BI5" s="189"/>
      <c r="BJ5" s="189"/>
      <c r="BK5" s="189"/>
      <c r="BL5" s="189"/>
      <c r="BM5" s="189"/>
      <c r="BN5" s="189"/>
      <c r="BO5" s="189"/>
      <c r="BP5" s="189"/>
      <c r="BQ5" s="189"/>
      <c r="BR5" s="189"/>
      <c r="BS5" s="189"/>
      <c r="BT5" s="189"/>
      <c r="BU5" s="189"/>
      <c r="BV5" s="189"/>
      <c r="BW5" s="189"/>
      <c r="BX5" s="189"/>
      <c r="BY5" s="189"/>
      <c r="BZ5" s="189"/>
      <c r="CA5" s="189"/>
      <c r="CB5" s="189"/>
      <c r="CC5" s="189"/>
      <c r="CD5" s="189"/>
      <c r="CE5" s="189"/>
      <c r="CF5" s="189"/>
      <c r="CG5" s="189"/>
      <c r="CH5" s="189"/>
      <c r="CI5" s="189"/>
      <c r="CJ5" s="189"/>
      <c r="CK5" s="189"/>
      <c r="CL5" s="189"/>
      <c r="CM5" s="189"/>
      <c r="CN5" s="189"/>
      <c r="CO5" s="189"/>
      <c r="CP5" s="189"/>
      <c r="CQ5" s="189"/>
      <c r="CR5" s="189"/>
      <c r="CS5" s="189"/>
      <c r="CT5" s="189"/>
      <c r="CU5" s="189"/>
      <c r="CV5" s="189"/>
      <c r="CW5" s="189"/>
      <c r="CX5" s="189"/>
      <c r="CY5" s="189"/>
      <c r="CZ5" s="189"/>
      <c r="DA5" s="189"/>
      <c r="DB5" s="189"/>
      <c r="DC5" s="189"/>
      <c r="DD5" s="189"/>
      <c r="DE5" s="189"/>
      <c r="DF5" s="189"/>
      <c r="DG5" s="189"/>
      <c r="DH5" s="189"/>
      <c r="DI5" s="189"/>
      <c r="DJ5" s="189"/>
      <c r="DK5" s="189"/>
      <c r="DL5" s="189"/>
      <c r="DM5" s="189"/>
      <c r="DN5" s="189"/>
      <c r="DO5" s="189"/>
      <c r="DP5" s="189"/>
      <c r="DQ5" s="189"/>
      <c r="DR5" s="189"/>
      <c r="DS5" s="189"/>
      <c r="DT5" s="189"/>
      <c r="DU5" s="189"/>
      <c r="DV5" s="189"/>
      <c r="DW5" s="189"/>
      <c r="DX5" s="189"/>
      <c r="DY5" s="189"/>
      <c r="DZ5" s="189"/>
      <c r="EA5" s="189"/>
      <c r="EB5" s="189"/>
      <c r="EC5" s="189"/>
      <c r="ED5" s="189"/>
      <c r="EE5" s="189"/>
      <c r="EF5" s="189"/>
      <c r="EG5" s="189"/>
      <c r="EH5" s="189"/>
      <c r="EI5" s="189"/>
      <c r="EJ5" s="189"/>
      <c r="EK5" s="189"/>
      <c r="EL5" s="189"/>
      <c r="EM5" s="189"/>
      <c r="EN5" s="189"/>
      <c r="EO5" s="189"/>
      <c r="EP5" s="189"/>
      <c r="EQ5" s="189"/>
      <c r="ER5" s="189"/>
      <c r="ES5" s="189"/>
      <c r="ET5" s="189"/>
      <c r="EU5" s="189"/>
      <c r="EV5" s="189"/>
      <c r="EW5" s="189"/>
      <c r="EX5" s="189"/>
      <c r="EY5" s="189"/>
      <c r="EZ5" s="189"/>
      <c r="FA5" s="189"/>
      <c r="FB5" s="189"/>
      <c r="FC5" s="189"/>
      <c r="FD5" s="189"/>
      <c r="FE5" s="189"/>
      <c r="FF5" s="189"/>
      <c r="FG5" s="189"/>
      <c r="FH5" s="189"/>
      <c r="FI5" s="189"/>
      <c r="FJ5" s="189"/>
      <c r="FK5" s="189"/>
      <c r="FL5" s="189"/>
      <c r="FM5" s="189"/>
      <c r="FN5" s="189"/>
      <c r="FO5" s="189"/>
      <c r="FP5" s="189"/>
      <c r="FQ5" s="189"/>
      <c r="FR5" s="189"/>
      <c r="FS5" s="189"/>
      <c r="FT5" s="189"/>
      <c r="FU5" s="189"/>
      <c r="FV5" s="189"/>
      <c r="FW5" s="189"/>
      <c r="FX5" s="189"/>
      <c r="FY5" s="189"/>
      <c r="FZ5" s="189"/>
      <c r="GA5" s="189"/>
      <c r="GB5" s="189"/>
      <c r="GC5" s="189"/>
      <c r="GD5" s="189"/>
      <c r="GE5" s="189"/>
      <c r="GF5" s="189"/>
      <c r="GG5" s="189"/>
      <c r="GH5" s="189"/>
      <c r="GI5" s="189"/>
      <c r="GJ5" s="189"/>
      <c r="GK5" s="189"/>
      <c r="GL5" s="189"/>
      <c r="GM5" s="189"/>
      <c r="GN5" s="189"/>
      <c r="GO5" s="189"/>
      <c r="GP5" s="189"/>
      <c r="GQ5" s="189"/>
      <c r="GR5" s="189"/>
      <c r="GS5" s="189"/>
      <c r="GT5" s="189"/>
    </row>
    <row r="6" spans="1:202" s="5" customFormat="1" ht="32.25" customHeight="1" x14ac:dyDescent="0.2">
      <c r="A6" s="382" t="s">
        <v>51</v>
      </c>
      <c r="B6" s="178"/>
      <c r="C6" s="391" t="s">
        <v>69</v>
      </c>
      <c r="D6" s="392"/>
      <c r="E6" s="392"/>
      <c r="F6" s="392"/>
      <c r="G6" s="393"/>
      <c r="H6" s="384" t="s">
        <v>67</v>
      </c>
      <c r="I6" s="384" t="s">
        <v>2</v>
      </c>
      <c r="J6" s="384" t="s">
        <v>89</v>
      </c>
      <c r="K6" s="384" t="s">
        <v>7</v>
      </c>
      <c r="L6" s="384"/>
      <c r="M6" s="384"/>
      <c r="N6" s="384" t="s">
        <v>3</v>
      </c>
      <c r="O6" s="384" t="s">
        <v>8</v>
      </c>
      <c r="P6" s="384"/>
      <c r="Q6" s="384"/>
      <c r="R6" s="389" t="s">
        <v>3</v>
      </c>
      <c r="V6" s="189"/>
      <c r="W6" s="189"/>
      <c r="X6" s="189"/>
      <c r="Y6" s="189"/>
      <c r="Z6" s="189"/>
      <c r="AA6" s="189"/>
      <c r="AB6" s="189"/>
      <c r="AC6" s="189"/>
      <c r="AD6" s="189"/>
      <c r="AE6" s="189"/>
      <c r="AF6" s="189"/>
      <c r="AG6" s="189"/>
      <c r="AH6" s="189"/>
      <c r="AI6" s="189"/>
      <c r="AJ6" s="189"/>
      <c r="AK6" s="189"/>
      <c r="AL6" s="189"/>
      <c r="AM6" s="189"/>
      <c r="AN6" s="189"/>
      <c r="AO6" s="189"/>
      <c r="AP6" s="189"/>
      <c r="AQ6" s="189"/>
      <c r="AR6" s="189"/>
      <c r="AS6" s="189"/>
      <c r="AT6" s="189"/>
      <c r="AU6" s="189"/>
      <c r="AV6" s="189"/>
      <c r="AW6" s="189"/>
      <c r="AX6" s="189"/>
      <c r="AY6" s="189"/>
      <c r="AZ6" s="189"/>
      <c r="BA6" s="189"/>
      <c r="BB6" s="189"/>
      <c r="BC6" s="189"/>
      <c r="BD6" s="189"/>
      <c r="BE6" s="189"/>
      <c r="BF6" s="189"/>
      <c r="BG6" s="189"/>
      <c r="BH6" s="189"/>
      <c r="BI6" s="189"/>
      <c r="BJ6" s="189"/>
      <c r="BK6" s="189"/>
      <c r="BL6" s="189"/>
      <c r="BM6" s="189"/>
      <c r="BN6" s="189"/>
      <c r="BO6" s="189"/>
      <c r="BP6" s="189"/>
      <c r="BQ6" s="189"/>
      <c r="BR6" s="189"/>
      <c r="BS6" s="189"/>
      <c r="BT6" s="189"/>
      <c r="BU6" s="189"/>
      <c r="BV6" s="189"/>
      <c r="BW6" s="189"/>
      <c r="BX6" s="189"/>
      <c r="BY6" s="189"/>
      <c r="BZ6" s="189"/>
      <c r="CA6" s="189"/>
      <c r="CB6" s="189"/>
      <c r="CC6" s="189"/>
      <c r="CD6" s="189"/>
      <c r="CE6" s="189"/>
      <c r="CF6" s="189"/>
      <c r="CG6" s="189"/>
      <c r="CH6" s="189"/>
      <c r="CI6" s="189"/>
      <c r="CJ6" s="189"/>
      <c r="CK6" s="189"/>
      <c r="CL6" s="189"/>
      <c r="CM6" s="189"/>
      <c r="CN6" s="189"/>
      <c r="CO6" s="189"/>
      <c r="CP6" s="189"/>
      <c r="CQ6" s="189"/>
      <c r="CR6" s="189"/>
      <c r="CS6" s="189"/>
      <c r="CT6" s="189"/>
      <c r="CU6" s="189"/>
      <c r="CV6" s="189"/>
      <c r="CW6" s="189"/>
      <c r="CX6" s="189"/>
      <c r="CY6" s="189"/>
      <c r="CZ6" s="189"/>
      <c r="DA6" s="189"/>
      <c r="DB6" s="189"/>
      <c r="DC6" s="189"/>
      <c r="DD6" s="189"/>
      <c r="DE6" s="189"/>
      <c r="DF6" s="189"/>
      <c r="DG6" s="189"/>
      <c r="DH6" s="189"/>
      <c r="DI6" s="189"/>
      <c r="DJ6" s="189"/>
      <c r="DK6" s="189"/>
      <c r="DL6" s="189"/>
      <c r="DM6" s="189"/>
      <c r="DN6" s="189"/>
      <c r="DO6" s="189"/>
      <c r="DP6" s="189"/>
      <c r="DQ6" s="189"/>
      <c r="DR6" s="189"/>
      <c r="DS6" s="189"/>
      <c r="DT6" s="189"/>
      <c r="DU6" s="189"/>
      <c r="DV6" s="189"/>
      <c r="DW6" s="189"/>
      <c r="DX6" s="189"/>
      <c r="DY6" s="189"/>
      <c r="DZ6" s="189"/>
      <c r="EA6" s="189"/>
      <c r="EB6" s="189"/>
      <c r="EC6" s="189"/>
      <c r="ED6" s="189"/>
      <c r="EE6" s="189"/>
      <c r="EF6" s="189"/>
      <c r="EG6" s="189"/>
      <c r="EH6" s="189"/>
      <c r="EI6" s="189"/>
      <c r="EJ6" s="189"/>
      <c r="EK6" s="189"/>
      <c r="EL6" s="189"/>
      <c r="EM6" s="189"/>
      <c r="EN6" s="189"/>
      <c r="EO6" s="189"/>
      <c r="EP6" s="189"/>
      <c r="EQ6" s="189"/>
      <c r="ER6" s="189"/>
      <c r="ES6" s="189"/>
      <c r="ET6" s="189"/>
      <c r="EU6" s="189"/>
      <c r="EV6" s="189"/>
      <c r="EW6" s="189"/>
      <c r="EX6" s="189"/>
      <c r="EY6" s="189"/>
      <c r="EZ6" s="189"/>
      <c r="FA6" s="189"/>
      <c r="FB6" s="189"/>
      <c r="FC6" s="189"/>
      <c r="FD6" s="189"/>
      <c r="FE6" s="189"/>
      <c r="FF6" s="189"/>
      <c r="FG6" s="189"/>
      <c r="FH6" s="189"/>
      <c r="FI6" s="189"/>
      <c r="FJ6" s="189"/>
      <c r="FK6" s="189"/>
      <c r="FL6" s="189"/>
      <c r="FM6" s="189"/>
      <c r="FN6" s="189"/>
      <c r="FO6" s="189"/>
      <c r="FP6" s="189"/>
      <c r="FQ6" s="189"/>
      <c r="FR6" s="189"/>
      <c r="FS6" s="189"/>
      <c r="FT6" s="189"/>
      <c r="FU6" s="189"/>
      <c r="FV6" s="189"/>
      <c r="FW6" s="189"/>
      <c r="FX6" s="189"/>
      <c r="FY6" s="189"/>
      <c r="FZ6" s="189"/>
      <c r="GA6" s="189"/>
      <c r="GB6" s="189"/>
      <c r="GC6" s="189"/>
      <c r="GD6" s="189"/>
      <c r="GE6" s="189"/>
      <c r="GF6" s="189"/>
      <c r="GG6" s="189"/>
      <c r="GH6" s="189"/>
      <c r="GI6" s="189"/>
      <c r="GJ6" s="189"/>
      <c r="GK6" s="189"/>
      <c r="GL6" s="189"/>
      <c r="GM6" s="189"/>
      <c r="GN6" s="189"/>
      <c r="GO6" s="189"/>
      <c r="GP6" s="189"/>
      <c r="GQ6" s="189"/>
      <c r="GR6" s="189"/>
      <c r="GS6" s="189"/>
      <c r="GT6" s="189"/>
    </row>
    <row r="7" spans="1:202" s="1" customFormat="1" ht="45" customHeight="1" x14ac:dyDescent="0.2">
      <c r="A7" s="383"/>
      <c r="B7" s="208" t="s">
        <v>431</v>
      </c>
      <c r="C7" s="208" t="s">
        <v>65</v>
      </c>
      <c r="D7" s="208" t="s">
        <v>4</v>
      </c>
      <c r="E7" s="208" t="s">
        <v>0</v>
      </c>
      <c r="F7" s="208" t="s">
        <v>52</v>
      </c>
      <c r="G7" s="208" t="s">
        <v>1</v>
      </c>
      <c r="H7" s="385"/>
      <c r="I7" s="385"/>
      <c r="J7" s="385"/>
      <c r="K7" s="385"/>
      <c r="L7" s="385"/>
      <c r="M7" s="385"/>
      <c r="N7" s="385"/>
      <c r="O7" s="385"/>
      <c r="P7" s="385"/>
      <c r="Q7" s="385"/>
      <c r="R7" s="390"/>
      <c r="V7" s="189"/>
      <c r="W7" s="189"/>
      <c r="X7" s="189"/>
      <c r="Y7" s="189"/>
      <c r="Z7" s="189"/>
      <c r="AA7" s="189"/>
      <c r="AB7" s="189"/>
      <c r="AC7" s="189"/>
      <c r="AD7" s="189"/>
      <c r="AE7" s="189"/>
      <c r="AF7" s="189"/>
      <c r="AG7" s="189"/>
      <c r="AH7" s="189"/>
      <c r="AI7" s="189"/>
      <c r="AJ7" s="189"/>
      <c r="AK7" s="189"/>
      <c r="AL7" s="189"/>
      <c r="AM7" s="189"/>
      <c r="AN7" s="189"/>
      <c r="AO7" s="189"/>
      <c r="AP7" s="189"/>
      <c r="AQ7" s="189"/>
      <c r="AR7" s="189"/>
      <c r="AS7" s="189"/>
      <c r="AT7" s="189"/>
      <c r="AU7" s="189"/>
      <c r="AV7" s="189"/>
      <c r="AW7" s="189"/>
      <c r="AX7" s="189"/>
      <c r="AY7" s="189"/>
      <c r="AZ7" s="189"/>
      <c r="BA7" s="189"/>
      <c r="BB7" s="189"/>
      <c r="BC7" s="189"/>
      <c r="BD7" s="189"/>
      <c r="BE7" s="189"/>
      <c r="BF7" s="189"/>
      <c r="BG7" s="189"/>
      <c r="BH7" s="189"/>
      <c r="BI7" s="189"/>
      <c r="BJ7" s="189"/>
      <c r="BK7" s="189"/>
      <c r="BL7" s="189"/>
      <c r="BM7" s="189"/>
      <c r="BN7" s="189"/>
      <c r="BO7" s="189"/>
      <c r="BP7" s="189"/>
      <c r="BQ7" s="189"/>
      <c r="BR7" s="189"/>
      <c r="BS7" s="189"/>
      <c r="BT7" s="189"/>
      <c r="BU7" s="189"/>
      <c r="BV7" s="189"/>
      <c r="BW7" s="189"/>
      <c r="BX7" s="189"/>
      <c r="BY7" s="189"/>
      <c r="BZ7" s="189"/>
      <c r="CA7" s="189"/>
      <c r="CB7" s="189"/>
      <c r="CC7" s="189"/>
      <c r="CD7" s="189"/>
      <c r="CE7" s="189"/>
      <c r="CF7" s="189"/>
      <c r="CG7" s="189"/>
      <c r="CH7" s="189"/>
      <c r="CI7" s="189"/>
      <c r="CJ7" s="189"/>
      <c r="CK7" s="189"/>
      <c r="CL7" s="189"/>
      <c r="CM7" s="189"/>
      <c r="CN7" s="189"/>
      <c r="CO7" s="189"/>
      <c r="CP7" s="189"/>
      <c r="CQ7" s="189"/>
      <c r="CR7" s="189"/>
      <c r="CS7" s="189"/>
      <c r="CT7" s="189"/>
      <c r="CU7" s="189"/>
      <c r="CV7" s="189"/>
      <c r="CW7" s="189"/>
      <c r="CX7" s="189"/>
      <c r="CY7" s="189"/>
      <c r="CZ7" s="189"/>
      <c r="DA7" s="189"/>
      <c r="DB7" s="189"/>
      <c r="DC7" s="189"/>
      <c r="DD7" s="189"/>
      <c r="DE7" s="189"/>
      <c r="DF7" s="189"/>
      <c r="DG7" s="189"/>
      <c r="DH7" s="189"/>
      <c r="DI7" s="189"/>
      <c r="DJ7" s="189"/>
      <c r="DK7" s="189"/>
      <c r="DL7" s="189"/>
      <c r="DM7" s="189"/>
      <c r="DN7" s="189"/>
      <c r="DO7" s="189"/>
      <c r="DP7" s="189"/>
      <c r="DQ7" s="189"/>
      <c r="DR7" s="189"/>
      <c r="DS7" s="189"/>
      <c r="DT7" s="189"/>
      <c r="DU7" s="189"/>
      <c r="DV7" s="189"/>
      <c r="DW7" s="189"/>
      <c r="DX7" s="189"/>
      <c r="DY7" s="189"/>
      <c r="DZ7" s="189"/>
      <c r="EA7" s="189"/>
      <c r="EB7" s="189"/>
      <c r="EC7" s="189"/>
      <c r="ED7" s="189"/>
      <c r="EE7" s="189"/>
      <c r="EF7" s="189"/>
      <c r="EG7" s="189"/>
      <c r="EH7" s="189"/>
      <c r="EI7" s="189"/>
      <c r="EJ7" s="189"/>
      <c r="EK7" s="189"/>
      <c r="EL7" s="189"/>
      <c r="EM7" s="189"/>
      <c r="EN7" s="189"/>
      <c r="EO7" s="189"/>
      <c r="EP7" s="189"/>
      <c r="EQ7" s="189"/>
      <c r="ER7" s="189"/>
      <c r="ES7" s="189"/>
      <c r="ET7" s="189"/>
      <c r="EU7" s="189"/>
      <c r="EV7" s="189"/>
      <c r="EW7" s="189"/>
      <c r="EX7" s="189"/>
      <c r="EY7" s="189"/>
      <c r="EZ7" s="189"/>
      <c r="FA7" s="189"/>
      <c r="FB7" s="189"/>
      <c r="FC7" s="189"/>
      <c r="FD7" s="189"/>
      <c r="FE7" s="189"/>
      <c r="FF7" s="189"/>
      <c r="FG7" s="189"/>
      <c r="FH7" s="189"/>
      <c r="FI7" s="189"/>
      <c r="FJ7" s="189"/>
      <c r="FK7" s="189"/>
      <c r="FL7" s="189"/>
      <c r="FM7" s="189"/>
      <c r="FN7" s="189"/>
      <c r="FO7" s="189"/>
      <c r="FP7" s="189"/>
      <c r="FQ7" s="189"/>
      <c r="FR7" s="189"/>
      <c r="FS7" s="189"/>
      <c r="FT7" s="189"/>
      <c r="FU7" s="189"/>
      <c r="FV7" s="189"/>
      <c r="FW7" s="189"/>
      <c r="FX7" s="189"/>
      <c r="FY7" s="189"/>
      <c r="FZ7" s="189"/>
      <c r="GA7" s="189"/>
      <c r="GB7" s="189"/>
      <c r="GC7" s="189"/>
      <c r="GD7" s="189"/>
      <c r="GE7" s="189"/>
      <c r="GF7" s="189"/>
      <c r="GG7" s="189"/>
      <c r="GH7" s="189"/>
      <c r="GI7" s="189"/>
      <c r="GJ7" s="189"/>
      <c r="GK7" s="189"/>
      <c r="GL7" s="189"/>
      <c r="GM7" s="189"/>
      <c r="GN7" s="189"/>
      <c r="GO7" s="189"/>
      <c r="GP7" s="189"/>
      <c r="GQ7" s="189"/>
      <c r="GR7" s="189"/>
      <c r="GS7" s="189"/>
      <c r="GT7" s="189"/>
    </row>
    <row r="8" spans="1:202" s="2" customFormat="1" ht="63" customHeight="1" x14ac:dyDescent="0.2">
      <c r="A8" s="379">
        <v>1</v>
      </c>
      <c r="B8" s="318" t="str">
        <f>'01-Mapa de riesgo-UO'!C9</f>
        <v>GESTIÓN_DEL_CONTEXTO_Y_VISIBILIDAD_NACIONAL_E_INTERNACIONAL</v>
      </c>
      <c r="C8" s="308" t="str">
        <f>'01-Mapa de riesgo-UO'!I9</f>
        <v>Estratégico</v>
      </c>
      <c r="D8" s="308" t="str">
        <f>'01-Mapa de riesgo-UO'!J9</f>
        <v>Baja contribución de la universidad al análisis y la búsqueda de soluciones a los problemas de la sociedad,</v>
      </c>
      <c r="E8" s="308" t="str">
        <f>'01-Mapa de riesgo-UO'!K9</f>
        <v>Desarrollo de la universidad descontextualizada de la realidad regional, nacional e internacional, con bajos nivel de articulación entre los diferentes actores institucionales, y sin procesos de retroalimentación efectiva entre la universidad y el medio, limitando su contribución a la comprensión y búsqueda de soluciones a problemas de la sociedad</v>
      </c>
      <c r="F8" s="235" t="str">
        <f>'01-Mapa de riesgo-UO'!H9</f>
        <v>Bajo nivel de articulación entre los diferentes actores institucionales.</v>
      </c>
      <c r="G8" s="308" t="str">
        <f>'01-Mapa de riesgo-UO'!L9</f>
        <v>*Baja incidencia en el medio.
*Desaprovechamiento de oportunidades de gestión de recursos.
*Pérdida de crédibilidad institucional.
*Comunidad Universitaria y egresados que no puede acceder a oportunidades académicas, de investigación y/o laborales.</v>
      </c>
      <c r="H8" s="362" t="str">
        <f>'01-Mapa de riesgo-UO'!AS9</f>
        <v>MODERADO</v>
      </c>
      <c r="I8" s="199" t="str">
        <f>'01-Mapa de riesgo-UO'!AV9</f>
        <v>REDUCIR</v>
      </c>
      <c r="J8" s="318" t="str">
        <f t="shared" ref="J8:J14" si="0">IF(H8="GRAVE","Debe formularse",IF(H8="MODERADO", "Si el proceso lo requiere","NO"))</f>
        <v>Si el proceso lo requiere</v>
      </c>
      <c r="K8" s="325"/>
      <c r="L8" s="325"/>
      <c r="M8" s="325"/>
      <c r="N8" s="325"/>
      <c r="O8" s="325"/>
      <c r="P8" s="325"/>
      <c r="Q8" s="325"/>
      <c r="R8" s="381"/>
    </row>
    <row r="9" spans="1:202" s="2" customFormat="1" ht="63" customHeight="1" x14ac:dyDescent="0.2">
      <c r="A9" s="379"/>
      <c r="B9" s="318"/>
      <c r="C9" s="308"/>
      <c r="D9" s="308"/>
      <c r="E9" s="308"/>
      <c r="F9" s="235" t="str">
        <f>'01-Mapa de riesgo-UO'!H10</f>
        <v>Ausencia de liderazgo transformacional y de conocimiento frente a la dinámica institucional, regional, nacional e internacional.</v>
      </c>
      <c r="G9" s="308"/>
      <c r="H9" s="362"/>
      <c r="I9" s="199">
        <f>'01-Mapa de riesgo-UO'!AV10</f>
        <v>0</v>
      </c>
      <c r="J9" s="318"/>
      <c r="K9" s="325"/>
      <c r="L9" s="325"/>
      <c r="M9" s="325"/>
      <c r="N9" s="325"/>
      <c r="O9" s="325"/>
      <c r="P9" s="325"/>
      <c r="Q9" s="325"/>
      <c r="R9" s="381"/>
    </row>
    <row r="10" spans="1:202" ht="63" customHeight="1" x14ac:dyDescent="0.2">
      <c r="A10" s="379"/>
      <c r="B10" s="318"/>
      <c r="C10" s="308"/>
      <c r="D10" s="308"/>
      <c r="E10" s="308"/>
      <c r="F10" s="235" t="str">
        <f>'01-Mapa de riesgo-UO'!H11</f>
        <v>Bajos procesos de retroalimentación efectiva entre la universidad y el medio.</v>
      </c>
      <c r="G10" s="308"/>
      <c r="H10" s="362"/>
      <c r="I10" s="199">
        <f>'01-Mapa de riesgo-UO'!AV11</f>
        <v>0</v>
      </c>
      <c r="J10" s="318"/>
      <c r="K10" s="325"/>
      <c r="L10" s="325"/>
      <c r="M10" s="325"/>
      <c r="N10" s="325"/>
      <c r="O10" s="325"/>
      <c r="P10" s="325"/>
      <c r="Q10" s="325"/>
      <c r="R10" s="381"/>
    </row>
    <row r="11" spans="1:202" ht="63" customHeight="1" x14ac:dyDescent="0.2">
      <c r="A11" s="379">
        <v>2</v>
      </c>
      <c r="B11" s="318" t="str">
        <f>'01-Mapa de riesgo-UO'!C15</f>
        <v>CREACIÓN_GESTIÓN_Y_TRANSFERENCIA_DEL_CONOCIMIENTO</v>
      </c>
      <c r="C11" s="308" t="str">
        <f>'01-Mapa de riesgo-UO'!I15</f>
        <v>Operacional</v>
      </c>
      <c r="D11" s="308" t="str">
        <f>'01-Mapa de riesgo-UO'!J15</f>
        <v>Disminución en la ejecución de actividades y servicios de extensión universitaria</v>
      </c>
      <c r="E11" s="308" t="str">
        <f>'01-Mapa de riesgo-UO'!K15</f>
        <v>Teniendo en cuenta el estado de emergencia por la pandemia mundial y las medidas de confinamiento adoptadas por el gobierno nacional, no es posible ejecutar muchas actividades de extensión que se planearon de manera presencial, lo cual influye directa y completamente en el ejercicio de actividades de extensión universitaria como procesos de educación continua, eventos academicos, actividades artisticas, recreativas y culturales y ejecución de proyectos sociales.</v>
      </c>
      <c r="F11" s="235" t="str">
        <f>'01-Mapa de riesgo-UO'!H15</f>
        <v>Estado de Emergencia por pandemia mundial COVID 19</v>
      </c>
      <c r="G11" s="308" t="str">
        <f>'01-Mapa de riesgo-UO'!L15</f>
        <v>No cumplimiento de las metas planteadas en cuanto a la ejecución de actividades de extensión universitaria</v>
      </c>
      <c r="H11" s="362" t="str">
        <f>'01-Mapa de riesgo-UO'!AS15</f>
        <v>GRAVE</v>
      </c>
      <c r="I11" s="199" t="str">
        <f>'01-Mapa de riesgo-UO'!AV15</f>
        <v>REDUCIR</v>
      </c>
      <c r="J11" s="318" t="str">
        <f t="shared" si="0"/>
        <v>Debe formularse</v>
      </c>
      <c r="K11" s="325"/>
      <c r="L11" s="325"/>
      <c r="M11" s="325"/>
      <c r="N11" s="325"/>
      <c r="O11" s="325"/>
      <c r="P11" s="325"/>
      <c r="Q11" s="325"/>
      <c r="R11" s="381"/>
    </row>
    <row r="12" spans="1:202" ht="63" customHeight="1" x14ac:dyDescent="0.2">
      <c r="A12" s="379"/>
      <c r="B12" s="318"/>
      <c r="C12" s="308"/>
      <c r="D12" s="308"/>
      <c r="E12" s="308"/>
      <c r="F12" s="235">
        <f>'01-Mapa de riesgo-UO'!H16</f>
        <v>0</v>
      </c>
      <c r="G12" s="308"/>
      <c r="H12" s="362"/>
      <c r="I12" s="199">
        <f>'01-Mapa de riesgo-UO'!AV16</f>
        <v>0</v>
      </c>
      <c r="J12" s="318"/>
      <c r="K12" s="325"/>
      <c r="L12" s="325"/>
      <c r="M12" s="325"/>
      <c r="N12" s="325"/>
      <c r="O12" s="325"/>
      <c r="P12" s="325"/>
      <c r="Q12" s="325"/>
      <c r="R12" s="381"/>
    </row>
    <row r="13" spans="1:202" ht="63" customHeight="1" x14ac:dyDescent="0.2">
      <c r="A13" s="379"/>
      <c r="B13" s="318"/>
      <c r="C13" s="308"/>
      <c r="D13" s="308"/>
      <c r="E13" s="308"/>
      <c r="F13" s="235">
        <f>'01-Mapa de riesgo-UO'!H17</f>
        <v>0</v>
      </c>
      <c r="G13" s="308"/>
      <c r="H13" s="362"/>
      <c r="I13" s="199">
        <f>'01-Mapa de riesgo-UO'!AV17</f>
        <v>0</v>
      </c>
      <c r="J13" s="318"/>
      <c r="K13" s="325"/>
      <c r="L13" s="325"/>
      <c r="M13" s="325"/>
      <c r="N13" s="325"/>
      <c r="O13" s="325"/>
      <c r="P13" s="325"/>
      <c r="Q13" s="325"/>
      <c r="R13" s="381"/>
    </row>
    <row r="14" spans="1:202" ht="63" customHeight="1" x14ac:dyDescent="0.2">
      <c r="A14" s="379">
        <v>3</v>
      </c>
      <c r="B14" s="318" t="str">
        <f>'01-Mapa de riesgo-UO'!C18</f>
        <v>CREACIÓN_GESTIÓN_Y_TRANSFERENCIA_DEL_CONOCIMIENTO</v>
      </c>
      <c r="C14" s="308" t="str">
        <f>'01-Mapa de riesgo-UO'!I18</f>
        <v>Estratégico</v>
      </c>
      <c r="D14" s="308" t="str">
        <f>'01-Mapa de riesgo-UO'!J18</f>
        <v xml:space="preserve">Grupos de Investigación sin reconocimiento por MinCiencias. </v>
      </c>
      <c r="E14" s="308" t="str">
        <f>'01-Mapa de riesgo-UO'!K18</f>
        <v>Grupos de Investigación que no cumplen con los estándares mínimos para lograr el reconocimiento de MinCiencias o en su defecto disminuyan su categoría.</v>
      </c>
      <c r="F14" s="235" t="str">
        <f>'01-Mapa de riesgo-UO'!H18</f>
        <v>Cambio de normatividad por parte de MinCiencias, relacionada al modelo de medición</v>
      </c>
      <c r="G14" s="308" t="str">
        <f>'01-Mapa de riesgo-UO'!L18</f>
        <v xml:space="preserve">Pérdida de Acreditación Institucional y registros calificados. 
Incumplimiento de los indicadores institucionales. 
Disminución en la imagen y reconocimiento como universidad investigativa. 
</v>
      </c>
      <c r="H14" s="362" t="str">
        <f>'01-Mapa de riesgo-UO'!AS18</f>
        <v>MODERADO</v>
      </c>
      <c r="I14" s="199" t="str">
        <f>'01-Mapa de riesgo-UO'!AV18</f>
        <v>REDUCIR</v>
      </c>
      <c r="J14" s="318" t="str">
        <f t="shared" si="0"/>
        <v>Si el proceso lo requiere</v>
      </c>
      <c r="K14" s="325"/>
      <c r="L14" s="325"/>
      <c r="M14" s="325"/>
      <c r="N14" s="325"/>
      <c r="O14" s="325"/>
      <c r="P14" s="325"/>
      <c r="Q14" s="325"/>
      <c r="R14" s="381"/>
    </row>
    <row r="15" spans="1:202" ht="63" customHeight="1" x14ac:dyDescent="0.2">
      <c r="A15" s="379"/>
      <c r="B15" s="318"/>
      <c r="C15" s="308"/>
      <c r="D15" s="308"/>
      <c r="E15" s="308"/>
      <c r="F15" s="235" t="str">
        <f>'01-Mapa de riesgo-UO'!H19</f>
        <v xml:space="preserve">Falta de financiación externa o interna para el fortalecimiento de los Grupos de Investigación. </v>
      </c>
      <c r="G15" s="308"/>
      <c r="H15" s="362"/>
      <c r="I15" s="199">
        <f>'01-Mapa de riesgo-UO'!AV19</f>
        <v>0</v>
      </c>
      <c r="J15" s="318"/>
      <c r="K15" s="325"/>
      <c r="L15" s="325"/>
      <c r="M15" s="325"/>
      <c r="N15" s="325"/>
      <c r="O15" s="325"/>
      <c r="P15" s="325"/>
      <c r="Q15" s="325"/>
      <c r="R15" s="381"/>
    </row>
    <row r="16" spans="1:202" ht="63" customHeight="1" x14ac:dyDescent="0.2">
      <c r="A16" s="379"/>
      <c r="B16" s="318"/>
      <c r="C16" s="308"/>
      <c r="D16" s="308"/>
      <c r="E16" s="308"/>
      <c r="F16" s="235" t="str">
        <f>'01-Mapa de riesgo-UO'!H20</f>
        <v xml:space="preserve">Desactualización de procedimientos y reglamentación interna relacionada a los Grupos de Investigación. </v>
      </c>
      <c r="G16" s="308"/>
      <c r="H16" s="362"/>
      <c r="I16" s="199">
        <f>'01-Mapa de riesgo-UO'!AV20</f>
        <v>0</v>
      </c>
      <c r="J16" s="318"/>
      <c r="K16" s="325"/>
      <c r="L16" s="325"/>
      <c r="M16" s="325"/>
      <c r="N16" s="325"/>
      <c r="O16" s="325"/>
      <c r="P16" s="325"/>
      <c r="Q16" s="325"/>
      <c r="R16" s="381"/>
    </row>
    <row r="17" spans="1:18" ht="63" customHeight="1" x14ac:dyDescent="0.2">
      <c r="A17" s="379">
        <v>4</v>
      </c>
      <c r="B17" s="318" t="str">
        <f>'01-Mapa de riesgo-UO'!C21</f>
        <v>CREACIÓN_GESTIÓN_Y_TRANSFERENCIA_DEL_CONOCIMIENTO</v>
      </c>
      <c r="C17" s="308" t="str">
        <f>'01-Mapa de riesgo-UO'!I21</f>
        <v>Estratégico</v>
      </c>
      <c r="D17" s="308" t="str">
        <f>'01-Mapa de riesgo-UO'!J21</f>
        <v xml:space="preserve">Investigadores sin reconocimiento ante MinCiencias </v>
      </c>
      <c r="E17" s="308" t="str">
        <f>'01-Mapa de riesgo-UO'!K21</f>
        <v>Investigadores que no cumplen con los estándares mínimos para lograr el reconocimiento de MinCiencias o en su defecto disminuyan su categoría.</v>
      </c>
      <c r="F17" s="235" t="str">
        <f>'01-Mapa de riesgo-UO'!H21</f>
        <v>Cambio de normatividad por parte de MinCiencias, relacionada al modelo de medición</v>
      </c>
      <c r="G17" s="308" t="str">
        <f>'01-Mapa de riesgo-UO'!L21</f>
        <v xml:space="preserve">Pérdida de Acreditación Institucional y registros calificados. 
Incumplimiento de los indicadores institucionales. 
Disminución en la imagen y reconocimiento como universidad investigativa. 
</v>
      </c>
      <c r="H17" s="362" t="str">
        <f>'01-Mapa de riesgo-UO'!AS21</f>
        <v>MODERADO</v>
      </c>
      <c r="I17" s="199" t="str">
        <f>'01-Mapa de riesgo-UO'!AV21</f>
        <v>REDUCIR</v>
      </c>
      <c r="J17" s="318" t="str">
        <f t="shared" ref="J17" si="1">IF(H17="GRAVE","Debe formularse",IF(H17="MODERADO", "Si el proceso lo requiere","NO"))</f>
        <v>Si el proceso lo requiere</v>
      </c>
      <c r="K17" s="325"/>
      <c r="L17" s="325"/>
      <c r="M17" s="325"/>
      <c r="N17" s="325"/>
      <c r="O17" s="325"/>
      <c r="P17" s="325"/>
      <c r="Q17" s="325"/>
      <c r="R17" s="381"/>
    </row>
    <row r="18" spans="1:18" ht="63" customHeight="1" x14ac:dyDescent="0.2">
      <c r="A18" s="379"/>
      <c r="B18" s="318"/>
      <c r="C18" s="308"/>
      <c r="D18" s="308"/>
      <c r="E18" s="308"/>
      <c r="F18" s="235" t="str">
        <f>'01-Mapa de riesgo-UO'!H22</f>
        <v xml:space="preserve">Falta de financiación externa o interna para el fortalecimiento de los Grupos de Investigación. </v>
      </c>
      <c r="G18" s="308"/>
      <c r="H18" s="362"/>
      <c r="I18" s="199">
        <f>'01-Mapa de riesgo-UO'!AV22</f>
        <v>0</v>
      </c>
      <c r="J18" s="318"/>
      <c r="K18" s="325"/>
      <c r="L18" s="325"/>
      <c r="M18" s="325"/>
      <c r="N18" s="325"/>
      <c r="O18" s="325"/>
      <c r="P18" s="325"/>
      <c r="Q18" s="325"/>
      <c r="R18" s="381"/>
    </row>
    <row r="19" spans="1:18" ht="63" customHeight="1" x14ac:dyDescent="0.2">
      <c r="A19" s="379"/>
      <c r="B19" s="318"/>
      <c r="C19" s="308"/>
      <c r="D19" s="308"/>
      <c r="E19" s="308"/>
      <c r="F19" s="235" t="str">
        <f>'01-Mapa de riesgo-UO'!H23</f>
        <v xml:space="preserve">Desactualización de procedimientos y reglamentación interna relacionada a los Grupos de Investigación. </v>
      </c>
      <c r="G19" s="308"/>
      <c r="H19" s="362"/>
      <c r="I19" s="199">
        <f>'01-Mapa de riesgo-UO'!AV23</f>
        <v>0</v>
      </c>
      <c r="J19" s="318"/>
      <c r="K19" s="325"/>
      <c r="L19" s="325"/>
      <c r="M19" s="325"/>
      <c r="N19" s="325"/>
      <c r="O19" s="325"/>
      <c r="P19" s="325"/>
      <c r="Q19" s="325"/>
      <c r="R19" s="381"/>
    </row>
    <row r="20" spans="1:18" ht="63" customHeight="1" x14ac:dyDescent="0.2">
      <c r="A20" s="379">
        <v>5</v>
      </c>
      <c r="B20" s="318" t="str">
        <f>'01-Mapa de riesgo-UO'!C27</f>
        <v>GESTIÓN_Y_SOSTENIBILIDAD_INSTITUCIONAL</v>
      </c>
      <c r="C20" s="308" t="str">
        <f>'01-Mapa de riesgo-UO'!I27</f>
        <v>Estratégico</v>
      </c>
      <c r="D20" s="308" t="str">
        <f>'01-Mapa de riesgo-UO'!J27</f>
        <v xml:space="preserve">Desfinanciación del presupuesto Institucional </v>
      </c>
      <c r="E20" s="308" t="str">
        <f>'01-Mapa de riesgo-UO'!K27</f>
        <v>Desfinanciación del presupuesto de la Universidad por la expedición de normas de entes internos (Consejo Superior, Consejo Académico) y externos (Gobierno y Congreso) que impactan directamente al presupuesto de gastos de la Universidad o por un menor recaudo que no permita garantizar los compromisos adquiridos</v>
      </c>
      <c r="F20" s="235" t="str">
        <f>'01-Mapa de riesgo-UO'!H27</f>
        <v>Aprobación de normas y leyes gubernamentales que le generan mayor obligación a la institución o cambios en el funcionamiento.</v>
      </c>
      <c r="G20" s="308" t="str">
        <f>'01-Mapa de riesgo-UO'!L27</f>
        <v>Modificaciones presupuestales (Reducciones, traslados y  aplazamientos) que permitan atender prioritariamente los gastos de funcionamiento y las normas de Ley.
Déficit presupuestal contituido por los compromisos legalmente adquiridos que han surtido todo el trámite presupuestal, pero no hay recursos disponibles para su pago con cargo al presupuesto del año en que se originaron.</v>
      </c>
      <c r="H20" s="362" t="str">
        <f>'01-Mapa de riesgo-UO'!AS27</f>
        <v>LEVE</v>
      </c>
      <c r="I20" s="199" t="str">
        <f>'01-Mapa de riesgo-UO'!AV27</f>
        <v>ASUMIR</v>
      </c>
      <c r="J20" s="318" t="str">
        <f t="shared" ref="J20" si="2">IF(H20="GRAVE","Debe formularse",IF(H20="MODERADO", "Si el proceso lo requiere","NO"))</f>
        <v>NO</v>
      </c>
      <c r="K20" s="325"/>
      <c r="L20" s="325"/>
      <c r="M20" s="325"/>
      <c r="N20" s="325"/>
      <c r="O20" s="325"/>
      <c r="P20" s="325"/>
      <c r="Q20" s="325"/>
      <c r="R20" s="381"/>
    </row>
    <row r="21" spans="1:18" ht="63" customHeight="1" x14ac:dyDescent="0.2">
      <c r="A21" s="379"/>
      <c r="B21" s="318"/>
      <c r="C21" s="308"/>
      <c r="D21" s="308"/>
      <c r="E21" s="308"/>
      <c r="F21" s="235" t="str">
        <f>'01-Mapa de riesgo-UO'!H28</f>
        <v xml:space="preserve">Directrices administrativas no soportadas en análisis financieros. </v>
      </c>
      <c r="G21" s="308"/>
      <c r="H21" s="362"/>
      <c r="I21" s="199" t="str">
        <f>'01-Mapa de riesgo-UO'!AV28</f>
        <v>ASUMIR</v>
      </c>
      <c r="J21" s="318"/>
      <c r="K21" s="325"/>
      <c r="L21" s="325"/>
      <c r="M21" s="325"/>
      <c r="N21" s="325"/>
      <c r="O21" s="325"/>
      <c r="P21" s="325"/>
      <c r="Q21" s="325"/>
      <c r="R21" s="381"/>
    </row>
    <row r="22" spans="1:18" ht="82.15" customHeight="1" x14ac:dyDescent="0.2">
      <c r="A22" s="379"/>
      <c r="B22" s="318"/>
      <c r="C22" s="308"/>
      <c r="D22" s="308"/>
      <c r="E22" s="308"/>
      <c r="F22" s="235" t="str">
        <f>'01-Mapa de riesgo-UO'!H29</f>
        <v>Disminución en el recaudo de los recursos apropiados en el presupuesto de la Universidad aprobado por el Consejo Superior.</v>
      </c>
      <c r="G22" s="308"/>
      <c r="H22" s="362"/>
      <c r="I22" s="199">
        <f>'01-Mapa de riesgo-UO'!AV29</f>
        <v>0</v>
      </c>
      <c r="J22" s="318"/>
      <c r="K22" s="325"/>
      <c r="L22" s="325"/>
      <c r="M22" s="325"/>
      <c r="N22" s="325"/>
      <c r="O22" s="325"/>
      <c r="P22" s="325"/>
      <c r="Q22" s="325"/>
      <c r="R22" s="381"/>
    </row>
    <row r="23" spans="1:18" ht="63" customHeight="1" x14ac:dyDescent="0.2">
      <c r="A23" s="379">
        <v>6</v>
      </c>
      <c r="B23" s="318" t="str">
        <f>'01-Mapa de riesgo-UO'!C30</f>
        <v>DIRECCIONAMIENTO_INSTITUCIONAL</v>
      </c>
      <c r="C23" s="308" t="str">
        <f>'01-Mapa de riesgo-UO'!I30</f>
        <v>Financiero</v>
      </c>
      <c r="D23" s="308" t="str">
        <f>'01-Mapa de riesgo-UO'!J30</f>
        <v>Aplazamientos de gastos priorizados para la vigencia, para atender gastos adicionales no proyectados</v>
      </c>
      <c r="E23" s="308" t="str">
        <f>'01-Mapa de riesgo-UO'!K30</f>
        <v xml:space="preserve">Emisión de conceptos administrativos y financieros favorables, avales o recomendaciones  sin soportes o análisis adecuados que permitan la toma de decisiones acertadas por parte de las instancias correspondientes. </v>
      </c>
      <c r="F23" s="235" t="str">
        <f>'01-Mapa de riesgo-UO'!H30</f>
        <v>Manualidad en la obtención y consolidación de la información necesaria para los análisis financieros respectivos.</v>
      </c>
      <c r="G23" s="308" t="str">
        <f>'01-Mapa de riesgo-UO'!L30</f>
        <v>Aprobación de propuestas no viables administrativa y financieramente. 
Necesidad de realizar ajustes en el presupuesto institucional  para atender gastos adicionales no proyectados por dificulates en los análisis, aplazando gastos priorizados</v>
      </c>
      <c r="H23" s="362" t="str">
        <f>'01-Mapa de riesgo-UO'!AS30</f>
        <v>MODERADO</v>
      </c>
      <c r="I23" s="199" t="str">
        <f>'01-Mapa de riesgo-UO'!AV30</f>
        <v>REDUCIR</v>
      </c>
      <c r="J23" s="318" t="str">
        <f t="shared" ref="J23" si="3">IF(H23="GRAVE","Debe formularse",IF(H23="MODERADO", "Si el proceso lo requiere","NO"))</f>
        <v>Si el proceso lo requiere</v>
      </c>
      <c r="K23" s="325"/>
      <c r="L23" s="325"/>
      <c r="M23" s="325"/>
      <c r="N23" s="325"/>
      <c r="O23" s="325"/>
      <c r="P23" s="325"/>
      <c r="Q23" s="325"/>
      <c r="R23" s="381"/>
    </row>
    <row r="24" spans="1:18" ht="63" customHeight="1" x14ac:dyDescent="0.2">
      <c r="A24" s="379"/>
      <c r="B24" s="318"/>
      <c r="C24" s="308"/>
      <c r="D24" s="308"/>
      <c r="E24" s="308"/>
      <c r="F24" s="235" t="str">
        <f>'01-Mapa de riesgo-UO'!H31</f>
        <v>Omisión de información necesaria para el análisis, por desconocimiento u olvido de la persona responsable de hacerlo.</v>
      </c>
      <c r="G24" s="308"/>
      <c r="H24" s="362"/>
      <c r="I24" s="199">
        <f>'01-Mapa de riesgo-UO'!AV31</f>
        <v>0</v>
      </c>
      <c r="J24" s="318"/>
      <c r="K24" s="325"/>
      <c r="L24" s="325"/>
      <c r="M24" s="325"/>
      <c r="N24" s="325"/>
      <c r="O24" s="325"/>
      <c r="P24" s="325"/>
      <c r="Q24" s="325"/>
      <c r="R24" s="381"/>
    </row>
    <row r="25" spans="1:18" ht="63" customHeight="1" x14ac:dyDescent="0.2">
      <c r="A25" s="379"/>
      <c r="B25" s="318"/>
      <c r="C25" s="308"/>
      <c r="D25" s="308"/>
      <c r="E25" s="308"/>
      <c r="F25" s="235" t="str">
        <f>'01-Mapa de riesgo-UO'!H32</f>
        <v>Tiempos de entrega reducidos que no permiten realizar un análisis pertinente.</v>
      </c>
      <c r="G25" s="308"/>
      <c r="H25" s="362"/>
      <c r="I25" s="199">
        <f>'01-Mapa de riesgo-UO'!AV32</f>
        <v>0</v>
      </c>
      <c r="J25" s="318"/>
      <c r="K25" s="325"/>
      <c r="L25" s="325"/>
      <c r="M25" s="325"/>
      <c r="N25" s="325"/>
      <c r="O25" s="325"/>
      <c r="P25" s="325"/>
      <c r="Q25" s="325"/>
      <c r="R25" s="381"/>
    </row>
    <row r="26" spans="1:18" ht="64.150000000000006" customHeight="1" x14ac:dyDescent="0.2">
      <c r="A26" s="379">
        <v>7</v>
      </c>
      <c r="B26" s="318" t="str">
        <f>'01-Mapa de riesgo-UO'!C33</f>
        <v>ASEGURAMIENTO_DE_LA_CALIDAD_INSTITUCIONAL</v>
      </c>
      <c r="C26" s="308" t="str">
        <f>'01-Mapa de riesgo-UO'!I33</f>
        <v>Corrupción</v>
      </c>
      <c r="D26" s="308" t="str">
        <f>'01-Mapa de riesgo-UO'!J33</f>
        <v>Pérdida de la confidencialidad de la información.</v>
      </c>
      <c r="E26" s="308" t="str">
        <f>'01-Mapa de riesgo-UO'!K33</f>
        <v>Permitir el uso de información sensible para la institución como contraseñas, instructivos, procedimientos o bases de datos a personas no autorizadas</v>
      </c>
      <c r="F26" s="235" t="str">
        <f>'01-Mapa de riesgo-UO'!H33</f>
        <v>Falta de ética profesional.</v>
      </c>
      <c r="G26" s="308" t="str">
        <f>'01-Mapa de riesgo-UO'!L33</f>
        <v>Pérdida de la confidencialidad de la información.
Pérdida de la vinculación laboral por incumplimiento de la claúsula de confidencialidad del contrato.</v>
      </c>
      <c r="H26" s="362" t="str">
        <f>'01-Mapa de riesgo-UO'!AS33</f>
        <v>LEVE</v>
      </c>
      <c r="I26" s="199" t="str">
        <f>'01-Mapa de riesgo-UO'!AV33</f>
        <v>ASUMIR</v>
      </c>
      <c r="J26" s="318" t="str">
        <f t="shared" ref="J26" si="4">IF(H26="GRAVE","Debe formularse",IF(H26="MODERADO", "Si el proceso lo requiere","NO"))</f>
        <v>NO</v>
      </c>
      <c r="K26" s="307"/>
      <c r="L26" s="307"/>
      <c r="M26" s="307"/>
      <c r="N26" s="307"/>
      <c r="O26" s="307"/>
      <c r="P26" s="307"/>
      <c r="Q26" s="307"/>
      <c r="R26" s="373"/>
    </row>
    <row r="27" spans="1:18" ht="64.150000000000006" customHeight="1" x14ac:dyDescent="0.2">
      <c r="A27" s="379"/>
      <c r="B27" s="318"/>
      <c r="C27" s="308"/>
      <c r="D27" s="308"/>
      <c r="E27" s="308"/>
      <c r="F27" s="235">
        <f>'01-Mapa de riesgo-UO'!H34</f>
        <v>0</v>
      </c>
      <c r="G27" s="308"/>
      <c r="H27" s="362"/>
      <c r="I27" s="199">
        <f>'01-Mapa de riesgo-UO'!AV34</f>
        <v>0</v>
      </c>
      <c r="J27" s="318"/>
      <c r="K27" s="307"/>
      <c r="L27" s="307"/>
      <c r="M27" s="307"/>
      <c r="N27" s="307"/>
      <c r="O27" s="307"/>
      <c r="P27" s="307"/>
      <c r="Q27" s="307"/>
      <c r="R27" s="373"/>
    </row>
    <row r="28" spans="1:18" ht="64.150000000000006" customHeight="1" x14ac:dyDescent="0.2">
      <c r="A28" s="379"/>
      <c r="B28" s="318"/>
      <c r="C28" s="308"/>
      <c r="D28" s="308"/>
      <c r="E28" s="308"/>
      <c r="F28" s="235">
        <f>'01-Mapa de riesgo-UO'!H35</f>
        <v>0</v>
      </c>
      <c r="G28" s="308"/>
      <c r="H28" s="362"/>
      <c r="I28" s="199">
        <f>'01-Mapa de riesgo-UO'!AV35</f>
        <v>0</v>
      </c>
      <c r="J28" s="318"/>
      <c r="K28" s="307"/>
      <c r="L28" s="307"/>
      <c r="M28" s="307"/>
      <c r="N28" s="307"/>
      <c r="O28" s="307"/>
      <c r="P28" s="307"/>
      <c r="Q28" s="307"/>
      <c r="R28" s="373"/>
    </row>
    <row r="29" spans="1:18" ht="64.150000000000006" customHeight="1" x14ac:dyDescent="0.2">
      <c r="A29" s="379">
        <v>8</v>
      </c>
      <c r="B29" s="318" t="str">
        <f>'01-Mapa de riesgo-UO'!C36</f>
        <v>ADMINISTRACIÓN_INSTITUCIONAL</v>
      </c>
      <c r="C29" s="308" t="str">
        <f>'01-Mapa de riesgo-UO'!I36</f>
        <v>Estratégico</v>
      </c>
      <c r="D29" s="308" t="str">
        <f>'01-Mapa de riesgo-UO'!J36</f>
        <v xml:space="preserve">Incumplimiento en Normatividad Archivistica conforme a la actualización de los Instrumentos Archivisticos que deben soportar la Gestión Documental de las Entidades Públicas (TRD, CCD, SIC, MOREQ, TDA Tablas de Control de Acceso)  </v>
      </c>
      <c r="E29" s="308" t="str">
        <f>'01-Mapa de riesgo-UO'!K36</f>
        <v xml:space="preserve">Instrumentos archivisticos desactualizados y no alineados con los cambios institucionales </v>
      </c>
      <c r="F29" s="235" t="str">
        <f>'01-Mapa de riesgo-UO'!H36</f>
        <v>Cambios constantes en la Normativa Archivistica Nacional</v>
      </c>
      <c r="G29" s="308" t="str">
        <f>'01-Mapa de riesgo-UO'!L36</f>
        <v xml:space="preserve">Sanciones a la Institución por el incumplimiento a la normatividad archivistica     Falta de actualización de las Series Documentales         Desarticulación con los Sistemas Informáticos de la Institución y los cambios de soporte en las Series Documentales                      </v>
      </c>
      <c r="H29" s="362" t="str">
        <f>'01-Mapa de riesgo-UO'!AS36</f>
        <v>GRAVE</v>
      </c>
      <c r="I29" s="199" t="str">
        <f>'01-Mapa de riesgo-UO'!AV36</f>
        <v>REDUCIR</v>
      </c>
      <c r="J29" s="318" t="str">
        <f t="shared" ref="J29:J35" si="5">IF(H29="GRAVE","Debe formularse",IF(H29="MODERADO", "Si el proceso lo requiere","NO"))</f>
        <v>Debe formularse</v>
      </c>
      <c r="K29" s="307" t="s">
        <v>526</v>
      </c>
      <c r="L29" s="307"/>
      <c r="M29" s="307"/>
      <c r="N29" s="307" t="s">
        <v>527</v>
      </c>
      <c r="O29" s="307" t="s">
        <v>528</v>
      </c>
      <c r="P29" s="307"/>
      <c r="Q29" s="307"/>
      <c r="R29" s="373" t="s">
        <v>529</v>
      </c>
    </row>
    <row r="30" spans="1:18" ht="64.150000000000006" customHeight="1" x14ac:dyDescent="0.2">
      <c r="A30" s="379"/>
      <c r="B30" s="318"/>
      <c r="C30" s="308"/>
      <c r="D30" s="308"/>
      <c r="E30" s="308"/>
      <c r="F30" s="235" t="str">
        <f>'01-Mapa de riesgo-UO'!H37</f>
        <v>Modificaciones en la Estructura Organizacional y que tienen relación directa con los instrumentos archivisticos</v>
      </c>
      <c r="G30" s="308"/>
      <c r="H30" s="362"/>
      <c r="I30" s="199" t="str">
        <f>'01-Mapa de riesgo-UO'!AV37</f>
        <v>EVITAR</v>
      </c>
      <c r="J30" s="318"/>
      <c r="K30" s="307"/>
      <c r="L30" s="307"/>
      <c r="M30" s="307"/>
      <c r="N30" s="307"/>
      <c r="O30" s="307"/>
      <c r="P30" s="307"/>
      <c r="Q30" s="307"/>
      <c r="R30" s="373"/>
    </row>
    <row r="31" spans="1:18" ht="64.150000000000006" customHeight="1" x14ac:dyDescent="0.2">
      <c r="A31" s="379"/>
      <c r="B31" s="318"/>
      <c r="C31" s="308"/>
      <c r="D31" s="308"/>
      <c r="E31" s="308"/>
      <c r="F31" s="235" t="str">
        <f>'01-Mapa de riesgo-UO'!H38</f>
        <v>Falta de personal para desarrollar las actividades de actualización de los instrumentos</v>
      </c>
      <c r="G31" s="308"/>
      <c r="H31" s="362"/>
      <c r="I31" s="199" t="str">
        <f>'01-Mapa de riesgo-UO'!AV38</f>
        <v>REDUCIR</v>
      </c>
      <c r="J31" s="318"/>
      <c r="K31" s="307"/>
      <c r="L31" s="307"/>
      <c r="M31" s="307"/>
      <c r="N31" s="307"/>
      <c r="O31" s="307"/>
      <c r="P31" s="307"/>
      <c r="Q31" s="307"/>
      <c r="R31" s="373"/>
    </row>
    <row r="32" spans="1:18" ht="64.150000000000006" customHeight="1" x14ac:dyDescent="0.2">
      <c r="A32" s="379">
        <v>9</v>
      </c>
      <c r="B32" s="318" t="str">
        <f>'01-Mapa de riesgo-UO'!C39</f>
        <v>DIRECCIONAMIENTO_INSTITUCIONAL</v>
      </c>
      <c r="C32" s="308" t="str">
        <f>'01-Mapa de riesgo-UO'!I39</f>
        <v>Corrupción</v>
      </c>
      <c r="D32" s="308" t="str">
        <f>'01-Mapa de riesgo-UO'!J39</f>
        <v>Ejecución inadecuada de proyectos (contratos, Ordenes contractuales,  resoluciones,  proyectos de operación comercial).</v>
      </c>
      <c r="E32" s="308" t="str">
        <f>'01-Mapa de riesgo-UO'!K39</f>
        <v>Incumplimiento en la  ejecución de proyectos (contratos, Ordenes de servicios, resoluciones, proyectos de operación comercial) en el desarrollo y ejecución en cada una de sus etapas</v>
      </c>
      <c r="F32" s="235" t="str">
        <f>'01-Mapa de riesgo-UO'!H39</f>
        <v xml:space="preserve">Desconocimiento de los  procedimientos contractuales y proyectos especiales  </v>
      </c>
      <c r="G32" s="308" t="str">
        <f>'01-Mapa de riesgo-UO'!L39</f>
        <v>Hallazgos por parte de entes de control
Detrimiento patrimonial
Incumplimiento de resultados</v>
      </c>
      <c r="H32" s="362" t="str">
        <f>'01-Mapa de riesgo-UO'!AS39</f>
        <v>MODERADO</v>
      </c>
      <c r="I32" s="199" t="str">
        <f>'01-Mapa de riesgo-UO'!AV39</f>
        <v>REDUCIR</v>
      </c>
      <c r="J32" s="318" t="str">
        <f t="shared" si="5"/>
        <v>Si el proceso lo requiere</v>
      </c>
      <c r="K32" s="307"/>
      <c r="L32" s="307"/>
      <c r="M32" s="307"/>
      <c r="N32" s="307"/>
      <c r="O32" s="307"/>
      <c r="P32" s="307"/>
      <c r="Q32" s="307"/>
      <c r="R32" s="373"/>
    </row>
    <row r="33" spans="1:18" ht="64.150000000000006" customHeight="1" x14ac:dyDescent="0.2">
      <c r="A33" s="379"/>
      <c r="B33" s="318"/>
      <c r="C33" s="308"/>
      <c r="D33" s="308"/>
      <c r="E33" s="308"/>
      <c r="F33" s="235" t="str">
        <f>'01-Mapa de riesgo-UO'!H40</f>
        <v>Bajo nivel de seguimiento periódico en la ejecución de proyectos (contratos, Ordenes de servicios, proyectos de operación comercial)</v>
      </c>
      <c r="G33" s="308"/>
      <c r="H33" s="362"/>
      <c r="I33" s="199">
        <f>'01-Mapa de riesgo-UO'!AV40</f>
        <v>0</v>
      </c>
      <c r="J33" s="318"/>
      <c r="K33" s="307"/>
      <c r="L33" s="307"/>
      <c r="M33" s="307"/>
      <c r="N33" s="307"/>
      <c r="O33" s="307"/>
      <c r="P33" s="307"/>
      <c r="Q33" s="307"/>
      <c r="R33" s="373"/>
    </row>
    <row r="34" spans="1:18" ht="64.150000000000006" customHeight="1" x14ac:dyDescent="0.2">
      <c r="A34" s="379"/>
      <c r="B34" s="318"/>
      <c r="C34" s="308"/>
      <c r="D34" s="308"/>
      <c r="E34" s="308"/>
      <c r="F34" s="235" t="str">
        <f>'01-Mapa de riesgo-UO'!H41</f>
        <v xml:space="preserve">Desarticulación de los procedimientos institucionales para el desarrollo y ejecución en cada una de sus etapas </v>
      </c>
      <c r="G34" s="308"/>
      <c r="H34" s="362"/>
      <c r="I34" s="199">
        <f>'01-Mapa de riesgo-UO'!AV41</f>
        <v>0</v>
      </c>
      <c r="J34" s="318"/>
      <c r="K34" s="307"/>
      <c r="L34" s="307"/>
      <c r="M34" s="307"/>
      <c r="N34" s="307"/>
      <c r="O34" s="307"/>
      <c r="P34" s="307"/>
      <c r="Q34" s="307"/>
      <c r="R34" s="373"/>
    </row>
    <row r="35" spans="1:18" ht="64.150000000000006" customHeight="1" x14ac:dyDescent="0.2">
      <c r="A35" s="379">
        <v>10</v>
      </c>
      <c r="B35" s="318" t="str">
        <f>'01-Mapa de riesgo-UO'!C42</f>
        <v>ADMINISTRACIÓN_INSTITUCIONAL</v>
      </c>
      <c r="C35" s="308" t="str">
        <f>'01-Mapa de riesgo-UO'!I42</f>
        <v>Cumplimiento</v>
      </c>
      <c r="D35" s="308" t="str">
        <f>'01-Mapa de riesgo-UO'!J42</f>
        <v>Mala planeación del espacio físico.</v>
      </c>
      <c r="E35" s="308" t="str">
        <f>'01-Mapa de riesgo-UO'!K42</f>
        <v xml:space="preserve">Espacio fisico que no responde a las necesidades que originaron el proyecto y/o adecuación con  incumplimiento de normatividad. </v>
      </c>
      <c r="F35" s="235" t="str">
        <f>'01-Mapa de riesgo-UO'!H42</f>
        <v xml:space="preserve">Cambio de diseño por peticion del usuario durante ejecucion de las obras </v>
      </c>
      <c r="G35" s="308" t="str">
        <f>'01-Mapa de riesgo-UO'!L42</f>
        <v>*insatisfaccion del usuario. 
*Imposibilidad de prestacion del servicio. 
*Incremento de costos de construcción. 
*Riesgo juridico con contratistas.  
*Mayores costos de mantenimiento.</v>
      </c>
      <c r="H35" s="362" t="str">
        <f>'01-Mapa de riesgo-UO'!AS42</f>
        <v>MODERADO</v>
      </c>
      <c r="I35" s="199" t="str">
        <f>'01-Mapa de riesgo-UO'!AV42</f>
        <v>REDUCIR</v>
      </c>
      <c r="J35" s="318" t="str">
        <f t="shared" si="5"/>
        <v>Si el proceso lo requiere</v>
      </c>
      <c r="K35" s="307"/>
      <c r="L35" s="307"/>
      <c r="M35" s="307"/>
      <c r="N35" s="307"/>
      <c r="O35" s="307"/>
      <c r="P35" s="307"/>
      <c r="Q35" s="307"/>
      <c r="R35" s="373"/>
    </row>
    <row r="36" spans="1:18" ht="64.150000000000006" customHeight="1" x14ac:dyDescent="0.2">
      <c r="A36" s="379"/>
      <c r="B36" s="318"/>
      <c r="C36" s="308"/>
      <c r="D36" s="308"/>
      <c r="E36" s="308"/>
      <c r="F36" s="235" t="str">
        <f>'01-Mapa de riesgo-UO'!H43</f>
        <v xml:space="preserve">Falta de planeacion del proyecto </v>
      </c>
      <c r="G36" s="308"/>
      <c r="H36" s="362"/>
      <c r="I36" s="199" t="str">
        <f>'01-Mapa de riesgo-UO'!AV43</f>
        <v>REDUCIR</v>
      </c>
      <c r="J36" s="318"/>
      <c r="K36" s="307"/>
      <c r="L36" s="307"/>
      <c r="M36" s="307"/>
      <c r="N36" s="307"/>
      <c r="O36" s="307"/>
      <c r="P36" s="307"/>
      <c r="Q36" s="307"/>
      <c r="R36" s="373"/>
    </row>
    <row r="37" spans="1:18" ht="64.150000000000006" customHeight="1" x14ac:dyDescent="0.2">
      <c r="A37" s="379"/>
      <c r="B37" s="318"/>
      <c r="C37" s="308"/>
      <c r="D37" s="308"/>
      <c r="E37" s="308"/>
      <c r="F37" s="235" t="str">
        <f>'01-Mapa de riesgo-UO'!H44</f>
        <v>Cambio y actualizacion de normativas de construccion.</v>
      </c>
      <c r="G37" s="308"/>
      <c r="H37" s="362"/>
      <c r="I37" s="199" t="str">
        <f>'01-Mapa de riesgo-UO'!AV44</f>
        <v>COMPARTIR</v>
      </c>
      <c r="J37" s="318"/>
      <c r="K37" s="307"/>
      <c r="L37" s="307"/>
      <c r="M37" s="307"/>
      <c r="N37" s="307"/>
      <c r="O37" s="307"/>
      <c r="P37" s="307"/>
      <c r="Q37" s="307"/>
      <c r="R37" s="373"/>
    </row>
    <row r="38" spans="1:18" ht="64.150000000000006" customHeight="1" x14ac:dyDescent="0.2">
      <c r="A38" s="379">
        <v>11</v>
      </c>
      <c r="B38" s="318" t="str">
        <f>'01-Mapa de riesgo-UO'!C45</f>
        <v>ADMINISTRACIÓN_INSTITUCIONAL</v>
      </c>
      <c r="C38" s="308" t="str">
        <f>'01-Mapa de riesgo-UO'!I45</f>
        <v>Tecnológico</v>
      </c>
      <c r="D38" s="308" t="str">
        <f>'01-Mapa de riesgo-UO'!J45</f>
        <v>Imposibilidad  para acceder a los sistemas de información que esten alojados en los servidores del campus universitario</v>
      </c>
      <c r="E38" s="308" t="str">
        <f>'01-Mapa de riesgo-UO'!K45</f>
        <v>No acceso fuera del campus universitario a los servicios de internet que ofrece la Universidad</v>
      </c>
      <c r="F38" s="235" t="str">
        <f>'01-Mapa de riesgo-UO'!H45</f>
        <v>Fallas en el sistema eléctrico</v>
      </c>
      <c r="G38" s="308" t="str">
        <f>'01-Mapa de riesgo-UO'!L45</f>
        <v>Incomunicación de la Universidad  a través de internet
Retrasos en los procesos académicos y administrativos ofrecidos a través de los servicios web
Pérdida de imagen</v>
      </c>
      <c r="H38" s="362" t="str">
        <f>'01-Mapa de riesgo-UO'!AS45</f>
        <v>MODERADO</v>
      </c>
      <c r="I38" s="199" t="str">
        <f>'01-Mapa de riesgo-UO'!AV45</f>
        <v>COMPARTIR</v>
      </c>
      <c r="J38" s="318" t="str">
        <f t="shared" ref="J38:J44" si="6">IF(H38="GRAVE","Debe formularse",IF(H38="MODERADO", "Si el proceso lo requiere","NO"))</f>
        <v>Si el proceso lo requiere</v>
      </c>
      <c r="K38" s="307"/>
      <c r="L38" s="307"/>
      <c r="M38" s="307"/>
      <c r="N38" s="307"/>
      <c r="O38" s="307"/>
      <c r="P38" s="307"/>
      <c r="Q38" s="307"/>
      <c r="R38" s="373"/>
    </row>
    <row r="39" spans="1:18" ht="64.150000000000006" customHeight="1" x14ac:dyDescent="0.2">
      <c r="A39" s="379"/>
      <c r="B39" s="318"/>
      <c r="C39" s="308"/>
      <c r="D39" s="308"/>
      <c r="E39" s="308"/>
      <c r="F39" s="235" t="str">
        <f>'01-Mapa de riesgo-UO'!H46</f>
        <v>Fallas en los equipos de conectividad o en el sistema de control ambiental</v>
      </c>
      <c r="G39" s="308"/>
      <c r="H39" s="362"/>
      <c r="I39" s="199" t="str">
        <f>'01-Mapa de riesgo-UO'!AV46</f>
        <v>REDUCIR</v>
      </c>
      <c r="J39" s="318"/>
      <c r="K39" s="307"/>
      <c r="L39" s="307"/>
      <c r="M39" s="307"/>
      <c r="N39" s="307"/>
      <c r="O39" s="307"/>
      <c r="P39" s="307"/>
      <c r="Q39" s="307"/>
      <c r="R39" s="373"/>
    </row>
    <row r="40" spans="1:18" ht="64.150000000000006" customHeight="1" x14ac:dyDescent="0.2">
      <c r="A40" s="379"/>
      <c r="B40" s="318"/>
      <c r="C40" s="308"/>
      <c r="D40" s="308"/>
      <c r="E40" s="308"/>
      <c r="F40" s="235">
        <f>'01-Mapa de riesgo-UO'!H47</f>
        <v>0</v>
      </c>
      <c r="G40" s="308"/>
      <c r="H40" s="362"/>
      <c r="I40" s="199">
        <f>'01-Mapa de riesgo-UO'!AV47</f>
        <v>0</v>
      </c>
      <c r="J40" s="318"/>
      <c r="K40" s="307"/>
      <c r="L40" s="307"/>
      <c r="M40" s="307"/>
      <c r="N40" s="307"/>
      <c r="O40" s="307"/>
      <c r="P40" s="307"/>
      <c r="Q40" s="307"/>
      <c r="R40" s="373"/>
    </row>
    <row r="41" spans="1:18" ht="64.150000000000006" customHeight="1" x14ac:dyDescent="0.2">
      <c r="A41" s="379">
        <v>12</v>
      </c>
      <c r="B41" s="318" t="str">
        <f>'01-Mapa de riesgo-UO'!C48</f>
        <v>INTERNACIONALIZACIÓN</v>
      </c>
      <c r="C41" s="308" t="str">
        <f>'01-Mapa de riesgo-UO'!I48</f>
        <v>Corrupción</v>
      </c>
      <c r="D41" s="308" t="str">
        <f>'01-Mapa de riesgo-UO'!J48</f>
        <v>Favorecer la postulación a una beca de movilidad académica internacional a un estudiante que no cumpla con los requisitos establecidos en la convocatoria UTP</v>
      </c>
      <c r="E41" s="308" t="str">
        <f>'01-Mapa de riesgo-UO'!K48</f>
        <v>Postular a un estudiante que no cumple con los requsitos estipulados por la convocatoria interna a una beca de movilidad académica</v>
      </c>
      <c r="F41" s="235" t="str">
        <f>'01-Mapa de riesgo-UO'!H48</f>
        <v>Que haya un conflicto de intereses entre el estudiante y las personas encargadas del proceso de movilidad.</v>
      </c>
      <c r="G41" s="308" t="str">
        <f>'01-Mapa de riesgo-UO'!L48</f>
        <v>Quitar la oportunidad de acceder a una beca a un estudiante que cumpla con todos los requisitos</v>
      </c>
      <c r="H41" s="362" t="str">
        <f>'01-Mapa de riesgo-UO'!AS48</f>
        <v>LEVE</v>
      </c>
      <c r="I41" s="199" t="str">
        <f>'01-Mapa de riesgo-UO'!AV48</f>
        <v>ASUMIR</v>
      </c>
      <c r="J41" s="318" t="str">
        <f t="shared" si="6"/>
        <v>NO</v>
      </c>
      <c r="K41" s="307"/>
      <c r="L41" s="307"/>
      <c r="M41" s="307"/>
      <c r="N41" s="307"/>
      <c r="O41" s="307"/>
      <c r="P41" s="307"/>
      <c r="Q41" s="307"/>
      <c r="R41" s="373"/>
    </row>
    <row r="42" spans="1:18" ht="64.150000000000006" customHeight="1" x14ac:dyDescent="0.2">
      <c r="A42" s="379"/>
      <c r="B42" s="318"/>
      <c r="C42" s="308"/>
      <c r="D42" s="308"/>
      <c r="E42" s="308"/>
      <c r="F42" s="235" t="str">
        <f>'01-Mapa de riesgo-UO'!H49</f>
        <v>Que exista presión por parte de un funcionario de mayor jerarquia sobre las personas encargadas del proceso de movilidad.</v>
      </c>
      <c r="G42" s="308"/>
      <c r="H42" s="362"/>
      <c r="I42" s="199">
        <f>'01-Mapa de riesgo-UO'!AV49</f>
        <v>0</v>
      </c>
      <c r="J42" s="318"/>
      <c r="K42" s="307"/>
      <c r="L42" s="307"/>
      <c r="M42" s="307"/>
      <c r="N42" s="307"/>
      <c r="O42" s="307"/>
      <c r="P42" s="307"/>
      <c r="Q42" s="307"/>
      <c r="R42" s="373"/>
    </row>
    <row r="43" spans="1:18" ht="64.150000000000006" customHeight="1" x14ac:dyDescent="0.2">
      <c r="A43" s="379"/>
      <c r="B43" s="318"/>
      <c r="C43" s="308"/>
      <c r="D43" s="308"/>
      <c r="E43" s="308"/>
      <c r="F43" s="235">
        <f>'01-Mapa de riesgo-UO'!H50</f>
        <v>0</v>
      </c>
      <c r="G43" s="308"/>
      <c r="H43" s="362"/>
      <c r="I43" s="199">
        <f>'01-Mapa de riesgo-UO'!AV50</f>
        <v>0</v>
      </c>
      <c r="J43" s="318"/>
      <c r="K43" s="307"/>
      <c r="L43" s="307"/>
      <c r="M43" s="307"/>
      <c r="N43" s="307"/>
      <c r="O43" s="307"/>
      <c r="P43" s="307"/>
      <c r="Q43" s="307"/>
      <c r="R43" s="373"/>
    </row>
    <row r="44" spans="1:18" ht="64.150000000000006" customHeight="1" x14ac:dyDescent="0.2">
      <c r="A44" s="379">
        <v>13</v>
      </c>
      <c r="B44" s="318" t="str">
        <f>'01-Mapa de riesgo-UO'!C51</f>
        <v>CONTROL_SEGUIMIENTO</v>
      </c>
      <c r="C44" s="308" t="str">
        <f>'01-Mapa de riesgo-UO'!I51</f>
        <v>Corrupción</v>
      </c>
      <c r="D44" s="308" t="str">
        <f>'01-Mapa de riesgo-UO'!J51</f>
        <v>Favorecimiento en informes de auditoria o evaluación por intereses personales</v>
      </c>
      <c r="E44" s="308" t="str">
        <f>'01-Mapa de riesgo-UO'!K51</f>
        <v>Manipulación de informes de control interno, a través de la omisión de posibles actos de corrupción o irregularidades administrativas</v>
      </c>
      <c r="F44" s="235" t="str">
        <f>'01-Mapa de riesgo-UO'!H51</f>
        <v>Personal no idóneo que no atiende los valores de la institución o del servicio público</v>
      </c>
      <c r="G44" s="308" t="str">
        <f>'01-Mapa de riesgo-UO'!L51</f>
        <v>Información deficiente para la alta dirección que permita tomar decisiones para la mejora
Investigaciones disciplinarias
Afectación del buen nombre y reconocimiento de la Universidad</v>
      </c>
      <c r="H44" s="362" t="str">
        <f>'01-Mapa de riesgo-UO'!AS51</f>
        <v>LEVE</v>
      </c>
      <c r="I44" s="199" t="str">
        <f>'01-Mapa de riesgo-UO'!AV51</f>
        <v>ASUMIR</v>
      </c>
      <c r="J44" s="318" t="str">
        <f t="shared" si="6"/>
        <v>NO</v>
      </c>
      <c r="K44" s="307"/>
      <c r="L44" s="307"/>
      <c r="M44" s="307"/>
      <c r="N44" s="307"/>
      <c r="O44" s="307"/>
      <c r="P44" s="307"/>
      <c r="Q44" s="307"/>
      <c r="R44" s="373"/>
    </row>
    <row r="45" spans="1:18" ht="64.150000000000006" customHeight="1" x14ac:dyDescent="0.2">
      <c r="A45" s="379"/>
      <c r="B45" s="318"/>
      <c r="C45" s="308"/>
      <c r="D45" s="308"/>
      <c r="E45" s="308"/>
      <c r="F45" s="235" t="str">
        <f>'01-Mapa de riesgo-UO'!H52</f>
        <v>Presión externa  al personal de control interno para favorecer a terceros</v>
      </c>
      <c r="G45" s="308"/>
      <c r="H45" s="362"/>
      <c r="I45" s="199">
        <f>'01-Mapa de riesgo-UO'!AV52</f>
        <v>0</v>
      </c>
      <c r="J45" s="318"/>
      <c r="K45" s="307"/>
      <c r="L45" s="307"/>
      <c r="M45" s="307"/>
      <c r="N45" s="307"/>
      <c r="O45" s="307"/>
      <c r="P45" s="307"/>
      <c r="Q45" s="307"/>
      <c r="R45" s="373"/>
    </row>
    <row r="46" spans="1:18" ht="64.150000000000006" customHeight="1" x14ac:dyDescent="0.2">
      <c r="A46" s="379"/>
      <c r="B46" s="318"/>
      <c r="C46" s="308"/>
      <c r="D46" s="308"/>
      <c r="E46" s="308"/>
      <c r="F46" s="235">
        <f>'01-Mapa de riesgo-UO'!H53</f>
        <v>0</v>
      </c>
      <c r="G46" s="308"/>
      <c r="H46" s="362"/>
      <c r="I46" s="199">
        <f>'01-Mapa de riesgo-UO'!AV53</f>
        <v>0</v>
      </c>
      <c r="J46" s="318"/>
      <c r="K46" s="307"/>
      <c r="L46" s="307"/>
      <c r="M46" s="307"/>
      <c r="N46" s="307"/>
      <c r="O46" s="307"/>
      <c r="P46" s="307"/>
      <c r="Q46" s="307"/>
      <c r="R46" s="373"/>
    </row>
    <row r="47" spans="1:18" ht="64.150000000000006" customHeight="1" x14ac:dyDescent="0.2">
      <c r="A47" s="379">
        <v>14</v>
      </c>
      <c r="B47" s="318" t="str">
        <f>'01-Mapa de riesgo-UO'!C54</f>
        <v>BIENESTAR_INSTITUCIONAL</v>
      </c>
      <c r="C47" s="308" t="str">
        <f>'01-Mapa de riesgo-UO'!I54</f>
        <v>Cumplimiento</v>
      </c>
      <c r="D47" s="308" t="str">
        <f>'01-Mapa de riesgo-UO'!J54</f>
        <v>No renovación de habilitación del servicio de salud integral de la UTP</v>
      </c>
      <c r="E47" s="308" t="str">
        <f>'01-Mapa de riesgo-UO'!K54</f>
        <v>La Universidad no es certificada por la Secretaría Departamental de Salud y el Ministerio de Salud para prestar servicios de atencón de baja complejidad: consulta odontológica, psicología, medicina general, prevención en salud bucal, servicio de esterilización, salud sexual y reproductiva, entre otros programas.</v>
      </c>
      <c r="F47" s="235" t="str">
        <f>'01-Mapa de riesgo-UO'!H54</f>
        <v>Cambios en la resolución en la  normatividad asociados a los servicios de habilitación</v>
      </c>
      <c r="G47" s="308" t="str">
        <f>'01-Mapa de riesgo-UO'!L54</f>
        <v>Cierre de los servicios de salud en la institución
Sanciones a la Universidad</v>
      </c>
      <c r="H47" s="362" t="str">
        <f>'01-Mapa de riesgo-UO'!AS54</f>
        <v>GRAVE</v>
      </c>
      <c r="I47" s="199" t="str">
        <f>'01-Mapa de riesgo-UO'!AV54</f>
        <v>REDUCIR</v>
      </c>
      <c r="J47" s="318" t="str">
        <f t="shared" ref="J47:J71" si="7">IF(H47="GRAVE","Debe formularse",IF(H47="MODERADO", "Si el proceso lo requiere","NO"))</f>
        <v>Debe formularse</v>
      </c>
      <c r="K47" s="307"/>
      <c r="L47" s="307"/>
      <c r="M47" s="307"/>
      <c r="N47" s="307"/>
      <c r="O47" s="307"/>
      <c r="P47" s="307"/>
      <c r="Q47" s="307"/>
      <c r="R47" s="373"/>
    </row>
    <row r="48" spans="1:18" ht="64.150000000000006" customHeight="1" x14ac:dyDescent="0.2">
      <c r="A48" s="379"/>
      <c r="B48" s="318"/>
      <c r="C48" s="308"/>
      <c r="D48" s="308"/>
      <c r="E48" s="308"/>
      <c r="F48" s="235">
        <f>'01-Mapa de riesgo-UO'!H55</f>
        <v>0</v>
      </c>
      <c r="G48" s="308"/>
      <c r="H48" s="362"/>
      <c r="I48" s="199" t="str">
        <f>'01-Mapa de riesgo-UO'!AV55</f>
        <v>REDUCIR</v>
      </c>
      <c r="J48" s="318"/>
      <c r="K48" s="307"/>
      <c r="L48" s="307"/>
      <c r="M48" s="307"/>
      <c r="N48" s="307"/>
      <c r="O48" s="307"/>
      <c r="P48" s="307"/>
      <c r="Q48" s="307"/>
      <c r="R48" s="373"/>
    </row>
    <row r="49" spans="1:18" ht="64.150000000000006" customHeight="1" x14ac:dyDescent="0.2">
      <c r="A49" s="379"/>
      <c r="B49" s="318"/>
      <c r="C49" s="308"/>
      <c r="D49" s="308"/>
      <c r="E49" s="308"/>
      <c r="F49" s="235">
        <f>'01-Mapa de riesgo-UO'!H56</f>
        <v>0</v>
      </c>
      <c r="G49" s="308"/>
      <c r="H49" s="362"/>
      <c r="I49" s="199" t="str">
        <f>'01-Mapa de riesgo-UO'!AV56</f>
        <v>REDUCIR</v>
      </c>
      <c r="J49" s="318"/>
      <c r="K49" s="307"/>
      <c r="L49" s="307"/>
      <c r="M49" s="307"/>
      <c r="N49" s="307"/>
      <c r="O49" s="307"/>
      <c r="P49" s="307"/>
      <c r="Q49" s="307"/>
      <c r="R49" s="373"/>
    </row>
    <row r="50" spans="1:18" ht="64.150000000000006" customHeight="1" x14ac:dyDescent="0.2">
      <c r="A50" s="379">
        <v>15</v>
      </c>
      <c r="B50" s="318" t="str">
        <f>'01-Mapa de riesgo-UO'!C57</f>
        <v>ADMINISTRACIÓN_INSTITUCIONAL</v>
      </c>
      <c r="C50" s="308" t="str">
        <f>'01-Mapa de riesgo-UO'!I57</f>
        <v>Financiero</v>
      </c>
      <c r="D50" s="308" t="str">
        <f>'01-Mapa de riesgo-UO'!J57</f>
        <v>Fraude eléctronico</v>
      </c>
      <c r="E50" s="308" t="str">
        <f>'01-Mapa de riesgo-UO'!K57</f>
        <v>Acceso no autorizado a la banca virtual</v>
      </c>
      <c r="F50" s="235" t="str">
        <f>'01-Mapa de riesgo-UO'!H57</f>
        <v>Falta de seguimiento a los protocolos definidos.</v>
      </c>
      <c r="G50" s="308" t="str">
        <f>'01-Mapa de riesgo-UO'!L57</f>
        <v xml:space="preserve">Detrimento patrimonial.           Exposición de la información financiera de la Universidad.  </v>
      </c>
      <c r="H50" s="362" t="str">
        <f>'01-Mapa de riesgo-UO'!AS57</f>
        <v>LEVE</v>
      </c>
      <c r="I50" s="199" t="str">
        <f>'01-Mapa de riesgo-UO'!AV57</f>
        <v>ASUMIR</v>
      </c>
      <c r="J50" s="318" t="str">
        <f t="shared" si="7"/>
        <v>NO</v>
      </c>
      <c r="K50" s="307"/>
      <c r="L50" s="307"/>
      <c r="M50" s="307"/>
      <c r="N50" s="307"/>
      <c r="O50" s="307"/>
      <c r="P50" s="307"/>
      <c r="Q50" s="307"/>
      <c r="R50" s="373"/>
    </row>
    <row r="51" spans="1:18" ht="64.150000000000006" customHeight="1" x14ac:dyDescent="0.2">
      <c r="A51" s="379"/>
      <c r="B51" s="318"/>
      <c r="C51" s="308"/>
      <c r="D51" s="308"/>
      <c r="E51" s="308"/>
      <c r="F51" s="235" t="str">
        <f>'01-Mapa de riesgo-UO'!H58</f>
        <v>Incumplimiento de los protocolos</v>
      </c>
      <c r="G51" s="308"/>
      <c r="H51" s="362"/>
      <c r="I51" s="199">
        <f>'01-Mapa de riesgo-UO'!AV58</f>
        <v>0</v>
      </c>
      <c r="J51" s="318"/>
      <c r="K51" s="307"/>
      <c r="L51" s="307"/>
      <c r="M51" s="307"/>
      <c r="N51" s="307"/>
      <c r="O51" s="307"/>
      <c r="P51" s="307"/>
      <c r="Q51" s="307"/>
      <c r="R51" s="373"/>
    </row>
    <row r="52" spans="1:18" ht="64.150000000000006" customHeight="1" x14ac:dyDescent="0.2">
      <c r="A52" s="379"/>
      <c r="B52" s="318"/>
      <c r="C52" s="308"/>
      <c r="D52" s="308"/>
      <c r="E52" s="308"/>
      <c r="F52" s="235" t="str">
        <f>'01-Mapa de riesgo-UO'!H59</f>
        <v>Ataques cibernéticos.</v>
      </c>
      <c r="G52" s="308"/>
      <c r="H52" s="362"/>
      <c r="I52" s="199">
        <f>'01-Mapa de riesgo-UO'!AV59</f>
        <v>0</v>
      </c>
      <c r="J52" s="318"/>
      <c r="K52" s="307"/>
      <c r="L52" s="307"/>
      <c r="M52" s="307"/>
      <c r="N52" s="307"/>
      <c r="O52" s="307"/>
      <c r="P52" s="307"/>
      <c r="Q52" s="307"/>
      <c r="R52" s="373"/>
    </row>
    <row r="53" spans="1:18" ht="64.150000000000006" customHeight="1" x14ac:dyDescent="0.2">
      <c r="A53" s="379">
        <v>16</v>
      </c>
      <c r="B53" s="318" t="str">
        <f>'01-Mapa de riesgo-UO'!C60</f>
        <v>ADMINISTRACIÓN_INSTITUCIONAL</v>
      </c>
      <c r="C53" s="308" t="str">
        <f>'01-Mapa de riesgo-UO'!I60</f>
        <v>Corrupción</v>
      </c>
      <c r="D53" s="308" t="str">
        <f>'01-Mapa de riesgo-UO'!J60</f>
        <v>Destinación indebida de recursos públicos.</v>
      </c>
      <c r="E53" s="308" t="str">
        <f>'01-Mapa de riesgo-UO'!K60</f>
        <v xml:space="preserve">Se configura cuando se destinan recursos públicos a finalidades distintas; o se realizan actuaciones de los funcionarios por fuera de las establecidas en la Constitución, en la ley o en la reglamentación interna. </v>
      </c>
      <c r="F53" s="235" t="str">
        <f>'01-Mapa de riesgo-UO'!H60</f>
        <v>Ausencia de valores éticos.</v>
      </c>
      <c r="G53" s="308" t="str">
        <f>'01-Mapa de riesgo-UO'!L60</f>
        <v>Detrimento patrimonial.
Sanciones disciplinarias, fiscales y/o penales.</v>
      </c>
      <c r="H53" s="362" t="str">
        <f>'01-Mapa de riesgo-UO'!AS60</f>
        <v>LEVE</v>
      </c>
      <c r="I53" s="199" t="str">
        <f>'01-Mapa de riesgo-UO'!AV60</f>
        <v>ASUMIR</v>
      </c>
      <c r="J53" s="318" t="str">
        <f t="shared" si="7"/>
        <v>NO</v>
      </c>
      <c r="K53" s="307"/>
      <c r="L53" s="307"/>
      <c r="M53" s="307"/>
      <c r="N53" s="307"/>
      <c r="O53" s="307"/>
      <c r="P53" s="307"/>
      <c r="Q53" s="307"/>
      <c r="R53" s="373"/>
    </row>
    <row r="54" spans="1:18" ht="64.150000000000006" customHeight="1" x14ac:dyDescent="0.2">
      <c r="A54" s="379"/>
      <c r="B54" s="318"/>
      <c r="C54" s="308"/>
      <c r="D54" s="308"/>
      <c r="E54" s="308"/>
      <c r="F54" s="235">
        <f>'01-Mapa de riesgo-UO'!H61</f>
        <v>0</v>
      </c>
      <c r="G54" s="308"/>
      <c r="H54" s="362"/>
      <c r="I54" s="199">
        <f>'01-Mapa de riesgo-UO'!AV61</f>
        <v>0</v>
      </c>
      <c r="J54" s="318"/>
      <c r="K54" s="307"/>
      <c r="L54" s="307"/>
      <c r="M54" s="307"/>
      <c r="N54" s="307"/>
      <c r="O54" s="307"/>
      <c r="P54" s="307"/>
      <c r="Q54" s="307"/>
      <c r="R54" s="373"/>
    </row>
    <row r="55" spans="1:18" ht="64.150000000000006" customHeight="1" x14ac:dyDescent="0.2">
      <c r="A55" s="379"/>
      <c r="B55" s="318"/>
      <c r="C55" s="308"/>
      <c r="D55" s="308"/>
      <c r="E55" s="308"/>
      <c r="F55" s="235">
        <f>'01-Mapa de riesgo-UO'!H62</f>
        <v>0</v>
      </c>
      <c r="G55" s="308"/>
      <c r="H55" s="362"/>
      <c r="I55" s="199">
        <f>'01-Mapa de riesgo-UO'!AV62</f>
        <v>0</v>
      </c>
      <c r="J55" s="318"/>
      <c r="K55" s="307"/>
      <c r="L55" s="307"/>
      <c r="M55" s="307"/>
      <c r="N55" s="307"/>
      <c r="O55" s="307"/>
      <c r="P55" s="307"/>
      <c r="Q55" s="307"/>
      <c r="R55" s="373"/>
    </row>
    <row r="56" spans="1:18" ht="64.150000000000006" customHeight="1" x14ac:dyDescent="0.2">
      <c r="A56" s="379">
        <v>17</v>
      </c>
      <c r="B56" s="318" t="str">
        <f>'01-Mapa de riesgo-UO'!C63</f>
        <v>ADMINISTRACIÓN_INSTITUCIONAL</v>
      </c>
      <c r="C56" s="308" t="str">
        <f>'01-Mapa de riesgo-UO'!I63</f>
        <v>Corrupción</v>
      </c>
      <c r="D56" s="308" t="str">
        <f>'01-Mapa de riesgo-UO'!J63</f>
        <v xml:space="preserve">Tráfico de Influencias </v>
      </c>
      <c r="E56" s="308" t="str">
        <f>'01-Mapa de riesgo-UO'!K63</f>
        <v>Favorecimiento en el otorgamiento de derechos o toma de decisiones que competen a la Universidad</v>
      </c>
      <c r="F56" s="235" t="str">
        <f>'01-Mapa de riesgo-UO'!H63</f>
        <v>Utilización o manipulación de información reservada o clasificada que se encuentra disponible en la Secretaria General</v>
      </c>
      <c r="G56" s="308" t="str">
        <f>'01-Mapa de riesgo-UO'!L63</f>
        <v>Procesos legales y/o penales
Pérdida de la imagen institucional</v>
      </c>
      <c r="H56" s="362" t="str">
        <f>'01-Mapa de riesgo-UO'!AS63</f>
        <v>LEVE</v>
      </c>
      <c r="I56" s="199" t="str">
        <f>'01-Mapa de riesgo-UO'!AV63</f>
        <v>ASUMIR</v>
      </c>
      <c r="J56" s="318" t="str">
        <f t="shared" si="7"/>
        <v>NO</v>
      </c>
      <c r="K56" s="307"/>
      <c r="L56" s="307"/>
      <c r="M56" s="307"/>
      <c r="N56" s="307"/>
      <c r="O56" s="307"/>
      <c r="P56" s="307"/>
      <c r="Q56" s="307"/>
      <c r="R56" s="373"/>
    </row>
    <row r="57" spans="1:18" ht="64.150000000000006" customHeight="1" x14ac:dyDescent="0.2">
      <c r="A57" s="379"/>
      <c r="B57" s="318"/>
      <c r="C57" s="308"/>
      <c r="D57" s="308"/>
      <c r="E57" s="308"/>
      <c r="F57" s="235"/>
      <c r="G57" s="308"/>
      <c r="H57" s="362"/>
      <c r="I57" s="260">
        <f>'01-Mapa de riesgo-UO'!AV64</f>
        <v>0</v>
      </c>
      <c r="J57" s="318"/>
      <c r="K57" s="307"/>
      <c r="L57" s="307"/>
      <c r="M57" s="307"/>
      <c r="N57" s="307"/>
      <c r="O57" s="307"/>
      <c r="P57" s="307"/>
      <c r="Q57" s="307"/>
      <c r="R57" s="373"/>
    </row>
    <row r="58" spans="1:18" ht="64.150000000000006" customHeight="1" x14ac:dyDescent="0.2">
      <c r="A58" s="379"/>
      <c r="B58" s="318"/>
      <c r="C58" s="308"/>
      <c r="D58" s="308"/>
      <c r="E58" s="308"/>
      <c r="F58" s="235"/>
      <c r="G58" s="308"/>
      <c r="H58" s="362"/>
      <c r="I58" s="260">
        <f>'01-Mapa de riesgo-UO'!AV65</f>
        <v>0</v>
      </c>
      <c r="J58" s="318"/>
      <c r="K58" s="307"/>
      <c r="L58" s="307"/>
      <c r="M58" s="307"/>
      <c r="N58" s="307"/>
      <c r="O58" s="307"/>
      <c r="P58" s="307"/>
      <c r="Q58" s="307"/>
      <c r="R58" s="373"/>
    </row>
    <row r="59" spans="1:18" s="256" customFormat="1" ht="64.150000000000006" customHeight="1" x14ac:dyDescent="0.2">
      <c r="A59" s="379">
        <v>18</v>
      </c>
      <c r="B59" s="318" t="str">
        <f>'01-Mapa de riesgo-UO'!C66</f>
        <v>ADMINISTRACIÓN_INSTITUCIONAL</v>
      </c>
      <c r="C59" s="308" t="str">
        <f>'01-Mapa de riesgo-UO'!I66</f>
        <v>Contable</v>
      </c>
      <c r="D59" s="308" t="str">
        <f>'01-Mapa de riesgo-UO'!J66</f>
        <v>No fenecimiento de la cuenta debido al incumplimiento normativo y del manual de políticas contables en el desarrollo de actividades financieras</v>
      </c>
      <c r="E59" s="308" t="str">
        <f>'01-Mapa de riesgo-UO'!K66</f>
        <v>Registros contables no consistentes con la normas expedidades por el ente regulardor en la materia</v>
      </c>
      <c r="F59" s="235" t="str">
        <f>'01-Mapa de riesgo-UO'!H66</f>
        <v>Estados Financieros inconsistentes.</v>
      </c>
      <c r="G59" s="308" t="str">
        <f>'01-Mapa de riesgo-UO'!L66</f>
        <v xml:space="preserve">Hechos economicos sobre o subestimados,
Sanciones Disciplinarias
Estados Financieros no aprobados </v>
      </c>
      <c r="H59" s="362" t="str">
        <f>'01-Mapa de riesgo-UO'!AS66</f>
        <v>GRAVE</v>
      </c>
      <c r="I59" s="277" t="str">
        <f>'01-Mapa de riesgo-UO'!AV66</f>
        <v>EVITAR</v>
      </c>
      <c r="J59" s="318" t="str">
        <f t="shared" ref="J59" si="8">IF(H59="GRAVE","Debe formularse",IF(H59="MODERADO", "Si el proceso lo requiere","NO"))</f>
        <v>Debe formularse</v>
      </c>
      <c r="K59" s="307"/>
      <c r="L59" s="307"/>
      <c r="M59" s="307"/>
      <c r="N59" s="307"/>
      <c r="O59" s="307"/>
      <c r="P59" s="307"/>
      <c r="Q59" s="307"/>
      <c r="R59" s="373"/>
    </row>
    <row r="60" spans="1:18" s="256" customFormat="1" ht="64.150000000000006" customHeight="1" x14ac:dyDescent="0.2">
      <c r="A60" s="379"/>
      <c r="B60" s="318"/>
      <c r="C60" s="308"/>
      <c r="D60" s="308"/>
      <c r="E60" s="308"/>
      <c r="F60" s="235"/>
      <c r="G60" s="308"/>
      <c r="H60" s="362"/>
      <c r="I60" s="277">
        <f>'01-Mapa de riesgo-UO'!AV67</f>
        <v>0</v>
      </c>
      <c r="J60" s="318"/>
      <c r="K60" s="307"/>
      <c r="L60" s="307"/>
      <c r="M60" s="307"/>
      <c r="N60" s="307"/>
      <c r="O60" s="307"/>
      <c r="P60" s="307"/>
      <c r="Q60" s="307"/>
      <c r="R60" s="373"/>
    </row>
    <row r="61" spans="1:18" s="256" customFormat="1" ht="64.150000000000006" customHeight="1" x14ac:dyDescent="0.2">
      <c r="A61" s="379"/>
      <c r="B61" s="318"/>
      <c r="C61" s="308"/>
      <c r="D61" s="308"/>
      <c r="E61" s="308"/>
      <c r="F61" s="235"/>
      <c r="G61" s="308"/>
      <c r="H61" s="362"/>
      <c r="I61" s="277">
        <f>'01-Mapa de riesgo-UO'!AV68</f>
        <v>0</v>
      </c>
      <c r="J61" s="318"/>
      <c r="K61" s="307"/>
      <c r="L61" s="307"/>
      <c r="M61" s="307"/>
      <c r="N61" s="307"/>
      <c r="O61" s="307"/>
      <c r="P61" s="307"/>
      <c r="Q61" s="307"/>
      <c r="R61" s="373"/>
    </row>
    <row r="62" spans="1:18" s="256" customFormat="1" ht="64.150000000000006" customHeight="1" x14ac:dyDescent="0.2">
      <c r="A62" s="379">
        <v>19</v>
      </c>
      <c r="B62" s="318" t="str">
        <f>'01-Mapa de riesgo-UO'!C69</f>
        <v>ADMINISTRACIÓN_INSTITUCIONAL</v>
      </c>
      <c r="C62" s="308" t="str">
        <f>'01-Mapa de riesgo-UO'!I69</f>
        <v>Cumplimiento</v>
      </c>
      <c r="D62" s="308" t="str">
        <f>'01-Mapa de riesgo-UO'!J69</f>
        <v>Incumplimiento de las normas para el manejo de radio difusión de interes público que rige a Universitaria Estéreo</v>
      </c>
      <c r="E62" s="308" t="str">
        <f>'01-Mapa de riesgo-UO'!K69</f>
        <v xml:space="preserve"> No cumplir con los lineamientos legales y operacionales en el manejo de la información que se difunde a través de univerisitaria estéreo.</v>
      </c>
      <c r="F62" s="235" t="str">
        <f>'01-Mapa de riesgo-UO'!H69</f>
        <v>Falta socialización de los lineamientos de medios de comunicación Intitucionales</v>
      </c>
      <c r="G62" s="308" t="str">
        <f>'01-Mapa de riesgo-UO'!L69</f>
        <v xml:space="preserve">Pérdida vitalicia de la Licencia de Radio Difusión ante el MINITIC
Cierre definitivo de la emisora
Sanciones legales y económicas para la Universidad. </v>
      </c>
      <c r="H62" s="362" t="str">
        <f>'01-Mapa de riesgo-UO'!AS69</f>
        <v>GRAVE</v>
      </c>
      <c r="I62" s="277" t="str">
        <f>'01-Mapa de riesgo-UO'!AV69</f>
        <v>COMPARTIR</v>
      </c>
      <c r="J62" s="318" t="str">
        <f t="shared" ref="J62" si="9">IF(H62="GRAVE","Debe formularse",IF(H62="MODERADO", "Si el proceso lo requiere","NO"))</f>
        <v>Debe formularse</v>
      </c>
      <c r="K62" s="307"/>
      <c r="L62" s="307"/>
      <c r="M62" s="307"/>
      <c r="N62" s="307"/>
      <c r="O62" s="307"/>
      <c r="P62" s="307"/>
      <c r="Q62" s="307"/>
      <c r="R62" s="373"/>
    </row>
    <row r="63" spans="1:18" s="256" customFormat="1" ht="64.150000000000006" customHeight="1" x14ac:dyDescent="0.2">
      <c r="A63" s="379"/>
      <c r="B63" s="318"/>
      <c r="C63" s="308"/>
      <c r="D63" s="308"/>
      <c r="E63" s="308"/>
      <c r="F63" s="235"/>
      <c r="G63" s="308"/>
      <c r="H63" s="362"/>
      <c r="I63" s="277">
        <f>'01-Mapa de riesgo-UO'!AV70</f>
        <v>0</v>
      </c>
      <c r="J63" s="318"/>
      <c r="K63" s="307"/>
      <c r="L63" s="307"/>
      <c r="M63" s="307"/>
      <c r="N63" s="307"/>
      <c r="O63" s="307"/>
      <c r="P63" s="307"/>
      <c r="Q63" s="307"/>
      <c r="R63" s="373"/>
    </row>
    <row r="64" spans="1:18" s="256" customFormat="1" ht="64.150000000000006" customHeight="1" x14ac:dyDescent="0.2">
      <c r="A64" s="379"/>
      <c r="B64" s="318"/>
      <c r="C64" s="308"/>
      <c r="D64" s="308"/>
      <c r="E64" s="308"/>
      <c r="F64" s="235"/>
      <c r="G64" s="308"/>
      <c r="H64" s="362"/>
      <c r="I64" s="277">
        <f>'01-Mapa de riesgo-UO'!AV71</f>
        <v>0</v>
      </c>
      <c r="J64" s="318"/>
      <c r="K64" s="307"/>
      <c r="L64" s="307"/>
      <c r="M64" s="307"/>
      <c r="N64" s="307"/>
      <c r="O64" s="307"/>
      <c r="P64" s="307"/>
      <c r="Q64" s="307"/>
      <c r="R64" s="373"/>
    </row>
    <row r="65" spans="1:18" s="256" customFormat="1" ht="64.150000000000006" customHeight="1" x14ac:dyDescent="0.2">
      <c r="A65" s="379">
        <v>20</v>
      </c>
      <c r="B65" s="318" t="str">
        <f>'01-Mapa de riesgo-UO'!C72</f>
        <v>ADMINISTRACIÓN_INSTITUCIONAL</v>
      </c>
      <c r="C65" s="308" t="str">
        <f>'01-Mapa de riesgo-UO'!I72</f>
        <v>Imagen</v>
      </c>
      <c r="D65" s="308" t="str">
        <f>'01-Mapa de riesgo-UO'!J72</f>
        <v>Divulgación de información errada o perjudicial para la institución</v>
      </c>
      <c r="E65" s="308" t="str">
        <f>'01-Mapa de riesgo-UO'!K72</f>
        <v>Publicación y divulgación a través de medios masivos de comunicación de información errada o parcial que pueda perjudicar la imagen que se tiene de la Universidad.</v>
      </c>
      <c r="F65" s="235" t="str">
        <f>'01-Mapa de riesgo-UO'!H72</f>
        <v>Socialización de los lineamientos de medios de comunicaciones institucionales</v>
      </c>
      <c r="G65" s="308" t="str">
        <f>'01-Mapa de riesgo-UO'!L72</f>
        <v>Crisis reputacional de la Universdad</v>
      </c>
      <c r="H65" s="362" t="str">
        <f>'01-Mapa de riesgo-UO'!AS72</f>
        <v>MODERADO</v>
      </c>
      <c r="I65" s="277" t="str">
        <f>'01-Mapa de riesgo-UO'!AV72</f>
        <v>COMPARTIR</v>
      </c>
      <c r="J65" s="318" t="str">
        <f t="shared" ref="J65" si="10">IF(H65="GRAVE","Debe formularse",IF(H65="MODERADO", "Si el proceso lo requiere","NO"))</f>
        <v>Si el proceso lo requiere</v>
      </c>
      <c r="K65" s="307"/>
      <c r="L65" s="307"/>
      <c r="M65" s="307"/>
      <c r="N65" s="307"/>
      <c r="O65" s="307"/>
      <c r="P65" s="307"/>
      <c r="Q65" s="307"/>
      <c r="R65" s="373"/>
    </row>
    <row r="66" spans="1:18" s="256" customFormat="1" ht="64.150000000000006" customHeight="1" x14ac:dyDescent="0.2">
      <c r="A66" s="379"/>
      <c r="B66" s="318"/>
      <c r="C66" s="308"/>
      <c r="D66" s="308"/>
      <c r="E66" s="308"/>
      <c r="F66" s="235"/>
      <c r="G66" s="308"/>
      <c r="H66" s="362"/>
      <c r="I66" s="277" t="str">
        <f>'01-Mapa de riesgo-UO'!AV73</f>
        <v>COMPARTIR</v>
      </c>
      <c r="J66" s="318"/>
      <c r="K66" s="307"/>
      <c r="L66" s="307"/>
      <c r="M66" s="307"/>
      <c r="N66" s="307"/>
      <c r="O66" s="307"/>
      <c r="P66" s="307"/>
      <c r="Q66" s="307"/>
      <c r="R66" s="373"/>
    </row>
    <row r="67" spans="1:18" s="256" customFormat="1" ht="64.150000000000006" customHeight="1" x14ac:dyDescent="0.2">
      <c r="A67" s="379"/>
      <c r="B67" s="318"/>
      <c r="C67" s="308"/>
      <c r="D67" s="308"/>
      <c r="E67" s="308"/>
      <c r="F67" s="235"/>
      <c r="G67" s="308"/>
      <c r="H67" s="362"/>
      <c r="I67" s="277">
        <f>'01-Mapa de riesgo-UO'!AV74</f>
        <v>0</v>
      </c>
      <c r="J67" s="318"/>
      <c r="K67" s="307"/>
      <c r="L67" s="307"/>
      <c r="M67" s="307"/>
      <c r="N67" s="307"/>
      <c r="O67" s="307"/>
      <c r="P67" s="307"/>
      <c r="Q67" s="307"/>
      <c r="R67" s="373"/>
    </row>
    <row r="68" spans="1:18" s="256" customFormat="1" ht="64.150000000000006" customHeight="1" x14ac:dyDescent="0.2">
      <c r="A68" s="379">
        <v>21</v>
      </c>
      <c r="B68" s="318" t="str">
        <f>'01-Mapa de riesgo-UO'!C75</f>
        <v>ADMINISTRACIÓN_INSTITUCIONAL</v>
      </c>
      <c r="C68" s="308" t="str">
        <f>'01-Mapa de riesgo-UO'!I75</f>
        <v>Corrupción</v>
      </c>
      <c r="D68" s="308" t="str">
        <f>'01-Mapa de riesgo-UO'!J75</f>
        <v>Manipulacion de los medios de comunicación de la Universidad</v>
      </c>
      <c r="E68" s="308" t="str">
        <f>'01-Mapa de riesgo-UO'!K75</f>
        <v>Uso indebido de los medios de comunicaciòn con el fin de favorecer a terceros o intereses particulares</v>
      </c>
      <c r="F68" s="235" t="str">
        <f>'01-Mapa de riesgo-UO'!H75</f>
        <v>Presiones por actores externos a la Universidad</v>
      </c>
      <c r="G68" s="308" t="str">
        <f>'01-Mapa de riesgo-UO'!L75</f>
        <v>Crisis reputacional de la Universdad
Sanciones legales para la Universidad</v>
      </c>
      <c r="H68" s="362" t="str">
        <f>'01-Mapa de riesgo-UO'!AS75</f>
        <v>MODERADO</v>
      </c>
      <c r="I68" s="277" t="str">
        <f>'01-Mapa de riesgo-UO'!AV75</f>
        <v>COMPARTIR</v>
      </c>
      <c r="J68" s="318" t="str">
        <f t="shared" ref="J68" si="11">IF(H68="GRAVE","Debe formularse",IF(H68="MODERADO", "Si el proceso lo requiere","NO"))</f>
        <v>Si el proceso lo requiere</v>
      </c>
      <c r="K68" s="307"/>
      <c r="L68" s="307"/>
      <c r="M68" s="307"/>
      <c r="N68" s="307"/>
      <c r="O68" s="307"/>
      <c r="P68" s="307"/>
      <c r="Q68" s="307"/>
      <c r="R68" s="373"/>
    </row>
    <row r="69" spans="1:18" s="256" customFormat="1" ht="64.150000000000006" customHeight="1" x14ac:dyDescent="0.2">
      <c r="A69" s="379"/>
      <c r="B69" s="318"/>
      <c r="C69" s="308"/>
      <c r="D69" s="308"/>
      <c r="E69" s="308"/>
      <c r="F69" s="235"/>
      <c r="G69" s="308"/>
      <c r="H69" s="362"/>
      <c r="I69" s="277">
        <f>'01-Mapa de riesgo-UO'!AV76</f>
        <v>0</v>
      </c>
      <c r="J69" s="318"/>
      <c r="K69" s="307"/>
      <c r="L69" s="307"/>
      <c r="M69" s="307"/>
      <c r="N69" s="307"/>
      <c r="O69" s="307"/>
      <c r="P69" s="307"/>
      <c r="Q69" s="307"/>
      <c r="R69" s="373"/>
    </row>
    <row r="70" spans="1:18" s="256" customFormat="1" ht="64.150000000000006" customHeight="1" x14ac:dyDescent="0.2">
      <c r="A70" s="379"/>
      <c r="B70" s="318"/>
      <c r="C70" s="308"/>
      <c r="D70" s="308"/>
      <c r="E70" s="308"/>
      <c r="F70" s="235"/>
      <c r="G70" s="308"/>
      <c r="H70" s="362"/>
      <c r="I70" s="277">
        <f>'01-Mapa de riesgo-UO'!AV77</f>
        <v>0</v>
      </c>
      <c r="J70" s="318"/>
      <c r="K70" s="307"/>
      <c r="L70" s="307"/>
      <c r="M70" s="307"/>
      <c r="N70" s="307"/>
      <c r="O70" s="307"/>
      <c r="P70" s="307"/>
      <c r="Q70" s="307"/>
      <c r="R70" s="373"/>
    </row>
    <row r="71" spans="1:18" ht="64.150000000000006" customHeight="1" x14ac:dyDescent="0.2">
      <c r="A71" s="379"/>
      <c r="B71" s="318" t="e">
        <f>'01-Mapa de riesgo-UO'!#REF!</f>
        <v>#REF!</v>
      </c>
      <c r="C71" s="308" t="e">
        <f>'01-Mapa de riesgo-UO'!#REF!</f>
        <v>#REF!</v>
      </c>
      <c r="D71" s="308" t="e">
        <f>'01-Mapa de riesgo-UO'!#REF!</f>
        <v>#REF!</v>
      </c>
      <c r="E71" s="308" t="e">
        <f>'01-Mapa de riesgo-UO'!#REF!</f>
        <v>#REF!</v>
      </c>
      <c r="F71" s="235" t="e">
        <f>'01-Mapa de riesgo-UO'!#REF!</f>
        <v>#REF!</v>
      </c>
      <c r="G71" s="308" t="e">
        <f>'01-Mapa de riesgo-UO'!#REF!</f>
        <v>#REF!</v>
      </c>
      <c r="H71" s="362" t="e">
        <f>'01-Mapa de riesgo-UO'!#REF!</f>
        <v>#REF!</v>
      </c>
      <c r="I71" s="199" t="e">
        <f>'01-Mapa de riesgo-UO'!#REF!</f>
        <v>#REF!</v>
      </c>
      <c r="J71" s="318" t="e">
        <f t="shared" si="7"/>
        <v>#REF!</v>
      </c>
      <c r="K71" s="307"/>
      <c r="L71" s="307"/>
      <c r="M71" s="307"/>
      <c r="N71" s="307"/>
      <c r="O71" s="307"/>
      <c r="P71" s="307"/>
      <c r="Q71" s="307"/>
      <c r="R71" s="373"/>
    </row>
    <row r="72" spans="1:18" ht="64.150000000000006" customHeight="1" x14ac:dyDescent="0.2">
      <c r="A72" s="379"/>
      <c r="B72" s="318"/>
      <c r="C72" s="308"/>
      <c r="D72" s="308"/>
      <c r="E72" s="308"/>
      <c r="F72" s="235" t="e">
        <f>'01-Mapa de riesgo-UO'!#REF!</f>
        <v>#REF!</v>
      </c>
      <c r="G72" s="308"/>
      <c r="H72" s="362"/>
      <c r="I72" s="199" t="e">
        <f>'01-Mapa de riesgo-UO'!#REF!</f>
        <v>#REF!</v>
      </c>
      <c r="J72" s="318"/>
      <c r="K72" s="307"/>
      <c r="L72" s="307"/>
      <c r="M72" s="307"/>
      <c r="N72" s="307"/>
      <c r="O72" s="307"/>
      <c r="P72" s="307"/>
      <c r="Q72" s="307"/>
      <c r="R72" s="373"/>
    </row>
    <row r="73" spans="1:18" ht="64.150000000000006" customHeight="1" thickBot="1" x14ac:dyDescent="0.25">
      <c r="A73" s="380"/>
      <c r="B73" s="377"/>
      <c r="C73" s="378"/>
      <c r="D73" s="378"/>
      <c r="E73" s="378"/>
      <c r="F73" s="236" t="e">
        <f>'01-Mapa de riesgo-UO'!#REF!</f>
        <v>#REF!</v>
      </c>
      <c r="G73" s="378"/>
      <c r="H73" s="376"/>
      <c r="I73" s="200" t="e">
        <f>'01-Mapa de riesgo-UO'!#REF!</f>
        <v>#REF!</v>
      </c>
      <c r="J73" s="377"/>
      <c r="K73" s="374"/>
      <c r="L73" s="374"/>
      <c r="M73" s="374"/>
      <c r="N73" s="374"/>
      <c r="O73" s="374"/>
      <c r="P73" s="374"/>
      <c r="Q73" s="374"/>
      <c r="R73" s="375"/>
    </row>
  </sheetData>
  <sheetProtection formatRows="0" insertRows="0" deleteRows="0" selectLockedCells="1"/>
  <mergeCells count="276">
    <mergeCell ref="R26:R28"/>
    <mergeCell ref="R17:R19"/>
    <mergeCell ref="K17:M19"/>
    <mergeCell ref="N17:N19"/>
    <mergeCell ref="K23:M25"/>
    <mergeCell ref="N23:N25"/>
    <mergeCell ref="O23:Q25"/>
    <mergeCell ref="R23:R25"/>
    <mergeCell ref="K20:M22"/>
    <mergeCell ref="N20:N22"/>
    <mergeCell ref="O20:Q22"/>
    <mergeCell ref="R20:R22"/>
    <mergeCell ref="J23:J25"/>
    <mergeCell ref="B26:B28"/>
    <mergeCell ref="C26:C28"/>
    <mergeCell ref="D26:D28"/>
    <mergeCell ref="E26:E28"/>
    <mergeCell ref="G26:G28"/>
    <mergeCell ref="H26:H28"/>
    <mergeCell ref="J26:J28"/>
    <mergeCell ref="O17:Q19"/>
    <mergeCell ref="K26:M28"/>
    <mergeCell ref="N26:N28"/>
    <mergeCell ref="O26:Q28"/>
    <mergeCell ref="J17:J19"/>
    <mergeCell ref="J20:J22"/>
    <mergeCell ref="A17:A19"/>
    <mergeCell ref="B17:B19"/>
    <mergeCell ref="C17:C19"/>
    <mergeCell ref="D17:D19"/>
    <mergeCell ref="E17:E19"/>
    <mergeCell ref="G17:G19"/>
    <mergeCell ref="H17:H19"/>
    <mergeCell ref="A26:A28"/>
    <mergeCell ref="A23:A25"/>
    <mergeCell ref="A20:A22"/>
    <mergeCell ref="B20:B22"/>
    <mergeCell ref="C20:C22"/>
    <mergeCell ref="D20:D22"/>
    <mergeCell ref="E20:E22"/>
    <mergeCell ref="G20:G22"/>
    <mergeCell ref="H20:H22"/>
    <mergeCell ref="B23:B25"/>
    <mergeCell ref="C23:C25"/>
    <mergeCell ref="D23:D25"/>
    <mergeCell ref="E23:E25"/>
    <mergeCell ref="G23:G25"/>
    <mergeCell ref="H23:H25"/>
    <mergeCell ref="N11:N13"/>
    <mergeCell ref="O11:Q13"/>
    <mergeCell ref="N6:N7"/>
    <mergeCell ref="A5:R5"/>
    <mergeCell ref="O6:Q7"/>
    <mergeCell ref="R6:R7"/>
    <mergeCell ref="C6:G6"/>
    <mergeCell ref="A11:A13"/>
    <mergeCell ref="C11:C13"/>
    <mergeCell ref="D11:D13"/>
    <mergeCell ref="E11:E13"/>
    <mergeCell ref="K8:M10"/>
    <mergeCell ref="N8:N10"/>
    <mergeCell ref="O8:Q10"/>
    <mergeCell ref="R8:R10"/>
    <mergeCell ref="K11:M13"/>
    <mergeCell ref="G8:G10"/>
    <mergeCell ref="R11:R13"/>
    <mergeCell ref="D2:M2"/>
    <mergeCell ref="D3:M3"/>
    <mergeCell ref="A6:A7"/>
    <mergeCell ref="H6:H7"/>
    <mergeCell ref="I6:I7"/>
    <mergeCell ref="J6:J7"/>
    <mergeCell ref="K6:M7"/>
    <mergeCell ref="A8:A10"/>
    <mergeCell ref="C8:C10"/>
    <mergeCell ref="D8:D10"/>
    <mergeCell ref="E8:E10"/>
    <mergeCell ref="B8:B10"/>
    <mergeCell ref="A14:A16"/>
    <mergeCell ref="C14:C16"/>
    <mergeCell ref="D14:D16"/>
    <mergeCell ref="E14:E16"/>
    <mergeCell ref="B11:B13"/>
    <mergeCell ref="B14:B16"/>
    <mergeCell ref="J8:J10"/>
    <mergeCell ref="J11:J13"/>
    <mergeCell ref="J14:J16"/>
    <mergeCell ref="G11:G13"/>
    <mergeCell ref="H11:H13"/>
    <mergeCell ref="H14:H16"/>
    <mergeCell ref="H8:H10"/>
    <mergeCell ref="G14:G16"/>
    <mergeCell ref="K14:M16"/>
    <mergeCell ref="R14:R16"/>
    <mergeCell ref="N14:N16"/>
    <mergeCell ref="O14:Q16"/>
    <mergeCell ref="C32:C34"/>
    <mergeCell ref="C35:C37"/>
    <mergeCell ref="C59:C61"/>
    <mergeCell ref="C29:C31"/>
    <mergeCell ref="B32:B34"/>
    <mergeCell ref="B35:B37"/>
    <mergeCell ref="B59:B61"/>
    <mergeCell ref="B29:B31"/>
    <mergeCell ref="J32:J34"/>
    <mergeCell ref="J35:J37"/>
    <mergeCell ref="K59:M61"/>
    <mergeCell ref="K29:M31"/>
    <mergeCell ref="K32:M34"/>
    <mergeCell ref="K35:M37"/>
    <mergeCell ref="J59:J61"/>
    <mergeCell ref="J29:J31"/>
    <mergeCell ref="H32:H34"/>
    <mergeCell ref="H35:H37"/>
    <mergeCell ref="H59:H61"/>
    <mergeCell ref="H29:H31"/>
    <mergeCell ref="A32:A34"/>
    <mergeCell ref="A35:A37"/>
    <mergeCell ref="A59:A61"/>
    <mergeCell ref="A29:A31"/>
    <mergeCell ref="G32:G34"/>
    <mergeCell ref="G35:G37"/>
    <mergeCell ref="G59:G61"/>
    <mergeCell ref="G29:G31"/>
    <mergeCell ref="E32:E34"/>
    <mergeCell ref="E35:E37"/>
    <mergeCell ref="E59:E61"/>
    <mergeCell ref="E29:E31"/>
    <mergeCell ref="D32:D34"/>
    <mergeCell ref="D35:D37"/>
    <mergeCell ref="D59:D61"/>
    <mergeCell ref="D29:D31"/>
    <mergeCell ref="C44:C46"/>
    <mergeCell ref="C38:C40"/>
    <mergeCell ref="C41:C43"/>
    <mergeCell ref="B38:B40"/>
    <mergeCell ref="B41:B43"/>
    <mergeCell ref="B44:B46"/>
    <mergeCell ref="A44:A46"/>
    <mergeCell ref="A38:A40"/>
    <mergeCell ref="R32:R34"/>
    <mergeCell ref="R35:R37"/>
    <mergeCell ref="R59:R61"/>
    <mergeCell ref="R29:R31"/>
    <mergeCell ref="O32:Q34"/>
    <mergeCell ref="O35:Q37"/>
    <mergeCell ref="O59:Q61"/>
    <mergeCell ref="O29:Q31"/>
    <mergeCell ref="N29:N31"/>
    <mergeCell ref="N32:N34"/>
    <mergeCell ref="N35:N37"/>
    <mergeCell ref="R38:R40"/>
    <mergeCell ref="R41:R43"/>
    <mergeCell ref="R44:R46"/>
    <mergeCell ref="O44:Q46"/>
    <mergeCell ref="O38:Q40"/>
    <mergeCell ref="O41:Q43"/>
    <mergeCell ref="N38:N40"/>
    <mergeCell ref="N41:N43"/>
    <mergeCell ref="N44:N46"/>
    <mergeCell ref="A41:A43"/>
    <mergeCell ref="G38:G40"/>
    <mergeCell ref="G41:G43"/>
    <mergeCell ref="G44:G46"/>
    <mergeCell ref="E44:E46"/>
    <mergeCell ref="E38:E40"/>
    <mergeCell ref="E41:E43"/>
    <mergeCell ref="D38:D40"/>
    <mergeCell ref="D41:D43"/>
    <mergeCell ref="D44:D46"/>
    <mergeCell ref="K44:M46"/>
    <mergeCell ref="K38:M40"/>
    <mergeCell ref="K41:M43"/>
    <mergeCell ref="J38:J40"/>
    <mergeCell ref="J41:J43"/>
    <mergeCell ref="J44:J46"/>
    <mergeCell ref="H44:H46"/>
    <mergeCell ref="H38:H40"/>
    <mergeCell ref="H41:H43"/>
    <mergeCell ref="A71:A73"/>
    <mergeCell ref="B68:B70"/>
    <mergeCell ref="B47:B49"/>
    <mergeCell ref="B50:B52"/>
    <mergeCell ref="B53:B55"/>
    <mergeCell ref="B56:B58"/>
    <mergeCell ref="B71:B73"/>
    <mergeCell ref="A68:A70"/>
    <mergeCell ref="A47:A49"/>
    <mergeCell ref="A50:A52"/>
    <mergeCell ref="A53:A55"/>
    <mergeCell ref="A56:A58"/>
    <mergeCell ref="A62:A64"/>
    <mergeCell ref="B62:B64"/>
    <mergeCell ref="A65:A67"/>
    <mergeCell ref="B65:B67"/>
    <mergeCell ref="C71:C73"/>
    <mergeCell ref="D68:D70"/>
    <mergeCell ref="D47:D49"/>
    <mergeCell ref="D50:D52"/>
    <mergeCell ref="D53:D55"/>
    <mergeCell ref="D56:D58"/>
    <mergeCell ref="D71:D73"/>
    <mergeCell ref="C68:C70"/>
    <mergeCell ref="C47:C49"/>
    <mergeCell ref="C50:C52"/>
    <mergeCell ref="C53:C55"/>
    <mergeCell ref="C56:C58"/>
    <mergeCell ref="C62:C64"/>
    <mergeCell ref="D62:D64"/>
    <mergeCell ref="C65:C67"/>
    <mergeCell ref="D65:D67"/>
    <mergeCell ref="E71:E73"/>
    <mergeCell ref="G68:G70"/>
    <mergeCell ref="G47:G49"/>
    <mergeCell ref="G50:G52"/>
    <mergeCell ref="G53:G55"/>
    <mergeCell ref="G56:G58"/>
    <mergeCell ref="G71:G73"/>
    <mergeCell ref="E68:E70"/>
    <mergeCell ref="E47:E49"/>
    <mergeCell ref="E50:E52"/>
    <mergeCell ref="E53:E55"/>
    <mergeCell ref="E56:E58"/>
    <mergeCell ref="E62:E64"/>
    <mergeCell ref="G62:G64"/>
    <mergeCell ref="E65:E67"/>
    <mergeCell ref="G65:G67"/>
    <mergeCell ref="H71:H73"/>
    <mergeCell ref="J68:J70"/>
    <mergeCell ref="J47:J49"/>
    <mergeCell ref="J50:J52"/>
    <mergeCell ref="J53:J55"/>
    <mergeCell ref="J56:J58"/>
    <mergeCell ref="J71:J73"/>
    <mergeCell ref="H68:H70"/>
    <mergeCell ref="H47:H49"/>
    <mergeCell ref="H50:H52"/>
    <mergeCell ref="H53:H55"/>
    <mergeCell ref="H56:H58"/>
    <mergeCell ref="H62:H64"/>
    <mergeCell ref="J62:J64"/>
    <mergeCell ref="H65:H67"/>
    <mergeCell ref="J65:J67"/>
    <mergeCell ref="K71:M73"/>
    <mergeCell ref="N68:N70"/>
    <mergeCell ref="N47:N49"/>
    <mergeCell ref="N50:N52"/>
    <mergeCell ref="N53:N55"/>
    <mergeCell ref="N56:N58"/>
    <mergeCell ref="N71:N73"/>
    <mergeCell ref="K68:M70"/>
    <mergeCell ref="K47:M49"/>
    <mergeCell ref="K50:M52"/>
    <mergeCell ref="K53:M55"/>
    <mergeCell ref="K56:M58"/>
    <mergeCell ref="N59:N61"/>
    <mergeCell ref="K62:M64"/>
    <mergeCell ref="N62:N64"/>
    <mergeCell ref="K65:M67"/>
    <mergeCell ref="N65:N67"/>
    <mergeCell ref="O65:Q67"/>
    <mergeCell ref="R65:R67"/>
    <mergeCell ref="O71:Q73"/>
    <mergeCell ref="R68:R70"/>
    <mergeCell ref="R47:R49"/>
    <mergeCell ref="R50:R52"/>
    <mergeCell ref="R53:R55"/>
    <mergeCell ref="R56:R58"/>
    <mergeCell ref="R71:R73"/>
    <mergeCell ref="O68:Q70"/>
    <mergeCell ref="O47:Q49"/>
    <mergeCell ref="O50:Q52"/>
    <mergeCell ref="O53:Q55"/>
    <mergeCell ref="O56:Q58"/>
    <mergeCell ref="O62:Q64"/>
    <mergeCell ref="R62:R64"/>
  </mergeCells>
  <phoneticPr fontId="4" type="noConversion"/>
  <conditionalFormatting sqref="H8:H73">
    <cfRule type="cellIs" dxfId="79" priority="85" stopIfTrue="1" operator="equal">
      <formula>"GRAVE"</formula>
    </cfRule>
    <cfRule type="cellIs" dxfId="78" priority="86" stopIfTrue="1" operator="equal">
      <formula>"MODERADO"</formula>
    </cfRule>
    <cfRule type="cellIs" dxfId="77" priority="87" stopIfTrue="1" operator="equal">
      <formula>"LEVE"</formula>
    </cfRule>
  </conditionalFormatting>
  <conditionalFormatting sqref="J8:J73">
    <cfRule type="containsText" dxfId="76" priority="65" operator="containsText" text="Si el proceso lo requiere">
      <formula>NOT(ISERROR(SEARCH("Si el proceso lo requiere",J8)))</formula>
    </cfRule>
    <cfRule type="containsText" dxfId="75" priority="67" operator="containsText" text="Debe formularse">
      <formula>NOT(ISERROR(SEARCH("Debe formularse",J8)))</formula>
    </cfRule>
  </conditionalFormatting>
  <conditionalFormatting sqref="J8:J10">
    <cfRule type="containsText" dxfId="74" priority="66" operator="containsText" text="SI el proceso lo requiere">
      <formula>NOT(ISERROR(SEARCH("SI el proceso lo requiere",J8)))</formula>
    </cfRule>
  </conditionalFormatting>
  <conditionalFormatting sqref="J8:J73">
    <cfRule type="cellIs" dxfId="73" priority="64" operator="equal">
      <formula>"NO"</formula>
    </cfRule>
  </conditionalFormatting>
  <conditionalFormatting sqref="K8:M8 K11:M11 K14:M14 K17:M17 K20:M20 K23:M23 K26:M26">
    <cfRule type="expression" dxfId="72" priority="63">
      <formula>J8="NO"</formula>
    </cfRule>
  </conditionalFormatting>
  <conditionalFormatting sqref="N8:N28 N32:N58 N71:N73">
    <cfRule type="expression" dxfId="71" priority="62">
      <formula>J8="NO"</formula>
    </cfRule>
  </conditionalFormatting>
  <conditionalFormatting sqref="O8:Q28 O32:Q58 O71:Q73">
    <cfRule type="expression" dxfId="70" priority="61">
      <formula>J8="NO"</formula>
    </cfRule>
  </conditionalFormatting>
  <conditionalFormatting sqref="R8:R28 R32:R58 R71:R73">
    <cfRule type="expression" dxfId="69" priority="60">
      <formula>J8="NO"</formula>
    </cfRule>
  </conditionalFormatting>
  <conditionalFormatting sqref="K32:M32 K35:M35 K38:M38 K41:M41 K44:M44 K47:M47 K50:M50 K53:M53 K56:M56 K71:M71">
    <cfRule type="expression" dxfId="68" priority="30">
      <formula>J32="NO"</formula>
    </cfRule>
  </conditionalFormatting>
  <conditionalFormatting sqref="K29:M29">
    <cfRule type="expression" dxfId="67" priority="26">
      <formula>J29="NO"</formula>
    </cfRule>
  </conditionalFormatting>
  <conditionalFormatting sqref="N29:N31">
    <cfRule type="expression" dxfId="66" priority="25">
      <formula>J29="NO"</formula>
    </cfRule>
  </conditionalFormatting>
  <conditionalFormatting sqref="O29:Q31">
    <cfRule type="expression" dxfId="65" priority="24">
      <formula>J29="NO"</formula>
    </cfRule>
  </conditionalFormatting>
  <conditionalFormatting sqref="R29:R31">
    <cfRule type="expression" dxfId="64" priority="23">
      <formula>J29="NO"</formula>
    </cfRule>
  </conditionalFormatting>
  <conditionalFormatting sqref="N59:N61">
    <cfRule type="expression" dxfId="63" priority="16">
      <formula>J59="NO"</formula>
    </cfRule>
  </conditionalFormatting>
  <conditionalFormatting sqref="O59:Q61">
    <cfRule type="expression" dxfId="62" priority="15">
      <formula>J59="NO"</formula>
    </cfRule>
  </conditionalFormatting>
  <conditionalFormatting sqref="R59:R61">
    <cfRule type="expression" dxfId="61" priority="14">
      <formula>J59="NO"</formula>
    </cfRule>
  </conditionalFormatting>
  <conditionalFormatting sqref="K59:M59">
    <cfRule type="expression" dxfId="60" priority="13">
      <formula>J59="NO"</formula>
    </cfRule>
  </conditionalFormatting>
  <conditionalFormatting sqref="N62:N64">
    <cfRule type="expression" dxfId="59" priority="12">
      <formula>J62="NO"</formula>
    </cfRule>
  </conditionalFormatting>
  <conditionalFormatting sqref="O62:Q64">
    <cfRule type="expression" dxfId="58" priority="11">
      <formula>J62="NO"</formula>
    </cfRule>
  </conditionalFormatting>
  <conditionalFormatting sqref="R62:R64">
    <cfRule type="expression" dxfId="57" priority="10">
      <formula>J62="NO"</formula>
    </cfRule>
  </conditionalFormatting>
  <conditionalFormatting sqref="K62:M62">
    <cfRule type="expression" dxfId="56" priority="9">
      <formula>J62="NO"</formula>
    </cfRule>
  </conditionalFormatting>
  <conditionalFormatting sqref="N65:N67">
    <cfRule type="expression" dxfId="55" priority="8">
      <formula>J65="NO"</formula>
    </cfRule>
  </conditionalFormatting>
  <conditionalFormatting sqref="O65:Q67">
    <cfRule type="expression" dxfId="54" priority="7">
      <formula>J65="NO"</formula>
    </cfRule>
  </conditionalFormatting>
  <conditionalFormatting sqref="R65:R67">
    <cfRule type="expression" dxfId="53" priority="6">
      <formula>J65="NO"</formula>
    </cfRule>
  </conditionalFormatting>
  <conditionalFormatting sqref="K65:M65">
    <cfRule type="expression" dxfId="52" priority="5">
      <formula>J65="NO"</formula>
    </cfRule>
  </conditionalFormatting>
  <conditionalFormatting sqref="N68:N70">
    <cfRule type="expression" dxfId="51" priority="4">
      <formula>J68="NO"</formula>
    </cfRule>
  </conditionalFormatting>
  <conditionalFormatting sqref="O68:Q70">
    <cfRule type="expression" dxfId="50" priority="3">
      <formula>J68="NO"</formula>
    </cfRule>
  </conditionalFormatting>
  <conditionalFormatting sqref="R68:R70">
    <cfRule type="expression" dxfId="49" priority="2">
      <formula>J68="NO"</formula>
    </cfRule>
  </conditionalFormatting>
  <conditionalFormatting sqref="K68:M68">
    <cfRule type="expression" dxfId="48" priority="1">
      <formula>J68="NO"</formula>
    </cfRule>
  </conditionalFormatting>
  <dataValidations xWindow="1466" yWindow="553" count="5">
    <dataValidation allowBlank="1" showInputMessage="1" showErrorMessage="1" promptTitle="Responsable Contingencia" prompt="Establezca quien es el responsable que lidera la acción de contingencia." sqref="N8:P8 N11:P11 N14:P14 N17:P17 N20:P20 N23:P23 N26:P26 N29:P29 N32:P32 N35:P35 N38:P38 N41:P41 N44:P44 N47:P47 N50:P50 N53:P53 N56:P56 N71:P71 N59:P59 N62:P62 N65:P65 N68:P68"/>
    <dataValidation allowBlank="1" showInputMessage="1" showErrorMessage="1" promptTitle="RECUPERACIÓN" prompt="Describa la acción que se debe seguir luego de que se presente el acontecimiento , con el fin de que se pueda prestar el servicio o realizar las operaciones conforme a lo establecido antes de la materialización del riesgo." sqref="Q8 Q11 Q14 Q17 Q20 Q23 Q26 Q29 Q32 Q35 Q38 Q41 Q44 Q47 Q50 Q53 Q56 Q71 Q59 Q62 Q65 Q68"/>
    <dataValidation allowBlank="1" showInputMessage="1" showErrorMessage="1" promptTitle="Responable de recuperación" prompt="Establezca quien es el responsable de liderar la accción de recuperación." sqref="R8 R11 R14 R17 R20 R23 R26 R29 R32 R35 R38 R41 R44 R47 R50 R53 R56 R71 R59 R62 R65 R68"/>
    <dataValidation type="custom" allowBlank="1" showInputMessage="1" showErrorMessage="1" sqref="K8:M8 K11:M11 K14:M14 K17:M17 K20:M20 K23:M23 K26:M26 K29:M29 K32:M32 K35:M35 K38:M38 K41:M41 K44:M44 K47:M47 K50:M50 K53:M53 K56:M56 K71:M71 K59:M59 K62:M62 K65:M65 K68:M68">
      <formula1>J8&lt;&gt;"NO"</formula1>
    </dataValidation>
    <dataValidation allowBlank="1" showInputMessage="1" showErrorMessage="1" promptTitle="TRATAMIENTO DEL RIESGO" prompt="Defina el tratamiento a dar el riesgo" sqref="I8:I73"/>
  </dataValidations>
  <pageMargins left="1.3779527559055118" right="0.15748031496062992" top="0.59055118110236227" bottom="0.39370078740157483" header="0" footer="0"/>
  <pageSetup paperSize="120" scale="50" fitToHeight="10" orientation="landscape" horizontalDpi="1200" verticalDpi="1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AB1048329"/>
  <sheetViews>
    <sheetView zoomScale="70" zoomScaleNormal="70" zoomScaleSheetLayoutView="130" workbookViewId="0">
      <selection activeCell="D8" sqref="D8:D10"/>
    </sheetView>
  </sheetViews>
  <sheetFormatPr baseColWidth="10" defaultColWidth="11.42578125" defaultRowHeight="12.75" x14ac:dyDescent="0.2"/>
  <cols>
    <col min="1" max="1" width="5.28515625" style="3" customWidth="1"/>
    <col min="2" max="2" width="24.140625" style="3" customWidth="1"/>
    <col min="3" max="3" width="26.42578125" style="3" customWidth="1"/>
    <col min="4" max="4" width="12" style="4" customWidth="1"/>
    <col min="5" max="5" width="31.42578125" style="4" customWidth="1"/>
    <col min="6" max="6" width="32.42578125" style="4" customWidth="1"/>
    <col min="7" max="7" width="41.28515625" style="231" customWidth="1"/>
    <col min="8" max="8" width="31" style="4" customWidth="1"/>
    <col min="9" max="9" width="14.5703125" style="4" customWidth="1"/>
    <col min="10" max="10" width="41.42578125" style="3" customWidth="1"/>
    <col min="11" max="11" width="13.42578125" style="3" customWidth="1"/>
    <col min="12" max="12" width="35.7109375" style="3" customWidth="1"/>
    <col min="13" max="13" width="46.140625" style="3" customWidth="1"/>
    <col min="14" max="14" width="17.85546875" style="3" customWidth="1"/>
    <col min="15" max="15" width="28.7109375" style="3" customWidth="1"/>
    <col min="16" max="16" width="16.28515625" style="3" customWidth="1"/>
    <col min="17" max="17" width="11" style="3" customWidth="1"/>
    <col min="18" max="18" width="17.85546875" style="3" customWidth="1"/>
    <col min="19" max="19" width="35.7109375" style="3" customWidth="1"/>
    <col min="20" max="20" width="9.28515625" style="3" customWidth="1"/>
    <col min="21" max="21" width="19.42578125" style="3" customWidth="1"/>
    <col min="22" max="22" width="38.5703125" style="3" customWidth="1"/>
    <col min="23" max="23" width="25.85546875" style="3" customWidth="1"/>
    <col min="24" max="24" width="18.7109375" style="3" customWidth="1"/>
    <col min="25" max="25" width="34.28515625" style="3" customWidth="1"/>
    <col min="26" max="26" width="18.7109375" style="3" customWidth="1"/>
    <col min="27" max="27" width="30.7109375" style="3" customWidth="1"/>
    <col min="28" max="28" width="19.140625" style="3" customWidth="1"/>
    <col min="29" max="16384" width="11.42578125" style="3"/>
  </cols>
  <sheetData>
    <row r="1" spans="1:28" s="5" customFormat="1" ht="19.5" customHeight="1" x14ac:dyDescent="0.2">
      <c r="A1" s="69"/>
      <c r="B1" s="194"/>
      <c r="C1" s="194"/>
      <c r="D1" s="77"/>
      <c r="E1" s="77"/>
      <c r="F1" s="77"/>
      <c r="G1" s="229"/>
      <c r="H1" s="77"/>
      <c r="I1" s="77"/>
      <c r="J1" s="77"/>
      <c r="K1" s="77"/>
      <c r="L1" s="77"/>
      <c r="M1" s="77"/>
      <c r="N1" s="77"/>
      <c r="O1" s="77"/>
      <c r="P1" s="77"/>
      <c r="Q1" s="77"/>
      <c r="R1" s="77"/>
      <c r="S1" s="77"/>
      <c r="T1" s="77"/>
      <c r="U1" s="77"/>
      <c r="V1" s="77"/>
      <c r="W1" s="77"/>
      <c r="X1" s="77"/>
      <c r="Y1" s="77"/>
      <c r="Z1" s="77"/>
      <c r="AA1" s="162" t="s">
        <v>60</v>
      </c>
      <c r="AB1" s="176" t="s">
        <v>421</v>
      </c>
    </row>
    <row r="2" spans="1:28" s="5" customFormat="1" ht="18.75" customHeight="1" x14ac:dyDescent="0.2">
      <c r="A2" s="71"/>
      <c r="B2" s="86"/>
      <c r="C2" s="86"/>
      <c r="D2" s="424" t="s">
        <v>62</v>
      </c>
      <c r="E2" s="424"/>
      <c r="F2" s="424"/>
      <c r="G2" s="424"/>
      <c r="H2" s="424"/>
      <c r="I2" s="424"/>
      <c r="J2" s="424"/>
      <c r="K2" s="424"/>
      <c r="L2" s="424"/>
      <c r="M2" s="424"/>
      <c r="N2" s="424"/>
      <c r="O2" s="424"/>
      <c r="P2" s="424"/>
      <c r="Q2" s="424"/>
      <c r="R2" s="424"/>
      <c r="S2" s="424"/>
      <c r="T2" s="424"/>
      <c r="U2" s="424"/>
      <c r="V2" s="424"/>
      <c r="W2" s="424"/>
      <c r="X2" s="424"/>
      <c r="Y2" s="424"/>
      <c r="Z2" s="424"/>
      <c r="AA2" s="163" t="s">
        <v>412</v>
      </c>
      <c r="AB2" s="177">
        <v>2</v>
      </c>
    </row>
    <row r="3" spans="1:28" s="5" customFormat="1" ht="18.75" customHeight="1" x14ac:dyDescent="0.2">
      <c r="A3" s="71"/>
      <c r="B3" s="86"/>
      <c r="C3" s="86"/>
      <c r="D3" s="424" t="s">
        <v>417</v>
      </c>
      <c r="E3" s="424"/>
      <c r="F3" s="424"/>
      <c r="G3" s="424"/>
      <c r="H3" s="424"/>
      <c r="I3" s="424"/>
      <c r="J3" s="424"/>
      <c r="K3" s="424"/>
      <c r="L3" s="424"/>
      <c r="M3" s="424"/>
      <c r="N3" s="424"/>
      <c r="O3" s="424"/>
      <c r="P3" s="424"/>
      <c r="Q3" s="424"/>
      <c r="R3" s="424"/>
      <c r="S3" s="424"/>
      <c r="T3" s="424"/>
      <c r="U3" s="424"/>
      <c r="V3" s="424"/>
      <c r="W3" s="424"/>
      <c r="X3" s="424"/>
      <c r="Y3" s="424"/>
      <c r="Z3" s="424"/>
      <c r="AA3" s="163" t="s">
        <v>413</v>
      </c>
      <c r="AB3" s="164">
        <v>43950</v>
      </c>
    </row>
    <row r="4" spans="1:28" s="5" customFormat="1" ht="18.75" customHeight="1" thickBot="1" x14ac:dyDescent="0.25">
      <c r="A4" s="80"/>
      <c r="B4" s="81"/>
      <c r="C4" s="81"/>
      <c r="D4" s="425"/>
      <c r="E4" s="425"/>
      <c r="F4" s="425"/>
      <c r="G4" s="425"/>
      <c r="H4" s="425"/>
      <c r="I4" s="425"/>
      <c r="J4" s="425"/>
      <c r="K4" s="425"/>
      <c r="L4" s="425"/>
      <c r="M4" s="425"/>
      <c r="N4" s="425"/>
      <c r="O4" s="425"/>
      <c r="P4" s="425"/>
      <c r="Q4" s="425"/>
      <c r="R4" s="425"/>
      <c r="S4" s="425"/>
      <c r="T4" s="425"/>
      <c r="U4" s="425"/>
      <c r="V4" s="425"/>
      <c r="W4" s="425"/>
      <c r="X4" s="425"/>
      <c r="Y4" s="425"/>
      <c r="Z4" s="425"/>
      <c r="AA4" s="165" t="s">
        <v>414</v>
      </c>
      <c r="AB4" s="166" t="s">
        <v>415</v>
      </c>
    </row>
    <row r="5" spans="1:28" s="5" customFormat="1" ht="18.75" customHeight="1" thickBot="1" x14ac:dyDescent="0.25">
      <c r="A5" s="426"/>
      <c r="B5" s="427"/>
      <c r="C5" s="427"/>
      <c r="D5" s="428"/>
      <c r="E5" s="428"/>
      <c r="F5" s="428"/>
      <c r="G5" s="428"/>
      <c r="H5" s="428"/>
      <c r="I5" s="428"/>
      <c r="J5" s="428"/>
      <c r="K5" s="428"/>
      <c r="L5" s="428"/>
      <c r="M5" s="428"/>
      <c r="N5" s="428"/>
      <c r="O5" s="428"/>
      <c r="P5" s="428"/>
      <c r="Q5" s="428"/>
      <c r="R5" s="428"/>
      <c r="S5" s="428"/>
      <c r="T5" s="428"/>
      <c r="U5" s="428"/>
      <c r="V5" s="428"/>
      <c r="W5" s="428"/>
      <c r="X5" s="428"/>
      <c r="Y5" s="428"/>
      <c r="Z5" s="428"/>
      <c r="AA5" s="428"/>
      <c r="AB5" s="429"/>
    </row>
    <row r="6" spans="1:28" s="1" customFormat="1" ht="64.150000000000006" customHeight="1" x14ac:dyDescent="0.2">
      <c r="A6" s="382" t="s">
        <v>51</v>
      </c>
      <c r="B6" s="179"/>
      <c r="C6" s="179"/>
      <c r="D6" s="392" t="s">
        <v>69</v>
      </c>
      <c r="E6" s="392"/>
      <c r="F6" s="392"/>
      <c r="G6" s="392"/>
      <c r="H6" s="393"/>
      <c r="I6" s="384" t="s">
        <v>67</v>
      </c>
      <c r="J6" s="384" t="s">
        <v>54</v>
      </c>
      <c r="K6" s="384"/>
      <c r="L6" s="384"/>
      <c r="M6" s="384" t="s">
        <v>53</v>
      </c>
      <c r="N6" s="384"/>
      <c r="O6" s="384"/>
      <c r="P6" s="384"/>
      <c r="Q6" s="384"/>
      <c r="R6" s="384"/>
      <c r="S6" s="384"/>
      <c r="T6" s="384"/>
      <c r="U6" s="391" t="s">
        <v>72</v>
      </c>
      <c r="V6" s="392"/>
      <c r="W6" s="392"/>
      <c r="X6" s="392"/>
      <c r="Y6" s="392"/>
      <c r="Z6" s="392"/>
      <c r="AA6" s="393"/>
      <c r="AB6" s="389" t="s">
        <v>17</v>
      </c>
    </row>
    <row r="7" spans="1:28" s="2" customFormat="1" ht="64.150000000000006" customHeight="1" thickBot="1" x14ac:dyDescent="0.25">
      <c r="A7" s="430"/>
      <c r="B7" s="190" t="s">
        <v>431</v>
      </c>
      <c r="C7" s="190" t="s">
        <v>422</v>
      </c>
      <c r="D7" s="190" t="s">
        <v>65</v>
      </c>
      <c r="E7" s="190" t="s">
        <v>4</v>
      </c>
      <c r="F7" s="191" t="s">
        <v>0</v>
      </c>
      <c r="G7" s="202" t="s">
        <v>52</v>
      </c>
      <c r="H7" s="191" t="s">
        <v>30</v>
      </c>
      <c r="I7" s="433"/>
      <c r="J7" s="191" t="s">
        <v>57</v>
      </c>
      <c r="K7" s="191" t="s">
        <v>58</v>
      </c>
      <c r="L7" s="191" t="s">
        <v>59</v>
      </c>
      <c r="M7" s="121" t="s">
        <v>79</v>
      </c>
      <c r="N7" s="121" t="s">
        <v>370</v>
      </c>
      <c r="O7" s="121" t="s">
        <v>371</v>
      </c>
      <c r="P7" s="121" t="s">
        <v>55</v>
      </c>
      <c r="Q7" s="121" t="s">
        <v>372</v>
      </c>
      <c r="R7" s="195" t="s">
        <v>376</v>
      </c>
      <c r="S7" s="431" t="s">
        <v>373</v>
      </c>
      <c r="T7" s="432"/>
      <c r="U7" s="191" t="s">
        <v>252</v>
      </c>
      <c r="V7" s="191" t="s">
        <v>253</v>
      </c>
      <c r="W7" s="191" t="s">
        <v>254</v>
      </c>
      <c r="X7" s="435" t="s">
        <v>260</v>
      </c>
      <c r="Y7" s="436"/>
      <c r="Z7" s="435" t="s">
        <v>269</v>
      </c>
      <c r="AA7" s="436"/>
      <c r="AB7" s="434"/>
    </row>
    <row r="8" spans="1:28" ht="64.150000000000006" customHeight="1" x14ac:dyDescent="0.2">
      <c r="A8" s="398">
        <v>1</v>
      </c>
      <c r="B8" s="400" t="str">
        <f>'01-Mapa de riesgo-UO'!C9</f>
        <v>GESTIÓN_DEL_CONTEXTO_Y_VISIBILIDAD_NACIONAL_E_INTERNACIONAL</v>
      </c>
      <c r="C8" s="402" t="str">
        <f>'01-Mapa de riesgo-UO'!E9</f>
        <v>PLANEACIÓN_</v>
      </c>
      <c r="D8" s="404" t="str">
        <f>'01-Mapa de riesgo-UO'!I9</f>
        <v>Estratégico</v>
      </c>
      <c r="E8" s="404" t="str">
        <f>'01-Mapa de riesgo-UO'!J9</f>
        <v>Baja contribución de la universidad al análisis y la búsqueda de soluciones a los problemas de la sociedad,</v>
      </c>
      <c r="F8" s="404" t="str">
        <f>'01-Mapa de riesgo-UO'!K9</f>
        <v>Desarrollo de la universidad descontextualizada de la realidad regional, nacional e internacional, con bajos nivel de articulación entre los diferentes actores institucionales, y sin procesos de retroalimentación efectiva entre la universidad y el medio, limitando su contribución a la comprensión y búsqueda de soluciones a problemas de la sociedad</v>
      </c>
      <c r="G8" s="237" t="str">
        <f>'01-Mapa de riesgo-UO'!H9</f>
        <v>Bajo nivel de articulación entre los diferentes actores institucionales.</v>
      </c>
      <c r="H8" s="404" t="str">
        <f>'01-Mapa de riesgo-UO'!L9</f>
        <v>*Baja incidencia en el medio.
*Desaprovechamiento de oportunidades de gestión de recursos.
*Pérdida de crédibilidad institucional.
*Comunidad Universitaria y egresados que no puede acceder a oportunidades académicas, de investigación y/o laborales.</v>
      </c>
      <c r="I8" s="362" t="str">
        <f>'01-Mapa de riesgo-UO'!AS9</f>
        <v>MODERADO</v>
      </c>
      <c r="J8" s="405" t="str">
        <f>'01-Mapa de riesgo-UO'!AT9</f>
        <v>Cumplimiento de los proyectos de "Gestión de contexto y visibilidad nacional e internacional"</v>
      </c>
      <c r="K8" s="422"/>
      <c r="L8" s="407"/>
      <c r="M8" s="68" t="str">
        <f>IF('01-Mapa de riesgo-UO'!R9="No existen", "No existe control para el riesgo",'01-Mapa de riesgo-UO'!V9)</f>
        <v>Seguimiento a los Planes operativos de los proyectos de gestión del contexto y visibilidad nacional e internacional</v>
      </c>
      <c r="N8" s="68">
        <f>'01-Mapa de riesgo-UO'!AA9</f>
        <v>0</v>
      </c>
      <c r="O8" s="68" t="str">
        <f>'01-Mapa de riesgo-UO'!AF9</f>
        <v>Funcionaria enlace del Pilar de Gestión</v>
      </c>
      <c r="P8" s="192" t="str">
        <f>'01-Mapa de riesgo-UO'!AK9</f>
        <v>Cuatrimestral</v>
      </c>
      <c r="Q8" s="192" t="str">
        <f>'01-Mapa de riesgo-UO'!AO9</f>
        <v>Preventivo</v>
      </c>
      <c r="R8" s="394" t="str">
        <f>'01-Mapa de riesgo-UO'!AQ9</f>
        <v>ACEPTABLE</v>
      </c>
      <c r="S8" s="397"/>
      <c r="T8" s="397"/>
      <c r="U8" s="87" t="str">
        <f>'01-Mapa de riesgo-UO'!AV9</f>
        <v>REDUCIR</v>
      </c>
      <c r="V8" s="87" t="str">
        <f>'01-Mapa de riesgo-UO'!AW9</f>
        <v>Estudios de contexto que permitan que aporten a la toma de decisiones</v>
      </c>
      <c r="W8" s="87">
        <f>'01-Mapa de riesgo-UO'!AY9</f>
        <v>0</v>
      </c>
      <c r="X8" s="193"/>
      <c r="Y8" s="193"/>
      <c r="Z8" s="193"/>
      <c r="AA8" s="193"/>
      <c r="AB8" s="420"/>
    </row>
    <row r="9" spans="1:28" ht="64.150000000000006" customHeight="1" x14ac:dyDescent="0.2">
      <c r="A9" s="399"/>
      <c r="B9" s="401"/>
      <c r="C9" s="403"/>
      <c r="D9" s="404"/>
      <c r="E9" s="404"/>
      <c r="F9" s="404"/>
      <c r="G9" s="237" t="str">
        <f>'01-Mapa de riesgo-UO'!H10</f>
        <v>Ausencia de liderazgo transformacional y de conocimiento frente a la dinámica institucional, regional, nacional e internacional.</v>
      </c>
      <c r="H9" s="404"/>
      <c r="I9" s="362"/>
      <c r="J9" s="404"/>
      <c r="K9" s="412"/>
      <c r="L9" s="407"/>
      <c r="M9" s="68">
        <f>IF('01-Mapa de riesgo-UO'!R10="No existen", "No existe control para el riesgo",'01-Mapa de riesgo-UO'!V10)</f>
        <v>0</v>
      </c>
      <c r="N9" s="68">
        <f>'01-Mapa de riesgo-UO'!AA10</f>
        <v>0</v>
      </c>
      <c r="O9" s="68">
        <f>'01-Mapa de riesgo-UO'!AF10</f>
        <v>0</v>
      </c>
      <c r="P9" s="192">
        <f>'01-Mapa de riesgo-UO'!AK10</f>
        <v>0</v>
      </c>
      <c r="Q9" s="192">
        <f>'01-Mapa de riesgo-UO'!AO10</f>
        <v>0</v>
      </c>
      <c r="R9" s="395"/>
      <c r="S9" s="397"/>
      <c r="T9" s="397"/>
      <c r="U9" s="87">
        <f>'01-Mapa de riesgo-UO'!AV10</f>
        <v>0</v>
      </c>
      <c r="V9" s="87">
        <f>'01-Mapa de riesgo-UO'!AW10</f>
        <v>0</v>
      </c>
      <c r="W9" s="87">
        <f>'01-Mapa de riesgo-UO'!AY10</f>
        <v>0</v>
      </c>
      <c r="X9" s="193"/>
      <c r="Y9" s="193"/>
      <c r="Z9" s="193"/>
      <c r="AA9" s="193"/>
      <c r="AB9" s="421"/>
    </row>
    <row r="10" spans="1:28" ht="64.150000000000006" customHeight="1" thickBot="1" x14ac:dyDescent="0.25">
      <c r="A10" s="399"/>
      <c r="B10" s="401"/>
      <c r="C10" s="400"/>
      <c r="D10" s="404"/>
      <c r="E10" s="404"/>
      <c r="F10" s="404"/>
      <c r="G10" s="237" t="str">
        <f>'01-Mapa de riesgo-UO'!H11</f>
        <v>Bajos procesos de retroalimentación efectiva entre la universidad y el medio.</v>
      </c>
      <c r="H10" s="404"/>
      <c r="I10" s="362"/>
      <c r="J10" s="404"/>
      <c r="K10" s="412"/>
      <c r="L10" s="407"/>
      <c r="M10" s="68">
        <f>IF('01-Mapa de riesgo-UO'!R11="No existen", "No existe control para el riesgo",'01-Mapa de riesgo-UO'!V11)</f>
        <v>0</v>
      </c>
      <c r="N10" s="68">
        <f>'01-Mapa de riesgo-UO'!AA11</f>
        <v>0</v>
      </c>
      <c r="O10" s="68">
        <f>'01-Mapa de riesgo-UO'!AF11</f>
        <v>0</v>
      </c>
      <c r="P10" s="192">
        <f>'01-Mapa de riesgo-UO'!AK11</f>
        <v>0</v>
      </c>
      <c r="Q10" s="192">
        <f>'01-Mapa de riesgo-UO'!AO11</f>
        <v>0</v>
      </c>
      <c r="R10" s="396"/>
      <c r="S10" s="397"/>
      <c r="T10" s="397"/>
      <c r="U10" s="87">
        <f>'01-Mapa de riesgo-UO'!AV11</f>
        <v>0</v>
      </c>
      <c r="V10" s="87">
        <f>'01-Mapa de riesgo-UO'!AW11</f>
        <v>0</v>
      </c>
      <c r="W10" s="87">
        <f>'01-Mapa de riesgo-UO'!AY11</f>
        <v>0</v>
      </c>
      <c r="X10" s="193"/>
      <c r="Y10" s="193"/>
      <c r="Z10" s="193"/>
      <c r="AA10" s="193"/>
      <c r="AB10" s="421"/>
    </row>
    <row r="11" spans="1:28" s="256" customFormat="1" ht="64.150000000000006" customHeight="1" x14ac:dyDescent="0.2">
      <c r="A11" s="398">
        <v>2</v>
      </c>
      <c r="B11" s="400" t="str">
        <f>'01-Mapa de riesgo-UO'!C12</f>
        <v>CREACIÓN_GESTIÓN_Y_TRANSFERENCIA_DEL_CONOCIMIENTO</v>
      </c>
      <c r="C11" s="402" t="str">
        <f>'01-Mapa de riesgo-UO'!E12</f>
        <v>VICERRECTORÍA INVESTIGACIONES, INNOVACIÓN Y EXTENSIÓN_</v>
      </c>
      <c r="D11" s="404" t="str">
        <f>'01-Mapa de riesgo-UO'!I12</f>
        <v>Estratégico</v>
      </c>
      <c r="E11" s="404" t="str">
        <f>'01-Mapa de riesgo-UO'!J12</f>
        <v xml:space="preserve">Disminución de proyectos y servicios  de extensión en la Universidad Tecnológica de Pereira. </v>
      </c>
      <c r="F11" s="404" t="str">
        <f>'01-Mapa de riesgo-UO'!K12</f>
        <v xml:space="preserve">Baja demanda de servicios de extensión en el sector externo a la Universidad Tecnológica de Pereira. </v>
      </c>
      <c r="G11" s="237" t="str">
        <f>'01-Mapa de riesgo-UO'!H12</f>
        <v>Mala imagen de los servicios ofrecidos por la institución.</v>
      </c>
      <c r="H11" s="404" t="str">
        <f>'01-Mapa de riesgo-UO'!L12</f>
        <v xml:space="preserve">Desfinanciación de la Institución por falta de recursos internos. 
Bajo posicionamiento de la institución a nivel local, regional, nacional e internacional. 
Incumplimiento en los indicadores. </v>
      </c>
      <c r="I11" s="362" t="str">
        <f>'01-Mapa de riesgo-UO'!AS12</f>
        <v>LEVE</v>
      </c>
      <c r="J11" s="405" t="str">
        <f>'01-Mapa de riesgo-UO'!AT12</f>
        <v>Índice de variación de actividades de extensión: No de Actividades de Extensión por modalidades año 2022 / No de Actividades de Extensión por modalidades año 2021</v>
      </c>
      <c r="K11" s="302"/>
      <c r="L11" s="298"/>
      <c r="M11" s="68" t="str">
        <f>IF('01-Mapa de riesgo-UO'!R12="No existen", "No existe control para el riesgo",'01-Mapa de riesgo-UO'!V12)</f>
        <v>Seguimiento a las certificaciónes de cumplimiento y evaluaciones de los servicios  ofrecidos, y retroaliemtación a los responsables</v>
      </c>
      <c r="N11" s="68">
        <f>'01-Mapa de riesgo-UO'!AA12</f>
        <v>0</v>
      </c>
      <c r="O11" s="68" t="str">
        <f>'01-Mapa de riesgo-UO'!AF12</f>
        <v>Contratista Auxiliar y Contratista Técnico Extensión universitaria</v>
      </c>
      <c r="P11" s="299" t="str">
        <f>'01-Mapa de riesgo-UO'!AK12</f>
        <v>Anual</v>
      </c>
      <c r="Q11" s="299" t="str">
        <f>'01-Mapa de riesgo-UO'!AO12</f>
        <v>Preventivo</v>
      </c>
      <c r="R11" s="394" t="str">
        <f>'01-Mapa de riesgo-UO'!AQ12</f>
        <v>ACEPTABLE</v>
      </c>
      <c r="S11" s="397"/>
      <c r="T11" s="397"/>
      <c r="U11" s="87" t="str">
        <f>'01-Mapa de riesgo-UO'!AV12</f>
        <v>ASUMIR</v>
      </c>
      <c r="V11" s="87"/>
      <c r="W11" s="87"/>
      <c r="X11" s="300"/>
      <c r="Y11" s="300"/>
      <c r="Z11" s="300"/>
      <c r="AA11" s="300"/>
      <c r="AB11" s="301"/>
    </row>
    <row r="12" spans="1:28" s="256" customFormat="1" ht="64.150000000000006" customHeight="1" x14ac:dyDescent="0.2">
      <c r="A12" s="399"/>
      <c r="B12" s="401"/>
      <c r="C12" s="403"/>
      <c r="D12" s="404"/>
      <c r="E12" s="404"/>
      <c r="F12" s="404"/>
      <c r="G12" s="237" t="str">
        <f>'01-Mapa de riesgo-UO'!H13</f>
        <v xml:space="preserve">Falta de reglamentación y lineamientos claros en temas de extensión universitaria. </v>
      </c>
      <c r="H12" s="404"/>
      <c r="I12" s="362"/>
      <c r="J12" s="404"/>
      <c r="K12" s="302"/>
      <c r="L12" s="298"/>
      <c r="M12" s="68" t="str">
        <f>IF('01-Mapa de riesgo-UO'!R13="No existen", "No existe control para el riesgo",'01-Mapa de riesgo-UO'!V13)</f>
        <v>Seguimiento al registro de actividades de extensión universitaria</v>
      </c>
      <c r="N12" s="68">
        <f>'01-Mapa de riesgo-UO'!AA13</f>
        <v>0</v>
      </c>
      <c r="O12" s="68" t="str">
        <f>'01-Mapa de riesgo-UO'!AF13</f>
        <v>Contratista Auxiliar Extensión universitaria</v>
      </c>
      <c r="P12" s="299" t="str">
        <f>'01-Mapa de riesgo-UO'!AK13</f>
        <v>Semanal</v>
      </c>
      <c r="Q12" s="299" t="str">
        <f>'01-Mapa de riesgo-UO'!AO13</f>
        <v>Preventivo</v>
      </c>
      <c r="R12" s="395"/>
      <c r="S12" s="397"/>
      <c r="T12" s="397"/>
      <c r="U12" s="87" t="str">
        <f>'01-Mapa de riesgo-UO'!AV13</f>
        <v>ASUMIR</v>
      </c>
      <c r="V12" s="87"/>
      <c r="W12" s="87"/>
      <c r="X12" s="300"/>
      <c r="Y12" s="300"/>
      <c r="Z12" s="300"/>
      <c r="AA12" s="300"/>
      <c r="AB12" s="301"/>
    </row>
    <row r="13" spans="1:28" s="256" customFormat="1" ht="64.150000000000006" customHeight="1" thickBot="1" x14ac:dyDescent="0.25">
      <c r="A13" s="399"/>
      <c r="B13" s="401"/>
      <c r="C13" s="400"/>
      <c r="D13" s="404"/>
      <c r="E13" s="404"/>
      <c r="F13" s="404"/>
      <c r="G13" s="237" t="str">
        <f>'01-Mapa de riesgo-UO'!H14</f>
        <v>Poca asertividad en la promoción, difusion y visibilidad de los servicios de extensión de la Universidad</v>
      </c>
      <c r="H13" s="404"/>
      <c r="I13" s="362"/>
      <c r="J13" s="404"/>
      <c r="K13" s="302"/>
      <c r="L13" s="298"/>
      <c r="M13" s="68" t="str">
        <f>IF('01-Mapa de riesgo-UO'!R14="No existen", "No existe control para el riesgo",'01-Mapa de riesgo-UO'!V14)</f>
        <v>Generación de herramientas de promoción y visibilidad de las actividades de extensión y las capacidades institucionales</v>
      </c>
      <c r="N13" s="68">
        <f>'01-Mapa de riesgo-UO'!AA14</f>
        <v>0</v>
      </c>
      <c r="O13" s="68" t="str">
        <f>'01-Mapa de riesgo-UO'!AF14</f>
        <v>Contratista Tecnico Extensión Universitaria</v>
      </c>
      <c r="P13" s="299" t="str">
        <f>'01-Mapa de riesgo-UO'!AK14</f>
        <v>Semanal</v>
      </c>
      <c r="Q13" s="299" t="str">
        <f>'01-Mapa de riesgo-UO'!AO14</f>
        <v>Preventivo</v>
      </c>
      <c r="R13" s="396"/>
      <c r="S13" s="397"/>
      <c r="T13" s="397"/>
      <c r="U13" s="87" t="str">
        <f>'01-Mapa de riesgo-UO'!AV14</f>
        <v>ASUMIR</v>
      </c>
      <c r="V13" s="87"/>
      <c r="W13" s="87"/>
      <c r="X13" s="300"/>
      <c r="Y13" s="300"/>
      <c r="Z13" s="300"/>
      <c r="AA13" s="300"/>
      <c r="AB13" s="301"/>
    </row>
    <row r="14" spans="1:28" ht="64.150000000000006" customHeight="1" x14ac:dyDescent="0.2">
      <c r="A14" s="398">
        <v>3</v>
      </c>
      <c r="B14" s="400" t="str">
        <f>'01-Mapa de riesgo-UO'!C15</f>
        <v>CREACIÓN_GESTIÓN_Y_TRANSFERENCIA_DEL_CONOCIMIENTO</v>
      </c>
      <c r="C14" s="402" t="str">
        <f>'01-Mapa de riesgo-UO'!E15</f>
        <v>VICERRECTORÍA INVESTIGACIONES, INNOVACIÓN Y EXTENSIÓN_</v>
      </c>
      <c r="D14" s="404" t="str">
        <f>'01-Mapa de riesgo-UO'!I15</f>
        <v>Operacional</v>
      </c>
      <c r="E14" s="404" t="str">
        <f>'01-Mapa de riesgo-UO'!J15</f>
        <v>Disminución en la ejecución de actividades y servicios de extensión universitaria</v>
      </c>
      <c r="F14" s="404" t="str">
        <f>'01-Mapa de riesgo-UO'!K15</f>
        <v>Teniendo en cuenta el estado de emergencia por la pandemia mundial y las medidas de confinamiento adoptadas por el gobierno nacional, no es posible ejecutar muchas actividades de extensión que se planearon de manera presencial, lo cual influye directa y completamente en el ejercicio de actividades de extensión universitaria como procesos de educación continua, eventos academicos, actividades artisticas, recreativas y culturales y ejecución de proyectos sociales.</v>
      </c>
      <c r="G14" s="237" t="str">
        <f>'01-Mapa de riesgo-UO'!H15</f>
        <v>Estado de Emergencia por pandemia mundial COVID 19</v>
      </c>
      <c r="H14" s="404" t="str">
        <f>'01-Mapa de riesgo-UO'!L15</f>
        <v>No cumplimiento de las metas planteadas en cuanto a la ejecución de actividades de extensión universitaria</v>
      </c>
      <c r="I14" s="362" t="str">
        <f>'01-Mapa de riesgo-UO'!AS15</f>
        <v>GRAVE</v>
      </c>
      <c r="J14" s="405" t="str">
        <f>'01-Mapa de riesgo-UO'!AT15</f>
        <v>Índice de variación de actividades de extensión: No de Actividades de Extensión por modalidades año 2022 / No de Actividades de Extensión por modalidades año 2021</v>
      </c>
      <c r="K14" s="423"/>
      <c r="L14" s="407"/>
      <c r="M14" s="68">
        <f>IF('01-Mapa de riesgo-UO'!R15="No existen", "No existe control para el riesgo",'01-Mapa de riesgo-UO'!V15)</f>
        <v>0</v>
      </c>
      <c r="N14" s="68">
        <f>'01-Mapa de riesgo-UO'!AA15</f>
        <v>0</v>
      </c>
      <c r="O14" s="68">
        <f>'01-Mapa de riesgo-UO'!AF15</f>
        <v>0</v>
      </c>
      <c r="P14" s="192">
        <f>'01-Mapa de riesgo-UO'!AK15</f>
        <v>0</v>
      </c>
      <c r="Q14" s="192">
        <f>'01-Mapa de riesgo-UO'!AO15</f>
        <v>0</v>
      </c>
      <c r="R14" s="394" t="str">
        <f>'01-Mapa de riesgo-UO'!AQ15</f>
        <v>INEXISTENTE</v>
      </c>
      <c r="S14" s="397"/>
      <c r="T14" s="397"/>
      <c r="U14" s="87" t="str">
        <f>'01-Mapa de riesgo-UO'!AV15</f>
        <v>REDUCIR</v>
      </c>
      <c r="V14" s="87" t="str">
        <f>'01-Mapa de riesgo-UO'!AW15</f>
        <v>Promover la ejecución de algunas actividades de manera virtual, para lo cual se habilito una sala de ZOOM con el objetivo de desarrollar por allí algunas actividades como talleres, conferencias, foros, webinar, entre otros</v>
      </c>
      <c r="W14" s="87">
        <f>'01-Mapa de riesgo-UO'!AY15</f>
        <v>0</v>
      </c>
      <c r="X14" s="193"/>
      <c r="Y14" s="193"/>
      <c r="Z14" s="193"/>
      <c r="AA14" s="193"/>
      <c r="AB14" s="420"/>
    </row>
    <row r="15" spans="1:28" ht="64.150000000000006" customHeight="1" x14ac:dyDescent="0.2">
      <c r="A15" s="399"/>
      <c r="B15" s="401"/>
      <c r="C15" s="403"/>
      <c r="D15" s="404"/>
      <c r="E15" s="404"/>
      <c r="F15" s="404"/>
      <c r="G15" s="237">
        <f>'01-Mapa de riesgo-UO'!H16</f>
        <v>0</v>
      </c>
      <c r="H15" s="404"/>
      <c r="I15" s="362"/>
      <c r="J15" s="404"/>
      <c r="K15" s="412"/>
      <c r="L15" s="407"/>
      <c r="M15" s="68">
        <f>IF('01-Mapa de riesgo-UO'!R16="No existen", "No existe control para el riesgo",'01-Mapa de riesgo-UO'!V16)</f>
        <v>0</v>
      </c>
      <c r="N15" s="68">
        <f>'01-Mapa de riesgo-UO'!AA16</f>
        <v>0</v>
      </c>
      <c r="O15" s="68">
        <f>'01-Mapa de riesgo-UO'!AF16</f>
        <v>0</v>
      </c>
      <c r="P15" s="192">
        <f>'01-Mapa de riesgo-UO'!AK16</f>
        <v>0</v>
      </c>
      <c r="Q15" s="192">
        <f>'01-Mapa de riesgo-UO'!AO16</f>
        <v>0</v>
      </c>
      <c r="R15" s="395"/>
      <c r="S15" s="397"/>
      <c r="T15" s="397"/>
      <c r="U15" s="87">
        <f>'01-Mapa de riesgo-UO'!AV16</f>
        <v>0</v>
      </c>
      <c r="V15" s="87">
        <f>'01-Mapa de riesgo-UO'!AW16</f>
        <v>0</v>
      </c>
      <c r="W15" s="87">
        <f>'01-Mapa de riesgo-UO'!AY16</f>
        <v>0</v>
      </c>
      <c r="X15" s="193"/>
      <c r="Y15" s="193"/>
      <c r="Z15" s="193"/>
      <c r="AA15" s="193"/>
      <c r="AB15" s="421"/>
    </row>
    <row r="16" spans="1:28" ht="64.150000000000006" customHeight="1" thickBot="1" x14ac:dyDescent="0.25">
      <c r="A16" s="399"/>
      <c r="B16" s="401"/>
      <c r="C16" s="400"/>
      <c r="D16" s="404"/>
      <c r="E16" s="404"/>
      <c r="F16" s="404"/>
      <c r="G16" s="237">
        <f>'01-Mapa de riesgo-UO'!H17</f>
        <v>0</v>
      </c>
      <c r="H16" s="404"/>
      <c r="I16" s="362"/>
      <c r="J16" s="404"/>
      <c r="K16" s="412"/>
      <c r="L16" s="407"/>
      <c r="M16" s="68">
        <f>IF('01-Mapa de riesgo-UO'!R17="No existen", "No existe control para el riesgo",'01-Mapa de riesgo-UO'!V17)</f>
        <v>0</v>
      </c>
      <c r="N16" s="68">
        <f>'01-Mapa de riesgo-UO'!AA17</f>
        <v>0</v>
      </c>
      <c r="O16" s="68">
        <f>'01-Mapa de riesgo-UO'!AF17</f>
        <v>0</v>
      </c>
      <c r="P16" s="192">
        <f>'01-Mapa de riesgo-UO'!AK17</f>
        <v>0</v>
      </c>
      <c r="Q16" s="192">
        <f>'01-Mapa de riesgo-UO'!AO17</f>
        <v>0</v>
      </c>
      <c r="R16" s="396"/>
      <c r="S16" s="397"/>
      <c r="T16" s="397"/>
      <c r="U16" s="87">
        <f>'01-Mapa de riesgo-UO'!AV17</f>
        <v>0</v>
      </c>
      <c r="V16" s="87">
        <f>'01-Mapa de riesgo-UO'!AW17</f>
        <v>0</v>
      </c>
      <c r="W16" s="87">
        <f>'01-Mapa de riesgo-UO'!AY17</f>
        <v>0</v>
      </c>
      <c r="X16" s="193"/>
      <c r="Y16" s="193"/>
      <c r="Z16" s="193"/>
      <c r="AA16" s="193"/>
      <c r="AB16" s="421"/>
    </row>
    <row r="17" spans="1:28" ht="64.150000000000006" customHeight="1" x14ac:dyDescent="0.2">
      <c r="A17" s="398">
        <v>4</v>
      </c>
      <c r="B17" s="400" t="str">
        <f>'01-Mapa de riesgo-UO'!C18</f>
        <v>CREACIÓN_GESTIÓN_Y_TRANSFERENCIA_DEL_CONOCIMIENTO</v>
      </c>
      <c r="C17" s="402" t="str">
        <f>'01-Mapa de riesgo-UO'!E18</f>
        <v>VICERRECTORÍA INVESTIGACIONES, INNOVACIÓN Y EXTENSIÓN_</v>
      </c>
      <c r="D17" s="404" t="str">
        <f>'01-Mapa de riesgo-UO'!I18</f>
        <v>Estratégico</v>
      </c>
      <c r="E17" s="404" t="str">
        <f>'01-Mapa de riesgo-UO'!J18</f>
        <v xml:space="preserve">Grupos de Investigación sin reconocimiento por MinCiencias. </v>
      </c>
      <c r="F17" s="404" t="str">
        <f>'01-Mapa de riesgo-UO'!K18</f>
        <v>Grupos de Investigación que no cumplen con los estándares mínimos para lograr el reconocimiento de MinCiencias o en su defecto disminuyan su categoría.</v>
      </c>
      <c r="G17" s="237" t="str">
        <f>'01-Mapa de riesgo-UO'!H18</f>
        <v>Cambio de normatividad por parte de MinCiencias, relacionada al modelo de medición</v>
      </c>
      <c r="H17" s="404" t="str">
        <f>'01-Mapa de riesgo-UO'!L18</f>
        <v xml:space="preserve">Pérdida de Acreditación Institucional y registros calificados. 
Incumplimiento de los indicadores institucionales. 
Disminución en la imagen y reconocimiento como universidad investigativa. 
</v>
      </c>
      <c r="I17" s="362" t="str">
        <f>'01-Mapa de riesgo-UO'!AS18</f>
        <v>MODERADO</v>
      </c>
      <c r="J17" s="405" t="str">
        <f>'01-Mapa de riesgo-UO'!AT18</f>
        <v xml:space="preserve">No de Grupos de Investigación Reconocidos por MinCiencias y categoría de cada grupo. </v>
      </c>
      <c r="K17" s="423"/>
      <c r="L17" s="407"/>
      <c r="M17" s="68" t="str">
        <f>IF('01-Mapa de riesgo-UO'!R18="No existen", "No existe control para el riesgo",'01-Mapa de riesgo-UO'!V18)</f>
        <v>Convocatorias periódicas para la financiación de proyectos de Grupos de Investigación y productos (Libros, artículos)</v>
      </c>
      <c r="N17" s="68">
        <f>'01-Mapa de riesgo-UO'!AA18</f>
        <v>0</v>
      </c>
      <c r="O17" s="68" t="str">
        <f>'01-Mapa de riesgo-UO'!AF18</f>
        <v xml:space="preserve">Profesional de Investigaciones </v>
      </c>
      <c r="P17" s="192" t="str">
        <f>'01-Mapa de riesgo-UO'!AK18</f>
        <v>Anual</v>
      </c>
      <c r="Q17" s="192" t="str">
        <f>'01-Mapa de riesgo-UO'!AO18</f>
        <v>Preventivo</v>
      </c>
      <c r="R17" s="394" t="str">
        <f>'01-Mapa de riesgo-UO'!AQ18</f>
        <v>ACEPTABLE</v>
      </c>
      <c r="S17" s="397"/>
      <c r="T17" s="397"/>
      <c r="U17" s="87" t="str">
        <f>'01-Mapa de riesgo-UO'!AV18</f>
        <v>REDUCIR</v>
      </c>
      <c r="V17" s="87" t="str">
        <f>'01-Mapa de riesgo-UO'!AW18</f>
        <v xml:space="preserve">Se esta realizando el acompañamiento a cada uno de los grupos de investigación, con el fin de que no pierdan su reconocimiento ante MinCiencias y que permita mejorar su clasificación. </v>
      </c>
      <c r="W17" s="87">
        <f>'01-Mapa de riesgo-UO'!AY18</f>
        <v>0</v>
      </c>
      <c r="X17" s="193"/>
      <c r="Y17" s="193"/>
      <c r="Z17" s="193"/>
      <c r="AA17" s="193"/>
      <c r="AB17" s="420"/>
    </row>
    <row r="18" spans="1:28" ht="64.150000000000006" customHeight="1" x14ac:dyDescent="0.2">
      <c r="A18" s="399"/>
      <c r="B18" s="401"/>
      <c r="C18" s="403"/>
      <c r="D18" s="404"/>
      <c r="E18" s="404"/>
      <c r="F18" s="404"/>
      <c r="G18" s="237" t="str">
        <f>'01-Mapa de riesgo-UO'!H19</f>
        <v xml:space="preserve">Falta de financiación externa o interna para el fortalecimiento de los Grupos de Investigación. </v>
      </c>
      <c r="H18" s="404"/>
      <c r="I18" s="362"/>
      <c r="J18" s="404"/>
      <c r="K18" s="412"/>
      <c r="L18" s="407"/>
      <c r="M18" s="68" t="str">
        <f>IF('01-Mapa de riesgo-UO'!R19="No existen", "No existe control para el riesgo",'01-Mapa de riesgo-UO'!V19)</f>
        <v>Programa de Formación para los investigadores (Formulación de Proyectos, Redacción de Artículos, Cvlac, Gruplac)</v>
      </c>
      <c r="N18" s="68">
        <f>'01-Mapa de riesgo-UO'!AA19</f>
        <v>0</v>
      </c>
      <c r="O18" s="68" t="str">
        <f>'01-Mapa de riesgo-UO'!AF19</f>
        <v xml:space="preserve">Profesional de Investigaciones </v>
      </c>
      <c r="P18" s="192" t="str">
        <f>'01-Mapa de riesgo-UO'!AK19</f>
        <v>Semestral</v>
      </c>
      <c r="Q18" s="192" t="str">
        <f>'01-Mapa de riesgo-UO'!AO19</f>
        <v>Preventivo</v>
      </c>
      <c r="R18" s="395"/>
      <c r="S18" s="397"/>
      <c r="T18" s="397"/>
      <c r="U18" s="87">
        <f>'01-Mapa de riesgo-UO'!AV19</f>
        <v>0</v>
      </c>
      <c r="V18" s="87">
        <f>'01-Mapa de riesgo-UO'!AW19</f>
        <v>0</v>
      </c>
      <c r="W18" s="87">
        <f>'01-Mapa de riesgo-UO'!AY19</f>
        <v>0</v>
      </c>
      <c r="X18" s="193"/>
      <c r="Y18" s="193"/>
      <c r="Z18" s="193"/>
      <c r="AA18" s="193"/>
      <c r="AB18" s="421"/>
    </row>
    <row r="19" spans="1:28" ht="64.150000000000006" customHeight="1" thickBot="1" x14ac:dyDescent="0.25">
      <c r="A19" s="399"/>
      <c r="B19" s="401"/>
      <c r="C19" s="400"/>
      <c r="D19" s="404"/>
      <c r="E19" s="404"/>
      <c r="F19" s="404"/>
      <c r="G19" s="237" t="str">
        <f>'01-Mapa de riesgo-UO'!H20</f>
        <v xml:space="preserve">Desactualización de procedimientos y reglamentación interna relacionada a los Grupos de Investigación. </v>
      </c>
      <c r="H19" s="404"/>
      <c r="I19" s="362"/>
      <c r="J19" s="404"/>
      <c r="K19" s="412"/>
      <c r="L19" s="407"/>
      <c r="M19" s="68" t="str">
        <f>IF('01-Mapa de riesgo-UO'!R20="No existen", "No existe control para el riesgo",'01-Mapa de riesgo-UO'!V20)</f>
        <v xml:space="preserve">Acuerdo de Investigaciones y Resolución Reglamentaria. </v>
      </c>
      <c r="N19" s="68">
        <f>'01-Mapa de riesgo-UO'!AA20</f>
        <v>0</v>
      </c>
      <c r="O19" s="68" t="str">
        <f>'01-Mapa de riesgo-UO'!AF20</f>
        <v xml:space="preserve">Profesional de Investigaciones </v>
      </c>
      <c r="P19" s="192" t="str">
        <f>'01-Mapa de riesgo-UO'!AK20</f>
        <v>Diaria</v>
      </c>
      <c r="Q19" s="192" t="str">
        <f>'01-Mapa de riesgo-UO'!AO20</f>
        <v>Detectivo</v>
      </c>
      <c r="R19" s="396"/>
      <c r="S19" s="397"/>
      <c r="T19" s="397"/>
      <c r="U19" s="87">
        <f>'01-Mapa de riesgo-UO'!AV20</f>
        <v>0</v>
      </c>
      <c r="V19" s="87">
        <f>'01-Mapa de riesgo-UO'!AW20</f>
        <v>0</v>
      </c>
      <c r="W19" s="87">
        <f>'01-Mapa de riesgo-UO'!AY20</f>
        <v>0</v>
      </c>
      <c r="X19" s="193"/>
      <c r="Y19" s="193"/>
      <c r="Z19" s="193"/>
      <c r="AA19" s="193"/>
      <c r="AB19" s="421"/>
    </row>
    <row r="20" spans="1:28" ht="64.150000000000006" customHeight="1" x14ac:dyDescent="0.2">
      <c r="A20" s="398">
        <v>5</v>
      </c>
      <c r="B20" s="400" t="str">
        <f>'01-Mapa de riesgo-UO'!C21</f>
        <v>CREACIÓN_GESTIÓN_Y_TRANSFERENCIA_DEL_CONOCIMIENTO</v>
      </c>
      <c r="C20" s="402" t="str">
        <f>'01-Mapa de riesgo-UO'!E21</f>
        <v>VICERRECTORÍA INVESTIGACIONES, INNOVACIÓN Y EXTENSIÓN_</v>
      </c>
      <c r="D20" s="404" t="str">
        <f>'01-Mapa de riesgo-UO'!I21</f>
        <v>Estratégico</v>
      </c>
      <c r="E20" s="404" t="str">
        <f>'01-Mapa de riesgo-UO'!J21</f>
        <v xml:space="preserve">Investigadores sin reconocimiento ante MinCiencias </v>
      </c>
      <c r="F20" s="404" t="str">
        <f>'01-Mapa de riesgo-UO'!K21</f>
        <v>Investigadores que no cumplen con los estándares mínimos para lograr el reconocimiento de MinCiencias o en su defecto disminuyan su categoría.</v>
      </c>
      <c r="G20" s="237" t="str">
        <f>'01-Mapa de riesgo-UO'!H21</f>
        <v>Cambio de normatividad por parte de MinCiencias, relacionada al modelo de medición</v>
      </c>
      <c r="H20" s="404" t="str">
        <f>'01-Mapa de riesgo-UO'!L21</f>
        <v xml:space="preserve">Pérdida de Acreditación Institucional y registros calificados. 
Incumplimiento de los indicadores institucionales. 
Disminución en la imagen y reconocimiento como universidad investigativa. 
</v>
      </c>
      <c r="I20" s="362" t="str">
        <f>'01-Mapa de riesgo-UO'!AS21</f>
        <v>MODERADO</v>
      </c>
      <c r="J20" s="405" t="str">
        <f>'01-Mapa de riesgo-UO'!AT21</f>
        <v xml:space="preserve">No de Investigadores reconocidos por MinCiencias y categoría de cada uno. </v>
      </c>
      <c r="K20" s="423"/>
      <c r="L20" s="407"/>
      <c r="M20" s="68" t="str">
        <f>IF('01-Mapa de riesgo-UO'!R21="No existen", "No existe control para el riesgo",'01-Mapa de riesgo-UO'!V21)</f>
        <v>Convocatorias periódicas para la financiación de proyectos de Grupos de Investigación y productos (Libros, artículos)</v>
      </c>
      <c r="N20" s="68">
        <f>'01-Mapa de riesgo-UO'!AA21</f>
        <v>0</v>
      </c>
      <c r="O20" s="68" t="str">
        <f>'01-Mapa de riesgo-UO'!AF21</f>
        <v xml:space="preserve">Profesional de Investigaciones </v>
      </c>
      <c r="P20" s="192" t="str">
        <f>'01-Mapa de riesgo-UO'!AK21</f>
        <v>Anual</v>
      </c>
      <c r="Q20" s="192" t="str">
        <f>'01-Mapa de riesgo-UO'!AO21</f>
        <v>Preventivo</v>
      </c>
      <c r="R20" s="394" t="str">
        <f>'01-Mapa de riesgo-UO'!AQ21</f>
        <v>ACEPTABLE</v>
      </c>
      <c r="S20" s="397"/>
      <c r="T20" s="397"/>
      <c r="U20" s="87" t="str">
        <f>'01-Mapa de riesgo-UO'!AV21</f>
        <v>REDUCIR</v>
      </c>
      <c r="V20" s="87" t="str">
        <f>'01-Mapa de riesgo-UO'!AW21</f>
        <v xml:space="preserve">Se esta realizando el acompañamiento a cada uno de los grupos de investigación y sus integrantes, con el fin de que no pierdan su reconocimiento ante MinCiencias y que permita mejorar su clasificación. </v>
      </c>
      <c r="W20" s="87">
        <f>'01-Mapa de riesgo-UO'!AY21</f>
        <v>0</v>
      </c>
      <c r="X20" s="193"/>
      <c r="Y20" s="193"/>
      <c r="Z20" s="193"/>
      <c r="AA20" s="193"/>
      <c r="AB20" s="420"/>
    </row>
    <row r="21" spans="1:28" ht="64.150000000000006" customHeight="1" x14ac:dyDescent="0.2">
      <c r="A21" s="399"/>
      <c r="B21" s="401"/>
      <c r="C21" s="403"/>
      <c r="D21" s="404"/>
      <c r="E21" s="404"/>
      <c r="F21" s="404"/>
      <c r="G21" s="237" t="str">
        <f>'01-Mapa de riesgo-UO'!H22</f>
        <v xml:space="preserve">Falta de financiación externa o interna para el fortalecimiento de los Grupos de Investigación. </v>
      </c>
      <c r="H21" s="404"/>
      <c r="I21" s="362"/>
      <c r="J21" s="404"/>
      <c r="K21" s="412"/>
      <c r="L21" s="407"/>
      <c r="M21" s="68" t="str">
        <f>IF('01-Mapa de riesgo-UO'!R22="No existen", "No existe control para el riesgo",'01-Mapa de riesgo-UO'!V22)</f>
        <v>Programa de Formación para los investigadores (Formulación de Proyectos, Redacción de Artículos, Cvlac, Gruplac)</v>
      </c>
      <c r="N21" s="68">
        <f>'01-Mapa de riesgo-UO'!AA22</f>
        <v>0</v>
      </c>
      <c r="O21" s="68" t="str">
        <f>'01-Mapa de riesgo-UO'!AF22</f>
        <v xml:space="preserve">Profesional de Investigaciones </v>
      </c>
      <c r="P21" s="192" t="str">
        <f>'01-Mapa de riesgo-UO'!AK22</f>
        <v>Semestral</v>
      </c>
      <c r="Q21" s="192" t="str">
        <f>'01-Mapa de riesgo-UO'!AO22</f>
        <v>Preventivo</v>
      </c>
      <c r="R21" s="395"/>
      <c r="S21" s="397"/>
      <c r="T21" s="397"/>
      <c r="U21" s="87">
        <f>'01-Mapa de riesgo-UO'!AV22</f>
        <v>0</v>
      </c>
      <c r="V21" s="87">
        <f>'01-Mapa de riesgo-UO'!AW22</f>
        <v>0</v>
      </c>
      <c r="W21" s="87">
        <f>'01-Mapa de riesgo-UO'!AY22</f>
        <v>0</v>
      </c>
      <c r="X21" s="193"/>
      <c r="Y21" s="193"/>
      <c r="Z21" s="193"/>
      <c r="AA21" s="193"/>
      <c r="AB21" s="421"/>
    </row>
    <row r="22" spans="1:28" ht="64.150000000000006" customHeight="1" thickBot="1" x14ac:dyDescent="0.25">
      <c r="A22" s="399"/>
      <c r="B22" s="401"/>
      <c r="C22" s="400"/>
      <c r="D22" s="404"/>
      <c r="E22" s="404"/>
      <c r="F22" s="404"/>
      <c r="G22" s="237" t="str">
        <f>'01-Mapa de riesgo-UO'!H23</f>
        <v xml:space="preserve">Desactualización de procedimientos y reglamentación interna relacionada a los Grupos de Investigación. </v>
      </c>
      <c r="H22" s="404"/>
      <c r="I22" s="362"/>
      <c r="J22" s="404"/>
      <c r="K22" s="412"/>
      <c r="L22" s="407"/>
      <c r="M22" s="68" t="str">
        <f>IF('01-Mapa de riesgo-UO'!R23="No existen", "No existe control para el riesgo",'01-Mapa de riesgo-UO'!V23)</f>
        <v xml:space="preserve">Acuerdo de Investigaciones y Resolución Reglamentaria. </v>
      </c>
      <c r="N22" s="68">
        <f>'01-Mapa de riesgo-UO'!AA23</f>
        <v>0</v>
      </c>
      <c r="O22" s="68" t="str">
        <f>'01-Mapa de riesgo-UO'!AF23</f>
        <v xml:space="preserve">Profesional de Investigaciones </v>
      </c>
      <c r="P22" s="192" t="str">
        <f>'01-Mapa de riesgo-UO'!AK23</f>
        <v>Diaria</v>
      </c>
      <c r="Q22" s="192" t="str">
        <f>'01-Mapa de riesgo-UO'!AO23</f>
        <v>Detectivo</v>
      </c>
      <c r="R22" s="396"/>
      <c r="S22" s="397"/>
      <c r="T22" s="397"/>
      <c r="U22" s="87">
        <f>'01-Mapa de riesgo-UO'!AV23</f>
        <v>0</v>
      </c>
      <c r="V22" s="87">
        <f>'01-Mapa de riesgo-UO'!AW23</f>
        <v>0</v>
      </c>
      <c r="W22" s="87">
        <f>'01-Mapa de riesgo-UO'!AY23</f>
        <v>0</v>
      </c>
      <c r="X22" s="193"/>
      <c r="Y22" s="193"/>
      <c r="Z22" s="193"/>
      <c r="AA22" s="193"/>
      <c r="AB22" s="421"/>
    </row>
    <row r="23" spans="1:28" s="256" customFormat="1" ht="64.150000000000006" customHeight="1" x14ac:dyDescent="0.2">
      <c r="A23" s="398">
        <v>6</v>
      </c>
      <c r="B23" s="400" t="str">
        <f>'01-Mapa de riesgo-UO'!C24</f>
        <v>BIENESTAR_INSTITUCIONAL_CALIDAD_DE_VIDA_E_INCLUSIÓN_EN_CONTEXTOS_UNIVERSITARIOS</v>
      </c>
      <c r="C23" s="402" t="str">
        <f>'01-Mapa de riesgo-UO'!E24</f>
        <v>VICERRECTORÍA RESPONSABILIDAD SOCIAL Y BIENESTAR UNIVERSITARIO_</v>
      </c>
      <c r="D23" s="404" t="str">
        <f>'01-Mapa de riesgo-UO'!I24</f>
        <v>Estratégico</v>
      </c>
      <c r="E23" s="404" t="str">
        <f>'01-Mapa de riesgo-UO'!J24</f>
        <v>Programas de bienestar institucional que no generan impacto en la calidad de vida e inclusión de la comunidad universitaria</v>
      </c>
      <c r="F23" s="404" t="str">
        <f>'01-Mapa de riesgo-UO'!K24</f>
        <v>Comunidad Universitaria,  sin impacto a traves de los programas, estrategias y gestiones internas y externas orientadas al Bienestar Institucional, calidad de vida e inclusión.</v>
      </c>
      <c r="G23" s="237" t="str">
        <f>'01-Mapa de riesgo-UO'!H24</f>
        <v>Desinformación y falta de interes de los usuarios en los programas y estrategias orientadas al Bienestar Institucional, la calidad de vida e inclusión en contextos universitarios.</v>
      </c>
      <c r="H23" s="404" t="str">
        <f>'01-Mapa de riesgo-UO'!L24</f>
        <v xml:space="preserve">Deserción estudiantil 
Falta de credibilidad en los procesos  de la Vicerrectoría de Responsabilidad Social y Bienestar Universitario
Disminución en el cumplimiento de los indicadores del PDI </v>
      </c>
      <c r="I23" s="362" t="str">
        <f>'01-Mapa de riesgo-UO'!AS24</f>
        <v>LEVE</v>
      </c>
      <c r="J23" s="405" t="str">
        <f>'01-Mapa de riesgo-UO'!AT24</f>
        <v>Calidad de vida en contextos universitarios:  p-z*(sqrt(p*(1-p)/n))*(sqrt((N-n)/(N-1)).
p:proporción de personas que superan el nivel mínimo de calidad de vida para la muestra calculada.
N:Tamaño de la población.
n:Tamaño de la muestra n.
z: nivel de confianza del 95%.</v>
      </c>
      <c r="K23" s="302"/>
      <c r="L23" s="298"/>
      <c r="M23" s="68" t="str">
        <f>IF('01-Mapa de riesgo-UO'!R24="No existen", "No existe control para el riesgo",'01-Mapa de riesgo-UO'!V24)</f>
        <v>Indicadores del PDI asociados a los procesos de Bienestar Institucional.</v>
      </c>
      <c r="N23" s="68" t="str">
        <f>'01-Mapa de riesgo-UO'!AA24</f>
        <v>SIGER</v>
      </c>
      <c r="O23" s="68" t="str">
        <f>'01-Mapa de riesgo-UO'!AF24</f>
        <v>Planta/ transitorio/contratista</v>
      </c>
      <c r="P23" s="299" t="str">
        <f>'01-Mapa de riesgo-UO'!AK24</f>
        <v>Bimestral</v>
      </c>
      <c r="Q23" s="299" t="str">
        <f>'01-Mapa de riesgo-UO'!AO24</f>
        <v>Detectivo</v>
      </c>
      <c r="R23" s="394" t="str">
        <f>'01-Mapa de riesgo-UO'!AQ24</f>
        <v>ACEPTABLE</v>
      </c>
      <c r="S23" s="397"/>
      <c r="T23" s="397"/>
      <c r="U23" s="87" t="str">
        <f>'01-Mapa de riesgo-UO'!AV24</f>
        <v>ASUMIR</v>
      </c>
      <c r="V23" s="87">
        <f>'01-Mapa de riesgo-UO'!AW24</f>
        <v>0</v>
      </c>
      <c r="W23" s="87">
        <f>'01-Mapa de riesgo-UO'!AY24</f>
        <v>0</v>
      </c>
      <c r="X23" s="300"/>
      <c r="Y23" s="300"/>
      <c r="Z23" s="300"/>
      <c r="AA23" s="300"/>
      <c r="AB23" s="301"/>
    </row>
    <row r="24" spans="1:28" s="256" customFormat="1" ht="64.150000000000006" customHeight="1" x14ac:dyDescent="0.2">
      <c r="A24" s="399"/>
      <c r="B24" s="401"/>
      <c r="C24" s="403"/>
      <c r="D24" s="404"/>
      <c r="E24" s="404"/>
      <c r="F24" s="404"/>
      <c r="G24" s="237" t="str">
        <f>'01-Mapa de riesgo-UO'!H25</f>
        <v>Perdida de alianzas y convenios orientados al Bienestar, la calidad de vida e inclusión.</v>
      </c>
      <c r="H24" s="404"/>
      <c r="I24" s="362"/>
      <c r="J24" s="404"/>
      <c r="K24" s="302"/>
      <c r="L24" s="298"/>
      <c r="M24" s="68" t="str">
        <f>IF('01-Mapa de riesgo-UO'!R25="No existen", "No existe control para el riesgo",'01-Mapa de riesgo-UO'!V25)</f>
        <v>Formalización de alianzas y convenios alrededor de  bienestar, calidad de vida e inclusión.</v>
      </c>
      <c r="N24" s="68" t="str">
        <f>'01-Mapa de riesgo-UO'!AA25</f>
        <v>SIGER</v>
      </c>
      <c r="O24" s="68" t="str">
        <f>'01-Mapa de riesgo-UO'!AF25</f>
        <v>Contratista</v>
      </c>
      <c r="P24" s="299" t="str">
        <f>'01-Mapa de riesgo-UO'!AK25</f>
        <v>Bimestral</v>
      </c>
      <c r="Q24" s="299" t="str">
        <f>'01-Mapa de riesgo-UO'!AO25</f>
        <v>Detectivo</v>
      </c>
      <c r="R24" s="395"/>
      <c r="S24" s="397"/>
      <c r="T24" s="397"/>
      <c r="U24" s="87" t="str">
        <f>'01-Mapa de riesgo-UO'!AV25</f>
        <v>ASUMIR</v>
      </c>
      <c r="V24" s="87">
        <f>'01-Mapa de riesgo-UO'!AW25</f>
        <v>0</v>
      </c>
      <c r="W24" s="87">
        <f>'01-Mapa de riesgo-UO'!AY25</f>
        <v>0</v>
      </c>
      <c r="X24" s="300"/>
      <c r="Y24" s="300"/>
      <c r="Z24" s="300"/>
      <c r="AA24" s="300"/>
      <c r="AB24" s="301"/>
    </row>
    <row r="25" spans="1:28" s="256" customFormat="1" ht="64.150000000000006" customHeight="1" thickBot="1" x14ac:dyDescent="0.25">
      <c r="A25" s="399"/>
      <c r="B25" s="401"/>
      <c r="C25" s="400"/>
      <c r="D25" s="404"/>
      <c r="E25" s="404"/>
      <c r="F25" s="404"/>
      <c r="G25" s="237" t="str">
        <f>'01-Mapa de riesgo-UO'!H26</f>
        <v>Las estrategias de acompañamiento bienestar, calidad de vida e inclusión no dan respuesta a las condiciones en las que llegan los estudiantes a la universidad.</v>
      </c>
      <c r="H25" s="404"/>
      <c r="I25" s="362"/>
      <c r="J25" s="404"/>
      <c r="K25" s="302"/>
      <c r="L25" s="298"/>
      <c r="M25" s="68" t="str">
        <f>IF('01-Mapa de riesgo-UO'!R26="No existen", "No existe control para el riesgo",'01-Mapa de riesgo-UO'!V26)</f>
        <v>Plan estrategico de inclusión: numero de estrategias, procedimientos o gestiones enfocadas a la igualdad de oportunidades, garantia de derechos</v>
      </c>
      <c r="N25" s="68" t="str">
        <f>'01-Mapa de riesgo-UO'!AA26</f>
        <v>SIGER</v>
      </c>
      <c r="O25" s="68" t="str">
        <f>'01-Mapa de riesgo-UO'!AF26</f>
        <v>Planta/ transitorio/contratista</v>
      </c>
      <c r="P25" s="299" t="str">
        <f>'01-Mapa de riesgo-UO'!AK26</f>
        <v>Cuatrimestral</v>
      </c>
      <c r="Q25" s="299" t="str">
        <f>'01-Mapa de riesgo-UO'!AO26</f>
        <v>Detectivo</v>
      </c>
      <c r="R25" s="396"/>
      <c r="S25" s="397"/>
      <c r="T25" s="397"/>
      <c r="U25" s="87" t="str">
        <f>'01-Mapa de riesgo-UO'!AV26</f>
        <v>ASUMIR</v>
      </c>
      <c r="V25" s="87">
        <f>'01-Mapa de riesgo-UO'!AW26</f>
        <v>0</v>
      </c>
      <c r="W25" s="87">
        <f>'01-Mapa de riesgo-UO'!AY26</f>
        <v>0</v>
      </c>
      <c r="X25" s="300"/>
      <c r="Y25" s="300"/>
      <c r="Z25" s="300"/>
      <c r="AA25" s="300"/>
      <c r="AB25" s="301"/>
    </row>
    <row r="26" spans="1:28" ht="64.150000000000006" customHeight="1" x14ac:dyDescent="0.2">
      <c r="A26" s="398">
        <v>7</v>
      </c>
      <c r="B26" s="400" t="str">
        <f>'01-Mapa de riesgo-UO'!C27</f>
        <v>GESTIÓN_Y_SOSTENIBILIDAD_INSTITUCIONAL</v>
      </c>
      <c r="C26" s="402" t="str">
        <f>'01-Mapa de riesgo-UO'!E27</f>
        <v>VICERRECTORÍA_ADMINISTRATIVA_FINANCIERA_</v>
      </c>
      <c r="D26" s="404" t="str">
        <f>'01-Mapa de riesgo-UO'!I27</f>
        <v>Estratégico</v>
      </c>
      <c r="E26" s="404" t="str">
        <f>'01-Mapa de riesgo-UO'!J27</f>
        <v xml:space="preserve">Desfinanciación del presupuesto Institucional </v>
      </c>
      <c r="F26" s="404" t="str">
        <f>'01-Mapa de riesgo-UO'!K27</f>
        <v>Desfinanciación del presupuesto de la Universidad por la expedición de normas de entes internos (Consejo Superior, Consejo Académico) y externos (Gobierno y Congreso) que impactan directamente al presupuesto de gastos de la Universidad o por un menor recaudo que no permita garantizar los compromisos adquiridos</v>
      </c>
      <c r="G26" s="237" t="str">
        <f>'01-Mapa de riesgo-UO'!H27</f>
        <v>Aprobación de normas y leyes gubernamentales que le generan mayor obligación a la institución o cambios en el funcionamiento.</v>
      </c>
      <c r="H26" s="404" t="str">
        <f>'01-Mapa de riesgo-UO'!L27</f>
        <v>Modificaciones presupuestales (Reducciones, traslados y  aplazamientos) que permitan atender prioritariamente los gastos de funcionamiento y las normas de Ley.
Déficit presupuestal contituido por los compromisos legalmente adquiridos que han surtido todo el trámite presupuestal, pero no hay recursos disponibles para su pago con cargo al presupuesto del año en que se originaron.</v>
      </c>
      <c r="I26" s="362" t="str">
        <f>'01-Mapa de riesgo-UO'!AS27</f>
        <v>LEVE</v>
      </c>
      <c r="J26" s="405" t="str">
        <f>'01-Mapa de riesgo-UO'!AT27</f>
        <v xml:space="preserve">Equilibrio Financiero = Ingresos totales / Gastos Totales </v>
      </c>
      <c r="K26" s="422"/>
      <c r="L26" s="407"/>
      <c r="M26" s="68" t="str">
        <f>IF('01-Mapa de riesgo-UO'!R27="No existen", "No existe control para el riesgo",'01-Mapa de riesgo-UO'!V27)</f>
        <v>Monitoreo al recaudo de ingresos que soporte el presupuesto aprobado por el Consejo Superior</v>
      </c>
      <c r="N26" s="68">
        <f>'01-Mapa de riesgo-UO'!AA27</f>
        <v>0</v>
      </c>
      <c r="O26" s="68" t="str">
        <f>'01-Mapa de riesgo-UO'!AF27</f>
        <v>Líder de Gestión Contable</v>
      </c>
      <c r="P26" s="192" t="str">
        <f>'01-Mapa de riesgo-UO'!AK27</f>
        <v>Trimestral</v>
      </c>
      <c r="Q26" s="192" t="str">
        <f>'01-Mapa de riesgo-UO'!AO27</f>
        <v>Detectivo</v>
      </c>
      <c r="R26" s="394" t="str">
        <f>'01-Mapa de riesgo-UO'!AQ27</f>
        <v>ACEPTABLE</v>
      </c>
      <c r="S26" s="397"/>
      <c r="T26" s="397"/>
      <c r="U26" s="87" t="str">
        <f>'01-Mapa de riesgo-UO'!AV27</f>
        <v>ASUMIR</v>
      </c>
      <c r="V26" s="87">
        <f>'01-Mapa de riesgo-UO'!AW27</f>
        <v>0</v>
      </c>
      <c r="W26" s="87">
        <f>'01-Mapa de riesgo-UO'!AY27</f>
        <v>0</v>
      </c>
      <c r="X26" s="193"/>
      <c r="Y26" s="193"/>
      <c r="Z26" s="193"/>
      <c r="AA26" s="193"/>
      <c r="AB26" s="420"/>
    </row>
    <row r="27" spans="1:28" ht="64.150000000000006" customHeight="1" x14ac:dyDescent="0.2">
      <c r="A27" s="399"/>
      <c r="B27" s="401"/>
      <c r="C27" s="403"/>
      <c r="D27" s="404"/>
      <c r="E27" s="404"/>
      <c r="F27" s="404"/>
      <c r="G27" s="237" t="str">
        <f>'01-Mapa de riesgo-UO'!H28</f>
        <v xml:space="preserve">Directrices administrativas no soportadas en análisis financieros. </v>
      </c>
      <c r="H27" s="404"/>
      <c r="I27" s="362"/>
      <c r="J27" s="404"/>
      <c r="K27" s="412"/>
      <c r="L27" s="407"/>
      <c r="M27" s="68" t="str">
        <f>IF('01-Mapa de riesgo-UO'!R28="No existen", "No existe control para el riesgo",'01-Mapa de riesgo-UO'!V28)</f>
        <v>Monitoreo a la ejecución presupuestal de gastos aprobado por el Consejo Superior</v>
      </c>
      <c r="N27" s="68">
        <f>'01-Mapa de riesgo-UO'!AA28</f>
        <v>0</v>
      </c>
      <c r="O27" s="68" t="str">
        <f>'01-Mapa de riesgo-UO'!AF28</f>
        <v>Líder de Gestión de Presupuesto</v>
      </c>
      <c r="P27" s="192" t="str">
        <f>'01-Mapa de riesgo-UO'!AK28</f>
        <v>Trimestral</v>
      </c>
      <c r="Q27" s="192" t="str">
        <f>'01-Mapa de riesgo-UO'!AO28</f>
        <v>Detectivo</v>
      </c>
      <c r="R27" s="395"/>
      <c r="S27" s="397"/>
      <c r="T27" s="397"/>
      <c r="U27" s="87" t="str">
        <f>'01-Mapa de riesgo-UO'!AV28</f>
        <v>ASUMIR</v>
      </c>
      <c r="V27" s="87">
        <f>'01-Mapa de riesgo-UO'!AW28</f>
        <v>0</v>
      </c>
      <c r="W27" s="87">
        <f>'01-Mapa de riesgo-UO'!AY28</f>
        <v>0</v>
      </c>
      <c r="X27" s="193"/>
      <c r="Y27" s="193"/>
      <c r="Z27" s="193"/>
      <c r="AA27" s="193"/>
      <c r="AB27" s="421"/>
    </row>
    <row r="28" spans="1:28" ht="64.150000000000006" customHeight="1" thickBot="1" x14ac:dyDescent="0.25">
      <c r="A28" s="399"/>
      <c r="B28" s="401"/>
      <c r="C28" s="400"/>
      <c r="D28" s="404"/>
      <c r="E28" s="404"/>
      <c r="F28" s="404"/>
      <c r="G28" s="237" t="str">
        <f>'01-Mapa de riesgo-UO'!H29</f>
        <v>Disminución en el recaudo de los recursos apropiados en el presupuesto de la Universidad aprobado por el Consejo Superior.</v>
      </c>
      <c r="H28" s="404"/>
      <c r="I28" s="362"/>
      <c r="J28" s="404"/>
      <c r="K28" s="412"/>
      <c r="L28" s="407"/>
      <c r="M28" s="68">
        <f>IF('01-Mapa de riesgo-UO'!R29="No existen", "No existe control para el riesgo",'01-Mapa de riesgo-UO'!V29)</f>
        <v>0</v>
      </c>
      <c r="N28" s="68">
        <f>'01-Mapa de riesgo-UO'!AA29</f>
        <v>0</v>
      </c>
      <c r="O28" s="68">
        <f>'01-Mapa de riesgo-UO'!AF29</f>
        <v>0</v>
      </c>
      <c r="P28" s="192">
        <f>'01-Mapa de riesgo-UO'!AK29</f>
        <v>0</v>
      </c>
      <c r="Q28" s="192">
        <f>'01-Mapa de riesgo-UO'!AO29</f>
        <v>0</v>
      </c>
      <c r="R28" s="396"/>
      <c r="S28" s="397"/>
      <c r="T28" s="397"/>
      <c r="U28" s="87">
        <f>'01-Mapa de riesgo-UO'!AV29</f>
        <v>0</v>
      </c>
      <c r="V28" s="87">
        <f>'01-Mapa de riesgo-UO'!AW29</f>
        <v>0</v>
      </c>
      <c r="W28" s="87">
        <f>'01-Mapa de riesgo-UO'!AY29</f>
        <v>0</v>
      </c>
      <c r="X28" s="193"/>
      <c r="Y28" s="193"/>
      <c r="Z28" s="193"/>
      <c r="AA28" s="193"/>
      <c r="AB28" s="421"/>
    </row>
    <row r="29" spans="1:28" ht="64.150000000000006" customHeight="1" x14ac:dyDescent="0.2">
      <c r="A29" s="398">
        <v>8</v>
      </c>
      <c r="B29" s="400" t="str">
        <f>'01-Mapa de riesgo-UO'!C30</f>
        <v>DIRECCIONAMIENTO_INSTITUCIONAL</v>
      </c>
      <c r="C29" s="402" t="str">
        <f>'01-Mapa de riesgo-UO'!E30</f>
        <v>VICERRECTORIA_ADMINISTRATIVA_FINANCIERA</v>
      </c>
      <c r="D29" s="404" t="str">
        <f>'01-Mapa de riesgo-UO'!I30</f>
        <v>Financiero</v>
      </c>
      <c r="E29" s="404" t="str">
        <f>'01-Mapa de riesgo-UO'!J30</f>
        <v>Aplazamientos de gastos priorizados para la vigencia, para atender gastos adicionales no proyectados</v>
      </c>
      <c r="F29" s="404" t="str">
        <f>'01-Mapa de riesgo-UO'!K30</f>
        <v xml:space="preserve">Emisión de conceptos administrativos y financieros favorables, avales o recomendaciones  sin soportes o análisis adecuados que permitan la toma de decisiones acertadas por parte de las instancias correspondientes. </v>
      </c>
      <c r="G29" s="237" t="str">
        <f>'01-Mapa de riesgo-UO'!H30</f>
        <v>Manualidad en la obtención y consolidación de la información necesaria para los análisis financieros respectivos.</v>
      </c>
      <c r="H29" s="404" t="str">
        <f>'01-Mapa de riesgo-UO'!L30</f>
        <v>Aprobación de propuestas no viables administrativa y financieramente. 
Necesidad de realizar ajustes en el presupuesto institucional  para atender gastos adicionales no proyectados por dificulates en los análisis, aplazando gastos priorizados</v>
      </c>
      <c r="I29" s="362" t="str">
        <f>'01-Mapa de riesgo-UO'!AS30</f>
        <v>MODERADO</v>
      </c>
      <c r="J29" s="405" t="str">
        <f>'01-Mapa de riesgo-UO'!AT30</f>
        <v>No. de conceptos administrativos y financieros emitidos / Proyectos aprobados con posibles impactos financieros</v>
      </c>
      <c r="K29" s="423"/>
      <c r="L29" s="407"/>
      <c r="M29" s="68" t="str">
        <f>IF('01-Mapa de riesgo-UO'!R30="No existen", "No existe control para el riesgo",'01-Mapa de riesgo-UO'!V30)</f>
        <v>Doble verificación por parte de profesionales que no participaron directamente de la construcción del análisis</v>
      </c>
      <c r="N29" s="68">
        <f>'01-Mapa de riesgo-UO'!AA30</f>
        <v>0</v>
      </c>
      <c r="O29" s="68" t="str">
        <f>'01-Mapa de riesgo-UO'!AF30</f>
        <v>Profesional Vicerrectoría Administrativa y Financiera</v>
      </c>
      <c r="P29" s="192" t="str">
        <f>'01-Mapa de riesgo-UO'!AK30</f>
        <v>No definida</v>
      </c>
      <c r="Q29" s="192" t="str">
        <f>'01-Mapa de riesgo-UO'!AO30</f>
        <v>Preventivo</v>
      </c>
      <c r="R29" s="394" t="str">
        <f>'01-Mapa de riesgo-UO'!AQ30</f>
        <v>ACEPTABLE</v>
      </c>
      <c r="S29" s="397"/>
      <c r="T29" s="397"/>
      <c r="U29" s="87" t="str">
        <f>'01-Mapa de riesgo-UO'!AV30</f>
        <v>REDUCIR</v>
      </c>
      <c r="V29" s="87" t="str">
        <f>'01-Mapa de riesgo-UO'!AW30</f>
        <v>Establecer mecanismos de socialización sobre el impacto de contar con un concepto administartivo y financieto favorable para la toma decisiones, generando conciencia de tramitar los proyectos con la debida anticipación</v>
      </c>
      <c r="W29" s="87">
        <f>'01-Mapa de riesgo-UO'!AY30</f>
        <v>0</v>
      </c>
      <c r="X29" s="193"/>
      <c r="Y29" s="193"/>
      <c r="Z29" s="193"/>
      <c r="AA29" s="193"/>
      <c r="AB29" s="420"/>
    </row>
    <row r="30" spans="1:28" ht="64.150000000000006" customHeight="1" x14ac:dyDescent="0.2">
      <c r="A30" s="399"/>
      <c r="B30" s="401"/>
      <c r="C30" s="403"/>
      <c r="D30" s="404"/>
      <c r="E30" s="404"/>
      <c r="F30" s="404"/>
      <c r="G30" s="237" t="str">
        <f>'01-Mapa de riesgo-UO'!H31</f>
        <v>Omisión de información necesaria para el análisis, por desconocimiento u olvido de la persona responsable de hacerlo.</v>
      </c>
      <c r="H30" s="404"/>
      <c r="I30" s="362"/>
      <c r="J30" s="404"/>
      <c r="K30" s="412"/>
      <c r="L30" s="407"/>
      <c r="M30" s="68" t="str">
        <f>IF('01-Mapa de riesgo-UO'!R31="No existen", "No existe control para el riesgo",'01-Mapa de riesgo-UO'!V31)</f>
        <v>Monitoreo y solicitud información de proyectos a proponentes previa reunión para la toma de desiciones, estén incluidas o no en los ordenes del día</v>
      </c>
      <c r="N30" s="68">
        <f>'01-Mapa de riesgo-UO'!AA31</f>
        <v>0</v>
      </c>
      <c r="O30" s="68" t="str">
        <f>'01-Mapa de riesgo-UO'!AF31</f>
        <v>Profesional Vicerrectoría Administrativa y Financiera</v>
      </c>
      <c r="P30" s="192" t="str">
        <f>'01-Mapa de riesgo-UO'!AK31</f>
        <v>No definida</v>
      </c>
      <c r="Q30" s="192" t="str">
        <f>'01-Mapa de riesgo-UO'!AO31</f>
        <v>Preventivo</v>
      </c>
      <c r="R30" s="395"/>
      <c r="S30" s="397"/>
      <c r="T30" s="397"/>
      <c r="U30" s="87">
        <f>'01-Mapa de riesgo-UO'!AV31</f>
        <v>0</v>
      </c>
      <c r="V30" s="87">
        <f>'01-Mapa de riesgo-UO'!AW31</f>
        <v>0</v>
      </c>
      <c r="W30" s="87">
        <f>'01-Mapa de riesgo-UO'!AY31</f>
        <v>0</v>
      </c>
      <c r="X30" s="193"/>
      <c r="Y30" s="193"/>
      <c r="Z30" s="193"/>
      <c r="AA30" s="193"/>
      <c r="AB30" s="421"/>
    </row>
    <row r="31" spans="1:28" ht="64.150000000000006" customHeight="1" thickBot="1" x14ac:dyDescent="0.25">
      <c r="A31" s="399"/>
      <c r="B31" s="401"/>
      <c r="C31" s="400"/>
      <c r="D31" s="404"/>
      <c r="E31" s="404"/>
      <c r="F31" s="404"/>
      <c r="G31" s="237" t="str">
        <f>'01-Mapa de riesgo-UO'!H32</f>
        <v>Tiempos de entrega reducidos que no permiten realizar un análisis pertinente.</v>
      </c>
      <c r="H31" s="404"/>
      <c r="I31" s="362"/>
      <c r="J31" s="404"/>
      <c r="K31" s="412"/>
      <c r="L31" s="407"/>
      <c r="M31" s="68" t="str">
        <f>IF('01-Mapa de riesgo-UO'!R32="No existen", "No existe control para el riesgo",'01-Mapa de riesgo-UO'!V32)</f>
        <v>Generación de recomendaciones previas a la aprobación de un proyecto</v>
      </c>
      <c r="N31" s="68">
        <f>'01-Mapa de riesgo-UO'!AA32</f>
        <v>0</v>
      </c>
      <c r="O31" s="68" t="str">
        <f>'01-Mapa de riesgo-UO'!AF32</f>
        <v>Profesional Vicerrectoría Administrativa y Financiera</v>
      </c>
      <c r="P31" s="192" t="str">
        <f>'01-Mapa de riesgo-UO'!AK32</f>
        <v>No definida</v>
      </c>
      <c r="Q31" s="192" t="str">
        <f>'01-Mapa de riesgo-UO'!AO32</f>
        <v>Preventivo</v>
      </c>
      <c r="R31" s="396"/>
      <c r="S31" s="397"/>
      <c r="T31" s="397"/>
      <c r="U31" s="87">
        <f>'01-Mapa de riesgo-UO'!AV32</f>
        <v>0</v>
      </c>
      <c r="V31" s="87">
        <f>'01-Mapa de riesgo-UO'!AW32</f>
        <v>0</v>
      </c>
      <c r="W31" s="87">
        <f>'01-Mapa de riesgo-UO'!AY32</f>
        <v>0</v>
      </c>
      <c r="X31" s="193"/>
      <c r="Y31" s="193"/>
      <c r="Z31" s="193"/>
      <c r="AA31" s="193"/>
      <c r="AB31" s="421"/>
    </row>
    <row r="32" spans="1:28" ht="64.150000000000006" customHeight="1" x14ac:dyDescent="0.2">
      <c r="A32" s="398">
        <v>9</v>
      </c>
      <c r="B32" s="400" t="str">
        <f>'01-Mapa de riesgo-UO'!C33</f>
        <v>ASEGURAMIENTO_DE_LA_CALIDAD_INSTITUCIONAL</v>
      </c>
      <c r="C32" s="402" t="str">
        <f>'01-Mapa de riesgo-UO'!E33</f>
        <v>VICERRECTORIA_ADMINISTRATIVA_FINANCIERA</v>
      </c>
      <c r="D32" s="404" t="str">
        <f>'01-Mapa de riesgo-UO'!I33</f>
        <v>Corrupción</v>
      </c>
      <c r="E32" s="404" t="str">
        <f>'01-Mapa de riesgo-UO'!J33</f>
        <v>Pérdida de la confidencialidad de la información.</v>
      </c>
      <c r="F32" s="404" t="str">
        <f>'01-Mapa de riesgo-UO'!K33</f>
        <v>Permitir el uso de información sensible para la institución como contraseñas, instructivos, procedimientos o bases de datos a personas no autorizadas</v>
      </c>
      <c r="G32" s="237" t="str">
        <f>'01-Mapa de riesgo-UO'!H33</f>
        <v>Falta de ética profesional.</v>
      </c>
      <c r="H32" s="404" t="str">
        <f>'01-Mapa de riesgo-UO'!L33</f>
        <v>Pérdida de la confidencialidad de la información.
Pérdida de la vinculación laboral por incumplimiento de la claúsula de confidencialidad del contrato.</v>
      </c>
      <c r="I32" s="362" t="str">
        <f>'01-Mapa de riesgo-UO'!AS33</f>
        <v>LEVE</v>
      </c>
      <c r="J32" s="405" t="str">
        <f>'01-Mapa de riesgo-UO'!AT33</f>
        <v># de veces que se detecte y se denuncie</v>
      </c>
      <c r="K32" s="422"/>
      <c r="L32" s="407"/>
      <c r="M32" s="68" t="str">
        <f>IF('01-Mapa de riesgo-UO'!R33="No existen", "No existe control para el riesgo",'01-Mapa de riesgo-UO'!V33)</f>
        <v>Clausúla de confidencialidad establecida en el contrato</v>
      </c>
      <c r="N32" s="68">
        <f>'01-Mapa de riesgo-UO'!AA33</f>
        <v>0</v>
      </c>
      <c r="O32" s="68" t="str">
        <f>'01-Mapa de riesgo-UO'!AF33</f>
        <v>Coordinador SIG</v>
      </c>
      <c r="P32" s="192" t="str">
        <f>'01-Mapa de riesgo-UO'!AK33</f>
        <v>Anual</v>
      </c>
      <c r="Q32" s="192" t="str">
        <f>'01-Mapa de riesgo-UO'!AO33</f>
        <v>Preventivo</v>
      </c>
      <c r="R32" s="394" t="str">
        <f>'01-Mapa de riesgo-UO'!AQ33</f>
        <v>ACEPTABLE</v>
      </c>
      <c r="S32" s="397"/>
      <c r="T32" s="397"/>
      <c r="U32" s="87" t="str">
        <f>'01-Mapa de riesgo-UO'!AV33</f>
        <v>ASUMIR</v>
      </c>
      <c r="V32" s="87">
        <f>'01-Mapa de riesgo-UO'!AW33</f>
        <v>0</v>
      </c>
      <c r="W32" s="87">
        <f>'01-Mapa de riesgo-UO'!AY33</f>
        <v>0</v>
      </c>
      <c r="X32" s="193"/>
      <c r="Y32" s="193"/>
      <c r="Z32" s="193"/>
      <c r="AA32" s="193"/>
      <c r="AB32" s="420"/>
    </row>
    <row r="33" spans="1:28" ht="64.150000000000006" customHeight="1" x14ac:dyDescent="0.2">
      <c r="A33" s="399"/>
      <c r="B33" s="401"/>
      <c r="C33" s="403"/>
      <c r="D33" s="404"/>
      <c r="E33" s="404"/>
      <c r="F33" s="404"/>
      <c r="G33" s="237">
        <f>'01-Mapa de riesgo-UO'!H34</f>
        <v>0</v>
      </c>
      <c r="H33" s="404"/>
      <c r="I33" s="362"/>
      <c r="J33" s="404"/>
      <c r="K33" s="412"/>
      <c r="L33" s="407"/>
      <c r="M33" s="68">
        <f>IF('01-Mapa de riesgo-UO'!R34="No existen", "No existe control para el riesgo",'01-Mapa de riesgo-UO'!V34)</f>
        <v>0</v>
      </c>
      <c r="N33" s="68">
        <f>'01-Mapa de riesgo-UO'!AA34</f>
        <v>0</v>
      </c>
      <c r="O33" s="68">
        <f>'01-Mapa de riesgo-UO'!AF34</f>
        <v>0</v>
      </c>
      <c r="P33" s="192">
        <f>'01-Mapa de riesgo-UO'!AK34</f>
        <v>0</v>
      </c>
      <c r="Q33" s="192">
        <f>'01-Mapa de riesgo-UO'!AO34</f>
        <v>0</v>
      </c>
      <c r="R33" s="395"/>
      <c r="S33" s="397"/>
      <c r="T33" s="397"/>
      <c r="U33" s="87">
        <f>'01-Mapa de riesgo-UO'!AV34</f>
        <v>0</v>
      </c>
      <c r="V33" s="87">
        <f>'01-Mapa de riesgo-UO'!AW34</f>
        <v>0</v>
      </c>
      <c r="W33" s="87">
        <f>'01-Mapa de riesgo-UO'!AY34</f>
        <v>0</v>
      </c>
      <c r="X33" s="193"/>
      <c r="Y33" s="193"/>
      <c r="Z33" s="193"/>
      <c r="AA33" s="193"/>
      <c r="AB33" s="421"/>
    </row>
    <row r="34" spans="1:28" ht="64.150000000000006" customHeight="1" x14ac:dyDescent="0.2">
      <c r="A34" s="399"/>
      <c r="B34" s="401"/>
      <c r="C34" s="400"/>
      <c r="D34" s="404"/>
      <c r="E34" s="404"/>
      <c r="F34" s="404"/>
      <c r="G34" s="237">
        <f>'01-Mapa de riesgo-UO'!H35</f>
        <v>0</v>
      </c>
      <c r="H34" s="404"/>
      <c r="I34" s="362"/>
      <c r="J34" s="404"/>
      <c r="K34" s="412"/>
      <c r="L34" s="407"/>
      <c r="M34" s="68">
        <f>IF('01-Mapa de riesgo-UO'!R35="No existen", "No existe control para el riesgo",'01-Mapa de riesgo-UO'!V35)</f>
        <v>0</v>
      </c>
      <c r="N34" s="68">
        <f>'01-Mapa de riesgo-UO'!AA35</f>
        <v>0</v>
      </c>
      <c r="O34" s="68">
        <f>'01-Mapa de riesgo-UO'!AF35</f>
        <v>0</v>
      </c>
      <c r="P34" s="192">
        <f>'01-Mapa de riesgo-UO'!AK35</f>
        <v>0</v>
      </c>
      <c r="Q34" s="192">
        <f>'01-Mapa de riesgo-UO'!AO35</f>
        <v>0</v>
      </c>
      <c r="R34" s="396"/>
      <c r="S34" s="397"/>
      <c r="T34" s="397"/>
      <c r="U34" s="87">
        <f>'01-Mapa de riesgo-UO'!AV35</f>
        <v>0</v>
      </c>
      <c r="V34" s="87">
        <f>'01-Mapa de riesgo-UO'!AW35</f>
        <v>0</v>
      </c>
      <c r="W34" s="87">
        <f>'01-Mapa de riesgo-UO'!AY35</f>
        <v>0</v>
      </c>
      <c r="X34" s="193"/>
      <c r="Y34" s="193"/>
      <c r="Z34" s="193"/>
      <c r="AA34" s="193"/>
      <c r="AB34" s="421"/>
    </row>
    <row r="35" spans="1:28" ht="64.150000000000006" customHeight="1" x14ac:dyDescent="0.2">
      <c r="A35" s="398">
        <v>10</v>
      </c>
      <c r="B35" s="408" t="str">
        <f>'01-Mapa de riesgo-UO'!C36</f>
        <v>ADMINISTRACIÓN_INSTITUCIONAL</v>
      </c>
      <c r="C35" s="408" t="str">
        <f>'01-Mapa de riesgo-UO'!E36</f>
        <v>SECRETARIA_GENERAL</v>
      </c>
      <c r="D35" s="404" t="str">
        <f>'01-Mapa de riesgo-UO'!I36</f>
        <v>Estratégico</v>
      </c>
      <c r="E35" s="404" t="str">
        <f>'01-Mapa de riesgo-UO'!J36</f>
        <v xml:space="preserve">Incumplimiento en Normatividad Archivistica conforme a la actualización de los Instrumentos Archivisticos que deben soportar la Gestión Documental de las Entidades Públicas (TRD, CCD, SIC, MOREQ, TDA Tablas de Control de Acceso)  </v>
      </c>
      <c r="F35" s="404" t="str">
        <f>'01-Mapa de riesgo-UO'!K36</f>
        <v xml:space="preserve">Instrumentos archivisticos desactualizados y no alineados con los cambios institucionales </v>
      </c>
      <c r="G35" s="238" t="str">
        <f>'01-Mapa de riesgo-UO'!H36</f>
        <v>Cambios constantes en la Normativa Archivistica Nacional</v>
      </c>
      <c r="H35" s="404" t="str">
        <f>'01-Mapa de riesgo-UO'!L36</f>
        <v xml:space="preserve">Sanciones a la Institución por el incumplimiento a la normatividad archivistica     Falta de actualización de las Series Documentales         Desarticulación con los Sistemas Informáticos de la Institución y los cambios de soporte en las Series Documentales                      </v>
      </c>
      <c r="I35" s="406" t="str">
        <f>'01-Mapa de riesgo-UO'!AS36</f>
        <v>GRAVE</v>
      </c>
      <c r="J35" s="404" t="str">
        <f>'01-Mapa de riesgo-UO'!AT36</f>
        <v>Instrumentos Archivisticos actualizados</v>
      </c>
      <c r="K35" s="411"/>
      <c r="L35" s="407"/>
      <c r="M35" s="239" t="str">
        <f>IF('01-Mapa de riesgo-UO'!R36="No existen", "No existe control para el riesgo",'01-Mapa de riesgo-UO'!V36)</f>
        <v>Actualización Inventario documenta</v>
      </c>
      <c r="N35" s="239">
        <f>'01-Mapa de riesgo-UO'!AA36</f>
        <v>0</v>
      </c>
      <c r="O35" s="239" t="str">
        <f>'01-Mapa de riesgo-UO'!AF36</f>
        <v xml:space="preserve">Transitorio Administrativo III. Carlos Andrés Cabrera. </v>
      </c>
      <c r="P35" s="240" t="str">
        <f>'01-Mapa de riesgo-UO'!AK36</f>
        <v>Anual</v>
      </c>
      <c r="Q35" s="240" t="str">
        <f>'01-Mapa de riesgo-UO'!AO36</f>
        <v>Preventivo</v>
      </c>
      <c r="R35" s="406" t="str">
        <f>'01-Mapa de riesgo-UO'!AQ36</f>
        <v>ACEPTABLE</v>
      </c>
      <c r="S35" s="407"/>
      <c r="T35" s="407"/>
      <c r="U35" s="244" t="str">
        <f>'01-Mapa de riesgo-UO'!AV36</f>
        <v>REDUCIR</v>
      </c>
      <c r="V35" s="244" t="str">
        <f>'01-Mapa de riesgo-UO'!AW36</f>
        <v>Actualizar el inventario documental en un 100% con el fin de conocer la totalidad de la información conservada en el Archivo Central</v>
      </c>
      <c r="W35" s="244">
        <f>'01-Mapa de riesgo-UO'!AY36</f>
        <v>0</v>
      </c>
      <c r="X35" s="204"/>
      <c r="Y35" s="204"/>
      <c r="Z35" s="204"/>
      <c r="AA35" s="204"/>
      <c r="AB35" s="415"/>
    </row>
    <row r="36" spans="1:28" ht="64.150000000000006" customHeight="1" x14ac:dyDescent="0.2">
      <c r="A36" s="399"/>
      <c r="B36" s="408"/>
      <c r="C36" s="408"/>
      <c r="D36" s="404"/>
      <c r="E36" s="404"/>
      <c r="F36" s="404"/>
      <c r="G36" s="238" t="str">
        <f>'01-Mapa de riesgo-UO'!H37</f>
        <v>Modificaciones en la Estructura Organizacional y que tienen relación directa con los instrumentos archivisticos</v>
      </c>
      <c r="H36" s="404"/>
      <c r="I36" s="406"/>
      <c r="J36" s="404"/>
      <c r="K36" s="412"/>
      <c r="L36" s="407"/>
      <c r="M36" s="239" t="str">
        <f>IF('01-Mapa de riesgo-UO'!R37="No existen", "No existe control para el riesgo",'01-Mapa de riesgo-UO'!V37)</f>
        <v>Actualización Plan Institucional de Archivos PINAR</v>
      </c>
      <c r="N36" s="239">
        <f>'01-Mapa de riesgo-UO'!AA37</f>
        <v>0</v>
      </c>
      <c r="O36" s="239" t="str">
        <f>'01-Mapa de riesgo-UO'!AF37</f>
        <v xml:space="preserve">Profesional I. Lina Maria Valencia Transitorio Administrativo III. Carlos Andrés Cabrera. </v>
      </c>
      <c r="P36" s="240" t="str">
        <f>'01-Mapa de riesgo-UO'!AK37</f>
        <v>No definida</v>
      </c>
      <c r="Q36" s="240" t="str">
        <f>'01-Mapa de riesgo-UO'!AO37</f>
        <v>Preventivo</v>
      </c>
      <c r="R36" s="406"/>
      <c r="S36" s="407"/>
      <c r="T36" s="407"/>
      <c r="U36" s="244" t="str">
        <f>'01-Mapa de riesgo-UO'!AV37</f>
        <v>EVITAR</v>
      </c>
      <c r="V36" s="244" t="str">
        <f>'01-Mapa de riesgo-UO'!AW37</f>
        <v>Actualizar el PINAR alineado con el PDI identificando y valorando los aspectos críticos y las acciones que se deben llevar a cabo para administrar de forma estratégica el Archivo Institucional.</v>
      </c>
      <c r="W36" s="244">
        <f>'01-Mapa de riesgo-UO'!AY37</f>
        <v>0</v>
      </c>
      <c r="X36" s="204"/>
      <c r="Y36" s="204"/>
      <c r="Z36" s="204"/>
      <c r="AA36" s="204"/>
      <c r="AB36" s="415"/>
    </row>
    <row r="37" spans="1:28" ht="64.150000000000006" customHeight="1" x14ac:dyDescent="0.2">
      <c r="A37" s="399"/>
      <c r="B37" s="408"/>
      <c r="C37" s="408"/>
      <c r="D37" s="404"/>
      <c r="E37" s="404"/>
      <c r="F37" s="404"/>
      <c r="G37" s="238" t="str">
        <f>'01-Mapa de riesgo-UO'!H38</f>
        <v>Falta de personal para desarrollar las actividades de actualización de los instrumentos</v>
      </c>
      <c r="H37" s="404"/>
      <c r="I37" s="406"/>
      <c r="J37" s="404"/>
      <c r="K37" s="412"/>
      <c r="L37" s="407"/>
      <c r="M37" s="239" t="str">
        <f>IF('01-Mapa de riesgo-UO'!R38="No existen", "No existe control para el riesgo",'01-Mapa de riesgo-UO'!V38)</f>
        <v>Actualización Programa de Gestión Documental</v>
      </c>
      <c r="N37" s="239">
        <f>'01-Mapa de riesgo-UO'!AA38</f>
        <v>0</v>
      </c>
      <c r="O37" s="239" t="str">
        <f>'01-Mapa de riesgo-UO'!AF38</f>
        <v xml:space="preserve">Profesional I. Lina Maria Valencia Transitorio Administrativo III. Carlos Andrés Cabrera. </v>
      </c>
      <c r="P37" s="240" t="str">
        <f>'01-Mapa de riesgo-UO'!AK38</f>
        <v>No definida</v>
      </c>
      <c r="Q37" s="240" t="str">
        <f>'01-Mapa de riesgo-UO'!AO38</f>
        <v>Preventivo</v>
      </c>
      <c r="R37" s="406"/>
      <c r="S37" s="407"/>
      <c r="T37" s="407"/>
      <c r="U37" s="244" t="str">
        <f>'01-Mapa de riesgo-UO'!AV38</f>
        <v>REDUCIR</v>
      </c>
      <c r="V37" s="244" t="str">
        <f>'01-Mapa de riesgo-UO'!AW38</f>
        <v>Proyectar la contratación de personal de apoyo para la realización de labores operativas en la oficina, con el fin de dedicar mayor esfuerzo con el personal de experiencia para actualizar los instrumentos archivísticos.</v>
      </c>
      <c r="W37" s="244">
        <f>'01-Mapa de riesgo-UO'!AY38</f>
        <v>0</v>
      </c>
      <c r="X37" s="204"/>
      <c r="Y37" s="204"/>
      <c r="Z37" s="204"/>
      <c r="AA37" s="204"/>
      <c r="AB37" s="415"/>
    </row>
    <row r="38" spans="1:28" ht="64.150000000000006" customHeight="1" x14ac:dyDescent="0.2">
      <c r="A38" s="398">
        <v>11</v>
      </c>
      <c r="B38" s="408" t="str">
        <f>'01-Mapa de riesgo-UO'!C39</f>
        <v>DIRECCIONAMIENTO_INSTITUCIONAL</v>
      </c>
      <c r="C38" s="408" t="str">
        <f>'01-Mapa de riesgo-UO'!E39</f>
        <v>PLANEACIÓN</v>
      </c>
      <c r="D38" s="404" t="str">
        <f>'01-Mapa de riesgo-UO'!I39</f>
        <v>Corrupción</v>
      </c>
      <c r="E38" s="404" t="str">
        <f>'01-Mapa de riesgo-UO'!J39</f>
        <v>Ejecución inadecuada de proyectos (contratos, Ordenes contractuales,  resoluciones,  proyectos de operación comercial).</v>
      </c>
      <c r="F38" s="404" t="str">
        <f>'01-Mapa de riesgo-UO'!K39</f>
        <v>Incumplimiento en la  ejecución de proyectos (contratos, Ordenes de servicios, resoluciones, proyectos de operación comercial) en el desarrollo y ejecución en cada una de sus etapas</v>
      </c>
      <c r="G38" s="238" t="str">
        <f>'01-Mapa de riesgo-UO'!H39</f>
        <v xml:space="preserve">Desconocimiento de los  procedimientos contractuales y proyectos especiales  </v>
      </c>
      <c r="H38" s="404" t="str">
        <f>'01-Mapa de riesgo-UO'!L39</f>
        <v>Hallazgos por parte de entes de control
Detrimiento patrimonial
Incumplimiento de resultados</v>
      </c>
      <c r="I38" s="406" t="str">
        <f>'01-Mapa de riesgo-UO'!AS39</f>
        <v>MODERADO</v>
      </c>
      <c r="J38" s="404" t="str">
        <f>'01-Mapa de riesgo-UO'!AT39</f>
        <v>Proyectos ejecutados inadecuadamente /Total proyectos ejecutados</v>
      </c>
      <c r="K38" s="411"/>
      <c r="L38" s="407"/>
      <c r="M38" s="239" t="str">
        <f>IF('01-Mapa de riesgo-UO'!R39="No existen", "No existe control para el riesgo",'01-Mapa de riesgo-UO'!V39)</f>
        <v xml:space="preserve">Generar periodicamene alertas a los supervisores  e interventores frente al estado de los contratos y documentación contractual </v>
      </c>
      <c r="N38" s="239">
        <f>'01-Mapa de riesgo-UO'!AA39</f>
        <v>0</v>
      </c>
      <c r="O38" s="239" t="str">
        <f>'01-Mapa de riesgo-UO'!AF39</f>
        <v>Contratista</v>
      </c>
      <c r="P38" s="240" t="str">
        <f>'01-Mapa de riesgo-UO'!AK39</f>
        <v>Bimestral</v>
      </c>
      <c r="Q38" s="240" t="str">
        <f>'01-Mapa de riesgo-UO'!AO39</f>
        <v>Preventivo</v>
      </c>
      <c r="R38" s="406" t="str">
        <f>'01-Mapa de riesgo-UO'!AQ39</f>
        <v>FUERTE</v>
      </c>
      <c r="S38" s="407"/>
      <c r="T38" s="407"/>
      <c r="U38" s="244" t="str">
        <f>'01-Mapa de riesgo-UO'!AV39</f>
        <v>REDUCIR</v>
      </c>
      <c r="V38" s="244" t="str">
        <f>'01-Mapa de riesgo-UO'!AW39</f>
        <v>Difusión de tips al interior de la Oficina acerca del tema contractual, de supervisión e interventoría</v>
      </c>
      <c r="W38" s="244">
        <f>'01-Mapa de riesgo-UO'!AY39</f>
        <v>0</v>
      </c>
      <c r="X38" s="204"/>
      <c r="Y38" s="204"/>
      <c r="Z38" s="204"/>
      <c r="AA38" s="204"/>
      <c r="AB38" s="415"/>
    </row>
    <row r="39" spans="1:28" ht="64.150000000000006" customHeight="1" x14ac:dyDescent="0.2">
      <c r="A39" s="399"/>
      <c r="B39" s="408"/>
      <c r="C39" s="408"/>
      <c r="D39" s="404"/>
      <c r="E39" s="404"/>
      <c r="F39" s="404"/>
      <c r="G39" s="238" t="str">
        <f>'01-Mapa de riesgo-UO'!H40</f>
        <v>Bajo nivel de seguimiento periódico en la ejecución de proyectos (contratos, Ordenes de servicios, proyectos de operación comercial)</v>
      </c>
      <c r="H39" s="404"/>
      <c r="I39" s="406"/>
      <c r="J39" s="404"/>
      <c r="K39" s="412"/>
      <c r="L39" s="407"/>
      <c r="M39" s="239" t="str">
        <f>IF('01-Mapa de riesgo-UO'!R40="No existen", "No existe control para el riesgo",'01-Mapa de riesgo-UO'!V40)</f>
        <v xml:space="preserve">Designación de un profesional de seguimiento y control como apoyo a la interventoría y supervisión de proyectos (verificación de productos)
</v>
      </c>
      <c r="N39" s="239">
        <f>'01-Mapa de riesgo-UO'!AA40</f>
        <v>0</v>
      </c>
      <c r="O39" s="239" t="str">
        <f>'01-Mapa de riesgo-UO'!AF40</f>
        <v>Contratista</v>
      </c>
      <c r="P39" s="240" t="str">
        <f>'01-Mapa de riesgo-UO'!AK40</f>
        <v>Anual</v>
      </c>
      <c r="Q39" s="240" t="str">
        <f>'01-Mapa de riesgo-UO'!AO40</f>
        <v>Preventivo</v>
      </c>
      <c r="R39" s="406"/>
      <c r="S39" s="407"/>
      <c r="T39" s="407"/>
      <c r="U39" s="244">
        <f>'01-Mapa de riesgo-UO'!AV40</f>
        <v>0</v>
      </c>
      <c r="V39" s="244">
        <f>'01-Mapa de riesgo-UO'!AW40</f>
        <v>0</v>
      </c>
      <c r="W39" s="244">
        <f>'01-Mapa de riesgo-UO'!AY40</f>
        <v>0</v>
      </c>
      <c r="X39" s="204"/>
      <c r="Y39" s="204"/>
      <c r="Z39" s="204"/>
      <c r="AA39" s="204"/>
      <c r="AB39" s="415"/>
    </row>
    <row r="40" spans="1:28" ht="64.150000000000006" customHeight="1" x14ac:dyDescent="0.2">
      <c r="A40" s="399"/>
      <c r="B40" s="408"/>
      <c r="C40" s="408"/>
      <c r="D40" s="404"/>
      <c r="E40" s="404"/>
      <c r="F40" s="404"/>
      <c r="G40" s="238" t="str">
        <f>'01-Mapa de riesgo-UO'!H41</f>
        <v xml:space="preserve">Desarticulación de los procedimientos institucionales para el desarrollo y ejecución en cada una de sus etapas </v>
      </c>
      <c r="H40" s="404"/>
      <c r="I40" s="406"/>
      <c r="J40" s="404"/>
      <c r="K40" s="412"/>
      <c r="L40" s="407"/>
      <c r="M40" s="239" t="str">
        <f>IF('01-Mapa de riesgo-UO'!R41="No existen", "No existe control para el riesgo",'01-Mapa de riesgo-UO'!V41)</f>
        <v xml:space="preserve">Realizar porcesos de  inducción y/o reinducción donde se articulen los proceso de contratación e interventoría </v>
      </c>
      <c r="N40" s="239">
        <f>'01-Mapa de riesgo-UO'!AA41</f>
        <v>0</v>
      </c>
      <c r="O40" s="239" t="str">
        <f>'01-Mapa de riesgo-UO'!AF41</f>
        <v>Contratista</v>
      </c>
      <c r="P40" s="240" t="str">
        <f>'01-Mapa de riesgo-UO'!AK41</f>
        <v>Anual</v>
      </c>
      <c r="Q40" s="240" t="str">
        <f>'01-Mapa de riesgo-UO'!AO41</f>
        <v>Preventivo</v>
      </c>
      <c r="R40" s="406"/>
      <c r="S40" s="407"/>
      <c r="T40" s="407"/>
      <c r="U40" s="244">
        <f>'01-Mapa de riesgo-UO'!AV41</f>
        <v>0</v>
      </c>
      <c r="V40" s="244">
        <f>'01-Mapa de riesgo-UO'!AW41</f>
        <v>0</v>
      </c>
      <c r="W40" s="244">
        <f>'01-Mapa de riesgo-UO'!AY41</f>
        <v>0</v>
      </c>
      <c r="X40" s="204"/>
      <c r="Y40" s="204"/>
      <c r="Z40" s="204"/>
      <c r="AA40" s="204"/>
      <c r="AB40" s="415"/>
    </row>
    <row r="41" spans="1:28" ht="64.150000000000006" customHeight="1" x14ac:dyDescent="0.2">
      <c r="A41" s="398">
        <v>12</v>
      </c>
      <c r="B41" s="408" t="str">
        <f>'01-Mapa de riesgo-UO'!C42</f>
        <v>ADMINISTRACIÓN_INSTITUCIONAL</v>
      </c>
      <c r="C41" s="408" t="str">
        <f>'01-Mapa de riesgo-UO'!E42</f>
        <v>PLANEACIÓN</v>
      </c>
      <c r="D41" s="404" t="str">
        <f>'01-Mapa de riesgo-UO'!I42</f>
        <v>Cumplimiento</v>
      </c>
      <c r="E41" s="404" t="str">
        <f>'01-Mapa de riesgo-UO'!J42</f>
        <v>Mala planeación del espacio físico.</v>
      </c>
      <c r="F41" s="404" t="str">
        <f>'01-Mapa de riesgo-UO'!K42</f>
        <v xml:space="preserve">Espacio fisico que no responde a las necesidades que originaron el proyecto y/o adecuación con  incumplimiento de normatividad. </v>
      </c>
      <c r="G41" s="238" t="str">
        <f>'01-Mapa de riesgo-UO'!H42</f>
        <v xml:space="preserve">Cambio de diseño por peticion del usuario durante ejecucion de las obras </v>
      </c>
      <c r="H41" s="404" t="str">
        <f>'01-Mapa de riesgo-UO'!L42</f>
        <v>*insatisfaccion del usuario. 
*Imposibilidad de prestacion del servicio. 
*Incremento de costos de construcción. 
*Riesgo juridico con contratistas.  
*Mayores costos de mantenimiento.</v>
      </c>
      <c r="I41" s="406" t="str">
        <f>'01-Mapa de riesgo-UO'!AS42</f>
        <v>MODERADO</v>
      </c>
      <c r="J41" s="404" t="str">
        <f>'01-Mapa de riesgo-UO'!AT42</f>
        <v>Espacios no recibidos por el usuario con funcionamiento inadecuado: Proyectos de obra nueva y adecuaciones terminadas en la vigencia/ Proyectos recibidos a satisfacción</v>
      </c>
      <c r="K41" s="411"/>
      <c r="L41" s="407"/>
      <c r="M41" s="239" t="str">
        <f>IF('01-Mapa de riesgo-UO'!R42="No existen", "No existe control para el riesgo",'01-Mapa de riesgo-UO'!V42)</f>
        <v>Programa de necesidades validado con el usuario mediante actas de reunión.</v>
      </c>
      <c r="N41" s="239">
        <f>'01-Mapa de riesgo-UO'!AA42</f>
        <v>0</v>
      </c>
      <c r="O41" s="239" t="str">
        <f>'01-Mapa de riesgo-UO'!AF42</f>
        <v xml:space="preserve">Transitorio administrativo profesional III   </v>
      </c>
      <c r="P41" s="240" t="str">
        <f>'01-Mapa de riesgo-UO'!AK42</f>
        <v>No definida</v>
      </c>
      <c r="Q41" s="240" t="str">
        <f>'01-Mapa de riesgo-UO'!AO42</f>
        <v>Preventivo</v>
      </c>
      <c r="R41" s="406" t="str">
        <f>'01-Mapa de riesgo-UO'!AQ42</f>
        <v>ACEPTABLE</v>
      </c>
      <c r="S41" s="407"/>
      <c r="T41" s="407"/>
      <c r="U41" s="244" t="str">
        <f>'01-Mapa de riesgo-UO'!AV42</f>
        <v>REDUCIR</v>
      </c>
      <c r="V41" s="244" t="str">
        <f>'01-Mapa de riesgo-UO'!AW42</f>
        <v xml:space="preserve">Registro y consolidacion de la necesidad del usuario a traves del aplicativo. </v>
      </c>
      <c r="W41" s="244">
        <f>'01-Mapa de riesgo-UO'!AY42</f>
        <v>0</v>
      </c>
      <c r="X41" s="204"/>
      <c r="Y41" s="204"/>
      <c r="Z41" s="204"/>
      <c r="AA41" s="204"/>
      <c r="AB41" s="415"/>
    </row>
    <row r="42" spans="1:28" ht="64.150000000000006" customHeight="1" x14ac:dyDescent="0.2">
      <c r="A42" s="399"/>
      <c r="B42" s="408"/>
      <c r="C42" s="408"/>
      <c r="D42" s="404"/>
      <c r="E42" s="404"/>
      <c r="F42" s="404"/>
      <c r="G42" s="238" t="str">
        <f>'01-Mapa de riesgo-UO'!H43</f>
        <v xml:space="preserve">Falta de planeacion del proyecto </v>
      </c>
      <c r="H42" s="404"/>
      <c r="I42" s="406"/>
      <c r="J42" s="404"/>
      <c r="K42" s="412"/>
      <c r="L42" s="407"/>
      <c r="M42" s="239" t="str">
        <f>IF('01-Mapa de riesgo-UO'!R43="No existen", "No existe control para el riesgo",'01-Mapa de riesgo-UO'!V43)</f>
        <v>Cada proyecto de intervención de infraestructura debe contener (Estudios previos, diseños, presupuesto, especificaciones, en fase III)</v>
      </c>
      <c r="N42" s="239">
        <f>'01-Mapa de riesgo-UO'!AA43</f>
        <v>0</v>
      </c>
      <c r="O42" s="239" t="str">
        <f>'01-Mapa de riesgo-UO'!AF43</f>
        <v xml:space="preserve">Transitorio administrativo profesional III   </v>
      </c>
      <c r="P42" s="240" t="str">
        <f>'01-Mapa de riesgo-UO'!AK43</f>
        <v>No definida</v>
      </c>
      <c r="Q42" s="240" t="str">
        <f>'01-Mapa de riesgo-UO'!AO43</f>
        <v>Preventivo</v>
      </c>
      <c r="R42" s="406"/>
      <c r="S42" s="407"/>
      <c r="T42" s="407"/>
      <c r="U42" s="244" t="str">
        <f>'01-Mapa de riesgo-UO'!AV43</f>
        <v>REDUCIR</v>
      </c>
      <c r="V42" s="244" t="str">
        <f>'01-Mapa de riesgo-UO'!AW43</f>
        <v xml:space="preserve">Contar los estudios previos para la intervención de los proyectos. </v>
      </c>
      <c r="W42" s="244">
        <f>'01-Mapa de riesgo-UO'!AY43</f>
        <v>0</v>
      </c>
      <c r="X42" s="204"/>
      <c r="Y42" s="204"/>
      <c r="Z42" s="204"/>
      <c r="AA42" s="204"/>
      <c r="AB42" s="415"/>
    </row>
    <row r="43" spans="1:28" ht="64.150000000000006" customHeight="1" x14ac:dyDescent="0.2">
      <c r="A43" s="399"/>
      <c r="B43" s="408"/>
      <c r="C43" s="408"/>
      <c r="D43" s="404"/>
      <c r="E43" s="404"/>
      <c r="F43" s="404"/>
      <c r="G43" s="238" t="str">
        <f>'01-Mapa de riesgo-UO'!H44</f>
        <v>Cambio y actualizacion de normativas de construccion.</v>
      </c>
      <c r="H43" s="404"/>
      <c r="I43" s="406"/>
      <c r="J43" s="404"/>
      <c r="K43" s="412"/>
      <c r="L43" s="407"/>
      <c r="M43" s="239" t="str">
        <f>IF('01-Mapa de riesgo-UO'!R44="No existen", "No existe control para el riesgo",'01-Mapa de riesgo-UO'!V44)</f>
        <v xml:space="preserve">Se validan las intervenciones con las dependencias de la universidad relacionadas con el manejo de la planta fisica tales como seccion de mantenimiento y CRIE Centro de Recursos informaticos. </v>
      </c>
      <c r="N43" s="239">
        <f>'01-Mapa de riesgo-UO'!AA44</f>
        <v>0</v>
      </c>
      <c r="O43" s="239" t="str">
        <f>'01-Mapa de riesgo-UO'!AF44</f>
        <v xml:space="preserve">Transitorio administrativo profesional III   </v>
      </c>
      <c r="P43" s="240" t="str">
        <f>'01-Mapa de riesgo-UO'!AK44</f>
        <v>No definida</v>
      </c>
      <c r="Q43" s="240" t="str">
        <f>'01-Mapa de riesgo-UO'!AO44</f>
        <v>Preventivo</v>
      </c>
      <c r="R43" s="406"/>
      <c r="S43" s="407"/>
      <c r="T43" s="407"/>
      <c r="U43" s="244" t="str">
        <f>'01-Mapa de riesgo-UO'!AV44</f>
        <v>COMPARTIR</v>
      </c>
      <c r="V43" s="244" t="str">
        <f>'01-Mapa de riesgo-UO'!AW44</f>
        <v xml:space="preserve">socializar los proyectos de infraestructura con las dependencias del CRIE y MANTENIMIENTO para evitar inconvenientes. </v>
      </c>
      <c r="W43" s="244" t="str">
        <f>'01-Mapa de riesgo-UO'!AY44</f>
        <v>CRIE y Mantenimiento</v>
      </c>
      <c r="X43" s="204"/>
      <c r="Y43" s="204"/>
      <c r="Z43" s="204"/>
      <c r="AA43" s="204"/>
      <c r="AB43" s="415"/>
    </row>
    <row r="44" spans="1:28" ht="64.150000000000006" customHeight="1" x14ac:dyDescent="0.2">
      <c r="A44" s="398">
        <v>13</v>
      </c>
      <c r="B44" s="408" t="str">
        <f>'01-Mapa de riesgo-UO'!C45</f>
        <v>ADMINISTRACIÓN_INSTITUCIONAL</v>
      </c>
      <c r="C44" s="408" t="str">
        <f>'01-Mapa de riesgo-UO'!E45</f>
        <v>RECURSOS INFORMÁTICOS Y EDUCATIVOS - CRIE</v>
      </c>
      <c r="D44" s="404" t="str">
        <f>'01-Mapa de riesgo-UO'!I45</f>
        <v>Tecnológico</v>
      </c>
      <c r="E44" s="404" t="str">
        <f>'01-Mapa de riesgo-UO'!J45</f>
        <v>Imposibilidad  para acceder a los sistemas de información que esten alojados en los servidores del campus universitario</v>
      </c>
      <c r="F44" s="404" t="str">
        <f>'01-Mapa de riesgo-UO'!K45</f>
        <v>No acceso fuera del campus universitario a los servicios de internet que ofrece la Universidad</v>
      </c>
      <c r="G44" s="238" t="str">
        <f>'01-Mapa de riesgo-UO'!H45</f>
        <v>Fallas en el sistema eléctrico</v>
      </c>
      <c r="H44" s="404" t="str">
        <f>'01-Mapa de riesgo-UO'!L45</f>
        <v>Incomunicación de la Universidad  a través de internet
Retrasos en los procesos académicos y administrativos ofrecidos a través de los servicios web
Pérdida de imagen</v>
      </c>
      <c r="I44" s="406" t="str">
        <f>'01-Mapa de riesgo-UO'!AS45</f>
        <v>MODERADO</v>
      </c>
      <c r="J44" s="404" t="str">
        <f>'01-Mapa de riesgo-UO'!AT45</f>
        <v>Número de horas al mes sin fallas de conectividad a Internet del canal principal/Número de horas del mes</v>
      </c>
      <c r="K44" s="411"/>
      <c r="L44" s="407"/>
      <c r="M44" s="239" t="str">
        <f>IF('01-Mapa de riesgo-UO'!R45="No existen", "No existe control para el riesgo",'01-Mapa de riesgo-UO'!V45)</f>
        <v>Sistema de respaldo eléctrico
Canal de respaldo con diferente proveedor</v>
      </c>
      <c r="N44" s="239" t="str">
        <f>'01-Mapa de riesgo-UO'!AA45</f>
        <v>Sistemas de transferencia de potencia, UPS, transformador y planta.</v>
      </c>
      <c r="O44" s="239" t="str">
        <f>'01-Mapa de riesgo-UO'!AF45</f>
        <v>Jefe Mantenimiento</v>
      </c>
      <c r="P44" s="240" t="str">
        <f>'01-Mapa de riesgo-UO'!AK45</f>
        <v>Diaria</v>
      </c>
      <c r="Q44" s="240" t="str">
        <f>'01-Mapa de riesgo-UO'!AO45</f>
        <v>Preventivo</v>
      </c>
      <c r="R44" s="406" t="str">
        <f>'01-Mapa de riesgo-UO'!AQ45</f>
        <v>FUERTE</v>
      </c>
      <c r="S44" s="407"/>
      <c r="T44" s="407"/>
      <c r="U44" s="244" t="str">
        <f>'01-Mapa de riesgo-UO'!AV45</f>
        <v>COMPARTIR</v>
      </c>
      <c r="V44" s="244" t="str">
        <f>'01-Mapa de riesgo-UO'!AW45</f>
        <v>Continuar con la clausula contractual con el proveedor de SLA</v>
      </c>
      <c r="W44" s="244" t="str">
        <f>'01-Mapa de riesgo-UO'!AY45</f>
        <v>Gestión de Servicios Institucionales</v>
      </c>
      <c r="X44" s="204"/>
      <c r="Y44" s="204"/>
      <c r="Z44" s="204"/>
      <c r="AA44" s="204"/>
      <c r="AB44" s="415"/>
    </row>
    <row r="45" spans="1:28" ht="64.150000000000006" customHeight="1" x14ac:dyDescent="0.2">
      <c r="A45" s="399"/>
      <c r="B45" s="408"/>
      <c r="C45" s="408"/>
      <c r="D45" s="404"/>
      <c r="E45" s="404"/>
      <c r="F45" s="404"/>
      <c r="G45" s="238" t="str">
        <f>'01-Mapa de riesgo-UO'!H46</f>
        <v>Fallas en los equipos de conectividad o en el sistema de control ambiental</v>
      </c>
      <c r="H45" s="404"/>
      <c r="I45" s="406"/>
      <c r="J45" s="404"/>
      <c r="K45" s="412"/>
      <c r="L45" s="407"/>
      <c r="M45" s="239" t="str">
        <f>IF('01-Mapa de riesgo-UO'!R46="No existen", "No existe control para el riesgo",'01-Mapa de riesgo-UO'!V46)</f>
        <v>Monitoreo del estado del servicio</v>
      </c>
      <c r="N45" s="239" t="str">
        <f>'01-Mapa de riesgo-UO'!AA46</f>
        <v>Sistema de monitoreo con una empresa llamada Ingebyte. Monitoreo itnerno IMC.</v>
      </c>
      <c r="O45" s="239" t="str">
        <f>'01-Mapa de riesgo-UO'!AF46</f>
        <v>Profesional 2 Red de datos</v>
      </c>
      <c r="P45" s="240" t="str">
        <f>'01-Mapa de riesgo-UO'!AK46</f>
        <v>Diaria</v>
      </c>
      <c r="Q45" s="240" t="str">
        <f>'01-Mapa de riesgo-UO'!AO46</f>
        <v>Preventivo</v>
      </c>
      <c r="R45" s="406"/>
      <c r="S45" s="407"/>
      <c r="T45" s="407"/>
      <c r="U45" s="244" t="str">
        <f>'01-Mapa de riesgo-UO'!AV46</f>
        <v>REDUCIR</v>
      </c>
      <c r="V45" s="244" t="str">
        <f>'01-Mapa de riesgo-UO'!AW46</f>
        <v>Realizar cambio a 33Kv de la red eléctrica de la UTP</v>
      </c>
      <c r="W45" s="244">
        <f>'01-Mapa de riesgo-UO'!AY46</f>
        <v>0</v>
      </c>
      <c r="X45" s="204"/>
      <c r="Y45" s="204"/>
      <c r="Z45" s="204"/>
      <c r="AA45" s="204"/>
      <c r="AB45" s="415"/>
    </row>
    <row r="46" spans="1:28" ht="64.150000000000006" customHeight="1" x14ac:dyDescent="0.2">
      <c r="A46" s="399"/>
      <c r="B46" s="408"/>
      <c r="C46" s="408"/>
      <c r="D46" s="404"/>
      <c r="E46" s="404"/>
      <c r="F46" s="404"/>
      <c r="G46" s="238">
        <f>'01-Mapa de riesgo-UO'!H47</f>
        <v>0</v>
      </c>
      <c r="H46" s="404"/>
      <c r="I46" s="406"/>
      <c r="J46" s="404"/>
      <c r="K46" s="412"/>
      <c r="L46" s="407"/>
      <c r="M46" s="239" t="str">
        <f>IF('01-Mapa de riesgo-UO'!R47="No existen", "No existe control para el riesgo",'01-Mapa de riesgo-UO'!V47)</f>
        <v>Equipos de conectividad redundantes
Equipos de control ambiental redundantes</v>
      </c>
      <c r="N46" s="239">
        <f>'01-Mapa de riesgo-UO'!AA47</f>
        <v>0</v>
      </c>
      <c r="O46" s="239">
        <f>'01-Mapa de riesgo-UO'!AF47</f>
        <v>0</v>
      </c>
      <c r="P46" s="240" t="str">
        <f>'01-Mapa de riesgo-UO'!AK47</f>
        <v>Diaria</v>
      </c>
      <c r="Q46" s="240" t="str">
        <f>'01-Mapa de riesgo-UO'!AO47</f>
        <v>Preventivo</v>
      </c>
      <c r="R46" s="406"/>
      <c r="S46" s="407"/>
      <c r="T46" s="407"/>
      <c r="U46" s="244">
        <f>'01-Mapa de riesgo-UO'!AV47</f>
        <v>0</v>
      </c>
      <c r="V46" s="244">
        <f>'01-Mapa de riesgo-UO'!AW47</f>
        <v>0</v>
      </c>
      <c r="W46" s="244">
        <f>'01-Mapa de riesgo-UO'!AY47</f>
        <v>0</v>
      </c>
      <c r="X46" s="204"/>
      <c r="Y46" s="204"/>
      <c r="Z46" s="204"/>
      <c r="AA46" s="204"/>
      <c r="AB46" s="415"/>
    </row>
    <row r="47" spans="1:28" ht="64.150000000000006" customHeight="1" x14ac:dyDescent="0.2">
      <c r="A47" s="398">
        <v>14</v>
      </c>
      <c r="B47" s="408" t="str">
        <f>'01-Mapa de riesgo-UO'!C48</f>
        <v>INTERNACIONALIZACIÓN</v>
      </c>
      <c r="C47" s="408" t="str">
        <f>'01-Mapa de riesgo-UO'!E48</f>
        <v>RELACIONES_INTERNACIONALES</v>
      </c>
      <c r="D47" s="404" t="str">
        <f>'01-Mapa de riesgo-UO'!I48</f>
        <v>Corrupción</v>
      </c>
      <c r="E47" s="404" t="str">
        <f>'01-Mapa de riesgo-UO'!J48</f>
        <v>Favorecer la postulación a una beca de movilidad académica internacional a un estudiante que no cumpla con los requisitos establecidos en la convocatoria UTP</v>
      </c>
      <c r="F47" s="404" t="str">
        <f>'01-Mapa de riesgo-UO'!K48</f>
        <v>Postular a un estudiante que no cumple con los requsitos estipulados por la convocatoria interna a una beca de movilidad académica</v>
      </c>
      <c r="G47" s="238" t="str">
        <f>'01-Mapa de riesgo-UO'!H48</f>
        <v>Que haya un conflicto de intereses entre el estudiante y las personas encargadas del proceso de movilidad.</v>
      </c>
      <c r="H47" s="404" t="str">
        <f>'01-Mapa de riesgo-UO'!L48</f>
        <v>Quitar la oportunidad de acceder a una beca a un estudiante que cumpla con todos los requisitos</v>
      </c>
      <c r="I47" s="406" t="str">
        <f>'01-Mapa de riesgo-UO'!AS48</f>
        <v>LEVE</v>
      </c>
      <c r="J47" s="404" t="str">
        <f>'01-Mapa de riesgo-UO'!AT48</f>
        <v>No.Estudiantes Postulados a Becas de Movilidad Academica  sin cumplimiento de Requisitos / No. Estudiantes Postulados a Becas de Movilidad</v>
      </c>
      <c r="K47" s="411"/>
      <c r="L47" s="407"/>
      <c r="M47" s="239" t="str">
        <f>IF('01-Mapa de riesgo-UO'!R48="No existen", "No existe control para el riesgo",'01-Mapa de riesgo-UO'!V48)</f>
        <v>Convocatorias  que establecen requisitos, condiciones y la evaluación por parte de un comité de selección.</v>
      </c>
      <c r="N47" s="239">
        <f>'01-Mapa de riesgo-UO'!AA48</f>
        <v>0</v>
      </c>
      <c r="O47" s="239" t="str">
        <f>'01-Mapa de riesgo-UO'!AF48</f>
        <v>Profesional</v>
      </c>
      <c r="P47" s="240" t="str">
        <f>'01-Mapa de riesgo-UO'!AK48</f>
        <v>Semestral</v>
      </c>
      <c r="Q47" s="240" t="str">
        <f>'01-Mapa de riesgo-UO'!AO48</f>
        <v>Preventivo</v>
      </c>
      <c r="R47" s="406" t="str">
        <f>'01-Mapa de riesgo-UO'!AQ48</f>
        <v>FUERTE</v>
      </c>
      <c r="S47" s="407"/>
      <c r="T47" s="407"/>
      <c r="U47" s="244" t="str">
        <f>'01-Mapa de riesgo-UO'!AV48</f>
        <v>ASUMIR</v>
      </c>
      <c r="V47" s="244">
        <f>'01-Mapa de riesgo-UO'!AW48</f>
        <v>0</v>
      </c>
      <c r="W47" s="244">
        <f>'01-Mapa de riesgo-UO'!AY48</f>
        <v>0</v>
      </c>
      <c r="X47" s="204"/>
      <c r="Y47" s="204"/>
      <c r="Z47" s="204"/>
      <c r="AA47" s="204"/>
      <c r="AB47" s="415"/>
    </row>
    <row r="48" spans="1:28" ht="64.150000000000006" customHeight="1" x14ac:dyDescent="0.2">
      <c r="A48" s="399"/>
      <c r="B48" s="408"/>
      <c r="C48" s="408"/>
      <c r="D48" s="404"/>
      <c r="E48" s="404"/>
      <c r="F48" s="404"/>
      <c r="G48" s="238" t="str">
        <f>'01-Mapa de riesgo-UO'!H49</f>
        <v>Que exista presión por parte de un funcionario de mayor jerarquia sobre las personas encargadas del proceso de movilidad.</v>
      </c>
      <c r="H48" s="404"/>
      <c r="I48" s="406"/>
      <c r="J48" s="404"/>
      <c r="K48" s="412"/>
      <c r="L48" s="407"/>
      <c r="M48" s="239">
        <f>IF('01-Mapa de riesgo-UO'!R49="No existen", "No existe control para el riesgo",'01-Mapa de riesgo-UO'!V49)</f>
        <v>0</v>
      </c>
      <c r="N48" s="239">
        <f>'01-Mapa de riesgo-UO'!AA49</f>
        <v>0</v>
      </c>
      <c r="O48" s="239">
        <f>'01-Mapa de riesgo-UO'!AF49</f>
        <v>0</v>
      </c>
      <c r="P48" s="240">
        <f>'01-Mapa de riesgo-UO'!AK49</f>
        <v>0</v>
      </c>
      <c r="Q48" s="240">
        <f>'01-Mapa de riesgo-UO'!AO49</f>
        <v>0</v>
      </c>
      <c r="R48" s="406"/>
      <c r="S48" s="407"/>
      <c r="T48" s="407"/>
      <c r="U48" s="244">
        <f>'01-Mapa de riesgo-UO'!AV49</f>
        <v>0</v>
      </c>
      <c r="V48" s="244">
        <f>'01-Mapa de riesgo-UO'!AW49</f>
        <v>0</v>
      </c>
      <c r="W48" s="244">
        <f>'01-Mapa de riesgo-UO'!AY49</f>
        <v>0</v>
      </c>
      <c r="X48" s="204"/>
      <c r="Y48" s="204"/>
      <c r="Z48" s="204"/>
      <c r="AA48" s="204"/>
      <c r="AB48" s="415"/>
    </row>
    <row r="49" spans="1:28" ht="64.150000000000006" customHeight="1" x14ac:dyDescent="0.2">
      <c r="A49" s="399"/>
      <c r="B49" s="408"/>
      <c r="C49" s="408"/>
      <c r="D49" s="404"/>
      <c r="E49" s="404"/>
      <c r="F49" s="404"/>
      <c r="G49" s="238">
        <f>'01-Mapa de riesgo-UO'!H50</f>
        <v>0</v>
      </c>
      <c r="H49" s="404"/>
      <c r="I49" s="406"/>
      <c r="J49" s="404"/>
      <c r="K49" s="412"/>
      <c r="L49" s="407"/>
      <c r="M49" s="239">
        <f>IF('01-Mapa de riesgo-UO'!R50="No existen", "No existe control para el riesgo",'01-Mapa de riesgo-UO'!V50)</f>
        <v>0</v>
      </c>
      <c r="N49" s="239">
        <f>'01-Mapa de riesgo-UO'!AA50</f>
        <v>0</v>
      </c>
      <c r="O49" s="239">
        <f>'01-Mapa de riesgo-UO'!AF50</f>
        <v>0</v>
      </c>
      <c r="P49" s="240">
        <f>'01-Mapa de riesgo-UO'!AK50</f>
        <v>0</v>
      </c>
      <c r="Q49" s="240">
        <f>'01-Mapa de riesgo-UO'!AO50</f>
        <v>0</v>
      </c>
      <c r="R49" s="406"/>
      <c r="S49" s="407"/>
      <c r="T49" s="407"/>
      <c r="U49" s="244">
        <f>'01-Mapa de riesgo-UO'!AV50</f>
        <v>0</v>
      </c>
      <c r="V49" s="244">
        <f>'01-Mapa de riesgo-UO'!AW50</f>
        <v>0</v>
      </c>
      <c r="W49" s="244">
        <f>'01-Mapa de riesgo-UO'!AY50</f>
        <v>0</v>
      </c>
      <c r="X49" s="204"/>
      <c r="Y49" s="204"/>
      <c r="Z49" s="204"/>
      <c r="AA49" s="204"/>
      <c r="AB49" s="415"/>
    </row>
    <row r="50" spans="1:28" ht="64.150000000000006" customHeight="1" x14ac:dyDescent="0.2">
      <c r="A50" s="398">
        <v>15</v>
      </c>
      <c r="B50" s="408" t="str">
        <f>'01-Mapa de riesgo-UO'!C51</f>
        <v>CONTROL_SEGUIMIENTO</v>
      </c>
      <c r="C50" s="408" t="str">
        <f>'01-Mapa de riesgo-UO'!E51</f>
        <v>CONTROL_INTERNO</v>
      </c>
      <c r="D50" s="404" t="str">
        <f>'01-Mapa de riesgo-UO'!I51</f>
        <v>Corrupción</v>
      </c>
      <c r="E50" s="404" t="str">
        <f>'01-Mapa de riesgo-UO'!J51</f>
        <v>Favorecimiento en informes de auditoria o evaluación por intereses personales</v>
      </c>
      <c r="F50" s="404" t="str">
        <f>'01-Mapa de riesgo-UO'!K51</f>
        <v>Manipulación de informes de control interno, a través de la omisión de posibles actos de corrupción o irregularidades administrativas</v>
      </c>
      <c r="G50" s="238" t="str">
        <f>'01-Mapa de riesgo-UO'!H51</f>
        <v>Personal no idóneo que no atiende los valores de la institución o del servicio público</v>
      </c>
      <c r="H50" s="404" t="str">
        <f>'01-Mapa de riesgo-UO'!L51</f>
        <v>Información deficiente para la alta dirección que permita tomar decisiones para la mejora
Investigaciones disciplinarias
Afectación del buen nombre y reconocimiento de la Universidad</v>
      </c>
      <c r="I50" s="406" t="str">
        <f>'01-Mapa de riesgo-UO'!AS51</f>
        <v>LEVE</v>
      </c>
      <c r="J50" s="404" t="str">
        <f>'01-Mapa de riesgo-UO'!AT51</f>
        <v>No. De  investigaciones al personal de control interno derivadas de hechos de corrupción</v>
      </c>
      <c r="K50" s="411"/>
      <c r="L50" s="407"/>
      <c r="M50" s="239" t="str">
        <f>IF('01-Mapa de riesgo-UO'!R51="No existen", "No existe control para el riesgo",'01-Mapa de riesgo-UO'!V51)</f>
        <v>Verificacion de la aplicación del Manual de auditoria que incluye el marco ético para la auditoria interna en la Universidad</v>
      </c>
      <c r="N50" s="239">
        <f>'01-Mapa de riesgo-UO'!AA51</f>
        <v>0</v>
      </c>
      <c r="O50" s="239" t="str">
        <f>'01-Mapa de riesgo-UO'!AF51</f>
        <v>Jefe de Control Interno</v>
      </c>
      <c r="P50" s="240" t="str">
        <f>'01-Mapa de riesgo-UO'!AK51</f>
        <v>Anual</v>
      </c>
      <c r="Q50" s="240" t="str">
        <f>'01-Mapa de riesgo-UO'!AO51</f>
        <v>Preventivo</v>
      </c>
      <c r="R50" s="406" t="str">
        <f>'01-Mapa de riesgo-UO'!AQ51</f>
        <v>ACEPTABLE</v>
      </c>
      <c r="S50" s="407"/>
      <c r="T50" s="407"/>
      <c r="U50" s="244" t="str">
        <f>'01-Mapa de riesgo-UO'!AV51</f>
        <v>ASUMIR</v>
      </c>
      <c r="V50" s="244">
        <f>'01-Mapa de riesgo-UO'!AW51</f>
        <v>0</v>
      </c>
      <c r="W50" s="244">
        <f>'01-Mapa de riesgo-UO'!AY51</f>
        <v>0</v>
      </c>
      <c r="X50" s="204"/>
      <c r="Y50" s="204"/>
      <c r="Z50" s="204"/>
      <c r="AA50" s="204"/>
      <c r="AB50" s="415"/>
    </row>
    <row r="51" spans="1:28" ht="64.150000000000006" customHeight="1" x14ac:dyDescent="0.2">
      <c r="A51" s="399"/>
      <c r="B51" s="408"/>
      <c r="C51" s="408"/>
      <c r="D51" s="404"/>
      <c r="E51" s="404"/>
      <c r="F51" s="404"/>
      <c r="G51" s="238" t="str">
        <f>'01-Mapa de riesgo-UO'!H52</f>
        <v>Presión externa  al personal de control interno para favorecer a terceros</v>
      </c>
      <c r="H51" s="404"/>
      <c r="I51" s="406"/>
      <c r="J51" s="404"/>
      <c r="K51" s="412"/>
      <c r="L51" s="407"/>
      <c r="M51" s="239" t="str">
        <f>IF('01-Mapa de riesgo-UO'!R52="No existen", "No existe control para el riesgo",'01-Mapa de riesgo-UO'!V52)</f>
        <v>Verificacion de la aplicación de Procedimientos documentados de auditoria de control interno en el sistema integral de gestión</v>
      </c>
      <c r="N51" s="239">
        <f>'01-Mapa de riesgo-UO'!AA52</f>
        <v>0</v>
      </c>
      <c r="O51" s="239" t="str">
        <f>'01-Mapa de riesgo-UO'!AF52</f>
        <v>Jefe de Control Interno</v>
      </c>
      <c r="P51" s="240" t="str">
        <f>'01-Mapa de riesgo-UO'!AK52</f>
        <v>Anual</v>
      </c>
      <c r="Q51" s="240" t="str">
        <f>'01-Mapa de riesgo-UO'!AO52</f>
        <v>Preventivo</v>
      </c>
      <c r="R51" s="406"/>
      <c r="S51" s="407"/>
      <c r="T51" s="407"/>
      <c r="U51" s="244">
        <f>'01-Mapa de riesgo-UO'!AV52</f>
        <v>0</v>
      </c>
      <c r="V51" s="244">
        <f>'01-Mapa de riesgo-UO'!AW52</f>
        <v>0</v>
      </c>
      <c r="W51" s="244">
        <f>'01-Mapa de riesgo-UO'!AY52</f>
        <v>0</v>
      </c>
      <c r="X51" s="204"/>
      <c r="Y51" s="204"/>
      <c r="Z51" s="204"/>
      <c r="AA51" s="204"/>
      <c r="AB51" s="415"/>
    </row>
    <row r="52" spans="1:28" ht="64.150000000000006" customHeight="1" x14ac:dyDescent="0.2">
      <c r="A52" s="399"/>
      <c r="B52" s="408"/>
      <c r="C52" s="408"/>
      <c r="D52" s="404"/>
      <c r="E52" s="404"/>
      <c r="F52" s="404"/>
      <c r="G52" s="238">
        <f>'01-Mapa de riesgo-UO'!H53</f>
        <v>0</v>
      </c>
      <c r="H52" s="404"/>
      <c r="I52" s="406"/>
      <c r="J52" s="404"/>
      <c r="K52" s="412"/>
      <c r="L52" s="407"/>
      <c r="M52" s="239">
        <f>IF('01-Mapa de riesgo-UO'!R53="No existen", "No existe control para el riesgo",'01-Mapa de riesgo-UO'!V53)</f>
        <v>0</v>
      </c>
      <c r="N52" s="239">
        <f>'01-Mapa de riesgo-UO'!AA53</f>
        <v>0</v>
      </c>
      <c r="O52" s="239">
        <f>'01-Mapa de riesgo-UO'!AF53</f>
        <v>0</v>
      </c>
      <c r="P52" s="240">
        <f>'01-Mapa de riesgo-UO'!AK53</f>
        <v>0</v>
      </c>
      <c r="Q52" s="240">
        <f>'01-Mapa de riesgo-UO'!AO53</f>
        <v>0</v>
      </c>
      <c r="R52" s="406"/>
      <c r="S52" s="407"/>
      <c r="T52" s="407"/>
      <c r="U52" s="244">
        <f>'01-Mapa de riesgo-UO'!AV53</f>
        <v>0</v>
      </c>
      <c r="V52" s="244">
        <f>'01-Mapa de riesgo-UO'!AW53</f>
        <v>0</v>
      </c>
      <c r="W52" s="244">
        <f>'01-Mapa de riesgo-UO'!AY53</f>
        <v>0</v>
      </c>
      <c r="X52" s="204"/>
      <c r="Y52" s="204"/>
      <c r="Z52" s="204"/>
      <c r="AA52" s="204"/>
      <c r="AB52" s="415"/>
    </row>
    <row r="53" spans="1:28" ht="64.150000000000006" customHeight="1" x14ac:dyDescent="0.2">
      <c r="A53" s="398">
        <v>16</v>
      </c>
      <c r="B53" s="408" t="str">
        <f>'01-Mapa de riesgo-UO'!C54</f>
        <v>BIENESTAR_INSTITUCIONAL</v>
      </c>
      <c r="C53" s="408" t="str">
        <f>'01-Mapa de riesgo-UO'!E54</f>
        <v>VICERRECTORÍA RESPONSABILIDAD SOCIAL Y BIENESTAR UNIVERSITARIO</v>
      </c>
      <c r="D53" s="404" t="str">
        <f>'01-Mapa de riesgo-UO'!I54</f>
        <v>Cumplimiento</v>
      </c>
      <c r="E53" s="404" t="str">
        <f>'01-Mapa de riesgo-UO'!J54</f>
        <v>No renovación de habilitación del servicio de salud integral de la UTP</v>
      </c>
      <c r="F53" s="404" t="str">
        <f>'01-Mapa de riesgo-UO'!K54</f>
        <v>La Universidad no es certificada por la Secretaría Departamental de Salud y el Ministerio de Salud para prestar servicios de atencón de baja complejidad: consulta odontológica, psicología, medicina general, prevención en salud bucal, servicio de esterilización, salud sexual y reproductiva, entre otros programas.</v>
      </c>
      <c r="G53" s="238" t="str">
        <f>'01-Mapa de riesgo-UO'!H54</f>
        <v>Cambios en la resolución en la  normatividad asociados a los servicios de habilitación</v>
      </c>
      <c r="H53" s="404" t="str">
        <f>'01-Mapa de riesgo-UO'!L54</f>
        <v>Cierre de los servicios de salud en la institución
Sanciones a la Universidad</v>
      </c>
      <c r="I53" s="406" t="str">
        <f>'01-Mapa de riesgo-UO'!AS54</f>
        <v>GRAVE</v>
      </c>
      <c r="J53" s="404" t="str">
        <f>'01-Mapa de riesgo-UO'!AT54</f>
        <v>(No. de servicios de salud habilitados / Total de servicios de salud prestados por Vicerrectoria de Responsabilidad Social y Bienestar Universitario) * 100</v>
      </c>
      <c r="K53" s="411"/>
      <c r="L53" s="407"/>
      <c r="M53" s="239" t="str">
        <f>IF('01-Mapa de riesgo-UO'!R54="No existen", "No existe control para el riesgo",'01-Mapa de riesgo-UO'!V54)</f>
        <v>Revisión del cumplimiento de los estándares de habilitación</v>
      </c>
      <c r="N53" s="239">
        <f>'01-Mapa de riesgo-UO'!AA54</f>
        <v>0</v>
      </c>
      <c r="O53" s="239" t="str">
        <f>'01-Mapa de riesgo-UO'!AF54</f>
        <v>Profesional contratista (líder de salud)</v>
      </c>
      <c r="P53" s="240" t="str">
        <f>'01-Mapa de riesgo-UO'!AK54</f>
        <v>No definida</v>
      </c>
      <c r="Q53" s="240" t="str">
        <f>'01-Mapa de riesgo-UO'!AO54</f>
        <v>Detectivo</v>
      </c>
      <c r="R53" s="406" t="str">
        <f>'01-Mapa de riesgo-UO'!AQ54</f>
        <v>DÉBIL</v>
      </c>
      <c r="S53" s="407"/>
      <c r="T53" s="407"/>
      <c r="U53" s="244" t="str">
        <f>'01-Mapa de riesgo-UO'!AV54</f>
        <v>REDUCIR</v>
      </c>
      <c r="V53" s="244" t="str">
        <f>'01-Mapa de riesgo-UO'!AW54</f>
        <v>Capacitar al personal involucrado en los servicios de salud  sobre las normas y estandares de habilitación de servicios de salud</v>
      </c>
      <c r="W53" s="244">
        <f>'01-Mapa de riesgo-UO'!AY54</f>
        <v>0</v>
      </c>
      <c r="X53" s="204"/>
      <c r="Y53" s="204"/>
      <c r="Z53" s="204"/>
      <c r="AA53" s="204"/>
      <c r="AB53" s="415"/>
    </row>
    <row r="54" spans="1:28" ht="64.150000000000006" customHeight="1" x14ac:dyDescent="0.2">
      <c r="A54" s="399"/>
      <c r="B54" s="408"/>
      <c r="C54" s="408"/>
      <c r="D54" s="404"/>
      <c r="E54" s="404"/>
      <c r="F54" s="404"/>
      <c r="G54" s="238">
        <f>'01-Mapa de riesgo-UO'!H55</f>
        <v>0</v>
      </c>
      <c r="H54" s="404"/>
      <c r="I54" s="406"/>
      <c r="J54" s="404"/>
      <c r="K54" s="412"/>
      <c r="L54" s="407"/>
      <c r="M54" s="239">
        <f>IF('01-Mapa de riesgo-UO'!R55="No existen", "No existe control para el riesgo",'01-Mapa de riesgo-UO'!V55)</f>
        <v>0</v>
      </c>
      <c r="N54" s="239">
        <f>'01-Mapa de riesgo-UO'!AA55</f>
        <v>0</v>
      </c>
      <c r="O54" s="239">
        <f>'01-Mapa de riesgo-UO'!AF55</f>
        <v>0</v>
      </c>
      <c r="P54" s="240">
        <f>'01-Mapa de riesgo-UO'!AK55</f>
        <v>0</v>
      </c>
      <c r="Q54" s="240">
        <f>'01-Mapa de riesgo-UO'!AO55</f>
        <v>0</v>
      </c>
      <c r="R54" s="406"/>
      <c r="S54" s="407"/>
      <c r="T54" s="407"/>
      <c r="U54" s="244" t="str">
        <f>'01-Mapa de riesgo-UO'!AV55</f>
        <v>REDUCIR</v>
      </c>
      <c r="V54" s="244" t="str">
        <f>'01-Mapa de riesgo-UO'!AW55</f>
        <v>Realizar procesos de asesoria, auditoria y revisión que permitan evaluar el grado de cumplimiento de los estandares de habilitación del servicio de salud</v>
      </c>
      <c r="W54" s="244">
        <f>'01-Mapa de riesgo-UO'!AY55</f>
        <v>0</v>
      </c>
      <c r="X54" s="204"/>
      <c r="Y54" s="204"/>
      <c r="Z54" s="204"/>
      <c r="AA54" s="204"/>
      <c r="AB54" s="415"/>
    </row>
    <row r="55" spans="1:28" ht="64.150000000000006" customHeight="1" x14ac:dyDescent="0.2">
      <c r="A55" s="399"/>
      <c r="B55" s="408"/>
      <c r="C55" s="408"/>
      <c r="D55" s="404"/>
      <c r="E55" s="404"/>
      <c r="F55" s="404"/>
      <c r="G55" s="238">
        <f>'01-Mapa de riesgo-UO'!H56</f>
        <v>0</v>
      </c>
      <c r="H55" s="404"/>
      <c r="I55" s="406"/>
      <c r="J55" s="404"/>
      <c r="K55" s="412"/>
      <c r="L55" s="407"/>
      <c r="M55" s="239">
        <f>IF('01-Mapa de riesgo-UO'!R56="No existen", "No existe control para el riesgo",'01-Mapa de riesgo-UO'!V56)</f>
        <v>0</v>
      </c>
      <c r="N55" s="239">
        <f>'01-Mapa de riesgo-UO'!AA56</f>
        <v>0</v>
      </c>
      <c r="O55" s="239">
        <f>'01-Mapa de riesgo-UO'!AF56</f>
        <v>0</v>
      </c>
      <c r="P55" s="240">
        <f>'01-Mapa de riesgo-UO'!AK56</f>
        <v>0</v>
      </c>
      <c r="Q55" s="240">
        <f>'01-Mapa de riesgo-UO'!AO56</f>
        <v>0</v>
      </c>
      <c r="R55" s="406"/>
      <c r="S55" s="407"/>
      <c r="T55" s="407"/>
      <c r="U55" s="244" t="str">
        <f>'01-Mapa de riesgo-UO'!AV56</f>
        <v>REDUCIR</v>
      </c>
      <c r="V55" s="244" t="str">
        <f>'01-Mapa de riesgo-UO'!AW56</f>
        <v xml:space="preserve">Revizar y ajustar, si es del caso, la documentación asociada a la habilitación y normatividad aplicable </v>
      </c>
      <c r="W55" s="244">
        <f>'01-Mapa de riesgo-UO'!AY56</f>
        <v>0</v>
      </c>
      <c r="X55" s="204"/>
      <c r="Y55" s="204"/>
      <c r="Z55" s="204"/>
      <c r="AA55" s="204"/>
      <c r="AB55" s="415"/>
    </row>
    <row r="56" spans="1:28" ht="64.150000000000006" customHeight="1" x14ac:dyDescent="0.2">
      <c r="A56" s="398">
        <v>17</v>
      </c>
      <c r="B56" s="408" t="str">
        <f>'01-Mapa de riesgo-UO'!C57</f>
        <v>ADMINISTRACIÓN_INSTITUCIONAL</v>
      </c>
      <c r="C56" s="408" t="str">
        <f>'01-Mapa de riesgo-UO'!E57</f>
        <v>GESTIÓN_FINANCIERA</v>
      </c>
      <c r="D56" s="404" t="str">
        <f>'01-Mapa de riesgo-UO'!I57</f>
        <v>Financiero</v>
      </c>
      <c r="E56" s="404" t="str">
        <f>'01-Mapa de riesgo-UO'!J57</f>
        <v>Fraude eléctronico</v>
      </c>
      <c r="F56" s="404" t="str">
        <f>'01-Mapa de riesgo-UO'!K57</f>
        <v>Acceso no autorizado a la banca virtual</v>
      </c>
      <c r="G56" s="238" t="str">
        <f>'01-Mapa de riesgo-UO'!H57</f>
        <v>Falta de seguimiento a los protocolos definidos.</v>
      </c>
      <c r="H56" s="404" t="str">
        <f>'01-Mapa de riesgo-UO'!L57</f>
        <v xml:space="preserve">Detrimento patrimonial.           Exposición de la información financiera de la Universidad.  </v>
      </c>
      <c r="I56" s="406" t="str">
        <f>'01-Mapa de riesgo-UO'!AS57</f>
        <v>LEVE</v>
      </c>
      <c r="J56" s="404" t="str">
        <f>'01-Mapa de riesgo-UO'!AT57</f>
        <v>No. de accesos no autorizados</v>
      </c>
      <c r="K56" s="411"/>
      <c r="L56" s="407"/>
      <c r="M56" s="239" t="str">
        <f>IF('01-Mapa de riesgo-UO'!R57="No existen", "No existe control para el riesgo",'01-Mapa de riesgo-UO'!V57)</f>
        <v>Descripción en los manuales de  funciones en las personas que manejan recursos</v>
      </c>
      <c r="N56" s="239">
        <f>'01-Mapa de riesgo-UO'!AA57</f>
        <v>0</v>
      </c>
      <c r="O56" s="239" t="str">
        <f>'01-Mapa de riesgo-UO'!AF57</f>
        <v>Profesional XVII</v>
      </c>
      <c r="P56" s="240" t="str">
        <f>'01-Mapa de riesgo-UO'!AK57</f>
        <v>Anual</v>
      </c>
      <c r="Q56" s="240" t="str">
        <f>'01-Mapa de riesgo-UO'!AO57</f>
        <v>Preventivo</v>
      </c>
      <c r="R56" s="406" t="str">
        <f>'01-Mapa de riesgo-UO'!AQ57</f>
        <v>FUERTE</v>
      </c>
      <c r="S56" s="407"/>
      <c r="T56" s="407"/>
      <c r="U56" s="244" t="str">
        <f>'01-Mapa de riesgo-UO'!AV57</f>
        <v>ASUMIR</v>
      </c>
      <c r="V56" s="244">
        <f>'01-Mapa de riesgo-UO'!AW57</f>
        <v>0</v>
      </c>
      <c r="W56" s="244">
        <f>'01-Mapa de riesgo-UO'!AY57</f>
        <v>0</v>
      </c>
      <c r="X56" s="204"/>
      <c r="Y56" s="204"/>
      <c r="Z56" s="204"/>
      <c r="AA56" s="204"/>
      <c r="AB56" s="415"/>
    </row>
    <row r="57" spans="1:28" ht="64.150000000000006" customHeight="1" x14ac:dyDescent="0.2">
      <c r="A57" s="399"/>
      <c r="B57" s="408"/>
      <c r="C57" s="408"/>
      <c r="D57" s="404"/>
      <c r="E57" s="404"/>
      <c r="F57" s="404"/>
      <c r="G57" s="238" t="str">
        <f>'01-Mapa de riesgo-UO'!H58</f>
        <v>Incumplimiento de los protocolos</v>
      </c>
      <c r="H57" s="404"/>
      <c r="I57" s="406"/>
      <c r="J57" s="404"/>
      <c r="K57" s="412"/>
      <c r="L57" s="407"/>
      <c r="M57" s="239" t="str">
        <f>IF('01-Mapa de riesgo-UO'!R58="No existen", "No existe control para el riesgo",'01-Mapa de riesgo-UO'!V58)</f>
        <v>Cambio de claves</v>
      </c>
      <c r="N57" s="239" t="str">
        <f>'01-Mapa de riesgo-UO'!AA58</f>
        <v>Software de las sucursales virtuales</v>
      </c>
      <c r="O57" s="239" t="str">
        <f>'01-Mapa de riesgo-UO'!AF58</f>
        <v>Profesional XIII
Ejecutivo 22
Ejecutivo 26</v>
      </c>
      <c r="P57" s="240" t="str">
        <f>'01-Mapa de riesgo-UO'!AK58</f>
        <v>Mensual</v>
      </c>
      <c r="Q57" s="240" t="str">
        <f>'01-Mapa de riesgo-UO'!AO58</f>
        <v>Preventivo</v>
      </c>
      <c r="R57" s="406"/>
      <c r="S57" s="407"/>
      <c r="T57" s="407"/>
      <c r="U57" s="244">
        <f>'01-Mapa de riesgo-UO'!AV58</f>
        <v>0</v>
      </c>
      <c r="V57" s="244">
        <f>'01-Mapa de riesgo-UO'!AW58</f>
        <v>0</v>
      </c>
      <c r="W57" s="244">
        <f>'01-Mapa de riesgo-UO'!AY58</f>
        <v>0</v>
      </c>
      <c r="X57" s="204"/>
      <c r="Y57" s="204"/>
      <c r="Z57" s="204"/>
      <c r="AA57" s="204"/>
      <c r="AB57" s="415"/>
    </row>
    <row r="58" spans="1:28" ht="64.150000000000006" customHeight="1" x14ac:dyDescent="0.2">
      <c r="A58" s="399"/>
      <c r="B58" s="408"/>
      <c r="C58" s="408"/>
      <c r="D58" s="404"/>
      <c r="E58" s="404"/>
      <c r="F58" s="404"/>
      <c r="G58" s="238" t="str">
        <f>'01-Mapa de riesgo-UO'!H59</f>
        <v>Ataques cibernéticos.</v>
      </c>
      <c r="H58" s="404"/>
      <c r="I58" s="406"/>
      <c r="J58" s="404"/>
      <c r="K58" s="412"/>
      <c r="L58" s="407"/>
      <c r="M58" s="239" t="str">
        <f>IF('01-Mapa de riesgo-UO'!R59="No existen", "No existe control para el riesgo",'01-Mapa de riesgo-UO'!V59)</f>
        <v>Manejo de  token</v>
      </c>
      <c r="N58" s="239" t="str">
        <f>'01-Mapa de riesgo-UO'!AA59</f>
        <v>Software bancario para uso de los cuentadantes</v>
      </c>
      <c r="O58" s="239" t="str">
        <f>'01-Mapa de riesgo-UO'!AF59</f>
        <v>Profesional XIII
Ejecutivo 22
Ejecutivo 26</v>
      </c>
      <c r="P58" s="240" t="str">
        <f>'01-Mapa de riesgo-UO'!AK59</f>
        <v>No definida</v>
      </c>
      <c r="Q58" s="240" t="str">
        <f>'01-Mapa de riesgo-UO'!AO59</f>
        <v>Preventivo</v>
      </c>
      <c r="R58" s="406"/>
      <c r="S58" s="407"/>
      <c r="T58" s="407"/>
      <c r="U58" s="244">
        <f>'01-Mapa de riesgo-UO'!AV59</f>
        <v>0</v>
      </c>
      <c r="V58" s="244">
        <f>'01-Mapa de riesgo-UO'!AW59</f>
        <v>0</v>
      </c>
      <c r="W58" s="244">
        <f>'01-Mapa de riesgo-UO'!AY59</f>
        <v>0</v>
      </c>
      <c r="X58" s="204"/>
      <c r="Y58" s="204"/>
      <c r="Z58" s="204"/>
      <c r="AA58" s="204"/>
      <c r="AB58" s="415"/>
    </row>
    <row r="59" spans="1:28" ht="64.150000000000006" customHeight="1" x14ac:dyDescent="0.2">
      <c r="A59" s="398">
        <v>18</v>
      </c>
      <c r="B59" s="408" t="str">
        <f>'01-Mapa de riesgo-UO'!C60</f>
        <v>ADMINISTRACIÓN_INSTITUCIONAL</v>
      </c>
      <c r="C59" s="408" t="str">
        <f>'01-Mapa de riesgo-UO'!E60</f>
        <v>GESTIÓN_FINANCIERA</v>
      </c>
      <c r="D59" s="404" t="str">
        <f>'01-Mapa de riesgo-UO'!I60</f>
        <v>Corrupción</v>
      </c>
      <c r="E59" s="404" t="str">
        <f>'01-Mapa de riesgo-UO'!J60</f>
        <v>Destinación indebida de recursos públicos.</v>
      </c>
      <c r="F59" s="404" t="str">
        <f>'01-Mapa de riesgo-UO'!K60</f>
        <v xml:space="preserve">Se configura cuando se destinan recursos públicos a finalidades distintas; o se realizan actuaciones de los funcionarios por fuera de las establecidas en la Constitución, en la ley o en la reglamentación interna. </v>
      </c>
      <c r="G59" s="238" t="str">
        <f>'01-Mapa de riesgo-UO'!H60</f>
        <v>Ausencia de valores éticos.</v>
      </c>
      <c r="H59" s="404" t="str">
        <f>'01-Mapa de riesgo-UO'!L60</f>
        <v>Detrimento patrimonial.
Sanciones disciplinarias, fiscales y/o penales.</v>
      </c>
      <c r="I59" s="406" t="str">
        <f>'01-Mapa de riesgo-UO'!AS60</f>
        <v>LEVE</v>
      </c>
      <c r="J59" s="404" t="str">
        <f>'01-Mapa de riesgo-UO'!AT60</f>
        <v>Número de hechos sancionados por corrupción.</v>
      </c>
      <c r="K59" s="411"/>
      <c r="L59" s="407"/>
      <c r="M59" s="239" t="str">
        <f>IF('01-Mapa de riesgo-UO'!R60="No existen", "No existe control para el riesgo",'01-Mapa de riesgo-UO'!V60)</f>
        <v>Actualización de los procedimientos.</v>
      </c>
      <c r="N59" s="239">
        <f>'01-Mapa de riesgo-UO'!AA60</f>
        <v>0</v>
      </c>
      <c r="O59" s="239" t="str">
        <f>'01-Mapa de riesgo-UO'!AF60</f>
        <v>Ejecutivo 26</v>
      </c>
      <c r="P59" s="240" t="str">
        <f>'01-Mapa de riesgo-UO'!AK60</f>
        <v>Anual</v>
      </c>
      <c r="Q59" s="240" t="str">
        <f>'01-Mapa de riesgo-UO'!AO60</f>
        <v>Preventivo</v>
      </c>
      <c r="R59" s="406" t="str">
        <f>'01-Mapa de riesgo-UO'!AQ60</f>
        <v>ACEPTABLE</v>
      </c>
      <c r="S59" s="407"/>
      <c r="T59" s="407"/>
      <c r="U59" s="244" t="str">
        <f>'01-Mapa de riesgo-UO'!AV60</f>
        <v>ASUMIR</v>
      </c>
      <c r="V59" s="244">
        <f>'01-Mapa de riesgo-UO'!AW60</f>
        <v>0</v>
      </c>
      <c r="W59" s="244">
        <f>'01-Mapa de riesgo-UO'!AY60</f>
        <v>0</v>
      </c>
      <c r="X59" s="204"/>
      <c r="Y59" s="204"/>
      <c r="Z59" s="204"/>
      <c r="AA59" s="204"/>
      <c r="AB59" s="415"/>
    </row>
    <row r="60" spans="1:28" ht="64.150000000000006" customHeight="1" x14ac:dyDescent="0.2">
      <c r="A60" s="399"/>
      <c r="B60" s="408"/>
      <c r="C60" s="408"/>
      <c r="D60" s="404"/>
      <c r="E60" s="404"/>
      <c r="F60" s="404"/>
      <c r="G60" s="238">
        <f>'01-Mapa de riesgo-UO'!H61</f>
        <v>0</v>
      </c>
      <c r="H60" s="404"/>
      <c r="I60" s="406"/>
      <c r="J60" s="404"/>
      <c r="K60" s="412"/>
      <c r="L60" s="407"/>
      <c r="M60" s="239">
        <f>IF('01-Mapa de riesgo-UO'!R61="No existen", "No existe control para el riesgo",'01-Mapa de riesgo-UO'!V61)</f>
        <v>0</v>
      </c>
      <c r="N60" s="239">
        <f>'01-Mapa de riesgo-UO'!AA61</f>
        <v>0</v>
      </c>
      <c r="O60" s="239">
        <f>'01-Mapa de riesgo-UO'!AF61</f>
        <v>0</v>
      </c>
      <c r="P60" s="240">
        <f>'01-Mapa de riesgo-UO'!AK61</f>
        <v>0</v>
      </c>
      <c r="Q60" s="240">
        <f>'01-Mapa de riesgo-UO'!AO61</f>
        <v>0</v>
      </c>
      <c r="R60" s="406"/>
      <c r="S60" s="407"/>
      <c r="T60" s="407"/>
      <c r="U60" s="244">
        <f>'01-Mapa de riesgo-UO'!AV61</f>
        <v>0</v>
      </c>
      <c r="V60" s="244">
        <f>'01-Mapa de riesgo-UO'!AW61</f>
        <v>0</v>
      </c>
      <c r="W60" s="244">
        <f>'01-Mapa de riesgo-UO'!AY61</f>
        <v>0</v>
      </c>
      <c r="X60" s="204"/>
      <c r="Y60" s="204"/>
      <c r="Z60" s="204"/>
      <c r="AA60" s="204"/>
      <c r="AB60" s="415"/>
    </row>
    <row r="61" spans="1:28" ht="64.150000000000006" customHeight="1" x14ac:dyDescent="0.2">
      <c r="A61" s="399"/>
      <c r="B61" s="408"/>
      <c r="C61" s="408"/>
      <c r="D61" s="404"/>
      <c r="E61" s="404"/>
      <c r="F61" s="404"/>
      <c r="G61" s="238">
        <f>'01-Mapa de riesgo-UO'!H62</f>
        <v>0</v>
      </c>
      <c r="H61" s="404"/>
      <c r="I61" s="406"/>
      <c r="J61" s="404"/>
      <c r="K61" s="412"/>
      <c r="L61" s="407"/>
      <c r="M61" s="239">
        <f>IF('01-Mapa de riesgo-UO'!R62="No existen", "No existe control para el riesgo",'01-Mapa de riesgo-UO'!V62)</f>
        <v>0</v>
      </c>
      <c r="N61" s="239">
        <f>'01-Mapa de riesgo-UO'!AA62</f>
        <v>0</v>
      </c>
      <c r="O61" s="239">
        <f>'01-Mapa de riesgo-UO'!AF62</f>
        <v>0</v>
      </c>
      <c r="P61" s="240">
        <f>'01-Mapa de riesgo-UO'!AK62</f>
        <v>0</v>
      </c>
      <c r="Q61" s="240">
        <f>'01-Mapa de riesgo-UO'!AO62</f>
        <v>0</v>
      </c>
      <c r="R61" s="406"/>
      <c r="S61" s="407"/>
      <c r="T61" s="407"/>
      <c r="U61" s="244">
        <f>'01-Mapa de riesgo-UO'!AV62</f>
        <v>0</v>
      </c>
      <c r="V61" s="244">
        <f>'01-Mapa de riesgo-UO'!AW62</f>
        <v>0</v>
      </c>
      <c r="W61" s="244">
        <f>'01-Mapa de riesgo-UO'!AY62</f>
        <v>0</v>
      </c>
      <c r="X61" s="204"/>
      <c r="Y61" s="204"/>
      <c r="Z61" s="204"/>
      <c r="AA61" s="204"/>
      <c r="AB61" s="415"/>
    </row>
    <row r="62" spans="1:28" ht="64.150000000000006" customHeight="1" x14ac:dyDescent="0.2">
      <c r="A62" s="398">
        <v>19</v>
      </c>
      <c r="B62" s="408" t="str">
        <f>'01-Mapa de riesgo-UO'!C63</f>
        <v>ADMINISTRACIÓN_INSTITUCIONAL</v>
      </c>
      <c r="C62" s="408" t="str">
        <f>'01-Mapa de riesgo-UO'!E63</f>
        <v>SECRETARIA_GENERAL</v>
      </c>
      <c r="D62" s="404" t="str">
        <f>'01-Mapa de riesgo-UO'!I63</f>
        <v>Corrupción</v>
      </c>
      <c r="E62" s="404" t="str">
        <f>'01-Mapa de riesgo-UO'!J63</f>
        <v xml:space="preserve">Tráfico de Influencias </v>
      </c>
      <c r="F62" s="404" t="str">
        <f>'01-Mapa de riesgo-UO'!K63</f>
        <v>Favorecimiento en el otorgamiento de derechos o toma de decisiones que competen a la Universidad</v>
      </c>
      <c r="G62" s="238" t="str">
        <f>'01-Mapa de riesgo-UO'!H63</f>
        <v>Utilización o manipulación de información reservada o clasificada que se encuentra disponible en la Secretaria General</v>
      </c>
      <c r="H62" s="404" t="str">
        <f>'01-Mapa de riesgo-UO'!L63</f>
        <v>Procesos legales y/o penales
Pérdida de la imagen institucional</v>
      </c>
      <c r="I62" s="406" t="str">
        <f>'01-Mapa de riesgo-UO'!AS63</f>
        <v>LEVE</v>
      </c>
      <c r="J62" s="404" t="str">
        <f>'01-Mapa de riesgo-UO'!AT63</f>
        <v>No. De derechos que son  otorgados sin el cumplimiento de requisitos</v>
      </c>
      <c r="K62" s="411"/>
      <c r="L62" s="407"/>
      <c r="M62" s="239" t="str">
        <f>IF('01-Mapa de riesgo-UO'!V63="No existen", "No existe control para el riesgo",'01-Mapa de riesgo-UO'!V63)</f>
        <v>Aplicación de los activos de información de acuerdo al Sistema de Seguridad de la Información</v>
      </c>
      <c r="N62" s="239" t="str">
        <f>'01-Mapa de riesgo-UO'!Z63</f>
        <v>Semiautomatico</v>
      </c>
      <c r="O62" s="239" t="str">
        <f>'01-Mapa de riesgo-UO'!AE63</f>
        <v>Asignado</v>
      </c>
      <c r="P62" s="240" t="str">
        <f>'01-Mapa de riesgo-UO'!AK63</f>
        <v>No definida</v>
      </c>
      <c r="Q62" s="240" t="str">
        <f>'01-Mapa de riesgo-UO'!AO63</f>
        <v>Preventivo</v>
      </c>
      <c r="R62" s="406" t="str">
        <f>'01-Mapa de riesgo-UO'!AQ63</f>
        <v>FUERTE</v>
      </c>
      <c r="S62" s="407"/>
      <c r="T62" s="407"/>
      <c r="U62" s="244" t="str">
        <f>'01-Mapa de riesgo-UO'!AV63</f>
        <v>ASUMIR</v>
      </c>
      <c r="V62" s="244">
        <f>'01-Mapa de riesgo-UO'!AW63</f>
        <v>0</v>
      </c>
      <c r="W62" s="244" t="e">
        <f>'01-Mapa de riesgo-UO'!#REF!</f>
        <v>#REF!</v>
      </c>
      <c r="X62" s="204"/>
      <c r="Y62" s="204"/>
      <c r="Z62" s="204"/>
      <c r="AA62" s="204"/>
      <c r="AB62" s="415"/>
    </row>
    <row r="63" spans="1:28" ht="64.150000000000006" customHeight="1" x14ac:dyDescent="0.2">
      <c r="A63" s="399"/>
      <c r="B63" s="408"/>
      <c r="C63" s="408"/>
      <c r="D63" s="404"/>
      <c r="E63" s="404"/>
      <c r="F63" s="404"/>
      <c r="G63" s="238">
        <f>'01-Mapa de riesgo-UO'!H64</f>
        <v>0</v>
      </c>
      <c r="H63" s="404"/>
      <c r="I63" s="406"/>
      <c r="J63" s="404"/>
      <c r="K63" s="412"/>
      <c r="L63" s="407"/>
      <c r="M63" s="239" t="str">
        <f>IF('01-Mapa de riesgo-UO'!V64="No existen", "No existe control para el riesgo",'01-Mapa de riesgo-UO'!V64)</f>
        <v>Capacitación al personal calificado con el fin de generar conciencia sobre la importancia de la información.</v>
      </c>
      <c r="N63" s="239" t="str">
        <f>'01-Mapa de riesgo-UO'!Z64</f>
        <v>Manual</v>
      </c>
      <c r="O63" s="239" t="str">
        <f>'01-Mapa de riesgo-UO'!AE64</f>
        <v>Asignado</v>
      </c>
      <c r="P63" s="261" t="str">
        <f>'01-Mapa de riesgo-UO'!AK64</f>
        <v>No definida</v>
      </c>
      <c r="Q63" s="261" t="str">
        <f>'01-Mapa de riesgo-UO'!AO64</f>
        <v>Preventivo</v>
      </c>
      <c r="R63" s="406"/>
      <c r="S63" s="407"/>
      <c r="T63" s="407"/>
      <c r="U63" s="244">
        <f>'01-Mapa de riesgo-UO'!AV64</f>
        <v>0</v>
      </c>
      <c r="V63" s="244">
        <f>'01-Mapa de riesgo-UO'!AW64</f>
        <v>0</v>
      </c>
      <c r="W63" s="244" t="e">
        <f>'01-Mapa de riesgo-UO'!#REF!</f>
        <v>#REF!</v>
      </c>
      <c r="X63" s="204"/>
      <c r="Y63" s="204"/>
      <c r="Z63" s="204"/>
      <c r="AA63" s="204"/>
      <c r="AB63" s="415"/>
    </row>
    <row r="64" spans="1:28" ht="64.150000000000006" customHeight="1" x14ac:dyDescent="0.2">
      <c r="A64" s="399"/>
      <c r="B64" s="408"/>
      <c r="C64" s="408"/>
      <c r="D64" s="404"/>
      <c r="E64" s="404"/>
      <c r="F64" s="404"/>
      <c r="G64" s="238">
        <f>'01-Mapa de riesgo-UO'!H65</f>
        <v>0</v>
      </c>
      <c r="H64" s="404"/>
      <c r="I64" s="406"/>
      <c r="J64" s="404"/>
      <c r="K64" s="412"/>
      <c r="L64" s="407"/>
      <c r="M64" s="239">
        <f>IF('01-Mapa de riesgo-UO'!V65="No existen", "No existe control para el riesgo",'01-Mapa de riesgo-UO'!V65)</f>
        <v>0</v>
      </c>
      <c r="N64" s="239">
        <f>'01-Mapa de riesgo-UO'!V65</f>
        <v>0</v>
      </c>
      <c r="O64" s="239">
        <f>'01-Mapa de riesgo-UO'!AE65</f>
        <v>0</v>
      </c>
      <c r="P64" s="261">
        <f>'01-Mapa de riesgo-UO'!AK65</f>
        <v>0</v>
      </c>
      <c r="Q64" s="261">
        <f>'01-Mapa de riesgo-UO'!AO65</f>
        <v>0</v>
      </c>
      <c r="R64" s="406"/>
      <c r="S64" s="407"/>
      <c r="T64" s="407"/>
      <c r="U64" s="244">
        <f>'01-Mapa de riesgo-UO'!AV65</f>
        <v>0</v>
      </c>
      <c r="V64" s="244">
        <f>'01-Mapa de riesgo-UO'!AW65</f>
        <v>0</v>
      </c>
      <c r="W64" s="244" t="e">
        <f>'01-Mapa de riesgo-UO'!#REF!</f>
        <v>#REF!</v>
      </c>
      <c r="X64" s="204"/>
      <c r="Y64" s="204"/>
      <c r="Z64" s="204"/>
      <c r="AA64" s="204"/>
      <c r="AB64" s="415"/>
    </row>
    <row r="65" spans="1:28" s="256" customFormat="1" ht="64.150000000000006" customHeight="1" x14ac:dyDescent="0.2">
      <c r="A65" s="398">
        <v>20</v>
      </c>
      <c r="B65" s="408" t="str">
        <f>'01-Mapa de riesgo-UO'!C66</f>
        <v>ADMINISTRACIÓN_INSTITUCIONAL</v>
      </c>
      <c r="C65" s="408" t="str">
        <f>'01-Mapa de riesgo-UO'!E66</f>
        <v>GESTIÓN_FINANCIERA</v>
      </c>
      <c r="D65" s="404" t="str">
        <f>'01-Mapa de riesgo-UO'!I66</f>
        <v>Contable</v>
      </c>
      <c r="E65" s="404" t="str">
        <f>'01-Mapa de riesgo-UO'!J66</f>
        <v>No fenecimiento de la cuenta debido al incumplimiento normativo y del manual de políticas contables en el desarrollo de actividades financieras</v>
      </c>
      <c r="F65" s="404" t="str">
        <f>'01-Mapa de riesgo-UO'!K66</f>
        <v>Registros contables no consistentes con la normas expedidades por el ente regulardor en la materia</v>
      </c>
      <c r="G65" s="238" t="str">
        <f>'01-Mapa de riesgo-UO'!H66</f>
        <v>Estados Financieros inconsistentes.</v>
      </c>
      <c r="H65" s="404" t="str">
        <f>'01-Mapa de riesgo-UO'!L66</f>
        <v xml:space="preserve">Hechos economicos sobre o subestimados,
Sanciones Disciplinarias
Estados Financieros no aprobados </v>
      </c>
      <c r="I65" s="406" t="str">
        <f>'01-Mapa de riesgo-UO'!AS66</f>
        <v>GRAVE</v>
      </c>
      <c r="J65" s="404" t="str">
        <f>'01-Mapa de riesgo-UO'!AT66</f>
        <v xml:space="preserve">No de Estados Financieros no  fenecidos en la vigencia auditada </v>
      </c>
      <c r="K65" s="283"/>
      <c r="L65" s="282"/>
      <c r="M65" s="239" t="str">
        <f>IF('01-Mapa de riesgo-UO'!V66="No existen", "No existe control para el riesgo",'01-Mapa de riesgo-UO'!V66)</f>
        <v>Consultas página Web de la CGN para determinar los cambio que hayan del marco  normativo aplicable a la Universidad</v>
      </c>
      <c r="N65" s="239" t="str">
        <f>'01-Mapa de riesgo-UO'!Z66</f>
        <v>Manual</v>
      </c>
      <c r="O65" s="239" t="str">
        <f>'01-Mapa de riesgo-UO'!AE66</f>
        <v>Asignado</v>
      </c>
      <c r="P65" s="281" t="str">
        <f>'01-Mapa de riesgo-UO'!AK66</f>
        <v>No definida</v>
      </c>
      <c r="Q65" s="281" t="str">
        <f>'01-Mapa de riesgo-UO'!AO66</f>
        <v>Preventivo</v>
      </c>
      <c r="R65" s="406" t="str">
        <f>'01-Mapa de riesgo-UO'!AQ66</f>
        <v>ACEPTABLE</v>
      </c>
      <c r="S65" s="407"/>
      <c r="T65" s="407"/>
      <c r="U65" s="244" t="str">
        <f>'01-Mapa de riesgo-UO'!AV66</f>
        <v>EVITAR</v>
      </c>
      <c r="V65" s="244" t="str">
        <f>'01-Mapa de riesgo-UO'!AW66</f>
        <v>Consultar la página de la CGN</v>
      </c>
      <c r="W65" s="244" t="e">
        <f>'01-Mapa de riesgo-UO'!#REF!</f>
        <v>#REF!</v>
      </c>
      <c r="X65" s="282"/>
      <c r="Y65" s="282"/>
      <c r="Z65" s="282"/>
      <c r="AA65" s="282"/>
      <c r="AB65" s="284"/>
    </row>
    <row r="66" spans="1:28" s="256" customFormat="1" ht="64.150000000000006" customHeight="1" x14ac:dyDescent="0.2">
      <c r="A66" s="399"/>
      <c r="B66" s="408"/>
      <c r="C66" s="408"/>
      <c r="D66" s="404"/>
      <c r="E66" s="404"/>
      <c r="F66" s="404"/>
      <c r="G66" s="238">
        <f>'01-Mapa de riesgo-UO'!H67</f>
        <v>0</v>
      </c>
      <c r="H66" s="404"/>
      <c r="I66" s="406"/>
      <c r="J66" s="404"/>
      <c r="K66" s="283"/>
      <c r="L66" s="282"/>
      <c r="M66" s="239">
        <f>IF('01-Mapa de riesgo-UO'!V67="No existen", "No existe control para el riesgo",'01-Mapa de riesgo-UO'!V67)</f>
        <v>0</v>
      </c>
      <c r="N66" s="239">
        <f>'01-Mapa de riesgo-UO'!Z67</f>
        <v>0</v>
      </c>
      <c r="O66" s="239">
        <f>'01-Mapa de riesgo-UO'!AE67</f>
        <v>0</v>
      </c>
      <c r="P66" s="281">
        <f>'01-Mapa de riesgo-UO'!AK67</f>
        <v>0</v>
      </c>
      <c r="Q66" s="281">
        <f>'01-Mapa de riesgo-UO'!AO67</f>
        <v>0</v>
      </c>
      <c r="R66" s="406"/>
      <c r="S66" s="407"/>
      <c r="T66" s="407"/>
      <c r="U66" s="244">
        <f>'01-Mapa de riesgo-UO'!AV67</f>
        <v>0</v>
      </c>
      <c r="V66" s="244">
        <f>'01-Mapa de riesgo-UO'!AW67</f>
        <v>0</v>
      </c>
      <c r="W66" s="244" t="e">
        <f>'01-Mapa de riesgo-UO'!#REF!</f>
        <v>#REF!</v>
      </c>
      <c r="X66" s="282"/>
      <c r="Y66" s="282"/>
      <c r="Z66" s="282"/>
      <c r="AA66" s="282"/>
      <c r="AB66" s="284"/>
    </row>
    <row r="67" spans="1:28" s="256" customFormat="1" ht="64.150000000000006" customHeight="1" x14ac:dyDescent="0.2">
      <c r="A67" s="399"/>
      <c r="B67" s="408"/>
      <c r="C67" s="408"/>
      <c r="D67" s="404"/>
      <c r="E67" s="404"/>
      <c r="F67" s="404"/>
      <c r="G67" s="238">
        <f>'01-Mapa de riesgo-UO'!H68</f>
        <v>0</v>
      </c>
      <c r="H67" s="404"/>
      <c r="I67" s="406"/>
      <c r="J67" s="404"/>
      <c r="K67" s="283"/>
      <c r="L67" s="282"/>
      <c r="M67" s="239">
        <f>IF('01-Mapa de riesgo-UO'!V68="No existen", "No existe control para el riesgo",'01-Mapa de riesgo-UO'!V68)</f>
        <v>0</v>
      </c>
      <c r="N67" s="239">
        <f>'01-Mapa de riesgo-UO'!V68</f>
        <v>0</v>
      </c>
      <c r="O67" s="239">
        <f>'01-Mapa de riesgo-UO'!AE68</f>
        <v>0</v>
      </c>
      <c r="P67" s="281">
        <f>'01-Mapa de riesgo-UO'!AK68</f>
        <v>0</v>
      </c>
      <c r="Q67" s="281">
        <f>'01-Mapa de riesgo-UO'!AO68</f>
        <v>0</v>
      </c>
      <c r="R67" s="406"/>
      <c r="S67" s="407"/>
      <c r="T67" s="407"/>
      <c r="U67" s="244">
        <f>'01-Mapa de riesgo-UO'!AV68</f>
        <v>0</v>
      </c>
      <c r="V67" s="244">
        <f>'01-Mapa de riesgo-UO'!AW68</f>
        <v>0</v>
      </c>
      <c r="W67" s="244" t="e">
        <f>'01-Mapa de riesgo-UO'!#REF!</f>
        <v>#REF!</v>
      </c>
      <c r="X67" s="282"/>
      <c r="Y67" s="282"/>
      <c r="Z67" s="282"/>
      <c r="AA67" s="282"/>
      <c r="AB67" s="284"/>
    </row>
    <row r="68" spans="1:28" s="256" customFormat="1" ht="64.150000000000006" customHeight="1" x14ac:dyDescent="0.2">
      <c r="A68" s="398">
        <v>21</v>
      </c>
      <c r="B68" s="408" t="str">
        <f>'01-Mapa de riesgo-UO'!C69</f>
        <v>ADMINISTRACIÓN_INSTITUCIONAL</v>
      </c>
      <c r="C68" s="408" t="str">
        <f>'01-Mapa de riesgo-UO'!E69</f>
        <v>COMUNICACIONES</v>
      </c>
      <c r="D68" s="404" t="str">
        <f>'01-Mapa de riesgo-UO'!I69</f>
        <v>Cumplimiento</v>
      </c>
      <c r="E68" s="404" t="str">
        <f>'01-Mapa de riesgo-UO'!J69</f>
        <v>Incumplimiento de las normas para el manejo de radio difusión de interes público que rige a Universitaria Estéreo</v>
      </c>
      <c r="F68" s="404" t="str">
        <f>'01-Mapa de riesgo-UO'!K69</f>
        <v xml:space="preserve"> No cumplir con los lineamientos legales y operacionales en el manejo de la información que se difunde a través de univerisitaria estéreo.</v>
      </c>
      <c r="G68" s="238" t="str">
        <f>'01-Mapa de riesgo-UO'!H69</f>
        <v>Falta socialización de los lineamientos de medios de comunicación Intitucionales</v>
      </c>
      <c r="H68" s="404" t="str">
        <f>'01-Mapa de riesgo-UO'!L69</f>
        <v xml:space="preserve">Pérdida vitalicia de la Licencia de Radio Difusión ante el MINITIC
Cierre definitivo de la emisora
Sanciones legales y económicas para la Universidad. </v>
      </c>
      <c r="I68" s="406" t="str">
        <f>'01-Mapa de riesgo-UO'!AS69</f>
        <v>GRAVE</v>
      </c>
      <c r="J68" s="404" t="str">
        <f>'01-Mapa de riesgo-UO'!AT69</f>
        <v xml:space="preserve"># detectados de incumplimientos de la ley 1341 del 2009 </v>
      </c>
      <c r="K68" s="283"/>
      <c r="L68" s="282"/>
      <c r="M68" s="239" t="str">
        <f>IF('01-Mapa de riesgo-UO'!V69="No existen", "No existe control para el riesgo",'01-Mapa de riesgo-UO'!V69)</f>
        <v>Directrices establecidas por la Dirección de Comunicaciones</v>
      </c>
      <c r="N68" s="239" t="str">
        <f>'01-Mapa de riesgo-UO'!Z69</f>
        <v>Manual</v>
      </c>
      <c r="O68" s="239" t="str">
        <f>'01-Mapa de riesgo-UO'!AE69</f>
        <v>Asignado</v>
      </c>
      <c r="P68" s="281" t="str">
        <f>'01-Mapa de riesgo-UO'!AK69</f>
        <v>No definida</v>
      </c>
      <c r="Q68" s="281" t="str">
        <f>'01-Mapa de riesgo-UO'!AO69</f>
        <v>Detectivo</v>
      </c>
      <c r="R68" s="406" t="str">
        <f>'01-Mapa de riesgo-UO'!AQ69</f>
        <v>ACEPTABLE</v>
      </c>
      <c r="S68" s="407"/>
      <c r="T68" s="407"/>
      <c r="U68" s="244" t="str">
        <f>'01-Mapa de riesgo-UO'!AV69</f>
        <v>COMPARTIR</v>
      </c>
      <c r="V68" s="244" t="str">
        <f>'01-Mapa de riesgo-UO'!AW69</f>
        <v>Revisión y aprobación de los manuales de estilo de medios internos institucionales</v>
      </c>
      <c r="W68" s="244" t="e">
        <f>'01-Mapa de riesgo-UO'!#REF!</f>
        <v>#REF!</v>
      </c>
      <c r="X68" s="282"/>
      <c r="Y68" s="282"/>
      <c r="Z68" s="282"/>
      <c r="AA68" s="282"/>
      <c r="AB68" s="284"/>
    </row>
    <row r="69" spans="1:28" s="256" customFormat="1" ht="64.150000000000006" customHeight="1" x14ac:dyDescent="0.2">
      <c r="A69" s="399"/>
      <c r="B69" s="408"/>
      <c r="C69" s="408"/>
      <c r="D69" s="404"/>
      <c r="E69" s="404"/>
      <c r="F69" s="404"/>
      <c r="G69" s="238" t="str">
        <f>'01-Mapa de riesgo-UO'!H70</f>
        <v>Omisión de las directrices internas y de la normatividad que rige a Universitaria Estereo</v>
      </c>
      <c r="H69" s="404"/>
      <c r="I69" s="406"/>
      <c r="J69" s="404"/>
      <c r="K69" s="283"/>
      <c r="L69" s="282"/>
      <c r="M69" s="239" t="str">
        <f>IF('01-Mapa de riesgo-UO'!V70="No existen", "No existe control para el riesgo",'01-Mapa de riesgo-UO'!V70)</f>
        <v>Acompañamiento permanente de la Oficina Jurídica de la Universidad</v>
      </c>
      <c r="N69" s="239" t="str">
        <f>'01-Mapa de riesgo-UO'!Z70</f>
        <v>Semiautomatico</v>
      </c>
      <c r="O69" s="239" t="str">
        <f>'01-Mapa de riesgo-UO'!AE70</f>
        <v>No asignado</v>
      </c>
      <c r="P69" s="281" t="str">
        <f>'01-Mapa de riesgo-UO'!AK70</f>
        <v>No definida</v>
      </c>
      <c r="Q69" s="281" t="str">
        <f>'01-Mapa de riesgo-UO'!AO70</f>
        <v>Preventivo</v>
      </c>
      <c r="R69" s="406"/>
      <c r="S69" s="407"/>
      <c r="T69" s="407"/>
      <c r="U69" s="244">
        <f>'01-Mapa de riesgo-UO'!AV70</f>
        <v>0</v>
      </c>
      <c r="V69" s="244">
        <f>'01-Mapa de riesgo-UO'!AW70</f>
        <v>0</v>
      </c>
      <c r="W69" s="244" t="e">
        <f>'01-Mapa de riesgo-UO'!#REF!</f>
        <v>#REF!</v>
      </c>
      <c r="X69" s="282"/>
      <c r="Y69" s="282"/>
      <c r="Z69" s="282"/>
      <c r="AA69" s="282"/>
      <c r="AB69" s="284"/>
    </row>
    <row r="70" spans="1:28" s="256" customFormat="1" ht="64.150000000000006" customHeight="1" x14ac:dyDescent="0.2">
      <c r="A70" s="399"/>
      <c r="B70" s="408"/>
      <c r="C70" s="408"/>
      <c r="D70" s="404"/>
      <c r="E70" s="404"/>
      <c r="F70" s="404"/>
      <c r="G70" s="238">
        <f>'01-Mapa de riesgo-UO'!H71</f>
        <v>0</v>
      </c>
      <c r="H70" s="404"/>
      <c r="I70" s="406"/>
      <c r="J70" s="404"/>
      <c r="K70" s="283"/>
      <c r="L70" s="282"/>
      <c r="M70" s="239" t="str">
        <f>IF('01-Mapa de riesgo-UO'!V71="No existen", "No existe control para el riesgo",'01-Mapa de riesgo-UO'!V71)</f>
        <v>Comité de programación para universitaria estéreo</v>
      </c>
      <c r="N70" s="239" t="str">
        <f>'01-Mapa de riesgo-UO'!V71</f>
        <v>Comité de programación para universitaria estéreo</v>
      </c>
      <c r="O70" s="239" t="str">
        <f>'01-Mapa de riesgo-UO'!AE71</f>
        <v>Asignado</v>
      </c>
      <c r="P70" s="281" t="str">
        <f>'01-Mapa de riesgo-UO'!AK71</f>
        <v>Mensual</v>
      </c>
      <c r="Q70" s="281" t="str">
        <f>'01-Mapa de riesgo-UO'!AO71</f>
        <v>Preventivo</v>
      </c>
      <c r="R70" s="406"/>
      <c r="S70" s="407"/>
      <c r="T70" s="407"/>
      <c r="U70" s="244">
        <f>'01-Mapa de riesgo-UO'!AV71</f>
        <v>0</v>
      </c>
      <c r="V70" s="244">
        <f>'01-Mapa de riesgo-UO'!AW71</f>
        <v>0</v>
      </c>
      <c r="W70" s="244" t="e">
        <f>'01-Mapa de riesgo-UO'!#REF!</f>
        <v>#REF!</v>
      </c>
      <c r="X70" s="282"/>
      <c r="Y70" s="282"/>
      <c r="Z70" s="282"/>
      <c r="AA70" s="282"/>
      <c r="AB70" s="284"/>
    </row>
    <row r="71" spans="1:28" s="256" customFormat="1" ht="64.150000000000006" customHeight="1" x14ac:dyDescent="0.2">
      <c r="A71" s="398">
        <v>22</v>
      </c>
      <c r="B71" s="408" t="str">
        <f>'01-Mapa de riesgo-UO'!C72</f>
        <v>ADMINISTRACIÓN_INSTITUCIONAL</v>
      </c>
      <c r="C71" s="408" t="str">
        <f>'01-Mapa de riesgo-UO'!E72</f>
        <v>COMUNICACIONES</v>
      </c>
      <c r="D71" s="404" t="str">
        <f>'01-Mapa de riesgo-UO'!I72</f>
        <v>Imagen</v>
      </c>
      <c r="E71" s="404" t="str">
        <f>'01-Mapa de riesgo-UO'!J72</f>
        <v>Divulgación de información errada o perjudicial para la institución</v>
      </c>
      <c r="F71" s="404" t="str">
        <f>'01-Mapa de riesgo-UO'!K72</f>
        <v>Publicación y divulgación a través de medios masivos de comunicación de información errada o parcial que pueda perjudicar la imagen que se tiene de la Universidad.</v>
      </c>
      <c r="G71" s="238" t="str">
        <f>'01-Mapa de riesgo-UO'!H72</f>
        <v>Socialización de los lineamientos de medios de comunicaciones institucionales</v>
      </c>
      <c r="H71" s="404" t="str">
        <f>'01-Mapa de riesgo-UO'!L72</f>
        <v>Crisis reputacional de la Universdad</v>
      </c>
      <c r="I71" s="406" t="str">
        <f>'01-Mapa de riesgo-UO'!AS72</f>
        <v>MODERADO</v>
      </c>
      <c r="J71" s="404" t="str">
        <f>'01-Mapa de riesgo-UO'!AT72</f>
        <v># de publicaciones de rectificaciones solicitadas por la Universidad a medios externos
# de rectificaciones que debe asumir la Universidad</v>
      </c>
      <c r="K71" s="283"/>
      <c r="L71" s="282"/>
      <c r="M71" s="239" t="str">
        <f>IF('01-Mapa de riesgo-UO'!V72="No existen", "No existe control para el riesgo",'01-Mapa de riesgo-UO'!V72)</f>
        <v>Lineamientos de medios de comunicación interna</v>
      </c>
      <c r="N71" s="239" t="str">
        <f>'01-Mapa de riesgo-UO'!Z72</f>
        <v>Manual</v>
      </c>
      <c r="O71" s="239" t="str">
        <f>'01-Mapa de riesgo-UO'!AE72</f>
        <v>Asignado</v>
      </c>
      <c r="P71" s="281" t="str">
        <f>'01-Mapa de riesgo-UO'!AK72</f>
        <v>No definida</v>
      </c>
      <c r="Q71" s="281" t="str">
        <f>'01-Mapa de riesgo-UO'!AO72</f>
        <v>Preventivo</v>
      </c>
      <c r="R71" s="406" t="str">
        <f>'01-Mapa de riesgo-UO'!AQ72</f>
        <v>ACEPTABLE</v>
      </c>
      <c r="S71" s="407"/>
      <c r="T71" s="407"/>
      <c r="U71" s="244" t="str">
        <f>'01-Mapa de riesgo-UO'!AV72</f>
        <v>COMPARTIR</v>
      </c>
      <c r="V71" s="244" t="str">
        <f>'01-Mapa de riesgo-UO'!AW72</f>
        <v>Socializar los lineamientos de los medios de comunicación interna</v>
      </c>
      <c r="W71" s="244" t="e">
        <f>'01-Mapa de riesgo-UO'!#REF!</f>
        <v>#REF!</v>
      </c>
      <c r="X71" s="282"/>
      <c r="Y71" s="282"/>
      <c r="Z71" s="282"/>
      <c r="AA71" s="282"/>
      <c r="AB71" s="284"/>
    </row>
    <row r="72" spans="1:28" s="256" customFormat="1" ht="64.150000000000006" customHeight="1" x14ac:dyDescent="0.2">
      <c r="A72" s="399"/>
      <c r="B72" s="408"/>
      <c r="C72" s="408"/>
      <c r="D72" s="404"/>
      <c r="E72" s="404"/>
      <c r="F72" s="404"/>
      <c r="G72" s="238" t="str">
        <f>'01-Mapa de riesgo-UO'!H73</f>
        <v>No establecimiento de voceros oficiales de la institución</v>
      </c>
      <c r="H72" s="404"/>
      <c r="I72" s="406"/>
      <c r="J72" s="404"/>
      <c r="K72" s="283"/>
      <c r="L72" s="282"/>
      <c r="M72" s="239" t="str">
        <f>IF('01-Mapa de riesgo-UO'!V73="No existen", "No existe control para el riesgo",'01-Mapa de riesgo-UO'!V73)</f>
        <v>Directrices establecidas por la Dirección de Comunicaciones</v>
      </c>
      <c r="N72" s="239" t="str">
        <f>'01-Mapa de riesgo-UO'!Z73</f>
        <v>Manual</v>
      </c>
      <c r="O72" s="239" t="str">
        <f>'01-Mapa de riesgo-UO'!AE73</f>
        <v>Asignado</v>
      </c>
      <c r="P72" s="281" t="str">
        <f>'01-Mapa de riesgo-UO'!AK73</f>
        <v>No definida</v>
      </c>
      <c r="Q72" s="281" t="str">
        <f>'01-Mapa de riesgo-UO'!AO73</f>
        <v>Preventivo</v>
      </c>
      <c r="R72" s="406"/>
      <c r="S72" s="407"/>
      <c r="T72" s="407"/>
      <c r="U72" s="244" t="str">
        <f>'01-Mapa de riesgo-UO'!AV73</f>
        <v>COMPARTIR</v>
      </c>
      <c r="V72" s="244" t="str">
        <f>'01-Mapa de riesgo-UO'!AW73</f>
        <v>Definir un manual de voceros oficiales por la Universidad</v>
      </c>
      <c r="W72" s="244" t="e">
        <f>'01-Mapa de riesgo-UO'!#REF!</f>
        <v>#REF!</v>
      </c>
      <c r="X72" s="282"/>
      <c r="Y72" s="282"/>
      <c r="Z72" s="282"/>
      <c r="AA72" s="282"/>
      <c r="AB72" s="284"/>
    </row>
    <row r="73" spans="1:28" s="256" customFormat="1" ht="64.150000000000006" customHeight="1" x14ac:dyDescent="0.2">
      <c r="A73" s="399"/>
      <c r="B73" s="408"/>
      <c r="C73" s="408"/>
      <c r="D73" s="404"/>
      <c r="E73" s="404"/>
      <c r="F73" s="404"/>
      <c r="G73" s="238" t="str">
        <f>'01-Mapa de riesgo-UO'!H74</f>
        <v>Malas intenciones de actores externos por motivaciones personales</v>
      </c>
      <c r="H73" s="404"/>
      <c r="I73" s="406"/>
      <c r="J73" s="404"/>
      <c r="K73" s="283"/>
      <c r="L73" s="282"/>
      <c r="M73" s="239" t="str">
        <f>IF('01-Mapa de riesgo-UO'!V74="No existen", "No existe control para el riesgo",'01-Mapa de riesgo-UO'!V74)</f>
        <v>Revisión de publicaciones sobre la Universidad en medios externos</v>
      </c>
      <c r="N73" s="239" t="str">
        <f>'01-Mapa de riesgo-UO'!V74</f>
        <v>Revisión de publicaciones sobre la Universidad en medios externos</v>
      </c>
      <c r="O73" s="239" t="str">
        <f>'01-Mapa de riesgo-UO'!AE74</f>
        <v>Asignado</v>
      </c>
      <c r="P73" s="281" t="str">
        <f>'01-Mapa de riesgo-UO'!AK74</f>
        <v>Mensual</v>
      </c>
      <c r="Q73" s="281" t="str">
        <f>'01-Mapa de riesgo-UO'!AO74</f>
        <v>Detectivo</v>
      </c>
      <c r="R73" s="406"/>
      <c r="S73" s="407"/>
      <c r="T73" s="407"/>
      <c r="U73" s="244">
        <f>'01-Mapa de riesgo-UO'!AV74</f>
        <v>0</v>
      </c>
      <c r="V73" s="244">
        <f>'01-Mapa de riesgo-UO'!AW74</f>
        <v>0</v>
      </c>
      <c r="W73" s="244" t="e">
        <f>'01-Mapa de riesgo-UO'!#REF!</f>
        <v>#REF!</v>
      </c>
      <c r="X73" s="282"/>
      <c r="Y73" s="282"/>
      <c r="Z73" s="282"/>
      <c r="AA73" s="282"/>
      <c r="AB73" s="284"/>
    </row>
    <row r="74" spans="1:28" s="256" customFormat="1" ht="64.150000000000006" customHeight="1" x14ac:dyDescent="0.2">
      <c r="A74" s="398">
        <v>23</v>
      </c>
      <c r="B74" s="408" t="str">
        <f>'01-Mapa de riesgo-UO'!C75</f>
        <v>ADMINISTRACIÓN_INSTITUCIONAL</v>
      </c>
      <c r="C74" s="408" t="str">
        <f>'01-Mapa de riesgo-UO'!E75</f>
        <v>COMUNICACIONES</v>
      </c>
      <c r="D74" s="404" t="str">
        <f>'01-Mapa de riesgo-UO'!I75</f>
        <v>Corrupción</v>
      </c>
      <c r="E74" s="404" t="str">
        <f>'01-Mapa de riesgo-UO'!J75</f>
        <v>Manipulacion de los medios de comunicación de la Universidad</v>
      </c>
      <c r="F74" s="404" t="str">
        <f>'01-Mapa de riesgo-UO'!K75</f>
        <v>Uso indebido de los medios de comunicaciòn con el fin de favorecer a terceros o intereses particulares</v>
      </c>
      <c r="G74" s="238" t="str">
        <f>'01-Mapa de riesgo-UO'!H75</f>
        <v>Presiones por actores externos a la Universidad</v>
      </c>
      <c r="H74" s="404" t="str">
        <f>'01-Mapa de riesgo-UO'!L75</f>
        <v>Crisis reputacional de la Universdad
Sanciones legales para la Universidad</v>
      </c>
      <c r="I74" s="406" t="str">
        <f>'01-Mapa de riesgo-UO'!AS75</f>
        <v>MODERADO</v>
      </c>
      <c r="J74" s="404" t="str">
        <f>'01-Mapa de riesgo-UO'!AT75</f>
        <v># de Casos detectados de manipulacion de medios</v>
      </c>
      <c r="K74" s="283"/>
      <c r="L74" s="282"/>
      <c r="M74" s="239" t="str">
        <f>IF('01-Mapa de riesgo-UO'!V75="No existen", "No existe control para el riesgo",'01-Mapa de riesgo-UO'!V75)</f>
        <v>Directrices establecidas por la Dirección de Comunicaciones</v>
      </c>
      <c r="N74" s="239" t="str">
        <f>'01-Mapa de riesgo-UO'!Z75</f>
        <v>Manual</v>
      </c>
      <c r="O74" s="239" t="str">
        <f>'01-Mapa de riesgo-UO'!AE75</f>
        <v>Asignado</v>
      </c>
      <c r="P74" s="281" t="str">
        <f>'01-Mapa de riesgo-UO'!AK75</f>
        <v>No definida</v>
      </c>
      <c r="Q74" s="281" t="str">
        <f>'01-Mapa de riesgo-UO'!AO75</f>
        <v>Detectivo</v>
      </c>
      <c r="R74" s="406" t="str">
        <f>'01-Mapa de riesgo-UO'!AQ75</f>
        <v>ACEPTABLE</v>
      </c>
      <c r="S74" s="407"/>
      <c r="T74" s="407"/>
      <c r="U74" s="244" t="str">
        <f>'01-Mapa de riesgo-UO'!AV75</f>
        <v>COMPARTIR</v>
      </c>
      <c r="V74" s="244" t="str">
        <f>'01-Mapa de riesgo-UO'!AW75</f>
        <v>Formalizar los manuales de estilo de los medios de comunicación interna en la página web</v>
      </c>
      <c r="W74" s="244" t="e">
        <f>'01-Mapa de riesgo-UO'!#REF!</f>
        <v>#REF!</v>
      </c>
      <c r="X74" s="282"/>
      <c r="Y74" s="282"/>
      <c r="Z74" s="282"/>
      <c r="AA74" s="282"/>
      <c r="AB74" s="284"/>
    </row>
    <row r="75" spans="1:28" s="256" customFormat="1" ht="64.150000000000006" customHeight="1" x14ac:dyDescent="0.2">
      <c r="A75" s="399"/>
      <c r="B75" s="408"/>
      <c r="C75" s="408"/>
      <c r="D75" s="404"/>
      <c r="E75" s="404"/>
      <c r="F75" s="404"/>
      <c r="G75" s="238" t="str">
        <f>'01-Mapa de riesgo-UO'!H76</f>
        <v>Falta de ética al interior de la Universidad</v>
      </c>
      <c r="H75" s="404"/>
      <c r="I75" s="406"/>
      <c r="J75" s="404"/>
      <c r="K75" s="283"/>
      <c r="L75" s="282"/>
      <c r="M75" s="239" t="str">
        <f>IF('01-Mapa de riesgo-UO'!V76="No existen", "No existe control para el riesgo",'01-Mapa de riesgo-UO'!V76)</f>
        <v>Comité de programación de emisora
1112-F07 - Solicitud programa en la emisora</v>
      </c>
      <c r="N75" s="239" t="str">
        <f>'01-Mapa de riesgo-UO'!Z76</f>
        <v>Manual</v>
      </c>
      <c r="O75" s="239" t="str">
        <f>'01-Mapa de riesgo-UO'!AE76</f>
        <v>Asignado</v>
      </c>
      <c r="P75" s="281" t="str">
        <f>'01-Mapa de riesgo-UO'!AK76</f>
        <v>Mensual</v>
      </c>
      <c r="Q75" s="281" t="str">
        <f>'01-Mapa de riesgo-UO'!AO76</f>
        <v>Preventivo</v>
      </c>
      <c r="R75" s="406"/>
      <c r="S75" s="407"/>
      <c r="T75" s="407"/>
      <c r="U75" s="244">
        <f>'01-Mapa de riesgo-UO'!AV76</f>
        <v>0</v>
      </c>
      <c r="V75" s="244">
        <f>'01-Mapa de riesgo-UO'!AW76</f>
        <v>0</v>
      </c>
      <c r="W75" s="244" t="e">
        <f>'01-Mapa de riesgo-UO'!#REF!</f>
        <v>#REF!</v>
      </c>
      <c r="X75" s="282"/>
      <c r="Y75" s="282"/>
      <c r="Z75" s="282"/>
      <c r="AA75" s="282"/>
      <c r="AB75" s="284"/>
    </row>
    <row r="76" spans="1:28" s="256" customFormat="1" ht="64.150000000000006" customHeight="1" x14ac:dyDescent="0.2">
      <c r="A76" s="399"/>
      <c r="B76" s="408"/>
      <c r="C76" s="408"/>
      <c r="D76" s="404"/>
      <c r="E76" s="404"/>
      <c r="F76" s="404"/>
      <c r="G76" s="238" t="str">
        <f>'01-Mapa de riesgo-UO'!H77</f>
        <v>Falta de formalización de lineamientos para la publicacion en medios institucionales</v>
      </c>
      <c r="H76" s="404"/>
      <c r="I76" s="406"/>
      <c r="J76" s="404"/>
      <c r="K76" s="283"/>
      <c r="L76" s="282"/>
      <c r="M76" s="239">
        <f>IF('01-Mapa de riesgo-UO'!V77="No existen", "No existe control para el riesgo",'01-Mapa de riesgo-UO'!V77)</f>
        <v>0</v>
      </c>
      <c r="N76" s="239">
        <f>'01-Mapa de riesgo-UO'!V77</f>
        <v>0</v>
      </c>
      <c r="O76" s="239">
        <f>'01-Mapa de riesgo-UO'!AE77</f>
        <v>0</v>
      </c>
      <c r="P76" s="281">
        <f>'01-Mapa de riesgo-UO'!AK77</f>
        <v>0</v>
      </c>
      <c r="Q76" s="281">
        <f>'01-Mapa de riesgo-UO'!AO77</f>
        <v>0</v>
      </c>
      <c r="R76" s="406"/>
      <c r="S76" s="407"/>
      <c r="T76" s="407"/>
      <c r="U76" s="244">
        <f>'01-Mapa de riesgo-UO'!AV77</f>
        <v>0</v>
      </c>
      <c r="V76" s="244">
        <f>'01-Mapa de riesgo-UO'!AW77</f>
        <v>0</v>
      </c>
      <c r="W76" s="244" t="e">
        <f>'01-Mapa de riesgo-UO'!#REF!</f>
        <v>#REF!</v>
      </c>
      <c r="X76" s="282"/>
      <c r="Y76" s="282"/>
      <c r="Z76" s="282"/>
      <c r="AA76" s="282"/>
      <c r="AB76" s="284"/>
    </row>
    <row r="77" spans="1:28" ht="64.150000000000006" customHeight="1" x14ac:dyDescent="0.2">
      <c r="A77" s="418"/>
      <c r="B77" s="408" t="e">
        <f>'01-Mapa de riesgo-UO'!#REF!</f>
        <v>#REF!</v>
      </c>
      <c r="C77" s="408" t="e">
        <f>'01-Mapa de riesgo-UO'!#REF!</f>
        <v>#REF!</v>
      </c>
      <c r="D77" s="404" t="e">
        <f>'01-Mapa de riesgo-UO'!#REF!</f>
        <v>#REF!</v>
      </c>
      <c r="E77" s="404" t="e">
        <f>'01-Mapa de riesgo-UO'!#REF!</f>
        <v>#REF!</v>
      </c>
      <c r="F77" s="404" t="e">
        <f>'01-Mapa de riesgo-UO'!#REF!</f>
        <v>#REF!</v>
      </c>
      <c r="G77" s="238" t="e">
        <f>'01-Mapa de riesgo-UO'!#REF!</f>
        <v>#REF!</v>
      </c>
      <c r="H77" s="404" t="e">
        <f>'01-Mapa de riesgo-UO'!#REF!</f>
        <v>#REF!</v>
      </c>
      <c r="I77" s="406" t="e">
        <f>'01-Mapa de riesgo-UO'!#REF!</f>
        <v>#REF!</v>
      </c>
      <c r="J77" s="404" t="e">
        <f>'01-Mapa de riesgo-UO'!#REF!</f>
        <v>#REF!</v>
      </c>
      <c r="K77" s="411"/>
      <c r="L77" s="407"/>
      <c r="M77" s="239" t="e">
        <f>IF('01-Mapa de riesgo-UO'!#REF!="No existen", "No existe control para el riesgo",'01-Mapa de riesgo-UO'!#REF!)</f>
        <v>#REF!</v>
      </c>
      <c r="N77" s="239" t="e">
        <f>'01-Mapa de riesgo-UO'!#REF!</f>
        <v>#REF!</v>
      </c>
      <c r="O77" s="239" t="e">
        <f>'01-Mapa de riesgo-UO'!#REF!</f>
        <v>#REF!</v>
      </c>
      <c r="P77" s="240" t="e">
        <f>'01-Mapa de riesgo-UO'!#REF!</f>
        <v>#REF!</v>
      </c>
      <c r="Q77" s="240" t="e">
        <f>'01-Mapa de riesgo-UO'!#REF!</f>
        <v>#REF!</v>
      </c>
      <c r="R77" s="406" t="e">
        <f>'01-Mapa de riesgo-UO'!#REF!</f>
        <v>#REF!</v>
      </c>
      <c r="S77" s="407"/>
      <c r="T77" s="407"/>
      <c r="U77" s="244" t="e">
        <f>'01-Mapa de riesgo-UO'!#REF!</f>
        <v>#REF!</v>
      </c>
      <c r="V77" s="244" t="e">
        <f>'01-Mapa de riesgo-UO'!#REF!</f>
        <v>#REF!</v>
      </c>
      <c r="W77" s="244" t="e">
        <f>'01-Mapa de riesgo-UO'!#REF!</f>
        <v>#REF!</v>
      </c>
      <c r="X77" s="204"/>
      <c r="Y77" s="204"/>
      <c r="Z77" s="204"/>
      <c r="AA77" s="204"/>
      <c r="AB77" s="415"/>
    </row>
    <row r="78" spans="1:28" ht="64.150000000000006" customHeight="1" x14ac:dyDescent="0.2">
      <c r="A78" s="418"/>
      <c r="B78" s="408"/>
      <c r="C78" s="408"/>
      <c r="D78" s="404"/>
      <c r="E78" s="404"/>
      <c r="F78" s="404"/>
      <c r="G78" s="238" t="e">
        <f>'01-Mapa de riesgo-UO'!#REF!</f>
        <v>#REF!</v>
      </c>
      <c r="H78" s="404"/>
      <c r="I78" s="406"/>
      <c r="J78" s="404"/>
      <c r="K78" s="412"/>
      <c r="L78" s="407"/>
      <c r="M78" s="239" t="e">
        <f>IF('01-Mapa de riesgo-UO'!#REF!="No existen", "No existe control para el riesgo",'01-Mapa de riesgo-UO'!#REF!)</f>
        <v>#REF!</v>
      </c>
      <c r="N78" s="239" t="e">
        <f>'01-Mapa de riesgo-UO'!#REF!</f>
        <v>#REF!</v>
      </c>
      <c r="O78" s="239" t="e">
        <f>'01-Mapa de riesgo-UO'!#REF!</f>
        <v>#REF!</v>
      </c>
      <c r="P78" s="240" t="e">
        <f>'01-Mapa de riesgo-UO'!#REF!</f>
        <v>#REF!</v>
      </c>
      <c r="Q78" s="240" t="e">
        <f>'01-Mapa de riesgo-UO'!#REF!</f>
        <v>#REF!</v>
      </c>
      <c r="R78" s="406"/>
      <c r="S78" s="407"/>
      <c r="T78" s="407"/>
      <c r="U78" s="244" t="e">
        <f>'01-Mapa de riesgo-UO'!#REF!</f>
        <v>#REF!</v>
      </c>
      <c r="V78" s="244" t="e">
        <f>'01-Mapa de riesgo-UO'!#REF!</f>
        <v>#REF!</v>
      </c>
      <c r="W78" s="244" t="e">
        <f>'01-Mapa de riesgo-UO'!#REF!</f>
        <v>#REF!</v>
      </c>
      <c r="X78" s="204"/>
      <c r="Y78" s="204"/>
      <c r="Z78" s="204"/>
      <c r="AA78" s="204"/>
      <c r="AB78" s="415"/>
    </row>
    <row r="79" spans="1:28" ht="64.150000000000006" customHeight="1" thickBot="1" x14ac:dyDescent="0.25">
      <c r="A79" s="419"/>
      <c r="B79" s="417"/>
      <c r="C79" s="417"/>
      <c r="D79" s="413"/>
      <c r="E79" s="413"/>
      <c r="F79" s="413"/>
      <c r="G79" s="241" t="e">
        <f>'01-Mapa de riesgo-UO'!#REF!</f>
        <v>#REF!</v>
      </c>
      <c r="H79" s="413"/>
      <c r="I79" s="410"/>
      <c r="J79" s="413"/>
      <c r="K79" s="414"/>
      <c r="L79" s="409"/>
      <c r="M79" s="242" t="e">
        <f>IF('01-Mapa de riesgo-UO'!#REF!="No existen", "No existe control para el riesgo",'01-Mapa de riesgo-UO'!#REF!)</f>
        <v>#REF!</v>
      </c>
      <c r="N79" s="242" t="e">
        <f>'01-Mapa de riesgo-UO'!#REF!</f>
        <v>#REF!</v>
      </c>
      <c r="O79" s="242" t="e">
        <f>'01-Mapa de riesgo-UO'!#REF!</f>
        <v>#REF!</v>
      </c>
      <c r="P79" s="243" t="e">
        <f>'01-Mapa de riesgo-UO'!#REF!</f>
        <v>#REF!</v>
      </c>
      <c r="Q79" s="243" t="e">
        <f>'01-Mapa de riesgo-UO'!#REF!</f>
        <v>#REF!</v>
      </c>
      <c r="R79" s="410"/>
      <c r="S79" s="409"/>
      <c r="T79" s="409"/>
      <c r="U79" s="245" t="e">
        <f>'01-Mapa de riesgo-UO'!#REF!</f>
        <v>#REF!</v>
      </c>
      <c r="V79" s="245" t="e">
        <f>'01-Mapa de riesgo-UO'!#REF!</f>
        <v>#REF!</v>
      </c>
      <c r="W79" s="245" t="e">
        <f>'01-Mapa de riesgo-UO'!#REF!</f>
        <v>#REF!</v>
      </c>
      <c r="X79" s="205"/>
      <c r="Y79" s="205"/>
      <c r="Z79" s="205"/>
      <c r="AA79" s="205"/>
      <c r="AB79" s="416"/>
    </row>
    <row r="1048313" spans="22:25" ht="24" x14ac:dyDescent="0.2">
      <c r="V1048313" s="3" t="s">
        <v>263</v>
      </c>
      <c r="W1048313" s="3" t="s">
        <v>264</v>
      </c>
      <c r="X1048313" s="3" t="s">
        <v>255</v>
      </c>
      <c r="Y1048313" s="3" t="s">
        <v>256</v>
      </c>
    </row>
    <row r="1048314" spans="22:25" ht="24" x14ac:dyDescent="0.2">
      <c r="V1048314" s="3" t="s">
        <v>264</v>
      </c>
      <c r="W1048314" s="3" t="s">
        <v>265</v>
      </c>
      <c r="X1048314" s="3" t="s">
        <v>261</v>
      </c>
      <c r="Y1048314" s="3" t="s">
        <v>266</v>
      </c>
    </row>
    <row r="1048315" spans="22:25" x14ac:dyDescent="0.2">
      <c r="V1048315" s="3" t="s">
        <v>255</v>
      </c>
      <c r="W1048315" s="3" t="s">
        <v>267</v>
      </c>
    </row>
    <row r="1048316" spans="22:25" x14ac:dyDescent="0.2">
      <c r="V1048316" s="3" t="s">
        <v>256</v>
      </c>
    </row>
    <row r="1048322" spans="7:26" x14ac:dyDescent="0.2">
      <c r="V1048322" s="3" t="s">
        <v>84</v>
      </c>
      <c r="W1048322" s="3" t="s">
        <v>87</v>
      </c>
      <c r="X1048322" s="3" t="s">
        <v>85</v>
      </c>
      <c r="Y1048322" s="3" t="s">
        <v>88</v>
      </c>
      <c r="Z1048322" s="3" t="s">
        <v>86</v>
      </c>
    </row>
    <row r="1048323" spans="7:26" ht="24" x14ac:dyDescent="0.2">
      <c r="W1048323" s="3" t="s">
        <v>264</v>
      </c>
      <c r="X1048323" s="3" t="s">
        <v>264</v>
      </c>
      <c r="Y1048323" s="3" t="s">
        <v>264</v>
      </c>
      <c r="Z1048323" s="3" t="s">
        <v>264</v>
      </c>
    </row>
    <row r="1048324" spans="7:26" ht="24" x14ac:dyDescent="0.2">
      <c r="W1048324" s="3" t="s">
        <v>255</v>
      </c>
      <c r="X1048324" s="3" t="s">
        <v>255</v>
      </c>
      <c r="Y1048324" s="3" t="s">
        <v>255</v>
      </c>
      <c r="Z1048324" s="3" t="s">
        <v>255</v>
      </c>
    </row>
    <row r="1048325" spans="7:26" x14ac:dyDescent="0.2">
      <c r="W1048325" s="3" t="s">
        <v>256</v>
      </c>
      <c r="X1048325" s="3" t="s">
        <v>256</v>
      </c>
      <c r="Y1048325" s="3" t="s">
        <v>256</v>
      </c>
      <c r="Z1048325" s="3" t="s">
        <v>256</v>
      </c>
    </row>
    <row r="1048327" spans="7:26" x14ac:dyDescent="0.2">
      <c r="G1048327" s="231" t="s">
        <v>83</v>
      </c>
      <c r="H1048327" s="4" t="s">
        <v>82</v>
      </c>
      <c r="I1048327" s="4" t="s">
        <v>81</v>
      </c>
    </row>
    <row r="1048328" spans="7:26" x14ac:dyDescent="0.2">
      <c r="G1048328" s="231" t="s">
        <v>248</v>
      </c>
      <c r="H1048328" s="4" t="s">
        <v>248</v>
      </c>
      <c r="I1048328" s="4" t="s">
        <v>250</v>
      </c>
    </row>
    <row r="1048329" spans="7:26" x14ac:dyDescent="0.2">
      <c r="H1048329" s="4" t="s">
        <v>249</v>
      </c>
      <c r="I1048329" s="4" t="s">
        <v>251</v>
      </c>
    </row>
  </sheetData>
  <sheetProtection formatRows="0" insertRows="0" deleteRows="0" selectLockedCells="1"/>
  <dataConsolidate/>
  <mergeCells count="380">
    <mergeCell ref="AB14:AB16"/>
    <mergeCell ref="K14:K16"/>
    <mergeCell ref="J11:J13"/>
    <mergeCell ref="R11:R13"/>
    <mergeCell ref="S11:T11"/>
    <mergeCell ref="S12:T12"/>
    <mergeCell ref="S13:T13"/>
    <mergeCell ref="S20:T20"/>
    <mergeCell ref="AB20:AB22"/>
    <mergeCell ref="S21:T21"/>
    <mergeCell ref="S22:T22"/>
    <mergeCell ref="S17:T17"/>
    <mergeCell ref="AB17:AB19"/>
    <mergeCell ref="S18:T18"/>
    <mergeCell ref="S19:T19"/>
    <mergeCell ref="M6:T6"/>
    <mergeCell ref="X7:Y7"/>
    <mergeCell ref="Z7:AA7"/>
    <mergeCell ref="D6:H6"/>
    <mergeCell ref="I20:I22"/>
    <mergeCell ref="J20:J22"/>
    <mergeCell ref="K20:K22"/>
    <mergeCell ref="L20:L22"/>
    <mergeCell ref="I17:I19"/>
    <mergeCell ref="J17:J19"/>
    <mergeCell ref="K17:K19"/>
    <mergeCell ref="L17:L19"/>
    <mergeCell ref="R20:R22"/>
    <mergeCell ref="R17:R19"/>
    <mergeCell ref="H11:H13"/>
    <mergeCell ref="I11:I13"/>
    <mergeCell ref="A14:A16"/>
    <mergeCell ref="D14:D16"/>
    <mergeCell ref="D2:Z2"/>
    <mergeCell ref="D3:Z3"/>
    <mergeCell ref="D4:Z4"/>
    <mergeCell ref="U6:AA6"/>
    <mergeCell ref="A5:AB5"/>
    <mergeCell ref="A6:A7"/>
    <mergeCell ref="L8:L10"/>
    <mergeCell ref="AB8:AB10"/>
    <mergeCell ref="A8:A10"/>
    <mergeCell ref="D8:D10"/>
    <mergeCell ref="E8:E10"/>
    <mergeCell ref="F8:F10"/>
    <mergeCell ref="H8:H10"/>
    <mergeCell ref="B8:B10"/>
    <mergeCell ref="S7:T7"/>
    <mergeCell ref="I6:I7"/>
    <mergeCell ref="S8:T8"/>
    <mergeCell ref="S9:T9"/>
    <mergeCell ref="AB6:AB7"/>
    <mergeCell ref="J6:L6"/>
    <mergeCell ref="C8:C10"/>
    <mergeCell ref="C14:C16"/>
    <mergeCell ref="C17:C19"/>
    <mergeCell ref="A11:A13"/>
    <mergeCell ref="B11:B13"/>
    <mergeCell ref="C11:C13"/>
    <mergeCell ref="D11:D13"/>
    <mergeCell ref="E11:E13"/>
    <mergeCell ref="F11:F13"/>
    <mergeCell ref="S10:T10"/>
    <mergeCell ref="K8:K10"/>
    <mergeCell ref="J8:J10"/>
    <mergeCell ref="I14:I16"/>
    <mergeCell ref="I8:I10"/>
    <mergeCell ref="L14:L16"/>
    <mergeCell ref="J14:J16"/>
    <mergeCell ref="S14:T14"/>
    <mergeCell ref="S15:T15"/>
    <mergeCell ref="S16:T16"/>
    <mergeCell ref="R8:R10"/>
    <mergeCell ref="R14:R16"/>
    <mergeCell ref="S26:T26"/>
    <mergeCell ref="AB26:AB28"/>
    <mergeCell ref="S27:T27"/>
    <mergeCell ref="S28:T28"/>
    <mergeCell ref="R26:R28"/>
    <mergeCell ref="A26:A28"/>
    <mergeCell ref="B26:B28"/>
    <mergeCell ref="D26:D28"/>
    <mergeCell ref="E26:E28"/>
    <mergeCell ref="F26:F28"/>
    <mergeCell ref="H26:H28"/>
    <mergeCell ref="I26:I28"/>
    <mergeCell ref="J26:J28"/>
    <mergeCell ref="K26:K28"/>
    <mergeCell ref="C26:C28"/>
    <mergeCell ref="L26:L28"/>
    <mergeCell ref="S29:T29"/>
    <mergeCell ref="AB29:AB31"/>
    <mergeCell ref="S30:T30"/>
    <mergeCell ref="S31:T31"/>
    <mergeCell ref="R29:R31"/>
    <mergeCell ref="A29:A31"/>
    <mergeCell ref="B29:B31"/>
    <mergeCell ref="D29:D31"/>
    <mergeCell ref="E29:E31"/>
    <mergeCell ref="F29:F31"/>
    <mergeCell ref="H29:H31"/>
    <mergeCell ref="I29:I31"/>
    <mergeCell ref="J29:J31"/>
    <mergeCell ref="K29:K31"/>
    <mergeCell ref="C29:C31"/>
    <mergeCell ref="L29:L31"/>
    <mergeCell ref="H35:H37"/>
    <mergeCell ref="F35:F37"/>
    <mergeCell ref="E35:E37"/>
    <mergeCell ref="D35:D37"/>
    <mergeCell ref="C35:C37"/>
    <mergeCell ref="C38:C40"/>
    <mergeCell ref="S32:T32"/>
    <mergeCell ref="AB32:AB34"/>
    <mergeCell ref="S33:T33"/>
    <mergeCell ref="S34:T34"/>
    <mergeCell ref="R32:R34"/>
    <mergeCell ref="D32:D34"/>
    <mergeCell ref="E32:E34"/>
    <mergeCell ref="F32:F34"/>
    <mergeCell ref="H32:H34"/>
    <mergeCell ref="I32:I34"/>
    <mergeCell ref="J32:J34"/>
    <mergeCell ref="K32:K34"/>
    <mergeCell ref="L32:L34"/>
    <mergeCell ref="C32:C34"/>
    <mergeCell ref="K38:K40"/>
    <mergeCell ref="S38:T38"/>
    <mergeCell ref="S39:T39"/>
    <mergeCell ref="S40:T40"/>
    <mergeCell ref="C20:C22"/>
    <mergeCell ref="E14:E16"/>
    <mergeCell ref="A20:A22"/>
    <mergeCell ref="B20:B22"/>
    <mergeCell ref="D20:D22"/>
    <mergeCell ref="E20:E22"/>
    <mergeCell ref="F20:F22"/>
    <mergeCell ref="H20:H22"/>
    <mergeCell ref="F17:F19"/>
    <mergeCell ref="H17:H19"/>
    <mergeCell ref="B17:B19"/>
    <mergeCell ref="B14:B16"/>
    <mergeCell ref="F14:F16"/>
    <mergeCell ref="H14:H16"/>
    <mergeCell ref="A32:A34"/>
    <mergeCell ref="B32:B34"/>
    <mergeCell ref="A17:A19"/>
    <mergeCell ref="D17:D19"/>
    <mergeCell ref="E17:E19"/>
    <mergeCell ref="A62:A64"/>
    <mergeCell ref="A77:A79"/>
    <mergeCell ref="B35:B37"/>
    <mergeCell ref="B38:B40"/>
    <mergeCell ref="B41:B43"/>
    <mergeCell ref="B44:B46"/>
    <mergeCell ref="A53:A55"/>
    <mergeCell ref="A56:A58"/>
    <mergeCell ref="A59:A61"/>
    <mergeCell ref="A50:A52"/>
    <mergeCell ref="A44:A46"/>
    <mergeCell ref="A47:A49"/>
    <mergeCell ref="B77:B79"/>
    <mergeCell ref="B65:B67"/>
    <mergeCell ref="B68:B70"/>
    <mergeCell ref="A65:A67"/>
    <mergeCell ref="A74:A76"/>
    <mergeCell ref="B74:B76"/>
    <mergeCell ref="A68:A70"/>
    <mergeCell ref="A71:A73"/>
    <mergeCell ref="A38:A40"/>
    <mergeCell ref="A41:A43"/>
    <mergeCell ref="A35:A37"/>
    <mergeCell ref="AB35:AB37"/>
    <mergeCell ref="S35:T35"/>
    <mergeCell ref="S36:T36"/>
    <mergeCell ref="S37:T37"/>
    <mergeCell ref="R35:R37"/>
    <mergeCell ref="L35:L37"/>
    <mergeCell ref="K35:K37"/>
    <mergeCell ref="J35:J37"/>
    <mergeCell ref="I35:I37"/>
    <mergeCell ref="AB53:AB55"/>
    <mergeCell ref="AB56:AB58"/>
    <mergeCell ref="AB59:AB61"/>
    <mergeCell ref="AB62:AB64"/>
    <mergeCell ref="B53:B55"/>
    <mergeCell ref="B56:B58"/>
    <mergeCell ref="B59:B61"/>
    <mergeCell ref="B62:B64"/>
    <mergeCell ref="B50:B52"/>
    <mergeCell ref="B47:B49"/>
    <mergeCell ref="E50:E52"/>
    <mergeCell ref="AB77:AB79"/>
    <mergeCell ref="AB50:AB52"/>
    <mergeCell ref="AB38:AB40"/>
    <mergeCell ref="AB41:AB43"/>
    <mergeCell ref="AB44:AB46"/>
    <mergeCell ref="AB47:AB49"/>
    <mergeCell ref="C41:C43"/>
    <mergeCell ref="C44:C46"/>
    <mergeCell ref="C47:C49"/>
    <mergeCell ref="C59:C61"/>
    <mergeCell ref="C62:C64"/>
    <mergeCell ref="C77:C79"/>
    <mergeCell ref="D38:D40"/>
    <mergeCell ref="D41:D43"/>
    <mergeCell ref="D44:D46"/>
    <mergeCell ref="D47:D49"/>
    <mergeCell ref="C50:C52"/>
    <mergeCell ref="C53:C55"/>
    <mergeCell ref="C56:C58"/>
    <mergeCell ref="E53:E55"/>
    <mergeCell ref="E56:E58"/>
    <mergeCell ref="E59:E61"/>
    <mergeCell ref="E62:E64"/>
    <mergeCell ref="E77:E79"/>
    <mergeCell ref="D62:D64"/>
    <mergeCell ref="D77:D79"/>
    <mergeCell ref="E38:E40"/>
    <mergeCell ref="E41:E43"/>
    <mergeCell ref="E44:E46"/>
    <mergeCell ref="E47:E49"/>
    <mergeCell ref="D53:D55"/>
    <mergeCell ref="D56:D58"/>
    <mergeCell ref="D59:D61"/>
    <mergeCell ref="D50:D52"/>
    <mergeCell ref="F53:F55"/>
    <mergeCell ref="F56:F58"/>
    <mergeCell ref="F59:F61"/>
    <mergeCell ref="F62:F64"/>
    <mergeCell ref="F77:F79"/>
    <mergeCell ref="F50:F52"/>
    <mergeCell ref="F47:F49"/>
    <mergeCell ref="F38:F40"/>
    <mergeCell ref="F41:F43"/>
    <mergeCell ref="F44:F46"/>
    <mergeCell ref="H53:H55"/>
    <mergeCell ref="H56:H58"/>
    <mergeCell ref="H59:H61"/>
    <mergeCell ref="H62:H64"/>
    <mergeCell ref="H77:H79"/>
    <mergeCell ref="H50:H52"/>
    <mergeCell ref="H47:H49"/>
    <mergeCell ref="H38:H40"/>
    <mergeCell ref="H41:H43"/>
    <mergeCell ref="H44:H46"/>
    <mergeCell ref="I56:I58"/>
    <mergeCell ref="I59:I61"/>
    <mergeCell ref="I62:I64"/>
    <mergeCell ref="I77:I79"/>
    <mergeCell ref="J38:J40"/>
    <mergeCell ref="J41:J43"/>
    <mergeCell ref="J44:J46"/>
    <mergeCell ref="J47:J49"/>
    <mergeCell ref="I50:I52"/>
    <mergeCell ref="I53:I55"/>
    <mergeCell ref="I38:I40"/>
    <mergeCell ref="I41:I43"/>
    <mergeCell ref="I44:I46"/>
    <mergeCell ref="I47:I49"/>
    <mergeCell ref="K41:K43"/>
    <mergeCell ref="K44:K46"/>
    <mergeCell ref="K50:K52"/>
    <mergeCell ref="K56:K58"/>
    <mergeCell ref="K59:K61"/>
    <mergeCell ref="K62:K64"/>
    <mergeCell ref="J77:J79"/>
    <mergeCell ref="J53:J55"/>
    <mergeCell ref="J56:J58"/>
    <mergeCell ref="J59:J61"/>
    <mergeCell ref="J62:J64"/>
    <mergeCell ref="J50:J52"/>
    <mergeCell ref="K77:K79"/>
    <mergeCell ref="K53:K55"/>
    <mergeCell ref="S41:T41"/>
    <mergeCell ref="S42:T42"/>
    <mergeCell ref="S43:T43"/>
    <mergeCell ref="L38:L40"/>
    <mergeCell ref="L41:L43"/>
    <mergeCell ref="L44:L46"/>
    <mergeCell ref="R38:R40"/>
    <mergeCell ref="R41:R43"/>
    <mergeCell ref="R44:R46"/>
    <mergeCell ref="R47:R49"/>
    <mergeCell ref="S47:T47"/>
    <mergeCell ref="S48:T48"/>
    <mergeCell ref="S49:T49"/>
    <mergeCell ref="K47:K49"/>
    <mergeCell ref="L47:L49"/>
    <mergeCell ref="S44:T44"/>
    <mergeCell ref="S45:T45"/>
    <mergeCell ref="S46:T46"/>
    <mergeCell ref="L53:L55"/>
    <mergeCell ref="L56:L58"/>
    <mergeCell ref="L59:L61"/>
    <mergeCell ref="L62:L64"/>
    <mergeCell ref="L77:L79"/>
    <mergeCell ref="S50:T50"/>
    <mergeCell ref="S51:T51"/>
    <mergeCell ref="R50:R52"/>
    <mergeCell ref="S52:T52"/>
    <mergeCell ref="R53:R55"/>
    <mergeCell ref="L50:L52"/>
    <mergeCell ref="R56:R58"/>
    <mergeCell ref="R59:R61"/>
    <mergeCell ref="S58:T58"/>
    <mergeCell ref="S59:T59"/>
    <mergeCell ref="S60:T60"/>
    <mergeCell ref="R62:R64"/>
    <mergeCell ref="R77:R79"/>
    <mergeCell ref="S53:T53"/>
    <mergeCell ref="S54:T54"/>
    <mergeCell ref="S55:T55"/>
    <mergeCell ref="S79:T79"/>
    <mergeCell ref="S61:T61"/>
    <mergeCell ref="S62:T62"/>
    <mergeCell ref="S63:T63"/>
    <mergeCell ref="S64:T64"/>
    <mergeCell ref="S77:T77"/>
    <mergeCell ref="S78:T78"/>
    <mergeCell ref="S56:T56"/>
    <mergeCell ref="S57:T57"/>
    <mergeCell ref="S65:T65"/>
    <mergeCell ref="S66:T66"/>
    <mergeCell ref="S67:T67"/>
    <mergeCell ref="C68:C70"/>
    <mergeCell ref="D68:D70"/>
    <mergeCell ref="E68:E70"/>
    <mergeCell ref="F68:F70"/>
    <mergeCell ref="H68:H70"/>
    <mergeCell ref="I68:I70"/>
    <mergeCell ref="J68:J70"/>
    <mergeCell ref="R68:R70"/>
    <mergeCell ref="C65:C67"/>
    <mergeCell ref="D65:D67"/>
    <mergeCell ref="E65:E67"/>
    <mergeCell ref="F65:F67"/>
    <mergeCell ref="H65:H67"/>
    <mergeCell ref="I65:I67"/>
    <mergeCell ref="J65:J67"/>
    <mergeCell ref="R65:R67"/>
    <mergeCell ref="C74:C76"/>
    <mergeCell ref="D74:D76"/>
    <mergeCell ref="E74:E76"/>
    <mergeCell ref="F74:F76"/>
    <mergeCell ref="H74:H76"/>
    <mergeCell ref="I74:I76"/>
    <mergeCell ref="J74:J76"/>
    <mergeCell ref="B71:B73"/>
    <mergeCell ref="C71:C73"/>
    <mergeCell ref="D71:D73"/>
    <mergeCell ref="E71:E73"/>
    <mergeCell ref="F71:F73"/>
    <mergeCell ref="H71:H73"/>
    <mergeCell ref="I71:I73"/>
    <mergeCell ref="J71:J73"/>
    <mergeCell ref="R71:R73"/>
    <mergeCell ref="R74:R76"/>
    <mergeCell ref="S68:T68"/>
    <mergeCell ref="S69:T69"/>
    <mergeCell ref="S70:T70"/>
    <mergeCell ref="S71:T71"/>
    <mergeCell ref="S72:T72"/>
    <mergeCell ref="S73:T73"/>
    <mergeCell ref="S74:T74"/>
    <mergeCell ref="S75:T75"/>
    <mergeCell ref="S76:T76"/>
    <mergeCell ref="R23:R25"/>
    <mergeCell ref="S23:T23"/>
    <mergeCell ref="S24:T24"/>
    <mergeCell ref="S25:T25"/>
    <mergeCell ref="A23:A25"/>
    <mergeCell ref="B23:B25"/>
    <mergeCell ref="C23:C25"/>
    <mergeCell ref="D23:D25"/>
    <mergeCell ref="E23:E25"/>
    <mergeCell ref="F23:F25"/>
    <mergeCell ref="H23:H25"/>
    <mergeCell ref="I23:I25"/>
    <mergeCell ref="J23:J25"/>
  </mergeCells>
  <phoneticPr fontId="4" type="noConversion"/>
  <conditionalFormatting sqref="I8:I79">
    <cfRule type="cellIs" dxfId="47" priority="122" stopIfTrue="1" operator="equal">
      <formula>1</formula>
    </cfRule>
    <cfRule type="cellIs" dxfId="46" priority="123" stopIfTrue="1" operator="between">
      <formula>1.9</formula>
      <formula>3.1</formula>
    </cfRule>
    <cfRule type="cellIs" dxfId="45" priority="124" stopIfTrue="1" operator="equal">
      <formula>4</formula>
    </cfRule>
  </conditionalFormatting>
  <conditionalFormatting sqref="I8:I79">
    <cfRule type="cellIs" dxfId="44" priority="113" operator="equal">
      <formula>"LEVE"</formula>
    </cfRule>
    <cfRule type="cellIs" dxfId="43" priority="114" operator="equal">
      <formula>"MODERADO"</formula>
    </cfRule>
    <cfRule type="cellIs" dxfId="42" priority="115" operator="equal">
      <formula>"GRAVE"</formula>
    </cfRule>
  </conditionalFormatting>
  <conditionalFormatting sqref="AB8:AB79">
    <cfRule type="containsText" dxfId="41" priority="106" operator="containsText" text="CONTINUA LA ACCIÓN ANTERIOR">
      <formula>NOT(ISERROR(SEARCH("CONTINUA LA ACCIÓN ANTERIOR",AB8)))</formula>
    </cfRule>
    <cfRule type="containsText" dxfId="40" priority="107" operator="containsText" text="REQUIERE NUEVA ACCIÓN">
      <formula>NOT(ISERROR(SEARCH("REQUIERE NUEVA ACCIÓN",AB8)))</formula>
    </cfRule>
    <cfRule type="containsText" dxfId="39" priority="108" operator="containsText" text="RIESGO CONTROLADO">
      <formula>NOT(ISERROR(SEARCH("RIESGO CONTROLADO",AB8)))</formula>
    </cfRule>
  </conditionalFormatting>
  <conditionalFormatting sqref="Z8:Z79">
    <cfRule type="beginsWith" dxfId="38" priority="99" operator="beginsWith" text="No eficaz">
      <formula>LEFT(Z8,LEN("No eficaz"))="No eficaz"</formula>
    </cfRule>
  </conditionalFormatting>
  <conditionalFormatting sqref="Z8:Z79">
    <cfRule type="beginsWith" dxfId="37" priority="95" operator="beginsWith" text="Eficaz">
      <formula>LEFT(Z8,LEN("Eficaz"))="Eficaz"</formula>
    </cfRule>
  </conditionalFormatting>
  <conditionalFormatting sqref="V8:V79">
    <cfRule type="expression" dxfId="36" priority="94">
      <formula>U8="ASUMIR"</formula>
    </cfRule>
  </conditionalFormatting>
  <conditionalFormatting sqref="W8:W79">
    <cfRule type="expression" dxfId="35" priority="93">
      <formula>U8="ASUMIR"</formula>
    </cfRule>
  </conditionalFormatting>
  <conditionalFormatting sqref="X8:X79">
    <cfRule type="expression" dxfId="34" priority="92">
      <formula>U8="ASUMIR"</formula>
    </cfRule>
  </conditionalFormatting>
  <conditionalFormatting sqref="Z8:Z79">
    <cfRule type="expression" dxfId="33" priority="90">
      <formula>U8="ASUMIR"</formula>
    </cfRule>
  </conditionalFormatting>
  <conditionalFormatting sqref="Y8:Y79">
    <cfRule type="expression" dxfId="32" priority="83">
      <formula>U8="ASUMIR"</formula>
    </cfRule>
  </conditionalFormatting>
  <conditionalFormatting sqref="AA8:AA79">
    <cfRule type="expression" dxfId="31" priority="81">
      <formula>U8="ASUMIR"</formula>
    </cfRule>
  </conditionalFormatting>
  <conditionalFormatting sqref="R8 R14 R17 R20 R26 R29 R32 R35 R38 R41 R44 R47 R50 R53 R56 R59 R62 R77 R65 R68 R71 R74 R11 Q8:Q79 R23">
    <cfRule type="expression" dxfId="30" priority="79">
      <formula>#REF!="No existe control para el riesgo"</formula>
    </cfRule>
  </conditionalFormatting>
  <conditionalFormatting sqref="X8:X79">
    <cfRule type="cellIs" dxfId="29" priority="74" operator="equal">
      <formula>"NO_CUMPLIDA"</formula>
    </cfRule>
  </conditionalFormatting>
  <conditionalFormatting sqref="AA8">
    <cfRule type="expression" dxfId="28" priority="65">
      <formula>$X$8&lt;&gt;"CUMPLIMIENTO_TOTAL"</formula>
    </cfRule>
  </conditionalFormatting>
  <conditionalFormatting sqref="AA9">
    <cfRule type="expression" dxfId="27" priority="64">
      <formula>$X$9&lt;&gt;"CUMPLIMIENTO_TOTAL"</formula>
    </cfRule>
  </conditionalFormatting>
  <conditionalFormatting sqref="AA10:AA13">
    <cfRule type="expression" dxfId="26" priority="63">
      <formula>$X$10&lt;&gt;"CUMPLIMIENTO_TOTAL"</formula>
    </cfRule>
  </conditionalFormatting>
  <conditionalFormatting sqref="AA14">
    <cfRule type="expression" dxfId="25" priority="62">
      <formula>$X$14&lt;&gt;"CUMPLIMIENTO_TOTAL"</formula>
    </cfRule>
  </conditionalFormatting>
  <conditionalFormatting sqref="AA15">
    <cfRule type="expression" dxfId="24" priority="61">
      <formula>$X$15&lt;&gt;"CUMPLIMIENTO_TOTAL"</formula>
    </cfRule>
  </conditionalFormatting>
  <conditionalFormatting sqref="AA16">
    <cfRule type="expression" dxfId="23" priority="60">
      <formula>$X$16&lt;&gt;"CUMPLIMIENTO_TOTAL"</formula>
    </cfRule>
  </conditionalFormatting>
  <conditionalFormatting sqref="AA17">
    <cfRule type="expression" dxfId="22" priority="59">
      <formula>$X$17&lt;&gt;"CUMPLIMIENTO_TOTAL"</formula>
    </cfRule>
  </conditionalFormatting>
  <conditionalFormatting sqref="AA18">
    <cfRule type="expression" dxfId="21" priority="58">
      <formula>$X$18&lt;&gt;"CUMPLIMIENTO_TOTAL"</formula>
    </cfRule>
  </conditionalFormatting>
  <conditionalFormatting sqref="AA19">
    <cfRule type="expression" dxfId="20" priority="57">
      <formula>$X$19&lt;&gt;"CUMPLIMIENTO_TOTAL"</formula>
    </cfRule>
  </conditionalFormatting>
  <conditionalFormatting sqref="AA20">
    <cfRule type="expression" dxfId="19" priority="56">
      <formula>$X$20&lt;&gt;"CUMPLIMIENTO_TOTAL"</formula>
    </cfRule>
  </conditionalFormatting>
  <conditionalFormatting sqref="AA21">
    <cfRule type="expression" dxfId="18" priority="55">
      <formula>$X$21&lt;&gt;"CUMPLIMIENTO_TOTAL"</formula>
    </cfRule>
  </conditionalFormatting>
  <conditionalFormatting sqref="AA22:AA25">
    <cfRule type="expression" dxfId="17" priority="54">
      <formula>$X$22&lt;&gt;"CUMPLIMIENTO_TOTAL"</formula>
    </cfRule>
  </conditionalFormatting>
  <conditionalFormatting sqref="AA26">
    <cfRule type="expression" dxfId="16" priority="41">
      <formula>$X$26&lt;&gt;"CUMPLIMIENTO_TOTAL"</formula>
    </cfRule>
  </conditionalFormatting>
  <conditionalFormatting sqref="AA27">
    <cfRule type="expression" dxfId="15" priority="40">
      <formula>$X$27&lt;&gt;"CUMPLIMIENTO_TOTAL"</formula>
    </cfRule>
  </conditionalFormatting>
  <conditionalFormatting sqref="AA28">
    <cfRule type="expression" dxfId="14" priority="39">
      <formula>$X$28&lt;&gt;"CUMPLIMIENTO_TOTAL"</formula>
    </cfRule>
  </conditionalFormatting>
  <conditionalFormatting sqref="AA29">
    <cfRule type="expression" dxfId="13" priority="35">
      <formula>$X$29&lt;&gt;"CUMPLIMIENTO_TOTAL"</formula>
    </cfRule>
  </conditionalFormatting>
  <conditionalFormatting sqref="AA30">
    <cfRule type="expression" dxfId="12" priority="34">
      <formula>$X$30&lt;&gt;"CUMPLIMIENTO_TOTAL"</formula>
    </cfRule>
  </conditionalFormatting>
  <conditionalFormatting sqref="AA31">
    <cfRule type="expression" dxfId="11" priority="33">
      <formula>$X$31&lt;&gt;"CUMPLIMIENTO_TOTAL"</formula>
    </cfRule>
  </conditionalFormatting>
  <conditionalFormatting sqref="AA32">
    <cfRule type="expression" dxfId="10" priority="23">
      <formula>$X$32&lt;&gt;"CUMPLIMIENTO_TOTAL"</formula>
    </cfRule>
  </conditionalFormatting>
  <conditionalFormatting sqref="AA33">
    <cfRule type="expression" dxfId="9" priority="22">
      <formula>$X$33&lt;&gt;"CUMPLIMIENTO_TOTAL"</formula>
    </cfRule>
  </conditionalFormatting>
  <conditionalFormatting sqref="AA34">
    <cfRule type="expression" dxfId="8" priority="21">
      <formula>$X$34&lt;&gt;"CUMPLIMIENTO_TOTAL"</formula>
    </cfRule>
  </conditionalFormatting>
  <conditionalFormatting sqref="R8:R79">
    <cfRule type="cellIs" dxfId="7" priority="1" operator="equal">
      <formula>"INEXISTENTE"</formula>
    </cfRule>
    <cfRule type="cellIs" dxfId="6" priority="2" operator="equal">
      <formula>"ACEPTABLE"</formula>
    </cfRule>
    <cfRule type="cellIs" dxfId="5" priority="3" operator="equal">
      <formula>"FUERTE"</formula>
    </cfRule>
    <cfRule type="cellIs" dxfId="4" priority="4" operator="equal">
      <formula>"DÉBIL"</formula>
    </cfRule>
  </conditionalFormatting>
  <conditionalFormatting sqref="P8:P79">
    <cfRule type="expression" dxfId="3" priority="3302">
      <formula>#REF!="No existe control para el riesgo"</formula>
    </cfRule>
  </conditionalFormatting>
  <conditionalFormatting sqref="AA35:AA79">
    <cfRule type="expression" dxfId="2" priority="3341">
      <formula>#REF!&lt;&gt;"CUMPLIMIENTO_TOTAL"</formula>
    </cfRule>
  </conditionalFormatting>
  <dataValidations xWindow="910" yWindow="255" count="9">
    <dataValidation allowBlank="1" showInputMessage="1" showErrorMessage="1" promptTitle="FACTORES DE RIESGO" prompt="Seleccione el factor de riesgo interno o externo" sqref="D8:D79"/>
    <dataValidation allowBlank="1" showInputMessage="1" showErrorMessage="1" promptTitle="Análisis del indicador" prompt="Describa brevemente el comportamiento del indicador" sqref="L8:L79"/>
    <dataValidation allowBlank="1" showInputMessage="1" showErrorMessage="1" promptTitle="Limitación del control" prompt="Describa brevemente los problemas o limitantes tenidos al momento de aplicar el control establecido._x000a_En caso de &quot;NO EXISTE CONTROL&quot;, deje en blanco la celda" sqref="S8:T79"/>
    <dataValidation allowBlank="1" showInputMessage="1" showErrorMessage="1" promptTitle="Acción" prompt="Describa la forma en la cual se ha cumplido con la acción (oportunidad de mejora) que se implementó para tratar el riesgo" sqref="Y8:Y79"/>
    <dataValidation type="custom" allowBlank="1" showInputMessage="1" showErrorMessage="1" promptTitle="Soporte de cumplimiento" prompt="Registre información que evidencie el cumplimiento de la acción:_x000a_- Documento (físico, digital)._x000a_- Enlace web_x000a_- Fotografia, video_x000a_- Otros que considere pertinente._x000a_En caso de NO CUMPLIDA deje esta casilla en blanco" sqref="AA8:AA80">
      <formula1>X8="CUMPLIMIENTO_TOTAL"</formula1>
    </dataValidation>
    <dataValidation type="list" allowBlank="1" showInputMessage="1" showErrorMessage="1" promptTitle="SITUACION DEL RIESGO" prompt="Evalue luego del seguimiento el riesgo, para ello tenga en cuenta los resultados de:_x000a_- Medición y el análisis del indicador de riesgo_x000a_-Dificultades para la aplicación del control existente_x000a_-El cumplimiento y eficacia de la acción planteada." sqref="AB8:AB79">
      <formula1>"RIESGO CONTROLADO, REQUIERE NUEVA ACCIÓN, CONTINUA LA ACCIÓN ANTERIOR"</formula1>
    </dataValidation>
    <dataValidation type="list" allowBlank="1" showInputMessage="1" showErrorMessage="1" prompt="Determine en que estado esta la acción:_x000a__x000a_-Cumplimiento total (la acción se cumplió de acuerdo a lo planeado)_x000a_-Cumplimiento parcial (la acción aun esta en proceso de implementación)_x000a_- No cumplida (la accion no fue implementada de acuerdo a l planeado)" sqref="X8:X79">
      <formula1>INDIRECT(U8)</formula1>
    </dataValidation>
    <dataValidation type="list" allowBlank="1" showInputMessage="1" showErrorMessage="1" promptTitle="EFICACIA DE LA ACCIÓN" prompt="EFICAZ:  La acción implementada permite prevenir o mitigar el riesgo, _x000a_NO EFICAZ: la acción no previene o mitiga el riesgo._x000a_PENDIENTE EVALUACIÓN: La acción no se ha cumplido y aun esta en los términos._x000a_SIN EVALUACIÓN POR VENCIMIENTO: Acción no cumplida" sqref="Z8:Z79">
      <formula1>INDIRECT(X8)</formula1>
    </dataValidation>
    <dataValidation type="decimal" allowBlank="1" showInputMessage="1" showErrorMessage="1" promptTitle="% De medición del indicador" prompt="Sólo permite números" sqref="K8:K79">
      <formula1>-2E+22</formula1>
      <formula2>2E+21</formula2>
    </dataValidation>
  </dataValidations>
  <pageMargins left="1.3779527559055118" right="0.15748031496062992" top="0.59055118110236227" bottom="0.39370078740157483" header="0" footer="0"/>
  <pageSetup paperSize="125" scale="60" fitToHeight="10" orientation="landscape" horizontalDpi="1200" verticalDpi="1200" r:id="rId1"/>
  <headerFooter alignWithMargins="0"/>
  <drawing r:id="rId2"/>
  <extLst>
    <ext xmlns:x14="http://schemas.microsoft.com/office/spreadsheetml/2009/9/main" uri="{78C0D931-6437-407d-A8EE-F0AAD7539E65}">
      <x14:conditionalFormattings>
        <x14:conditionalFormatting xmlns:xm="http://schemas.microsoft.com/office/excel/2006/main">
          <x14:cfRule type="containsText" priority="126" operator="containsText" id="{5FF8A8BD-18FC-417B-850F-ACA90835F62D}">
            <xm:f>NOT(ISERROR(SEARCH(#REF!,Z8)))</xm:f>
            <xm:f>#REF!</xm:f>
            <x14:dxf>
              <font>
                <color rgb="FF9C0006"/>
              </font>
              <fill>
                <patternFill>
                  <bgColor rgb="FFFFC7CE"/>
                </patternFill>
              </fill>
            </x14:dxf>
          </x14:cfRule>
          <xm:sqref>Z8:Z79</xm:sqref>
        </x14:conditionalFormatting>
        <x14:conditionalFormatting xmlns:xm="http://schemas.microsoft.com/office/excel/2006/main">
          <x14:cfRule type="containsText" priority="128" operator="containsText" id="{13013706-2595-4270-A379-FEE68B7EE3BE}">
            <xm:f>NOT(ISERROR(SEARCH(#REF!,X8)))</xm:f>
            <xm:f>#REF!</xm:f>
            <x14:dxf>
              <font>
                <color rgb="FF9C0006"/>
              </font>
              <fill>
                <patternFill>
                  <bgColor rgb="FFFFC7CE"/>
                </patternFill>
              </fill>
            </x14:dxf>
          </x14:cfRule>
          <xm:sqref>X8:X79</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election activeCell="B10" sqref="B10"/>
    </sheetView>
  </sheetViews>
  <sheetFormatPr baseColWidth="10" defaultColWidth="11.42578125" defaultRowHeight="12.75" x14ac:dyDescent="0.2"/>
  <cols>
    <col min="1" max="1" width="4.5703125" customWidth="1"/>
    <col min="2" max="2" width="35.7109375" customWidth="1"/>
  </cols>
  <sheetData>
    <row r="1" spans="1:2" x14ac:dyDescent="0.2">
      <c r="A1" t="s">
        <v>9</v>
      </c>
    </row>
    <row r="3" spans="1:2" x14ac:dyDescent="0.2">
      <c r="A3" s="6" t="s">
        <v>10</v>
      </c>
    </row>
    <row r="5" spans="1:2" x14ac:dyDescent="0.2">
      <c r="A5">
        <v>1</v>
      </c>
      <c r="B5" t="s">
        <v>11</v>
      </c>
    </row>
    <row r="6" spans="1:2" x14ac:dyDescent="0.2">
      <c r="A6">
        <v>2</v>
      </c>
      <c r="B6" t="s">
        <v>12</v>
      </c>
    </row>
    <row r="7" spans="1:2" x14ac:dyDescent="0.2">
      <c r="A7">
        <v>3</v>
      </c>
      <c r="B7" t="s">
        <v>13</v>
      </c>
    </row>
    <row r="8" spans="1:2" x14ac:dyDescent="0.2">
      <c r="A8">
        <v>5</v>
      </c>
      <c r="B8" t="s">
        <v>14</v>
      </c>
    </row>
    <row r="9" spans="1:2" x14ac:dyDescent="0.2">
      <c r="A9">
        <v>6</v>
      </c>
      <c r="B9" t="s">
        <v>15</v>
      </c>
    </row>
    <row r="10" spans="1:2" x14ac:dyDescent="0.2">
      <c r="A10">
        <v>7</v>
      </c>
      <c r="B10" t="s">
        <v>16</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H115"/>
  <sheetViews>
    <sheetView zoomScale="110" zoomScaleNormal="110" workbookViewId="0">
      <selection activeCell="C70" sqref="C70:H70"/>
    </sheetView>
  </sheetViews>
  <sheetFormatPr baseColWidth="10" defaultColWidth="11.42578125" defaultRowHeight="12.75" x14ac:dyDescent="0.2"/>
  <cols>
    <col min="1" max="1" width="11.42578125" style="16"/>
    <col min="2" max="2" width="1.5703125" style="16" customWidth="1"/>
    <col min="3" max="8" width="11.7109375" customWidth="1"/>
    <col min="9" max="10" width="1.5703125" customWidth="1"/>
    <col min="11" max="11" width="9.7109375" customWidth="1"/>
    <col min="12" max="12" width="13.28515625" customWidth="1"/>
    <col min="13" max="13" width="13.7109375" customWidth="1"/>
    <col min="14" max="14" width="4.7109375" customWidth="1"/>
    <col min="15" max="19" width="15.7109375" customWidth="1"/>
    <col min="20" max="20" width="7.7109375" customWidth="1"/>
    <col min="241" max="241" width="53.85546875" customWidth="1"/>
    <col min="242" max="242" width="4.140625" customWidth="1"/>
    <col min="243" max="243" width="3.7109375" customWidth="1"/>
    <col min="244" max="245" width="4.7109375" customWidth="1"/>
    <col min="246" max="246" width="8.7109375" customWidth="1"/>
    <col min="247" max="249" width="16.7109375" customWidth="1"/>
    <col min="250" max="250" width="3.7109375" customWidth="1"/>
    <col min="497" max="497" width="53.85546875" customWidth="1"/>
    <col min="498" max="498" width="4.140625" customWidth="1"/>
    <col min="499" max="499" width="3.7109375" customWidth="1"/>
    <col min="500" max="501" width="4.7109375" customWidth="1"/>
    <col min="502" max="502" width="8.7109375" customWidth="1"/>
    <col min="503" max="505" width="16.7109375" customWidth="1"/>
    <col min="506" max="506" width="3.7109375" customWidth="1"/>
    <col min="753" max="753" width="53.85546875" customWidth="1"/>
    <col min="754" max="754" width="4.140625" customWidth="1"/>
    <col min="755" max="755" width="3.7109375" customWidth="1"/>
    <col min="756" max="757" width="4.7109375" customWidth="1"/>
    <col min="758" max="758" width="8.7109375" customWidth="1"/>
    <col min="759" max="761" width="16.7109375" customWidth="1"/>
    <col min="762" max="762" width="3.7109375" customWidth="1"/>
    <col min="1009" max="1009" width="53.85546875" customWidth="1"/>
    <col min="1010" max="1010" width="4.140625" customWidth="1"/>
    <col min="1011" max="1011" width="3.7109375" customWidth="1"/>
    <col min="1012" max="1013" width="4.7109375" customWidth="1"/>
    <col min="1014" max="1014" width="8.7109375" customWidth="1"/>
    <col min="1015" max="1017" width="16.7109375" customWidth="1"/>
    <col min="1018" max="1018" width="3.7109375" customWidth="1"/>
    <col min="1265" max="1265" width="53.85546875" customWidth="1"/>
    <col min="1266" max="1266" width="4.140625" customWidth="1"/>
    <col min="1267" max="1267" width="3.7109375" customWidth="1"/>
    <col min="1268" max="1269" width="4.7109375" customWidth="1"/>
    <col min="1270" max="1270" width="8.7109375" customWidth="1"/>
    <col min="1271" max="1273" width="16.7109375" customWidth="1"/>
    <col min="1274" max="1274" width="3.7109375" customWidth="1"/>
    <col min="1521" max="1521" width="53.85546875" customWidth="1"/>
    <col min="1522" max="1522" width="4.140625" customWidth="1"/>
    <col min="1523" max="1523" width="3.7109375" customWidth="1"/>
    <col min="1524" max="1525" width="4.7109375" customWidth="1"/>
    <col min="1526" max="1526" width="8.7109375" customWidth="1"/>
    <col min="1527" max="1529" width="16.7109375" customWidth="1"/>
    <col min="1530" max="1530" width="3.7109375" customWidth="1"/>
    <col min="1777" max="1777" width="53.85546875" customWidth="1"/>
    <col min="1778" max="1778" width="4.140625" customWidth="1"/>
    <col min="1779" max="1779" width="3.7109375" customWidth="1"/>
    <col min="1780" max="1781" width="4.7109375" customWidth="1"/>
    <col min="1782" max="1782" width="8.7109375" customWidth="1"/>
    <col min="1783" max="1785" width="16.7109375" customWidth="1"/>
    <col min="1786" max="1786" width="3.7109375" customWidth="1"/>
    <col min="2033" max="2033" width="53.85546875" customWidth="1"/>
    <col min="2034" max="2034" width="4.140625" customWidth="1"/>
    <col min="2035" max="2035" width="3.7109375" customWidth="1"/>
    <col min="2036" max="2037" width="4.7109375" customWidth="1"/>
    <col min="2038" max="2038" width="8.7109375" customWidth="1"/>
    <col min="2039" max="2041" width="16.7109375" customWidth="1"/>
    <col min="2042" max="2042" width="3.7109375" customWidth="1"/>
    <col min="2289" max="2289" width="53.85546875" customWidth="1"/>
    <col min="2290" max="2290" width="4.140625" customWidth="1"/>
    <col min="2291" max="2291" width="3.7109375" customWidth="1"/>
    <col min="2292" max="2293" width="4.7109375" customWidth="1"/>
    <col min="2294" max="2294" width="8.7109375" customWidth="1"/>
    <col min="2295" max="2297" width="16.7109375" customWidth="1"/>
    <col min="2298" max="2298" width="3.7109375" customWidth="1"/>
    <col min="2545" max="2545" width="53.85546875" customWidth="1"/>
    <col min="2546" max="2546" width="4.140625" customWidth="1"/>
    <col min="2547" max="2547" width="3.7109375" customWidth="1"/>
    <col min="2548" max="2549" width="4.7109375" customWidth="1"/>
    <col min="2550" max="2550" width="8.7109375" customWidth="1"/>
    <col min="2551" max="2553" width="16.7109375" customWidth="1"/>
    <col min="2554" max="2554" width="3.7109375" customWidth="1"/>
    <col min="2801" max="2801" width="53.85546875" customWidth="1"/>
    <col min="2802" max="2802" width="4.140625" customWidth="1"/>
    <col min="2803" max="2803" width="3.7109375" customWidth="1"/>
    <col min="2804" max="2805" width="4.7109375" customWidth="1"/>
    <col min="2806" max="2806" width="8.7109375" customWidth="1"/>
    <col min="2807" max="2809" width="16.7109375" customWidth="1"/>
    <col min="2810" max="2810" width="3.7109375" customWidth="1"/>
    <col min="3057" max="3057" width="53.85546875" customWidth="1"/>
    <col min="3058" max="3058" width="4.140625" customWidth="1"/>
    <col min="3059" max="3059" width="3.7109375" customWidth="1"/>
    <col min="3060" max="3061" width="4.7109375" customWidth="1"/>
    <col min="3062" max="3062" width="8.7109375" customWidth="1"/>
    <col min="3063" max="3065" width="16.7109375" customWidth="1"/>
    <col min="3066" max="3066" width="3.7109375" customWidth="1"/>
    <col min="3313" max="3313" width="53.85546875" customWidth="1"/>
    <col min="3314" max="3314" width="4.140625" customWidth="1"/>
    <col min="3315" max="3315" width="3.7109375" customWidth="1"/>
    <col min="3316" max="3317" width="4.7109375" customWidth="1"/>
    <col min="3318" max="3318" width="8.7109375" customWidth="1"/>
    <col min="3319" max="3321" width="16.7109375" customWidth="1"/>
    <col min="3322" max="3322" width="3.7109375" customWidth="1"/>
    <col min="3569" max="3569" width="53.85546875" customWidth="1"/>
    <col min="3570" max="3570" width="4.140625" customWidth="1"/>
    <col min="3571" max="3571" width="3.7109375" customWidth="1"/>
    <col min="3572" max="3573" width="4.7109375" customWidth="1"/>
    <col min="3574" max="3574" width="8.7109375" customWidth="1"/>
    <col min="3575" max="3577" width="16.7109375" customWidth="1"/>
    <col min="3578" max="3578" width="3.7109375" customWidth="1"/>
    <col min="3825" max="3825" width="53.85546875" customWidth="1"/>
    <col min="3826" max="3826" width="4.140625" customWidth="1"/>
    <col min="3827" max="3827" width="3.7109375" customWidth="1"/>
    <col min="3828" max="3829" width="4.7109375" customWidth="1"/>
    <col min="3830" max="3830" width="8.7109375" customWidth="1"/>
    <col min="3831" max="3833" width="16.7109375" customWidth="1"/>
    <col min="3834" max="3834" width="3.7109375" customWidth="1"/>
    <col min="4081" max="4081" width="53.85546875" customWidth="1"/>
    <col min="4082" max="4082" width="4.140625" customWidth="1"/>
    <col min="4083" max="4083" width="3.7109375" customWidth="1"/>
    <col min="4084" max="4085" width="4.7109375" customWidth="1"/>
    <col min="4086" max="4086" width="8.7109375" customWidth="1"/>
    <col min="4087" max="4089" width="16.7109375" customWidth="1"/>
    <col min="4090" max="4090" width="3.7109375" customWidth="1"/>
    <col min="4337" max="4337" width="53.85546875" customWidth="1"/>
    <col min="4338" max="4338" width="4.140625" customWidth="1"/>
    <col min="4339" max="4339" width="3.7109375" customWidth="1"/>
    <col min="4340" max="4341" width="4.7109375" customWidth="1"/>
    <col min="4342" max="4342" width="8.7109375" customWidth="1"/>
    <col min="4343" max="4345" width="16.7109375" customWidth="1"/>
    <col min="4346" max="4346" width="3.7109375" customWidth="1"/>
    <col min="4593" max="4593" width="53.85546875" customWidth="1"/>
    <col min="4594" max="4594" width="4.140625" customWidth="1"/>
    <col min="4595" max="4595" width="3.7109375" customWidth="1"/>
    <col min="4596" max="4597" width="4.7109375" customWidth="1"/>
    <col min="4598" max="4598" width="8.7109375" customWidth="1"/>
    <col min="4599" max="4601" width="16.7109375" customWidth="1"/>
    <col min="4602" max="4602" width="3.7109375" customWidth="1"/>
    <col min="4849" max="4849" width="53.85546875" customWidth="1"/>
    <col min="4850" max="4850" width="4.140625" customWidth="1"/>
    <col min="4851" max="4851" width="3.7109375" customWidth="1"/>
    <col min="4852" max="4853" width="4.7109375" customWidth="1"/>
    <col min="4854" max="4854" width="8.7109375" customWidth="1"/>
    <col min="4855" max="4857" width="16.7109375" customWidth="1"/>
    <col min="4858" max="4858" width="3.7109375" customWidth="1"/>
    <col min="5105" max="5105" width="53.85546875" customWidth="1"/>
    <col min="5106" max="5106" width="4.140625" customWidth="1"/>
    <col min="5107" max="5107" width="3.7109375" customWidth="1"/>
    <col min="5108" max="5109" width="4.7109375" customWidth="1"/>
    <col min="5110" max="5110" width="8.7109375" customWidth="1"/>
    <col min="5111" max="5113" width="16.7109375" customWidth="1"/>
    <col min="5114" max="5114" width="3.7109375" customWidth="1"/>
    <col min="5361" max="5361" width="53.85546875" customWidth="1"/>
    <col min="5362" max="5362" width="4.140625" customWidth="1"/>
    <col min="5363" max="5363" width="3.7109375" customWidth="1"/>
    <col min="5364" max="5365" width="4.7109375" customWidth="1"/>
    <col min="5366" max="5366" width="8.7109375" customWidth="1"/>
    <col min="5367" max="5369" width="16.7109375" customWidth="1"/>
    <col min="5370" max="5370" width="3.7109375" customWidth="1"/>
    <col min="5617" max="5617" width="53.85546875" customWidth="1"/>
    <col min="5618" max="5618" width="4.140625" customWidth="1"/>
    <col min="5619" max="5619" width="3.7109375" customWidth="1"/>
    <col min="5620" max="5621" width="4.7109375" customWidth="1"/>
    <col min="5622" max="5622" width="8.7109375" customWidth="1"/>
    <col min="5623" max="5625" width="16.7109375" customWidth="1"/>
    <col min="5626" max="5626" width="3.7109375" customWidth="1"/>
    <col min="5873" max="5873" width="53.85546875" customWidth="1"/>
    <col min="5874" max="5874" width="4.140625" customWidth="1"/>
    <col min="5875" max="5875" width="3.7109375" customWidth="1"/>
    <col min="5876" max="5877" width="4.7109375" customWidth="1"/>
    <col min="5878" max="5878" width="8.7109375" customWidth="1"/>
    <col min="5879" max="5881" width="16.7109375" customWidth="1"/>
    <col min="5882" max="5882" width="3.7109375" customWidth="1"/>
    <col min="6129" max="6129" width="53.85546875" customWidth="1"/>
    <col min="6130" max="6130" width="4.140625" customWidth="1"/>
    <col min="6131" max="6131" width="3.7109375" customWidth="1"/>
    <col min="6132" max="6133" width="4.7109375" customWidth="1"/>
    <col min="6134" max="6134" width="8.7109375" customWidth="1"/>
    <col min="6135" max="6137" width="16.7109375" customWidth="1"/>
    <col min="6138" max="6138" width="3.7109375" customWidth="1"/>
    <col min="6385" max="6385" width="53.85546875" customWidth="1"/>
    <col min="6386" max="6386" width="4.140625" customWidth="1"/>
    <col min="6387" max="6387" width="3.7109375" customWidth="1"/>
    <col min="6388" max="6389" width="4.7109375" customWidth="1"/>
    <col min="6390" max="6390" width="8.7109375" customWidth="1"/>
    <col min="6391" max="6393" width="16.7109375" customWidth="1"/>
    <col min="6394" max="6394" width="3.7109375" customWidth="1"/>
    <col min="6641" max="6641" width="53.85546875" customWidth="1"/>
    <col min="6642" max="6642" width="4.140625" customWidth="1"/>
    <col min="6643" max="6643" width="3.7109375" customWidth="1"/>
    <col min="6644" max="6645" width="4.7109375" customWidth="1"/>
    <col min="6646" max="6646" width="8.7109375" customWidth="1"/>
    <col min="6647" max="6649" width="16.7109375" customWidth="1"/>
    <col min="6650" max="6650" width="3.7109375" customWidth="1"/>
    <col min="6897" max="6897" width="53.85546875" customWidth="1"/>
    <col min="6898" max="6898" width="4.140625" customWidth="1"/>
    <col min="6899" max="6899" width="3.7109375" customWidth="1"/>
    <col min="6900" max="6901" width="4.7109375" customWidth="1"/>
    <col min="6902" max="6902" width="8.7109375" customWidth="1"/>
    <col min="6903" max="6905" width="16.7109375" customWidth="1"/>
    <col min="6906" max="6906" width="3.7109375" customWidth="1"/>
    <col min="7153" max="7153" width="53.85546875" customWidth="1"/>
    <col min="7154" max="7154" width="4.140625" customWidth="1"/>
    <col min="7155" max="7155" width="3.7109375" customWidth="1"/>
    <col min="7156" max="7157" width="4.7109375" customWidth="1"/>
    <col min="7158" max="7158" width="8.7109375" customWidth="1"/>
    <col min="7159" max="7161" width="16.7109375" customWidth="1"/>
    <col min="7162" max="7162" width="3.7109375" customWidth="1"/>
    <col min="7409" max="7409" width="53.85546875" customWidth="1"/>
    <col min="7410" max="7410" width="4.140625" customWidth="1"/>
    <col min="7411" max="7411" width="3.7109375" customWidth="1"/>
    <col min="7412" max="7413" width="4.7109375" customWidth="1"/>
    <col min="7414" max="7414" width="8.7109375" customWidth="1"/>
    <col min="7415" max="7417" width="16.7109375" customWidth="1"/>
    <col min="7418" max="7418" width="3.7109375" customWidth="1"/>
    <col min="7665" max="7665" width="53.85546875" customWidth="1"/>
    <col min="7666" max="7666" width="4.140625" customWidth="1"/>
    <col min="7667" max="7667" width="3.7109375" customWidth="1"/>
    <col min="7668" max="7669" width="4.7109375" customWidth="1"/>
    <col min="7670" max="7670" width="8.7109375" customWidth="1"/>
    <col min="7671" max="7673" width="16.7109375" customWidth="1"/>
    <col min="7674" max="7674" width="3.7109375" customWidth="1"/>
    <col min="7921" max="7921" width="53.85546875" customWidth="1"/>
    <col min="7922" max="7922" width="4.140625" customWidth="1"/>
    <col min="7923" max="7923" width="3.7109375" customWidth="1"/>
    <col min="7924" max="7925" width="4.7109375" customWidth="1"/>
    <col min="7926" max="7926" width="8.7109375" customWidth="1"/>
    <col min="7927" max="7929" width="16.7109375" customWidth="1"/>
    <col min="7930" max="7930" width="3.7109375" customWidth="1"/>
    <col min="8177" max="8177" width="53.85546875" customWidth="1"/>
    <col min="8178" max="8178" width="4.140625" customWidth="1"/>
    <col min="8179" max="8179" width="3.7109375" customWidth="1"/>
    <col min="8180" max="8181" width="4.7109375" customWidth="1"/>
    <col min="8182" max="8182" width="8.7109375" customWidth="1"/>
    <col min="8183" max="8185" width="16.7109375" customWidth="1"/>
    <col min="8186" max="8186" width="3.7109375" customWidth="1"/>
    <col min="8433" max="8433" width="53.85546875" customWidth="1"/>
    <col min="8434" max="8434" width="4.140625" customWidth="1"/>
    <col min="8435" max="8435" width="3.7109375" customWidth="1"/>
    <col min="8436" max="8437" width="4.7109375" customWidth="1"/>
    <col min="8438" max="8438" width="8.7109375" customWidth="1"/>
    <col min="8439" max="8441" width="16.7109375" customWidth="1"/>
    <col min="8442" max="8442" width="3.7109375" customWidth="1"/>
    <col min="8689" max="8689" width="53.85546875" customWidth="1"/>
    <col min="8690" max="8690" width="4.140625" customWidth="1"/>
    <col min="8691" max="8691" width="3.7109375" customWidth="1"/>
    <col min="8692" max="8693" width="4.7109375" customWidth="1"/>
    <col min="8694" max="8694" width="8.7109375" customWidth="1"/>
    <col min="8695" max="8697" width="16.7109375" customWidth="1"/>
    <col min="8698" max="8698" width="3.7109375" customWidth="1"/>
    <col min="8945" max="8945" width="53.85546875" customWidth="1"/>
    <col min="8946" max="8946" width="4.140625" customWidth="1"/>
    <col min="8947" max="8947" width="3.7109375" customWidth="1"/>
    <col min="8948" max="8949" width="4.7109375" customWidth="1"/>
    <col min="8950" max="8950" width="8.7109375" customWidth="1"/>
    <col min="8951" max="8953" width="16.7109375" customWidth="1"/>
    <col min="8954" max="8954" width="3.7109375" customWidth="1"/>
    <col min="9201" max="9201" width="53.85546875" customWidth="1"/>
    <col min="9202" max="9202" width="4.140625" customWidth="1"/>
    <col min="9203" max="9203" width="3.7109375" customWidth="1"/>
    <col min="9204" max="9205" width="4.7109375" customWidth="1"/>
    <col min="9206" max="9206" width="8.7109375" customWidth="1"/>
    <col min="9207" max="9209" width="16.7109375" customWidth="1"/>
    <col min="9210" max="9210" width="3.7109375" customWidth="1"/>
    <col min="9457" max="9457" width="53.85546875" customWidth="1"/>
    <col min="9458" max="9458" width="4.140625" customWidth="1"/>
    <col min="9459" max="9459" width="3.7109375" customWidth="1"/>
    <col min="9460" max="9461" width="4.7109375" customWidth="1"/>
    <col min="9462" max="9462" width="8.7109375" customWidth="1"/>
    <col min="9463" max="9465" width="16.7109375" customWidth="1"/>
    <col min="9466" max="9466" width="3.7109375" customWidth="1"/>
    <col min="9713" max="9713" width="53.85546875" customWidth="1"/>
    <col min="9714" max="9714" width="4.140625" customWidth="1"/>
    <col min="9715" max="9715" width="3.7109375" customWidth="1"/>
    <col min="9716" max="9717" width="4.7109375" customWidth="1"/>
    <col min="9718" max="9718" width="8.7109375" customWidth="1"/>
    <col min="9719" max="9721" width="16.7109375" customWidth="1"/>
    <col min="9722" max="9722" width="3.7109375" customWidth="1"/>
    <col min="9969" max="9969" width="53.85546875" customWidth="1"/>
    <col min="9970" max="9970" width="4.140625" customWidth="1"/>
    <col min="9971" max="9971" width="3.7109375" customWidth="1"/>
    <col min="9972" max="9973" width="4.7109375" customWidth="1"/>
    <col min="9974" max="9974" width="8.7109375" customWidth="1"/>
    <col min="9975" max="9977" width="16.7109375" customWidth="1"/>
    <col min="9978" max="9978" width="3.7109375" customWidth="1"/>
    <col min="10225" max="10225" width="53.85546875" customWidth="1"/>
    <col min="10226" max="10226" width="4.140625" customWidth="1"/>
    <col min="10227" max="10227" width="3.7109375" customWidth="1"/>
    <col min="10228" max="10229" width="4.7109375" customWidth="1"/>
    <col min="10230" max="10230" width="8.7109375" customWidth="1"/>
    <col min="10231" max="10233" width="16.7109375" customWidth="1"/>
    <col min="10234" max="10234" width="3.7109375" customWidth="1"/>
    <col min="10481" max="10481" width="53.85546875" customWidth="1"/>
    <col min="10482" max="10482" width="4.140625" customWidth="1"/>
    <col min="10483" max="10483" width="3.7109375" customWidth="1"/>
    <col min="10484" max="10485" width="4.7109375" customWidth="1"/>
    <col min="10486" max="10486" width="8.7109375" customWidth="1"/>
    <col min="10487" max="10489" width="16.7109375" customWidth="1"/>
    <col min="10490" max="10490" width="3.7109375" customWidth="1"/>
    <col min="10737" max="10737" width="53.85546875" customWidth="1"/>
    <col min="10738" max="10738" width="4.140625" customWidth="1"/>
    <col min="10739" max="10739" width="3.7109375" customWidth="1"/>
    <col min="10740" max="10741" width="4.7109375" customWidth="1"/>
    <col min="10742" max="10742" width="8.7109375" customWidth="1"/>
    <col min="10743" max="10745" width="16.7109375" customWidth="1"/>
    <col min="10746" max="10746" width="3.7109375" customWidth="1"/>
    <col min="10993" max="10993" width="53.85546875" customWidth="1"/>
    <col min="10994" max="10994" width="4.140625" customWidth="1"/>
    <col min="10995" max="10995" width="3.7109375" customWidth="1"/>
    <col min="10996" max="10997" width="4.7109375" customWidth="1"/>
    <col min="10998" max="10998" width="8.7109375" customWidth="1"/>
    <col min="10999" max="11001" width="16.7109375" customWidth="1"/>
    <col min="11002" max="11002" width="3.7109375" customWidth="1"/>
    <col min="11249" max="11249" width="53.85546875" customWidth="1"/>
    <col min="11250" max="11250" width="4.140625" customWidth="1"/>
    <col min="11251" max="11251" width="3.7109375" customWidth="1"/>
    <col min="11252" max="11253" width="4.7109375" customWidth="1"/>
    <col min="11254" max="11254" width="8.7109375" customWidth="1"/>
    <col min="11255" max="11257" width="16.7109375" customWidth="1"/>
    <col min="11258" max="11258" width="3.7109375" customWidth="1"/>
    <col min="11505" max="11505" width="53.85546875" customWidth="1"/>
    <col min="11506" max="11506" width="4.140625" customWidth="1"/>
    <col min="11507" max="11507" width="3.7109375" customWidth="1"/>
    <col min="11508" max="11509" width="4.7109375" customWidth="1"/>
    <col min="11510" max="11510" width="8.7109375" customWidth="1"/>
    <col min="11511" max="11513" width="16.7109375" customWidth="1"/>
    <col min="11514" max="11514" width="3.7109375" customWidth="1"/>
    <col min="11761" max="11761" width="53.85546875" customWidth="1"/>
    <col min="11762" max="11762" width="4.140625" customWidth="1"/>
    <col min="11763" max="11763" width="3.7109375" customWidth="1"/>
    <col min="11764" max="11765" width="4.7109375" customWidth="1"/>
    <col min="11766" max="11766" width="8.7109375" customWidth="1"/>
    <col min="11767" max="11769" width="16.7109375" customWidth="1"/>
    <col min="11770" max="11770" width="3.7109375" customWidth="1"/>
    <col min="12017" max="12017" width="53.85546875" customWidth="1"/>
    <col min="12018" max="12018" width="4.140625" customWidth="1"/>
    <col min="12019" max="12019" width="3.7109375" customWidth="1"/>
    <col min="12020" max="12021" width="4.7109375" customWidth="1"/>
    <col min="12022" max="12022" width="8.7109375" customWidth="1"/>
    <col min="12023" max="12025" width="16.7109375" customWidth="1"/>
    <col min="12026" max="12026" width="3.7109375" customWidth="1"/>
    <col min="12273" max="12273" width="53.85546875" customWidth="1"/>
    <col min="12274" max="12274" width="4.140625" customWidth="1"/>
    <col min="12275" max="12275" width="3.7109375" customWidth="1"/>
    <col min="12276" max="12277" width="4.7109375" customWidth="1"/>
    <col min="12278" max="12278" width="8.7109375" customWidth="1"/>
    <col min="12279" max="12281" width="16.7109375" customWidth="1"/>
    <col min="12282" max="12282" width="3.7109375" customWidth="1"/>
    <col min="12529" max="12529" width="53.85546875" customWidth="1"/>
    <col min="12530" max="12530" width="4.140625" customWidth="1"/>
    <col min="12531" max="12531" width="3.7109375" customWidth="1"/>
    <col min="12532" max="12533" width="4.7109375" customWidth="1"/>
    <col min="12534" max="12534" width="8.7109375" customWidth="1"/>
    <col min="12535" max="12537" width="16.7109375" customWidth="1"/>
    <col min="12538" max="12538" width="3.7109375" customWidth="1"/>
    <col min="12785" max="12785" width="53.85546875" customWidth="1"/>
    <col min="12786" max="12786" width="4.140625" customWidth="1"/>
    <col min="12787" max="12787" width="3.7109375" customWidth="1"/>
    <col min="12788" max="12789" width="4.7109375" customWidth="1"/>
    <col min="12790" max="12790" width="8.7109375" customWidth="1"/>
    <col min="12791" max="12793" width="16.7109375" customWidth="1"/>
    <col min="12794" max="12794" width="3.7109375" customWidth="1"/>
    <col min="13041" max="13041" width="53.85546875" customWidth="1"/>
    <col min="13042" max="13042" width="4.140625" customWidth="1"/>
    <col min="13043" max="13043" width="3.7109375" customWidth="1"/>
    <col min="13044" max="13045" width="4.7109375" customWidth="1"/>
    <col min="13046" max="13046" width="8.7109375" customWidth="1"/>
    <col min="13047" max="13049" width="16.7109375" customWidth="1"/>
    <col min="13050" max="13050" width="3.7109375" customWidth="1"/>
    <col min="13297" max="13297" width="53.85546875" customWidth="1"/>
    <col min="13298" max="13298" width="4.140625" customWidth="1"/>
    <col min="13299" max="13299" width="3.7109375" customWidth="1"/>
    <col min="13300" max="13301" width="4.7109375" customWidth="1"/>
    <col min="13302" max="13302" width="8.7109375" customWidth="1"/>
    <col min="13303" max="13305" width="16.7109375" customWidth="1"/>
    <col min="13306" max="13306" width="3.7109375" customWidth="1"/>
    <col min="13553" max="13553" width="53.85546875" customWidth="1"/>
    <col min="13554" max="13554" width="4.140625" customWidth="1"/>
    <col min="13555" max="13555" width="3.7109375" customWidth="1"/>
    <col min="13556" max="13557" width="4.7109375" customWidth="1"/>
    <col min="13558" max="13558" width="8.7109375" customWidth="1"/>
    <col min="13559" max="13561" width="16.7109375" customWidth="1"/>
    <col min="13562" max="13562" width="3.7109375" customWidth="1"/>
    <col min="13809" max="13809" width="53.85546875" customWidth="1"/>
    <col min="13810" max="13810" width="4.140625" customWidth="1"/>
    <col min="13811" max="13811" width="3.7109375" customWidth="1"/>
    <col min="13812" max="13813" width="4.7109375" customWidth="1"/>
    <col min="13814" max="13814" width="8.7109375" customWidth="1"/>
    <col min="13815" max="13817" width="16.7109375" customWidth="1"/>
    <col min="13818" max="13818" width="3.7109375" customWidth="1"/>
    <col min="14065" max="14065" width="53.85546875" customWidth="1"/>
    <col min="14066" max="14066" width="4.140625" customWidth="1"/>
    <col min="14067" max="14067" width="3.7109375" customWidth="1"/>
    <col min="14068" max="14069" width="4.7109375" customWidth="1"/>
    <col min="14070" max="14070" width="8.7109375" customWidth="1"/>
    <col min="14071" max="14073" width="16.7109375" customWidth="1"/>
    <col min="14074" max="14074" width="3.7109375" customWidth="1"/>
    <col min="14321" max="14321" width="53.85546875" customWidth="1"/>
    <col min="14322" max="14322" width="4.140625" customWidth="1"/>
    <col min="14323" max="14323" width="3.7109375" customWidth="1"/>
    <col min="14324" max="14325" width="4.7109375" customWidth="1"/>
    <col min="14326" max="14326" width="8.7109375" customWidth="1"/>
    <col min="14327" max="14329" width="16.7109375" customWidth="1"/>
    <col min="14330" max="14330" width="3.7109375" customWidth="1"/>
    <col min="14577" max="14577" width="53.85546875" customWidth="1"/>
    <col min="14578" max="14578" width="4.140625" customWidth="1"/>
    <col min="14579" max="14579" width="3.7109375" customWidth="1"/>
    <col min="14580" max="14581" width="4.7109375" customWidth="1"/>
    <col min="14582" max="14582" width="8.7109375" customWidth="1"/>
    <col min="14583" max="14585" width="16.7109375" customWidth="1"/>
    <col min="14586" max="14586" width="3.7109375" customWidth="1"/>
    <col min="14833" max="14833" width="53.85546875" customWidth="1"/>
    <col min="14834" max="14834" width="4.140625" customWidth="1"/>
    <col min="14835" max="14835" width="3.7109375" customWidth="1"/>
    <col min="14836" max="14837" width="4.7109375" customWidth="1"/>
    <col min="14838" max="14838" width="8.7109375" customWidth="1"/>
    <col min="14839" max="14841" width="16.7109375" customWidth="1"/>
    <col min="14842" max="14842" width="3.7109375" customWidth="1"/>
    <col min="15089" max="15089" width="53.85546875" customWidth="1"/>
    <col min="15090" max="15090" width="4.140625" customWidth="1"/>
    <col min="15091" max="15091" width="3.7109375" customWidth="1"/>
    <col min="15092" max="15093" width="4.7109375" customWidth="1"/>
    <col min="15094" max="15094" width="8.7109375" customWidth="1"/>
    <col min="15095" max="15097" width="16.7109375" customWidth="1"/>
    <col min="15098" max="15098" width="3.7109375" customWidth="1"/>
    <col min="15345" max="15345" width="53.85546875" customWidth="1"/>
    <col min="15346" max="15346" width="4.140625" customWidth="1"/>
    <col min="15347" max="15347" width="3.7109375" customWidth="1"/>
    <col min="15348" max="15349" width="4.7109375" customWidth="1"/>
    <col min="15350" max="15350" width="8.7109375" customWidth="1"/>
    <col min="15351" max="15353" width="16.7109375" customWidth="1"/>
    <col min="15354" max="15354" width="3.7109375" customWidth="1"/>
    <col min="15601" max="15601" width="53.85546875" customWidth="1"/>
    <col min="15602" max="15602" width="4.140625" customWidth="1"/>
    <col min="15603" max="15603" width="3.7109375" customWidth="1"/>
    <col min="15604" max="15605" width="4.7109375" customWidth="1"/>
    <col min="15606" max="15606" width="8.7109375" customWidth="1"/>
    <col min="15607" max="15609" width="16.7109375" customWidth="1"/>
    <col min="15610" max="15610" width="3.7109375" customWidth="1"/>
    <col min="15857" max="15857" width="53.85546875" customWidth="1"/>
    <col min="15858" max="15858" width="4.140625" customWidth="1"/>
    <col min="15859" max="15859" width="3.7109375" customWidth="1"/>
    <col min="15860" max="15861" width="4.7109375" customWidth="1"/>
    <col min="15862" max="15862" width="8.7109375" customWidth="1"/>
    <col min="15863" max="15865" width="16.7109375" customWidth="1"/>
    <col min="15866" max="15866" width="3.7109375" customWidth="1"/>
    <col min="16113" max="16113" width="53.85546875" customWidth="1"/>
    <col min="16114" max="16114" width="4.140625" customWidth="1"/>
    <col min="16115" max="16115" width="3.7109375" customWidth="1"/>
    <col min="16116" max="16117" width="4.7109375" customWidth="1"/>
    <col min="16118" max="16118" width="8.7109375" customWidth="1"/>
    <col min="16119" max="16121" width="16.7109375" customWidth="1"/>
    <col min="16122" max="16122" width="3.7109375" customWidth="1"/>
  </cols>
  <sheetData>
    <row r="1" spans="1:34" ht="15.75" x14ac:dyDescent="0.25">
      <c r="A1" s="473" t="s">
        <v>62</v>
      </c>
      <c r="B1" s="474"/>
      <c r="C1" s="474"/>
      <c r="D1" s="474"/>
      <c r="E1" s="474"/>
      <c r="F1" s="474"/>
      <c r="G1" s="474"/>
      <c r="H1" s="474"/>
      <c r="I1" s="474"/>
      <c r="J1" s="474"/>
      <c r="K1" s="474"/>
      <c r="L1" s="474"/>
      <c r="M1" s="474"/>
      <c r="N1" s="474"/>
      <c r="O1" s="474"/>
      <c r="P1" s="474"/>
      <c r="Q1" s="474"/>
      <c r="R1" s="474"/>
      <c r="S1" s="474"/>
      <c r="T1" s="475"/>
    </row>
    <row r="2" spans="1:34" ht="15.75" x14ac:dyDescent="0.25">
      <c r="A2" s="24"/>
      <c r="B2" s="25"/>
      <c r="C2" s="25"/>
      <c r="D2" s="25"/>
      <c r="E2" s="25"/>
      <c r="F2" s="25"/>
      <c r="G2" s="25"/>
      <c r="H2" s="25"/>
      <c r="I2" s="25"/>
      <c r="J2" s="25"/>
      <c r="K2" s="25"/>
      <c r="L2" s="25"/>
      <c r="M2" s="25"/>
      <c r="N2" s="25"/>
      <c r="O2" s="25"/>
      <c r="P2" s="25"/>
      <c r="Q2" s="25"/>
      <c r="R2" s="36"/>
      <c r="S2" s="36"/>
      <c r="T2" s="26"/>
    </row>
    <row r="3" spans="1:34" ht="15.75" x14ac:dyDescent="0.25">
      <c r="A3" s="470" t="s">
        <v>61</v>
      </c>
      <c r="B3" s="471"/>
      <c r="C3" s="471"/>
      <c r="D3" s="471"/>
      <c r="E3" s="471"/>
      <c r="F3" s="471"/>
      <c r="G3" s="471"/>
      <c r="H3" s="471"/>
      <c r="I3" s="471"/>
      <c r="J3" s="471"/>
      <c r="K3" s="471"/>
      <c r="L3" s="471"/>
      <c r="M3" s="471"/>
      <c r="N3" s="471"/>
      <c r="O3" s="471"/>
      <c r="P3" s="471"/>
      <c r="Q3" s="471"/>
      <c r="R3" s="471"/>
      <c r="S3" s="471"/>
      <c r="T3" s="472"/>
    </row>
    <row r="4" spans="1:34" x14ac:dyDescent="0.2">
      <c r="A4" s="20"/>
      <c r="B4" s="21"/>
      <c r="C4" s="22"/>
      <c r="D4" s="22"/>
      <c r="E4" s="22"/>
      <c r="F4" s="22"/>
      <c r="G4" s="22"/>
      <c r="H4" s="22"/>
      <c r="I4" s="22"/>
      <c r="J4" s="22"/>
      <c r="K4" s="22"/>
      <c r="L4" s="22"/>
      <c r="M4" s="22"/>
      <c r="N4" s="22"/>
      <c r="O4" s="22"/>
      <c r="P4" s="22"/>
      <c r="Q4" s="22"/>
      <c r="R4" s="22"/>
      <c r="S4" s="22"/>
      <c r="T4" s="23"/>
    </row>
    <row r="5" spans="1:34" ht="13.5" thickBot="1" x14ac:dyDescent="0.25">
      <c r="A5" s="27"/>
      <c r="B5" s="27"/>
      <c r="C5" s="28"/>
      <c r="D5" s="28"/>
      <c r="E5" s="28"/>
      <c r="F5" s="28"/>
      <c r="G5" s="28"/>
      <c r="H5" s="28"/>
      <c r="I5" s="28"/>
      <c r="J5" s="28"/>
      <c r="K5" s="28"/>
      <c r="L5" s="28"/>
      <c r="M5" s="28"/>
      <c r="N5" s="28"/>
      <c r="O5" s="28"/>
      <c r="P5" s="28"/>
      <c r="Q5" s="28"/>
      <c r="R5" s="28"/>
      <c r="S5" s="28"/>
      <c r="T5" s="28"/>
    </row>
    <row r="6" spans="1:34" ht="24" customHeight="1" x14ac:dyDescent="0.2">
      <c r="A6" s="29" t="s">
        <v>18</v>
      </c>
      <c r="B6" s="481"/>
      <c r="C6" s="438" t="s">
        <v>77</v>
      </c>
      <c r="D6" s="438"/>
      <c r="E6" s="438"/>
      <c r="F6" s="438"/>
      <c r="G6" s="438"/>
      <c r="H6" s="438"/>
      <c r="I6" s="485"/>
      <c r="J6" s="464"/>
      <c r="K6" s="484" t="s">
        <v>76</v>
      </c>
      <c r="L6" s="484"/>
      <c r="M6" s="484"/>
      <c r="N6" s="484"/>
      <c r="O6" s="484"/>
      <c r="P6" s="484"/>
      <c r="Q6" s="484"/>
      <c r="R6" s="38"/>
      <c r="S6" s="38"/>
      <c r="T6" s="476"/>
    </row>
    <row r="7" spans="1:34" ht="15" customHeight="1" x14ac:dyDescent="0.2">
      <c r="A7" s="460" t="s">
        <v>20</v>
      </c>
      <c r="B7" s="482"/>
      <c r="C7" s="439"/>
      <c r="D7" s="439"/>
      <c r="E7" s="439"/>
      <c r="F7" s="439"/>
      <c r="G7" s="439"/>
      <c r="H7" s="439"/>
      <c r="I7" s="486"/>
      <c r="J7" s="465"/>
      <c r="K7" s="437" t="s">
        <v>90</v>
      </c>
      <c r="L7" s="437"/>
      <c r="M7" s="437"/>
      <c r="N7" s="437"/>
      <c r="O7" s="437"/>
      <c r="P7" s="437"/>
      <c r="Q7" s="437"/>
      <c r="R7" s="437"/>
      <c r="S7" s="437"/>
      <c r="T7" s="477"/>
    </row>
    <row r="8" spans="1:34" ht="15" customHeight="1" x14ac:dyDescent="0.2">
      <c r="A8" s="460"/>
      <c r="B8" s="482"/>
      <c r="C8" s="452" t="s">
        <v>19</v>
      </c>
      <c r="D8" s="452"/>
      <c r="E8" s="452"/>
      <c r="F8" s="452" t="s">
        <v>215</v>
      </c>
      <c r="G8" s="452"/>
      <c r="H8" s="452"/>
      <c r="I8" s="486"/>
      <c r="J8" s="465"/>
      <c r="K8" s="437"/>
      <c r="L8" s="437"/>
      <c r="M8" s="437"/>
      <c r="N8" s="437"/>
      <c r="O8" s="437"/>
      <c r="P8" s="437"/>
      <c r="Q8" s="437"/>
      <c r="R8" s="437"/>
      <c r="S8" s="437"/>
      <c r="T8" s="477"/>
    </row>
    <row r="9" spans="1:34" ht="15" customHeight="1" x14ac:dyDescent="0.2">
      <c r="A9" s="460"/>
      <c r="B9" s="482"/>
      <c r="C9" s="440" t="s">
        <v>32</v>
      </c>
      <c r="D9" s="440"/>
      <c r="E9" s="440"/>
      <c r="F9" s="440" t="s">
        <v>247</v>
      </c>
      <c r="G9" s="440"/>
      <c r="H9" s="440"/>
      <c r="I9" s="486"/>
      <c r="J9" s="465"/>
      <c r="K9" s="437" t="s">
        <v>394</v>
      </c>
      <c r="L9" s="437"/>
      <c r="M9" s="437"/>
      <c r="N9" s="437"/>
      <c r="O9" s="437"/>
      <c r="P9" s="437"/>
      <c r="Q9" s="437"/>
      <c r="R9" s="437"/>
      <c r="S9" s="437"/>
      <c r="T9" s="477"/>
      <c r="W9" s="7"/>
      <c r="X9" s="7"/>
      <c r="Y9" s="7"/>
      <c r="Z9" s="7"/>
      <c r="AA9" s="7"/>
      <c r="AB9" s="7"/>
      <c r="AC9" s="7"/>
      <c r="AD9" s="7"/>
      <c r="AE9" s="7"/>
      <c r="AF9" s="7"/>
      <c r="AG9" s="7"/>
      <c r="AH9" s="7"/>
    </row>
    <row r="10" spans="1:34" ht="12.75" customHeight="1" x14ac:dyDescent="0.2">
      <c r="A10" s="460"/>
      <c r="B10" s="482"/>
      <c r="C10" s="440" t="s">
        <v>33</v>
      </c>
      <c r="D10" s="440"/>
      <c r="E10" s="440"/>
      <c r="F10" s="440" t="s">
        <v>37</v>
      </c>
      <c r="G10" s="440"/>
      <c r="H10" s="440"/>
      <c r="I10" s="486"/>
      <c r="J10" s="465"/>
      <c r="K10" s="437"/>
      <c r="L10" s="437"/>
      <c r="M10" s="437"/>
      <c r="N10" s="437"/>
      <c r="O10" s="437"/>
      <c r="P10" s="437"/>
      <c r="Q10" s="437"/>
      <c r="R10" s="437"/>
      <c r="S10" s="437"/>
      <c r="T10" s="477"/>
      <c r="W10" s="488"/>
      <c r="X10" s="488"/>
      <c r="Y10" s="488"/>
      <c r="Z10" s="489"/>
      <c r="AA10" s="488"/>
      <c r="AB10" s="488"/>
      <c r="AC10" s="488"/>
      <c r="AD10" s="488"/>
      <c r="AE10" s="488"/>
      <c r="AF10" s="488"/>
      <c r="AG10" s="488"/>
      <c r="AH10" s="488"/>
    </row>
    <row r="11" spans="1:34" ht="15" customHeight="1" x14ac:dyDescent="0.2">
      <c r="A11" s="460"/>
      <c r="B11" s="482"/>
      <c r="C11" s="440" t="s">
        <v>34</v>
      </c>
      <c r="D11" s="440"/>
      <c r="E11" s="440"/>
      <c r="F11" s="440" t="s">
        <v>38</v>
      </c>
      <c r="G11" s="440"/>
      <c r="H11" s="440"/>
      <c r="I11" s="486"/>
      <c r="J11" s="465"/>
      <c r="K11" s="437"/>
      <c r="L11" s="437"/>
      <c r="M11" s="437"/>
      <c r="N11" s="437"/>
      <c r="O11" s="437"/>
      <c r="P11" s="437"/>
      <c r="Q11" s="437"/>
      <c r="R11" s="437"/>
      <c r="S11" s="437"/>
      <c r="T11" s="477"/>
      <c r="W11" s="488"/>
      <c r="X11" s="488"/>
      <c r="Y11" s="488"/>
      <c r="Z11" s="489"/>
      <c r="AA11" s="488"/>
      <c r="AB11" s="488"/>
      <c r="AC11" s="488"/>
      <c r="AD11" s="488"/>
      <c r="AE11" s="488"/>
      <c r="AF11" s="488"/>
      <c r="AG11" s="488"/>
      <c r="AH11" s="488"/>
    </row>
    <row r="12" spans="1:34" ht="12.75" customHeight="1" x14ac:dyDescent="0.2">
      <c r="A12" s="460"/>
      <c r="B12" s="482"/>
      <c r="C12" s="440" t="s">
        <v>35</v>
      </c>
      <c r="D12" s="440"/>
      <c r="E12" s="440"/>
      <c r="F12" s="440" t="s">
        <v>39</v>
      </c>
      <c r="G12" s="440"/>
      <c r="H12" s="440"/>
      <c r="I12" s="486"/>
      <c r="J12" s="465"/>
      <c r="K12" s="437" t="s">
        <v>91</v>
      </c>
      <c r="L12" s="437"/>
      <c r="M12" s="437"/>
      <c r="N12" s="437"/>
      <c r="O12" s="437"/>
      <c r="P12" s="437"/>
      <c r="Q12" s="437"/>
      <c r="R12" s="437"/>
      <c r="S12" s="437"/>
      <c r="T12" s="477"/>
    </row>
    <row r="13" spans="1:34" ht="12.75" customHeight="1" x14ac:dyDescent="0.2">
      <c r="A13" s="460"/>
      <c r="B13" s="482"/>
      <c r="C13" s="440" t="s">
        <v>218</v>
      </c>
      <c r="D13" s="440"/>
      <c r="E13" s="440"/>
      <c r="F13" s="440" t="s">
        <v>216</v>
      </c>
      <c r="G13" s="440"/>
      <c r="H13" s="440"/>
      <c r="I13" s="486"/>
      <c r="J13" s="465"/>
      <c r="K13" s="437"/>
      <c r="L13" s="437"/>
      <c r="M13" s="437"/>
      <c r="N13" s="437"/>
      <c r="O13" s="437"/>
      <c r="P13" s="437"/>
      <c r="Q13" s="437"/>
      <c r="R13" s="437"/>
      <c r="S13" s="437"/>
      <c r="T13" s="477"/>
    </row>
    <row r="14" spans="1:34" ht="19.5" customHeight="1" x14ac:dyDescent="0.2">
      <c r="A14" s="460"/>
      <c r="B14" s="482"/>
      <c r="C14" s="440" t="s">
        <v>36</v>
      </c>
      <c r="D14" s="440"/>
      <c r="E14" s="440"/>
      <c r="F14" s="440" t="s">
        <v>217</v>
      </c>
      <c r="G14" s="440"/>
      <c r="H14" s="440"/>
      <c r="I14" s="486"/>
      <c r="J14" s="465"/>
      <c r="K14" s="437" t="s">
        <v>92</v>
      </c>
      <c r="L14" s="437"/>
      <c r="M14" s="437"/>
      <c r="N14" s="437"/>
      <c r="O14" s="437"/>
      <c r="P14" s="437"/>
      <c r="Q14" s="437"/>
      <c r="R14" s="437"/>
      <c r="S14" s="437"/>
      <c r="T14" s="477"/>
    </row>
    <row r="15" spans="1:34" ht="12.75" customHeight="1" x14ac:dyDescent="0.2">
      <c r="A15" s="460"/>
      <c r="B15" s="482"/>
      <c r="C15" s="440"/>
      <c r="D15" s="440"/>
      <c r="E15" s="440"/>
      <c r="F15" s="513"/>
      <c r="G15" s="513"/>
      <c r="H15" s="513"/>
      <c r="I15" s="486"/>
      <c r="J15" s="465"/>
      <c r="K15" s="437" t="s">
        <v>93</v>
      </c>
      <c r="L15" s="437"/>
      <c r="M15" s="437"/>
      <c r="N15" s="437"/>
      <c r="O15" s="437"/>
      <c r="P15" s="437"/>
      <c r="Q15" s="437"/>
      <c r="R15" s="437"/>
      <c r="S15" s="437"/>
      <c r="T15" s="477"/>
    </row>
    <row r="16" spans="1:34" ht="12.75" customHeight="1" x14ac:dyDescent="0.2">
      <c r="A16" s="460"/>
      <c r="B16" s="482"/>
      <c r="C16" s="440" t="s">
        <v>78</v>
      </c>
      <c r="D16" s="440"/>
      <c r="E16" s="440"/>
      <c r="F16" s="440"/>
      <c r="G16" s="440"/>
      <c r="H16" s="440"/>
      <c r="I16" s="486"/>
      <c r="J16" s="465"/>
      <c r="K16" s="437"/>
      <c r="L16" s="437"/>
      <c r="M16" s="437"/>
      <c r="N16" s="437"/>
      <c r="O16" s="437"/>
      <c r="P16" s="437"/>
      <c r="Q16" s="437"/>
      <c r="R16" s="437"/>
      <c r="S16" s="437"/>
      <c r="T16" s="477"/>
    </row>
    <row r="17" spans="1:21" ht="12.75" customHeight="1" x14ac:dyDescent="0.2">
      <c r="A17" s="460"/>
      <c r="B17" s="482"/>
      <c r="C17" s="440"/>
      <c r="D17" s="440"/>
      <c r="E17" s="440"/>
      <c r="F17" s="440"/>
      <c r="G17" s="440"/>
      <c r="H17" s="440"/>
      <c r="I17" s="486"/>
      <c r="J17" s="465"/>
      <c r="K17" s="437"/>
      <c r="L17" s="437"/>
      <c r="M17" s="437"/>
      <c r="N17" s="437"/>
      <c r="O17" s="437"/>
      <c r="P17" s="437"/>
      <c r="Q17" s="437"/>
      <c r="R17" s="437"/>
      <c r="S17" s="437"/>
      <c r="T17" s="477"/>
    </row>
    <row r="18" spans="1:21" ht="13.5" thickBot="1" x14ac:dyDescent="0.25">
      <c r="A18" s="461"/>
      <c r="B18" s="483"/>
      <c r="C18" s="479"/>
      <c r="D18" s="479"/>
      <c r="E18" s="479"/>
      <c r="F18" s="479"/>
      <c r="G18" s="479"/>
      <c r="H18" s="479"/>
      <c r="I18" s="487"/>
      <c r="J18" s="466"/>
      <c r="K18" s="480"/>
      <c r="L18" s="480"/>
      <c r="M18" s="480"/>
      <c r="N18" s="480"/>
      <c r="O18" s="480"/>
      <c r="P18" s="480"/>
      <c r="Q18" s="480"/>
      <c r="R18" s="37"/>
      <c r="S18" s="37"/>
      <c r="T18" s="478"/>
    </row>
    <row r="19" spans="1:21" ht="24" customHeight="1" x14ac:dyDescent="0.2">
      <c r="A19" s="30" t="s">
        <v>21</v>
      </c>
      <c r="B19" s="445"/>
      <c r="C19" s="438" t="s">
        <v>48</v>
      </c>
      <c r="D19" s="438"/>
      <c r="E19" s="438"/>
      <c r="F19" s="438"/>
      <c r="G19" s="438"/>
      <c r="H19" s="438"/>
      <c r="I19" s="447"/>
      <c r="J19" s="464"/>
      <c r="K19" s="63"/>
      <c r="L19" s="63"/>
      <c r="M19" s="63"/>
      <c r="N19" s="63"/>
      <c r="O19" s="63"/>
      <c r="P19" s="63"/>
      <c r="Q19" s="63"/>
      <c r="R19" s="63"/>
      <c r="S19" s="63"/>
      <c r="T19" s="490"/>
    </row>
    <row r="20" spans="1:21" ht="12.75" customHeight="1" x14ac:dyDescent="0.2">
      <c r="A20" s="460" t="s">
        <v>22</v>
      </c>
      <c r="B20" s="446"/>
      <c r="C20" s="469"/>
      <c r="D20" s="469"/>
      <c r="E20" s="469"/>
      <c r="F20" s="469"/>
      <c r="G20" s="469"/>
      <c r="H20" s="469"/>
      <c r="I20" s="448"/>
      <c r="J20" s="465"/>
      <c r="K20" s="493" t="s">
        <v>191</v>
      </c>
      <c r="L20" s="493"/>
      <c r="M20" s="493"/>
      <c r="N20" s="493"/>
      <c r="O20" s="493"/>
      <c r="P20" s="493"/>
      <c r="Q20" s="493"/>
      <c r="R20" s="493"/>
      <c r="S20" s="493"/>
      <c r="T20" s="491"/>
      <c r="U20" s="8"/>
    </row>
    <row r="21" spans="1:21" ht="12.75" customHeight="1" x14ac:dyDescent="0.2">
      <c r="A21" s="460"/>
      <c r="B21" s="446"/>
      <c r="C21" s="462" t="s">
        <v>94</v>
      </c>
      <c r="D21" s="462"/>
      <c r="E21" s="462"/>
      <c r="F21" s="462"/>
      <c r="G21" s="462"/>
      <c r="H21" s="462"/>
      <c r="I21" s="448"/>
      <c r="J21" s="465"/>
      <c r="K21" s="497" t="s">
        <v>23</v>
      </c>
      <c r="L21" s="45" t="s">
        <v>192</v>
      </c>
      <c r="M21" s="46" t="s">
        <v>142</v>
      </c>
      <c r="N21" s="46">
        <v>5</v>
      </c>
      <c r="O21" s="47">
        <v>5</v>
      </c>
      <c r="P21" s="48">
        <v>10</v>
      </c>
      <c r="Q21" s="48">
        <v>15</v>
      </c>
      <c r="R21" s="48">
        <v>20</v>
      </c>
      <c r="S21" s="48">
        <v>25</v>
      </c>
      <c r="T21" s="491"/>
      <c r="U21" s="7"/>
    </row>
    <row r="22" spans="1:21" x14ac:dyDescent="0.2">
      <c r="A22" s="460"/>
      <c r="B22" s="446"/>
      <c r="C22" s="462" t="s">
        <v>205</v>
      </c>
      <c r="D22" s="462"/>
      <c r="E22" s="462"/>
      <c r="F22" s="462"/>
      <c r="G22" s="462"/>
      <c r="H22" s="462"/>
      <c r="I22" s="448"/>
      <c r="J22" s="465"/>
      <c r="K22" s="498"/>
      <c r="L22" s="49" t="s">
        <v>193</v>
      </c>
      <c r="M22" s="46" t="s">
        <v>194</v>
      </c>
      <c r="N22" s="46">
        <v>4</v>
      </c>
      <c r="O22" s="47">
        <v>4</v>
      </c>
      <c r="P22" s="47">
        <v>8</v>
      </c>
      <c r="Q22" s="48">
        <v>12</v>
      </c>
      <c r="R22" s="48">
        <v>16</v>
      </c>
      <c r="S22" s="48">
        <v>20</v>
      </c>
      <c r="T22" s="491"/>
      <c r="U22" s="7"/>
    </row>
    <row r="23" spans="1:21" x14ac:dyDescent="0.2">
      <c r="A23" s="460"/>
      <c r="B23" s="446"/>
      <c r="C23" s="462" t="s">
        <v>206</v>
      </c>
      <c r="D23" s="462"/>
      <c r="E23" s="462"/>
      <c r="F23" s="462"/>
      <c r="G23" s="462"/>
      <c r="H23" s="462"/>
      <c r="I23" s="448"/>
      <c r="J23" s="465"/>
      <c r="K23" s="498"/>
      <c r="L23" s="49" t="s">
        <v>195</v>
      </c>
      <c r="M23" s="46" t="s">
        <v>99</v>
      </c>
      <c r="N23" s="46">
        <v>3</v>
      </c>
      <c r="O23" s="50">
        <v>3</v>
      </c>
      <c r="P23" s="47">
        <v>6</v>
      </c>
      <c r="Q23" s="47">
        <v>9</v>
      </c>
      <c r="R23" s="48">
        <v>12</v>
      </c>
      <c r="S23" s="48">
        <v>15</v>
      </c>
      <c r="T23" s="491"/>
      <c r="U23" s="7"/>
    </row>
    <row r="24" spans="1:21" x14ac:dyDescent="0.2">
      <c r="A24" s="460"/>
      <c r="B24" s="446"/>
      <c r="C24" s="462" t="s">
        <v>209</v>
      </c>
      <c r="D24" s="462"/>
      <c r="E24" s="462"/>
      <c r="F24" s="462"/>
      <c r="G24" s="462"/>
      <c r="H24" s="462"/>
      <c r="I24" s="448"/>
      <c r="J24" s="465"/>
      <c r="K24" s="498"/>
      <c r="L24" s="49" t="s">
        <v>196</v>
      </c>
      <c r="M24" s="46" t="s">
        <v>197</v>
      </c>
      <c r="N24" s="46">
        <v>2</v>
      </c>
      <c r="O24" s="50">
        <v>2</v>
      </c>
      <c r="P24" s="47">
        <v>4</v>
      </c>
      <c r="Q24" s="47">
        <v>6</v>
      </c>
      <c r="R24" s="47">
        <v>8</v>
      </c>
      <c r="S24" s="48">
        <v>10</v>
      </c>
      <c r="T24" s="491"/>
      <c r="U24" s="7"/>
    </row>
    <row r="25" spans="1:21" x14ac:dyDescent="0.2">
      <c r="A25" s="460"/>
      <c r="B25" s="446"/>
      <c r="C25" s="462" t="s">
        <v>210</v>
      </c>
      <c r="D25" s="462"/>
      <c r="E25" s="462"/>
      <c r="F25" s="462"/>
      <c r="G25" s="462"/>
      <c r="H25" s="462"/>
      <c r="I25" s="448"/>
      <c r="J25" s="465"/>
      <c r="K25" s="499"/>
      <c r="L25" s="49" t="s">
        <v>198</v>
      </c>
      <c r="M25" s="46" t="s">
        <v>121</v>
      </c>
      <c r="N25" s="46">
        <v>1</v>
      </c>
      <c r="O25" s="51">
        <v>1</v>
      </c>
      <c r="P25" s="51">
        <v>2</v>
      </c>
      <c r="Q25" s="51">
        <v>3</v>
      </c>
      <c r="R25" s="52">
        <v>4</v>
      </c>
      <c r="S25" s="47">
        <v>5</v>
      </c>
      <c r="T25" s="491"/>
      <c r="U25" s="7"/>
    </row>
    <row r="26" spans="1:21" ht="12.75" customHeight="1" x14ac:dyDescent="0.2">
      <c r="A26" s="460"/>
      <c r="B26" s="446"/>
      <c r="C26" s="462" t="s">
        <v>207</v>
      </c>
      <c r="D26" s="462"/>
      <c r="E26" s="462"/>
      <c r="F26" s="462"/>
      <c r="G26" s="462"/>
      <c r="H26" s="462"/>
      <c r="I26" s="448"/>
      <c r="J26" s="465"/>
      <c r="K26" s="53"/>
      <c r="L26" s="53"/>
      <c r="M26" s="53"/>
      <c r="N26" s="53"/>
      <c r="O26" s="46">
        <v>1</v>
      </c>
      <c r="P26" s="46">
        <v>2</v>
      </c>
      <c r="Q26" s="46">
        <v>3</v>
      </c>
      <c r="R26" s="54">
        <v>4</v>
      </c>
      <c r="S26" s="46">
        <v>5</v>
      </c>
      <c r="T26" s="491"/>
    </row>
    <row r="27" spans="1:21" ht="12.75" customHeight="1" x14ac:dyDescent="0.2">
      <c r="A27" s="460"/>
      <c r="B27" s="446"/>
      <c r="C27" s="7"/>
      <c r="D27" s="7"/>
      <c r="E27" s="7"/>
      <c r="F27" s="7"/>
      <c r="G27" s="7"/>
      <c r="H27" s="7"/>
      <c r="I27" s="448"/>
      <c r="J27" s="465"/>
      <c r="K27" s="55"/>
      <c r="L27" s="55"/>
      <c r="M27" s="56"/>
      <c r="N27" s="56"/>
      <c r="O27" s="46" t="s">
        <v>135</v>
      </c>
      <c r="P27" s="46" t="s">
        <v>199</v>
      </c>
      <c r="Q27" s="46" t="s">
        <v>134</v>
      </c>
      <c r="R27" s="46" t="s">
        <v>200</v>
      </c>
      <c r="S27" s="46" t="s">
        <v>133</v>
      </c>
      <c r="T27" s="491"/>
    </row>
    <row r="28" spans="1:21" ht="12.75" customHeight="1" x14ac:dyDescent="0.2">
      <c r="A28" s="460"/>
      <c r="B28" s="446"/>
      <c r="C28" s="469" t="s">
        <v>395</v>
      </c>
      <c r="D28" s="469"/>
      <c r="E28" s="469"/>
      <c r="F28" s="469"/>
      <c r="G28" s="469"/>
      <c r="H28" s="469"/>
      <c r="I28" s="448"/>
      <c r="J28" s="465"/>
      <c r="K28" s="55"/>
      <c r="L28" s="55"/>
      <c r="M28" s="56"/>
      <c r="N28" s="56"/>
      <c r="O28" s="57" t="s">
        <v>201</v>
      </c>
      <c r="P28" s="57" t="s">
        <v>202</v>
      </c>
      <c r="Q28" s="57" t="s">
        <v>82</v>
      </c>
      <c r="R28" s="57" t="s">
        <v>203</v>
      </c>
      <c r="S28" s="57" t="s">
        <v>204</v>
      </c>
      <c r="T28" s="491"/>
    </row>
    <row r="29" spans="1:21" ht="25.5" customHeight="1" x14ac:dyDescent="0.2">
      <c r="A29" s="460"/>
      <c r="B29" s="446"/>
      <c r="C29" s="462" t="s">
        <v>208</v>
      </c>
      <c r="D29" s="462"/>
      <c r="E29" s="462"/>
      <c r="F29" s="462"/>
      <c r="G29" s="462"/>
      <c r="H29" s="462"/>
      <c r="I29" s="448"/>
      <c r="J29" s="465"/>
      <c r="K29" s="58"/>
      <c r="L29" s="55"/>
      <c r="M29" s="59"/>
      <c r="N29" s="59"/>
      <c r="O29" s="494" t="s">
        <v>24</v>
      </c>
      <c r="P29" s="495"/>
      <c r="Q29" s="495"/>
      <c r="R29" s="495"/>
      <c r="S29" s="495"/>
      <c r="T29" s="491"/>
    </row>
    <row r="30" spans="1:21" ht="12.75" customHeight="1" x14ac:dyDescent="0.2">
      <c r="A30" s="460"/>
      <c r="B30" s="446"/>
      <c r="C30" s="462" t="s">
        <v>211</v>
      </c>
      <c r="D30" s="462"/>
      <c r="E30" s="462"/>
      <c r="F30" s="462"/>
      <c r="G30" s="462"/>
      <c r="H30" s="462"/>
      <c r="I30" s="448"/>
      <c r="J30" s="465"/>
      <c r="K30" s="64"/>
      <c r="L30" s="64"/>
      <c r="M30" s="64"/>
      <c r="N30" s="64"/>
      <c r="O30" s="64"/>
      <c r="P30" s="64"/>
      <c r="Q30" s="64"/>
      <c r="R30" s="64"/>
      <c r="S30" s="64"/>
      <c r="T30" s="491"/>
    </row>
    <row r="31" spans="1:21" ht="12.75" customHeight="1" x14ac:dyDescent="0.2">
      <c r="A31" s="460"/>
      <c r="B31" s="446"/>
      <c r="C31" s="462" t="s">
        <v>212</v>
      </c>
      <c r="D31" s="462"/>
      <c r="E31" s="462"/>
      <c r="F31" s="462"/>
      <c r="G31" s="462"/>
      <c r="H31" s="462"/>
      <c r="I31" s="448"/>
      <c r="J31" s="465"/>
      <c r="K31" s="496" t="s">
        <v>41</v>
      </c>
      <c r="L31" s="496"/>
      <c r="M31" s="496"/>
      <c r="N31" s="496"/>
      <c r="O31" s="496"/>
      <c r="P31" s="496"/>
      <c r="Q31" s="496"/>
      <c r="R31" s="496"/>
      <c r="S31" s="496"/>
      <c r="T31" s="491"/>
    </row>
    <row r="32" spans="1:21" ht="12.75" customHeight="1" x14ac:dyDescent="0.2">
      <c r="A32" s="460"/>
      <c r="B32" s="446"/>
      <c r="C32" s="462" t="s">
        <v>213</v>
      </c>
      <c r="D32" s="462"/>
      <c r="E32" s="462"/>
      <c r="F32" s="462"/>
      <c r="G32" s="462"/>
      <c r="H32" s="462"/>
      <c r="I32" s="448"/>
      <c r="J32" s="465"/>
      <c r="K32" s="64"/>
      <c r="L32" s="64"/>
      <c r="M32" s="64"/>
      <c r="N32" s="64"/>
      <c r="O32" s="64"/>
      <c r="P32" s="64"/>
      <c r="Q32" s="64"/>
      <c r="R32" s="64"/>
      <c r="S32" s="64"/>
      <c r="T32" s="491"/>
    </row>
    <row r="33" spans="1:20" ht="12.75" customHeight="1" x14ac:dyDescent="0.2">
      <c r="A33" s="460"/>
      <c r="B33" s="446"/>
      <c r="C33" s="462" t="s">
        <v>214</v>
      </c>
      <c r="D33" s="462"/>
      <c r="E33" s="462"/>
      <c r="F33" s="462"/>
      <c r="G33" s="462"/>
      <c r="H33" s="462"/>
      <c r="I33" s="448"/>
      <c r="J33" s="465"/>
      <c r="K33" s="469" t="s">
        <v>397</v>
      </c>
      <c r="L33" s="469"/>
      <c r="M33" s="469"/>
      <c r="N33" s="469"/>
      <c r="O33" s="469"/>
      <c r="P33" s="469"/>
      <c r="Q33" s="469"/>
      <c r="R33" s="469"/>
      <c r="S33" s="469"/>
      <c r="T33" s="491"/>
    </row>
    <row r="34" spans="1:20" ht="12.75" customHeight="1" x14ac:dyDescent="0.2">
      <c r="A34" s="460"/>
      <c r="B34" s="446"/>
      <c r="C34" s="138"/>
      <c r="D34" s="138"/>
      <c r="E34" s="138"/>
      <c r="F34" s="138"/>
      <c r="G34" s="138"/>
      <c r="H34" s="138"/>
      <c r="I34" s="448"/>
      <c r="J34" s="465"/>
      <c r="K34" s="469"/>
      <c r="L34" s="469"/>
      <c r="M34" s="469"/>
      <c r="N34" s="469"/>
      <c r="O34" s="469"/>
      <c r="P34" s="469"/>
      <c r="Q34" s="469"/>
      <c r="R34" s="469"/>
      <c r="S34" s="469"/>
      <c r="T34" s="491"/>
    </row>
    <row r="35" spans="1:20" ht="30" customHeight="1" x14ac:dyDescent="0.2">
      <c r="A35" s="460"/>
      <c r="B35" s="446"/>
      <c r="C35" s="452" t="s">
        <v>396</v>
      </c>
      <c r="D35" s="452"/>
      <c r="E35" s="452"/>
      <c r="F35" s="452"/>
      <c r="G35" s="452"/>
      <c r="H35" s="452"/>
      <c r="I35" s="448"/>
      <c r="J35" s="465"/>
      <c r="K35" s="469"/>
      <c r="L35" s="469"/>
      <c r="M35" s="469"/>
      <c r="N35" s="469"/>
      <c r="O35" s="469"/>
      <c r="P35" s="469"/>
      <c r="Q35" s="469"/>
      <c r="R35" s="469"/>
      <c r="S35" s="469"/>
      <c r="T35" s="491"/>
    </row>
    <row r="36" spans="1:20" ht="13.5" thickBot="1" x14ac:dyDescent="0.25">
      <c r="A36" s="461"/>
      <c r="B36" s="454"/>
      <c r="C36" s="455"/>
      <c r="D36" s="455"/>
      <c r="E36" s="455"/>
      <c r="F36" s="455"/>
      <c r="G36" s="455"/>
      <c r="H36" s="455"/>
      <c r="I36" s="463"/>
      <c r="J36" s="466"/>
      <c r="K36" s="456"/>
      <c r="L36" s="456"/>
      <c r="M36" s="456"/>
      <c r="N36" s="456"/>
      <c r="O36" s="456"/>
      <c r="P36" s="456"/>
      <c r="Q36" s="456"/>
      <c r="R36" s="39"/>
      <c r="S36" s="39"/>
      <c r="T36" s="492"/>
    </row>
    <row r="37" spans="1:20" ht="24" customHeight="1" x14ac:dyDescent="0.2">
      <c r="A37" s="30" t="s">
        <v>25</v>
      </c>
      <c r="B37" s="445"/>
      <c r="I37" s="447"/>
      <c r="J37" s="442"/>
      <c r="K37" s="62"/>
      <c r="L37" s="62"/>
      <c r="M37" s="62"/>
      <c r="N37" s="62"/>
      <c r="O37" s="62"/>
      <c r="P37" s="62"/>
      <c r="Q37" s="62"/>
      <c r="R37" s="60"/>
      <c r="S37" s="60"/>
      <c r="T37" s="451"/>
    </row>
    <row r="38" spans="1:20" ht="21" customHeight="1" x14ac:dyDescent="0.2">
      <c r="A38" s="467" t="s">
        <v>45</v>
      </c>
      <c r="B38" s="446"/>
      <c r="C38" s="439" t="s">
        <v>398</v>
      </c>
      <c r="D38" s="439"/>
      <c r="E38" s="439"/>
      <c r="F38" s="439"/>
      <c r="G38" s="439"/>
      <c r="H38" s="439"/>
      <c r="I38" s="448"/>
      <c r="J38" s="443"/>
      <c r="K38" s="140"/>
      <c r="L38" s="514"/>
      <c r="M38" s="514"/>
      <c r="N38" s="514"/>
      <c r="O38" s="514"/>
      <c r="P38" s="514"/>
      <c r="Q38" s="514"/>
      <c r="R38" s="514"/>
      <c r="S38" s="514"/>
      <c r="T38" s="451"/>
    </row>
    <row r="39" spans="1:20" ht="15.75" customHeight="1" x14ac:dyDescent="0.2">
      <c r="A39" s="467"/>
      <c r="B39" s="446"/>
      <c r="C39" s="439"/>
      <c r="D39" s="439"/>
      <c r="E39" s="439"/>
      <c r="F39" s="439"/>
      <c r="G39" s="439"/>
      <c r="H39" s="439"/>
      <c r="I39" s="448"/>
      <c r="J39" s="443"/>
      <c r="K39" s="141"/>
      <c r="L39" s="515"/>
      <c r="M39" s="142"/>
      <c r="N39" s="143"/>
      <c r="O39" s="144"/>
      <c r="P39" s="144"/>
      <c r="Q39" s="144"/>
      <c r="R39" s="144"/>
      <c r="S39" s="144"/>
      <c r="T39" s="451"/>
    </row>
    <row r="40" spans="1:20" ht="12.75" customHeight="1" x14ac:dyDescent="0.2">
      <c r="A40" s="467"/>
      <c r="B40" s="446"/>
      <c r="I40" s="448"/>
      <c r="J40" s="443"/>
      <c r="K40" s="141"/>
      <c r="L40" s="515"/>
      <c r="M40" s="145"/>
      <c r="N40" s="143"/>
      <c r="O40" s="144"/>
      <c r="P40" s="144"/>
      <c r="Q40" s="144"/>
      <c r="R40" s="144"/>
      <c r="S40" s="144"/>
      <c r="T40" s="451"/>
    </row>
    <row r="41" spans="1:20" x14ac:dyDescent="0.2">
      <c r="A41" s="467"/>
      <c r="B41" s="446"/>
      <c r="C41" s="437" t="s">
        <v>95</v>
      </c>
      <c r="D41" s="437"/>
      <c r="E41" s="437"/>
      <c r="F41" s="437"/>
      <c r="G41" s="437"/>
      <c r="H41" s="437"/>
      <c r="I41" s="448"/>
      <c r="J41" s="443"/>
      <c r="K41" s="141"/>
      <c r="L41" s="515"/>
      <c r="M41" s="145"/>
      <c r="N41" s="143"/>
      <c r="O41" s="144"/>
      <c r="P41" s="144"/>
      <c r="Q41" s="144"/>
      <c r="R41" s="144"/>
      <c r="S41" s="144"/>
      <c r="T41" s="451"/>
    </row>
    <row r="42" spans="1:20" x14ac:dyDescent="0.2">
      <c r="A42" s="467"/>
      <c r="B42" s="446"/>
      <c r="C42" s="437"/>
      <c r="D42" s="437"/>
      <c r="E42" s="437"/>
      <c r="F42" s="437"/>
      <c r="G42" s="437"/>
      <c r="H42" s="437"/>
      <c r="I42" s="448"/>
      <c r="J42" s="443"/>
      <c r="K42" s="141"/>
      <c r="L42" s="515"/>
      <c r="M42" s="145"/>
      <c r="N42" s="143"/>
      <c r="O42" s="144"/>
      <c r="P42" s="144"/>
      <c r="Q42" s="144"/>
      <c r="R42" s="144"/>
      <c r="S42" s="144"/>
      <c r="T42" s="451"/>
    </row>
    <row r="43" spans="1:20" ht="12.75" customHeight="1" x14ac:dyDescent="0.2">
      <c r="A43" s="467"/>
      <c r="B43" s="446"/>
      <c r="C43" s="437"/>
      <c r="D43" s="437"/>
      <c r="E43" s="437"/>
      <c r="F43" s="437"/>
      <c r="G43" s="437"/>
      <c r="H43" s="437"/>
      <c r="I43" s="448"/>
      <c r="J43" s="443"/>
      <c r="K43" s="141"/>
      <c r="L43" s="515"/>
      <c r="M43" s="145"/>
      <c r="N43" s="143"/>
      <c r="O43" s="144"/>
      <c r="P43" s="144"/>
      <c r="Q43" s="144"/>
      <c r="R43" s="144"/>
      <c r="S43" s="144"/>
      <c r="T43" s="451"/>
    </row>
    <row r="44" spans="1:20" ht="12.75" customHeight="1" x14ac:dyDescent="0.2">
      <c r="A44" s="467"/>
      <c r="B44" s="446"/>
      <c r="C44" s="437"/>
      <c r="D44" s="437"/>
      <c r="E44" s="437"/>
      <c r="F44" s="437"/>
      <c r="G44" s="437"/>
      <c r="H44" s="437"/>
      <c r="I44" s="448"/>
      <c r="J44" s="443"/>
      <c r="K44" s="141"/>
      <c r="L44" s="515"/>
      <c r="M44" s="145"/>
      <c r="N44" s="143"/>
      <c r="O44" s="144"/>
      <c r="P44" s="144"/>
      <c r="Q44" s="144"/>
      <c r="R44" s="144"/>
      <c r="S44" s="144"/>
      <c r="T44" s="451"/>
    </row>
    <row r="45" spans="1:20" ht="12.75" customHeight="1" x14ac:dyDescent="0.2">
      <c r="A45" s="467"/>
      <c r="B45" s="446"/>
      <c r="C45" s="28"/>
      <c r="D45" s="32"/>
      <c r="E45" s="32"/>
      <c r="F45" s="32"/>
      <c r="G45" s="32"/>
      <c r="H45" s="32"/>
      <c r="I45" s="448"/>
      <c r="J45" s="443"/>
      <c r="K45" s="141"/>
      <c r="L45" s="515"/>
      <c r="M45" s="145"/>
      <c r="N45" s="143"/>
      <c r="O45" s="144"/>
      <c r="P45" s="144"/>
      <c r="Q45" s="144"/>
      <c r="R45" s="144"/>
      <c r="S45" s="144"/>
      <c r="T45" s="451"/>
    </row>
    <row r="46" spans="1:20" ht="12.75" customHeight="1" x14ac:dyDescent="0.2">
      <c r="A46" s="467"/>
      <c r="B46" s="446"/>
      <c r="C46" s="439" t="s">
        <v>399</v>
      </c>
      <c r="D46" s="439"/>
      <c r="E46" s="439"/>
      <c r="F46" s="439"/>
      <c r="G46" s="439"/>
      <c r="H46" s="439"/>
      <c r="I46" s="448"/>
      <c r="J46" s="443"/>
      <c r="K46" s="141"/>
      <c r="L46" s="515"/>
      <c r="M46" s="145"/>
      <c r="N46" s="143"/>
      <c r="O46" s="144"/>
      <c r="P46" s="144"/>
      <c r="Q46" s="144"/>
      <c r="R46" s="144"/>
      <c r="S46" s="144"/>
      <c r="T46" s="451"/>
    </row>
    <row r="47" spans="1:20" ht="12.75" customHeight="1" x14ac:dyDescent="0.2">
      <c r="A47" s="467"/>
      <c r="B47" s="446"/>
      <c r="C47" s="439"/>
      <c r="D47" s="439"/>
      <c r="E47" s="439"/>
      <c r="F47" s="439"/>
      <c r="G47" s="439"/>
      <c r="H47" s="439"/>
      <c r="I47" s="448"/>
      <c r="J47" s="443"/>
      <c r="K47" s="141"/>
      <c r="L47" s="515"/>
      <c r="M47" s="145"/>
      <c r="N47" s="143"/>
      <c r="O47" s="144"/>
      <c r="P47" s="144"/>
      <c r="Q47" s="144"/>
      <c r="R47" s="144"/>
      <c r="S47" s="144"/>
      <c r="T47" s="451"/>
    </row>
    <row r="48" spans="1:20" ht="12.75" customHeight="1" x14ac:dyDescent="0.2">
      <c r="A48" s="467"/>
      <c r="B48" s="446"/>
      <c r="C48" s="439"/>
      <c r="D48" s="439"/>
      <c r="E48" s="439"/>
      <c r="F48" s="439"/>
      <c r="G48" s="439"/>
      <c r="H48" s="439"/>
      <c r="I48" s="448"/>
      <c r="J48" s="443"/>
      <c r="K48" s="141"/>
      <c r="L48" s="515"/>
      <c r="M48" s="145"/>
      <c r="N48" s="143"/>
      <c r="O48" s="144"/>
      <c r="P48" s="144"/>
      <c r="Q48" s="144"/>
      <c r="R48" s="144"/>
      <c r="S48" s="144"/>
      <c r="T48" s="451"/>
    </row>
    <row r="49" spans="1:20" ht="12.75" customHeight="1" x14ac:dyDescent="0.2">
      <c r="A49" s="467"/>
      <c r="B49" s="446"/>
      <c r="C49" s="439"/>
      <c r="D49" s="439"/>
      <c r="E49" s="439"/>
      <c r="F49" s="439"/>
      <c r="G49" s="439"/>
      <c r="H49" s="439"/>
      <c r="I49" s="448"/>
      <c r="J49" s="443"/>
      <c r="K49" s="141"/>
      <c r="L49" s="515"/>
      <c r="M49" s="145"/>
      <c r="N49" s="143"/>
      <c r="O49" s="144"/>
      <c r="P49" s="144"/>
      <c r="Q49" s="144"/>
      <c r="R49" s="144"/>
      <c r="S49" s="144"/>
      <c r="T49" s="451"/>
    </row>
    <row r="50" spans="1:20" ht="12.75" customHeight="1" x14ac:dyDescent="0.2">
      <c r="A50" s="467"/>
      <c r="B50" s="446"/>
      <c r="C50" s="439"/>
      <c r="D50" s="439"/>
      <c r="E50" s="439"/>
      <c r="F50" s="439"/>
      <c r="G50" s="439"/>
      <c r="H50" s="439"/>
      <c r="I50" s="448"/>
      <c r="J50" s="443"/>
      <c r="K50" s="141"/>
      <c r="L50" s="515"/>
      <c r="M50" s="145"/>
      <c r="N50" s="143"/>
      <c r="O50" s="144"/>
      <c r="P50" s="144"/>
      <c r="Q50" s="144"/>
      <c r="R50" s="144"/>
      <c r="S50" s="144"/>
      <c r="T50" s="451"/>
    </row>
    <row r="51" spans="1:20" ht="12.75" customHeight="1" x14ac:dyDescent="0.2">
      <c r="A51" s="467"/>
      <c r="B51" s="446"/>
      <c r="C51" s="439"/>
      <c r="D51" s="439"/>
      <c r="E51" s="439"/>
      <c r="F51" s="439"/>
      <c r="G51" s="439"/>
      <c r="H51" s="439"/>
      <c r="I51" s="448"/>
      <c r="J51" s="443"/>
      <c r="K51" s="141"/>
      <c r="L51" s="515"/>
      <c r="M51" s="145"/>
      <c r="N51" s="143"/>
      <c r="O51" s="144"/>
      <c r="P51" s="144"/>
      <c r="Q51" s="144"/>
      <c r="R51" s="144"/>
      <c r="S51" s="144"/>
      <c r="T51" s="451"/>
    </row>
    <row r="52" spans="1:20" ht="12.75" customHeight="1" x14ac:dyDescent="0.2">
      <c r="A52" s="467"/>
      <c r="B52" s="446"/>
      <c r="C52" s="439"/>
      <c r="D52" s="439"/>
      <c r="E52" s="439"/>
      <c r="F52" s="439"/>
      <c r="G52" s="439"/>
      <c r="H52" s="439"/>
      <c r="I52" s="448"/>
      <c r="J52" s="443"/>
      <c r="K52" s="141"/>
      <c r="L52" s="515"/>
      <c r="M52" s="145"/>
      <c r="N52" s="143"/>
      <c r="O52" s="144"/>
      <c r="P52" s="144"/>
      <c r="Q52" s="144"/>
      <c r="R52" s="144"/>
      <c r="S52" s="144"/>
      <c r="T52" s="451"/>
    </row>
    <row r="53" spans="1:20" ht="12.75" customHeight="1" x14ac:dyDescent="0.2">
      <c r="A53" s="467"/>
      <c r="B53" s="446"/>
      <c r="C53" s="439"/>
      <c r="D53" s="439"/>
      <c r="E53" s="439"/>
      <c r="F53" s="439"/>
      <c r="G53" s="439"/>
      <c r="H53" s="439"/>
      <c r="I53" s="448"/>
      <c r="J53" s="443"/>
      <c r="K53" s="141"/>
      <c r="L53" s="515"/>
      <c r="M53" s="145"/>
      <c r="N53" s="143"/>
      <c r="O53" s="144"/>
      <c r="P53" s="144"/>
      <c r="Q53" s="144"/>
      <c r="R53" s="144"/>
      <c r="S53" s="144"/>
      <c r="T53" s="451"/>
    </row>
    <row r="54" spans="1:20" ht="12.75" customHeight="1" x14ac:dyDescent="0.2">
      <c r="A54" s="467"/>
      <c r="B54" s="446"/>
      <c r="C54" s="439"/>
      <c r="D54" s="439"/>
      <c r="E54" s="439"/>
      <c r="F54" s="439"/>
      <c r="G54" s="439"/>
      <c r="H54" s="439"/>
      <c r="I54" s="448"/>
      <c r="J54" s="443"/>
      <c r="K54" s="141"/>
      <c r="L54" s="515"/>
      <c r="M54" s="145"/>
      <c r="N54" s="143"/>
      <c r="O54" s="144"/>
      <c r="P54" s="144"/>
      <c r="Q54" s="144"/>
      <c r="R54" s="144"/>
      <c r="S54" s="144"/>
      <c r="T54" s="451"/>
    </row>
    <row r="55" spans="1:20" ht="12.75" customHeight="1" x14ac:dyDescent="0.2">
      <c r="A55" s="467"/>
      <c r="B55" s="446"/>
      <c r="C55" s="439"/>
      <c r="D55" s="439"/>
      <c r="E55" s="439"/>
      <c r="F55" s="439"/>
      <c r="G55" s="439"/>
      <c r="H55" s="439"/>
      <c r="I55" s="448"/>
      <c r="J55" s="443"/>
      <c r="K55" s="141"/>
      <c r="L55" s="515"/>
      <c r="M55" s="145"/>
      <c r="N55" s="143"/>
      <c r="O55" s="144"/>
      <c r="P55" s="144"/>
      <c r="Q55" s="144"/>
      <c r="R55" s="144"/>
      <c r="S55" s="144"/>
      <c r="T55" s="451"/>
    </row>
    <row r="56" spans="1:20" ht="12.75" customHeight="1" x14ac:dyDescent="0.2">
      <c r="A56" s="467"/>
      <c r="B56" s="446"/>
      <c r="C56" s="139"/>
      <c r="D56" s="139"/>
      <c r="E56" s="139"/>
      <c r="F56" s="139"/>
      <c r="G56" s="139"/>
      <c r="H56" s="139"/>
      <c r="I56" s="448"/>
      <c r="J56" s="443"/>
      <c r="K56" s="141"/>
      <c r="L56" s="515"/>
      <c r="M56" s="145"/>
      <c r="N56" s="143"/>
      <c r="O56" s="144"/>
      <c r="P56" s="144"/>
      <c r="Q56" s="144"/>
      <c r="R56" s="144"/>
      <c r="S56" s="144"/>
      <c r="T56" s="451"/>
    </row>
    <row r="57" spans="1:20" ht="12.75" customHeight="1" x14ac:dyDescent="0.2">
      <c r="A57" s="467"/>
      <c r="B57" s="446"/>
      <c r="C57" s="439" t="s">
        <v>400</v>
      </c>
      <c r="D57" s="439"/>
      <c r="E57" s="439"/>
      <c r="F57" s="439"/>
      <c r="G57" s="439"/>
      <c r="H57" s="439"/>
      <c r="I57" s="448"/>
      <c r="J57" s="443"/>
      <c r="K57" s="141"/>
      <c r="L57" s="515"/>
      <c r="M57" s="145"/>
      <c r="N57" s="143"/>
      <c r="O57" s="144"/>
      <c r="P57" s="144"/>
      <c r="Q57" s="144"/>
      <c r="R57" s="144"/>
      <c r="S57" s="144"/>
      <c r="T57" s="451"/>
    </row>
    <row r="58" spans="1:20" ht="12.75" customHeight="1" x14ac:dyDescent="0.2">
      <c r="A58" s="467"/>
      <c r="B58" s="446"/>
      <c r="C58" s="439"/>
      <c r="D58" s="439"/>
      <c r="E58" s="439"/>
      <c r="F58" s="439"/>
      <c r="G58" s="439"/>
      <c r="H58" s="439"/>
      <c r="I58" s="448"/>
      <c r="J58" s="443"/>
      <c r="K58" s="141"/>
      <c r="L58" s="515"/>
      <c r="M58" s="145"/>
      <c r="N58" s="143"/>
      <c r="O58" s="144"/>
      <c r="P58" s="144"/>
      <c r="Q58" s="144"/>
      <c r="R58" s="144"/>
      <c r="S58" s="144"/>
      <c r="T58" s="451"/>
    </row>
    <row r="59" spans="1:20" ht="12.75" customHeight="1" x14ac:dyDescent="0.2">
      <c r="A59" s="467"/>
      <c r="B59" s="446"/>
      <c r="C59" s="439"/>
      <c r="D59" s="439"/>
      <c r="E59" s="439"/>
      <c r="F59" s="439"/>
      <c r="G59" s="439"/>
      <c r="H59" s="439"/>
      <c r="I59" s="448"/>
      <c r="J59" s="443"/>
      <c r="K59" s="141"/>
      <c r="L59" s="515"/>
      <c r="M59" s="145"/>
      <c r="N59" s="143"/>
      <c r="O59" s="144"/>
      <c r="P59" s="144"/>
      <c r="Q59" s="144"/>
      <c r="R59" s="144"/>
      <c r="S59" s="144"/>
      <c r="T59" s="451"/>
    </row>
    <row r="60" spans="1:20" ht="12.75" customHeight="1" x14ac:dyDescent="0.2">
      <c r="A60" s="467"/>
      <c r="B60" s="446"/>
      <c r="C60" s="439"/>
      <c r="D60" s="439"/>
      <c r="E60" s="439"/>
      <c r="F60" s="439"/>
      <c r="G60" s="439"/>
      <c r="H60" s="439"/>
      <c r="I60" s="448"/>
      <c r="J60" s="443"/>
      <c r="K60" s="141"/>
      <c r="L60" s="515"/>
      <c r="M60" s="145"/>
      <c r="N60" s="143"/>
      <c r="O60" s="144"/>
      <c r="P60" s="144"/>
      <c r="Q60" s="144"/>
      <c r="R60" s="144"/>
      <c r="S60" s="144"/>
      <c r="T60" s="451"/>
    </row>
    <row r="61" spans="1:20" ht="12.75" customHeight="1" x14ac:dyDescent="0.2">
      <c r="A61" s="467"/>
      <c r="B61" s="446"/>
      <c r="C61" s="439"/>
      <c r="D61" s="439"/>
      <c r="E61" s="439"/>
      <c r="F61" s="439"/>
      <c r="G61" s="439"/>
      <c r="H61" s="439"/>
      <c r="I61" s="448"/>
      <c r="J61" s="443"/>
      <c r="K61" s="141"/>
      <c r="L61" s="515"/>
      <c r="M61" s="145"/>
      <c r="N61" s="143"/>
      <c r="O61" s="144"/>
      <c r="P61" s="144"/>
      <c r="Q61" s="144"/>
      <c r="R61" s="144"/>
      <c r="S61" s="144"/>
      <c r="T61" s="451"/>
    </row>
    <row r="62" spans="1:20" ht="12.75" customHeight="1" x14ac:dyDescent="0.2">
      <c r="A62" s="467"/>
      <c r="B62" s="446"/>
      <c r="C62" s="439"/>
      <c r="D62" s="439"/>
      <c r="E62" s="439"/>
      <c r="F62" s="439"/>
      <c r="G62" s="439"/>
      <c r="H62" s="439"/>
      <c r="I62" s="448"/>
      <c r="J62" s="443"/>
      <c r="K62" s="141"/>
      <c r="L62" s="515"/>
      <c r="M62" s="145"/>
      <c r="N62" s="143"/>
      <c r="O62" s="144"/>
      <c r="P62" s="144"/>
      <c r="Q62" s="144"/>
      <c r="R62" s="144"/>
      <c r="S62" s="144"/>
      <c r="T62" s="451"/>
    </row>
    <row r="63" spans="1:20" ht="12.75" customHeight="1" x14ac:dyDescent="0.2">
      <c r="A63" s="467"/>
      <c r="B63" s="446"/>
      <c r="C63" s="67"/>
      <c r="D63" s="67"/>
      <c r="E63" s="67"/>
      <c r="F63" s="67"/>
      <c r="G63" s="67"/>
      <c r="H63" s="67"/>
      <c r="I63" s="448"/>
      <c r="J63" s="443"/>
      <c r="K63" s="141"/>
      <c r="L63" s="515"/>
      <c r="M63" s="145"/>
      <c r="N63" s="143"/>
      <c r="O63" s="144"/>
      <c r="P63" s="144"/>
      <c r="Q63" s="144"/>
      <c r="R63" s="144"/>
      <c r="S63" s="144"/>
      <c r="T63" s="451"/>
    </row>
    <row r="64" spans="1:20" ht="12.75" customHeight="1" x14ac:dyDescent="0.2">
      <c r="A64" s="467"/>
      <c r="B64" s="446"/>
      <c r="C64" s="452" t="s">
        <v>75</v>
      </c>
      <c r="D64" s="440"/>
      <c r="E64" s="440"/>
      <c r="F64" s="440"/>
      <c r="G64" s="440"/>
      <c r="H64" s="440"/>
      <c r="I64" s="448"/>
      <c r="J64" s="443"/>
      <c r="K64" s="141"/>
      <c r="L64" s="515"/>
      <c r="M64" s="145"/>
      <c r="N64" s="143"/>
      <c r="O64" s="144"/>
      <c r="P64" s="144"/>
      <c r="Q64" s="144"/>
      <c r="R64" s="144"/>
      <c r="S64" s="144"/>
      <c r="T64" s="451"/>
    </row>
    <row r="65" spans="1:20" ht="12.75" customHeight="1" x14ac:dyDescent="0.2">
      <c r="A65" s="467"/>
      <c r="B65" s="446"/>
      <c r="C65" s="117" t="s">
        <v>356</v>
      </c>
      <c r="D65" s="437" t="s">
        <v>402</v>
      </c>
      <c r="E65" s="437"/>
      <c r="F65" s="437"/>
      <c r="G65" s="437"/>
      <c r="H65" s="437"/>
      <c r="I65" s="448"/>
      <c r="J65" s="443"/>
      <c r="K65" s="141"/>
      <c r="L65" s="515"/>
      <c r="M65" s="145"/>
      <c r="N65" s="143"/>
      <c r="O65" s="144"/>
      <c r="P65" s="144"/>
      <c r="Q65" s="144"/>
      <c r="R65" s="144"/>
      <c r="S65" s="144"/>
      <c r="T65" s="451"/>
    </row>
    <row r="66" spans="1:20" ht="31.5" customHeight="1" x14ac:dyDescent="0.2">
      <c r="A66" s="467"/>
      <c r="B66" s="446"/>
      <c r="C66" s="118" t="s">
        <v>296</v>
      </c>
      <c r="D66" s="459" t="s">
        <v>361</v>
      </c>
      <c r="E66" s="459"/>
      <c r="F66" s="459"/>
      <c r="G66" s="459"/>
      <c r="H66" s="459"/>
      <c r="I66" s="448"/>
      <c r="J66" s="443"/>
      <c r="K66" s="141"/>
      <c r="L66" s="142"/>
      <c r="M66" s="142"/>
      <c r="N66" s="146"/>
      <c r="O66" s="147"/>
      <c r="P66" s="147"/>
      <c r="Q66" s="147"/>
      <c r="R66" s="147"/>
      <c r="S66" s="147"/>
      <c r="T66" s="451"/>
    </row>
    <row r="67" spans="1:20" ht="45" customHeight="1" x14ac:dyDescent="0.2">
      <c r="A67" s="467"/>
      <c r="B67" s="446"/>
      <c r="C67" s="119" t="s">
        <v>357</v>
      </c>
      <c r="D67" s="459" t="s">
        <v>366</v>
      </c>
      <c r="E67" s="459"/>
      <c r="F67" s="459"/>
      <c r="G67" s="459"/>
      <c r="H67" s="459"/>
      <c r="I67" s="448"/>
      <c r="J67" s="443"/>
      <c r="K67" s="141"/>
      <c r="L67" s="142"/>
      <c r="N67" s="146"/>
      <c r="O67" s="148"/>
      <c r="P67" s="148"/>
      <c r="Q67" s="516"/>
      <c r="R67" s="516"/>
      <c r="S67" s="148"/>
      <c r="T67" s="451"/>
    </row>
    <row r="68" spans="1:20" ht="36.75" customHeight="1" x14ac:dyDescent="0.2">
      <c r="A68" s="467"/>
      <c r="B68" s="446"/>
      <c r="C68" s="119" t="s">
        <v>358</v>
      </c>
      <c r="D68" s="459" t="s">
        <v>362</v>
      </c>
      <c r="E68" s="459"/>
      <c r="F68" s="459"/>
      <c r="G68" s="459"/>
      <c r="H68" s="459"/>
      <c r="I68" s="448"/>
      <c r="J68" s="443"/>
      <c r="K68" s="141"/>
      <c r="L68" s="452" t="s">
        <v>363</v>
      </c>
      <c r="M68" s="452"/>
      <c r="N68" s="452"/>
      <c r="O68" s="452"/>
      <c r="P68" s="452"/>
      <c r="Q68" s="452"/>
      <c r="R68" s="452"/>
      <c r="S68" s="452"/>
      <c r="T68" s="451"/>
    </row>
    <row r="69" spans="1:20" ht="36" customHeight="1" x14ac:dyDescent="0.2">
      <c r="A69" s="467"/>
      <c r="B69" s="446"/>
      <c r="C69" s="119" t="s">
        <v>359</v>
      </c>
      <c r="D69" s="459" t="s">
        <v>360</v>
      </c>
      <c r="E69" s="459"/>
      <c r="F69" s="459"/>
      <c r="G69" s="459"/>
      <c r="H69" s="459"/>
      <c r="I69" s="448"/>
      <c r="J69" s="443"/>
      <c r="K69" s="141"/>
      <c r="L69" s="452" t="s">
        <v>401</v>
      </c>
      <c r="M69" s="452"/>
      <c r="N69" s="452"/>
      <c r="O69" s="452"/>
      <c r="P69" s="452"/>
      <c r="Q69" s="452"/>
      <c r="R69" s="452"/>
      <c r="S69" s="452"/>
      <c r="T69" s="451"/>
    </row>
    <row r="70" spans="1:20" ht="11.25" customHeight="1" thickBot="1" x14ac:dyDescent="0.25">
      <c r="A70" s="468"/>
      <c r="B70" s="446"/>
      <c r="C70" s="453"/>
      <c r="D70" s="453"/>
      <c r="E70" s="453"/>
      <c r="F70" s="453"/>
      <c r="G70" s="453"/>
      <c r="H70" s="453"/>
      <c r="I70" s="448"/>
      <c r="J70" s="443"/>
      <c r="K70" s="449"/>
      <c r="L70" s="449"/>
      <c r="M70" s="449"/>
      <c r="N70" s="449"/>
      <c r="O70" s="449"/>
      <c r="P70" s="449"/>
      <c r="Q70" s="449"/>
      <c r="R70" s="449"/>
      <c r="S70" s="449"/>
      <c r="T70" s="450"/>
    </row>
    <row r="71" spans="1:20" ht="32.25" customHeight="1" x14ac:dyDescent="0.2">
      <c r="A71" s="31" t="s">
        <v>26</v>
      </c>
      <c r="B71" s="445"/>
      <c r="C71" s="438" t="s">
        <v>403</v>
      </c>
      <c r="D71" s="438"/>
      <c r="E71" s="438"/>
      <c r="F71" s="438"/>
      <c r="G71" s="438"/>
      <c r="H71" s="438"/>
      <c r="I71" s="505"/>
      <c r="J71" s="442"/>
      <c r="K71" s="457"/>
      <c r="L71" s="457"/>
      <c r="M71" s="457"/>
      <c r="N71" s="457"/>
      <c r="O71" s="457"/>
      <c r="P71" s="457"/>
      <c r="Q71" s="457"/>
      <c r="R71" s="61"/>
      <c r="S71" s="61"/>
      <c r="T71" s="503"/>
    </row>
    <row r="72" spans="1:20" ht="25.5" customHeight="1" x14ac:dyDescent="0.2">
      <c r="A72" s="460" t="s">
        <v>28</v>
      </c>
      <c r="B72" s="446"/>
      <c r="C72" s="458" t="s">
        <v>688</v>
      </c>
      <c r="D72" s="439"/>
      <c r="E72" s="439"/>
      <c r="F72" s="439"/>
      <c r="G72" s="439"/>
      <c r="H72" s="439"/>
      <c r="I72" s="506"/>
      <c r="J72" s="443"/>
      <c r="K72" s="500" t="s">
        <v>49</v>
      </c>
      <c r="L72" s="500"/>
      <c r="M72" s="500" t="s">
        <v>46</v>
      </c>
      <c r="N72" s="500"/>
      <c r="O72" s="500"/>
      <c r="P72" s="500" t="s">
        <v>47</v>
      </c>
      <c r="Q72" s="500"/>
      <c r="R72" s="500"/>
      <c r="S72" s="500"/>
      <c r="T72" s="451"/>
    </row>
    <row r="73" spans="1:20" ht="24.95" customHeight="1" x14ac:dyDescent="0.2">
      <c r="A73" s="460"/>
      <c r="B73" s="446"/>
      <c r="C73" s="458" t="s">
        <v>404</v>
      </c>
      <c r="D73" s="439"/>
      <c r="E73" s="439"/>
      <c r="F73" s="439"/>
      <c r="G73" s="439"/>
      <c r="H73" s="439"/>
      <c r="I73" s="506"/>
      <c r="J73" s="443"/>
      <c r="K73" s="500"/>
      <c r="L73" s="500"/>
      <c r="M73" s="500"/>
      <c r="N73" s="500"/>
      <c r="O73" s="500"/>
      <c r="P73" s="500"/>
      <c r="Q73" s="500"/>
      <c r="R73" s="500"/>
      <c r="S73" s="500"/>
      <c r="T73" s="451"/>
    </row>
    <row r="74" spans="1:20" ht="23.25" customHeight="1" x14ac:dyDescent="0.2">
      <c r="A74" s="460"/>
      <c r="B74" s="446"/>
      <c r="C74" s="437" t="s">
        <v>96</v>
      </c>
      <c r="D74" s="437"/>
      <c r="E74" s="437"/>
      <c r="F74" s="437"/>
      <c r="G74" s="437"/>
      <c r="H74" s="437"/>
      <c r="I74" s="506"/>
      <c r="J74" s="443"/>
      <c r="K74" s="508" t="s">
        <v>364</v>
      </c>
      <c r="L74" s="508"/>
      <c r="M74" s="502" t="s">
        <v>42</v>
      </c>
      <c r="N74" s="502"/>
      <c r="O74" s="502"/>
      <c r="P74" s="501" t="s">
        <v>406</v>
      </c>
      <c r="Q74" s="501"/>
      <c r="R74" s="501"/>
      <c r="S74" s="501"/>
      <c r="T74" s="451"/>
    </row>
    <row r="75" spans="1:20" ht="24.95" customHeight="1" x14ac:dyDescent="0.2">
      <c r="A75" s="460"/>
      <c r="B75" s="446"/>
      <c r="C75" s="458" t="s">
        <v>405</v>
      </c>
      <c r="D75" s="439"/>
      <c r="E75" s="439"/>
      <c r="F75" s="439"/>
      <c r="G75" s="439"/>
      <c r="H75" s="439"/>
      <c r="I75" s="506"/>
      <c r="J75" s="443"/>
      <c r="K75" s="508"/>
      <c r="L75" s="508"/>
      <c r="M75" s="502"/>
      <c r="N75" s="502"/>
      <c r="O75" s="502"/>
      <c r="P75" s="501"/>
      <c r="Q75" s="501"/>
      <c r="R75" s="501"/>
      <c r="S75" s="501"/>
      <c r="T75" s="451"/>
    </row>
    <row r="76" spans="1:20" ht="24.95" customHeight="1" x14ac:dyDescent="0.2">
      <c r="A76" s="460"/>
      <c r="B76" s="446"/>
      <c r="C76" s="439"/>
      <c r="D76" s="439"/>
      <c r="E76" s="439"/>
      <c r="F76" s="439"/>
      <c r="G76" s="439"/>
      <c r="H76" s="439"/>
      <c r="I76" s="506"/>
      <c r="J76" s="443"/>
      <c r="K76" s="508"/>
      <c r="L76" s="508"/>
      <c r="M76" s="502"/>
      <c r="N76" s="502"/>
      <c r="O76" s="502"/>
      <c r="P76" s="501"/>
      <c r="Q76" s="501"/>
      <c r="R76" s="501"/>
      <c r="S76" s="501"/>
      <c r="T76" s="451"/>
    </row>
    <row r="77" spans="1:20" ht="24.95" customHeight="1" x14ac:dyDescent="0.2">
      <c r="A77" s="460"/>
      <c r="B77" s="446"/>
      <c r="C77" s="439"/>
      <c r="D77" s="439"/>
      <c r="E77" s="439"/>
      <c r="F77" s="439"/>
      <c r="G77" s="439"/>
      <c r="H77" s="439"/>
      <c r="I77" s="506"/>
      <c r="J77" s="443"/>
      <c r="K77" s="508"/>
      <c r="L77" s="508"/>
      <c r="M77" s="502"/>
      <c r="N77" s="502"/>
      <c r="O77" s="502"/>
      <c r="P77" s="501"/>
      <c r="Q77" s="501"/>
      <c r="R77" s="501"/>
      <c r="S77" s="501"/>
      <c r="T77" s="451"/>
    </row>
    <row r="78" spans="1:20" ht="24.95" customHeight="1" x14ac:dyDescent="0.2">
      <c r="A78" s="460"/>
      <c r="B78" s="446"/>
      <c r="C78" s="452" t="s">
        <v>27</v>
      </c>
      <c r="D78" s="452"/>
      <c r="E78" s="452"/>
      <c r="F78" s="452"/>
      <c r="G78" s="452"/>
      <c r="H78" s="452"/>
      <c r="I78" s="506"/>
      <c r="J78" s="443"/>
      <c r="K78" s="508"/>
      <c r="L78" s="508"/>
      <c r="M78" s="502"/>
      <c r="N78" s="502"/>
      <c r="O78" s="502"/>
      <c r="P78" s="501"/>
      <c r="Q78" s="501"/>
      <c r="R78" s="501"/>
      <c r="S78" s="501"/>
      <c r="T78" s="451"/>
    </row>
    <row r="79" spans="1:20" ht="23.1" customHeight="1" x14ac:dyDescent="0.2">
      <c r="A79" s="460"/>
      <c r="B79" s="446"/>
      <c r="C79" s="439" t="s">
        <v>97</v>
      </c>
      <c r="D79" s="439"/>
      <c r="E79" s="439"/>
      <c r="F79" s="439"/>
      <c r="G79" s="439"/>
      <c r="H79" s="439"/>
      <c r="I79" s="506"/>
      <c r="J79" s="443"/>
      <c r="K79" s="508"/>
      <c r="L79" s="508"/>
      <c r="M79" s="502"/>
      <c r="N79" s="502"/>
      <c r="O79" s="502"/>
      <c r="P79" s="501"/>
      <c r="Q79" s="501"/>
      <c r="R79" s="501"/>
      <c r="S79" s="501"/>
      <c r="T79" s="451"/>
    </row>
    <row r="80" spans="1:20" ht="23.1" customHeight="1" x14ac:dyDescent="0.2">
      <c r="A80" s="460"/>
      <c r="B80" s="446"/>
      <c r="C80" s="439"/>
      <c r="D80" s="439"/>
      <c r="E80" s="439"/>
      <c r="F80" s="439"/>
      <c r="G80" s="439"/>
      <c r="H80" s="439"/>
      <c r="I80" s="506"/>
      <c r="J80" s="443"/>
      <c r="K80" s="510" t="s">
        <v>367</v>
      </c>
      <c r="L80" s="510"/>
      <c r="M80" s="502" t="s">
        <v>43</v>
      </c>
      <c r="N80" s="502"/>
      <c r="O80" s="502"/>
      <c r="P80" s="501" t="s">
        <v>407</v>
      </c>
      <c r="Q80" s="501"/>
      <c r="R80" s="501"/>
      <c r="S80" s="501"/>
      <c r="T80" s="451"/>
    </row>
    <row r="81" spans="1:20" ht="23.1" customHeight="1" x14ac:dyDescent="0.2">
      <c r="A81" s="460"/>
      <c r="B81" s="446"/>
      <c r="C81" s="439"/>
      <c r="D81" s="439"/>
      <c r="E81" s="439"/>
      <c r="F81" s="439"/>
      <c r="G81" s="439"/>
      <c r="H81" s="439"/>
      <c r="I81" s="506"/>
      <c r="J81" s="443"/>
      <c r="K81" s="510"/>
      <c r="L81" s="510"/>
      <c r="M81" s="502"/>
      <c r="N81" s="502"/>
      <c r="O81" s="502"/>
      <c r="P81" s="501"/>
      <c r="Q81" s="501"/>
      <c r="R81" s="501"/>
      <c r="S81" s="501"/>
      <c r="T81" s="451"/>
    </row>
    <row r="82" spans="1:20" ht="23.1" customHeight="1" x14ac:dyDescent="0.2">
      <c r="A82" s="460"/>
      <c r="B82" s="446"/>
      <c r="C82" s="452" t="s">
        <v>98</v>
      </c>
      <c r="D82" s="452"/>
      <c r="E82" s="452"/>
      <c r="F82" s="452"/>
      <c r="G82" s="452"/>
      <c r="H82" s="452"/>
      <c r="I82" s="506"/>
      <c r="J82" s="443"/>
      <c r="K82" s="510"/>
      <c r="L82" s="510"/>
      <c r="M82" s="502"/>
      <c r="N82" s="502"/>
      <c r="O82" s="502"/>
      <c r="P82" s="501"/>
      <c r="Q82" s="501"/>
      <c r="R82" s="501"/>
      <c r="S82" s="501"/>
      <c r="T82" s="451"/>
    </row>
    <row r="83" spans="1:20" ht="23.1" customHeight="1" x14ac:dyDescent="0.2">
      <c r="A83" s="460"/>
      <c r="B83" s="446"/>
      <c r="C83" s="458" t="s">
        <v>80</v>
      </c>
      <c r="D83" s="437"/>
      <c r="E83" s="437"/>
      <c r="F83" s="437"/>
      <c r="G83" s="437"/>
      <c r="H83" s="437"/>
      <c r="I83" s="506"/>
      <c r="J83" s="443"/>
      <c r="K83" s="510"/>
      <c r="L83" s="510"/>
      <c r="M83" s="502"/>
      <c r="N83" s="502"/>
      <c r="O83" s="502"/>
      <c r="P83" s="501"/>
      <c r="Q83" s="501"/>
      <c r="R83" s="501"/>
      <c r="S83" s="501"/>
      <c r="T83" s="451"/>
    </row>
    <row r="84" spans="1:20" ht="23.1" customHeight="1" x14ac:dyDescent="0.2">
      <c r="A84" s="460"/>
      <c r="B84" s="446"/>
      <c r="C84" s="437"/>
      <c r="D84" s="437"/>
      <c r="E84" s="437"/>
      <c r="F84" s="437"/>
      <c r="G84" s="437"/>
      <c r="H84" s="437"/>
      <c r="I84" s="506"/>
      <c r="J84" s="443"/>
      <c r="K84" s="510"/>
      <c r="L84" s="510"/>
      <c r="M84" s="502"/>
      <c r="N84" s="502"/>
      <c r="O84" s="502"/>
      <c r="P84" s="501"/>
      <c r="Q84" s="501"/>
      <c r="R84" s="501"/>
      <c r="S84" s="501"/>
      <c r="T84" s="451"/>
    </row>
    <row r="85" spans="1:20" ht="23.1" customHeight="1" x14ac:dyDescent="0.2">
      <c r="A85" s="460"/>
      <c r="B85" s="446"/>
      <c r="C85" s="452" t="s">
        <v>74</v>
      </c>
      <c r="D85" s="452"/>
      <c r="E85" s="452"/>
      <c r="F85" s="452"/>
      <c r="G85" s="452"/>
      <c r="H85" s="452"/>
      <c r="I85" s="506"/>
      <c r="J85" s="443"/>
      <c r="K85" s="510"/>
      <c r="L85" s="510"/>
      <c r="M85" s="502"/>
      <c r="N85" s="502"/>
      <c r="O85" s="502"/>
      <c r="P85" s="501"/>
      <c r="Q85" s="501"/>
      <c r="R85" s="501"/>
      <c r="S85" s="501"/>
      <c r="T85" s="451"/>
    </row>
    <row r="86" spans="1:20" ht="23.1" customHeight="1" x14ac:dyDescent="0.2">
      <c r="A86" s="460"/>
      <c r="B86" s="446"/>
      <c r="C86" s="440" t="s">
        <v>73</v>
      </c>
      <c r="D86" s="440"/>
      <c r="E86" s="440"/>
      <c r="F86" s="440"/>
      <c r="G86" s="440"/>
      <c r="H86" s="440"/>
      <c r="I86" s="506"/>
      <c r="J86" s="443"/>
      <c r="K86" s="509" t="s">
        <v>365</v>
      </c>
      <c r="L86" s="509"/>
      <c r="M86" s="512" t="s">
        <v>44</v>
      </c>
      <c r="N86" s="512"/>
      <c r="O86" s="512"/>
      <c r="P86" s="511" t="s">
        <v>68</v>
      </c>
      <c r="Q86" s="511"/>
      <c r="R86" s="511"/>
      <c r="S86" s="511"/>
      <c r="T86" s="451"/>
    </row>
    <row r="87" spans="1:20" ht="23.1" customHeight="1" x14ac:dyDescent="0.2">
      <c r="A87" s="460"/>
      <c r="B87" s="446"/>
      <c r="C87" s="440"/>
      <c r="D87" s="440"/>
      <c r="E87" s="440"/>
      <c r="F87" s="440"/>
      <c r="G87" s="440"/>
      <c r="H87" s="440"/>
      <c r="I87" s="506"/>
      <c r="J87" s="443"/>
      <c r="K87" s="509"/>
      <c r="L87" s="509"/>
      <c r="M87" s="512"/>
      <c r="N87" s="512"/>
      <c r="O87" s="512"/>
      <c r="P87" s="511"/>
      <c r="Q87" s="511"/>
      <c r="R87" s="511"/>
      <c r="S87" s="511"/>
      <c r="T87" s="451"/>
    </row>
    <row r="88" spans="1:20" ht="23.1" customHeight="1" x14ac:dyDescent="0.2">
      <c r="A88" s="460"/>
      <c r="B88" s="446"/>
      <c r="C88" s="452" t="s">
        <v>56</v>
      </c>
      <c r="D88" s="452"/>
      <c r="E88" s="452"/>
      <c r="F88" s="452"/>
      <c r="G88" s="452"/>
      <c r="H88" s="452"/>
      <c r="I88" s="506"/>
      <c r="J88" s="443"/>
      <c r="K88" s="509"/>
      <c r="L88" s="509"/>
      <c r="M88" s="512"/>
      <c r="N88" s="512"/>
      <c r="O88" s="512"/>
      <c r="P88" s="511"/>
      <c r="Q88" s="511"/>
      <c r="R88" s="511"/>
      <c r="S88" s="511"/>
      <c r="T88" s="451"/>
    </row>
    <row r="89" spans="1:20" ht="23.1" customHeight="1" x14ac:dyDescent="0.2">
      <c r="A89" s="460"/>
      <c r="B89" s="446"/>
      <c r="C89" s="440" t="s">
        <v>385</v>
      </c>
      <c r="D89" s="440"/>
      <c r="E89" s="440"/>
      <c r="F89" s="440"/>
      <c r="G89" s="440"/>
      <c r="H89" s="440"/>
      <c r="I89" s="506"/>
      <c r="J89" s="443"/>
      <c r="K89" s="509"/>
      <c r="L89" s="509"/>
      <c r="M89" s="512"/>
      <c r="N89" s="512"/>
      <c r="O89" s="512"/>
      <c r="P89" s="511"/>
      <c r="Q89" s="511"/>
      <c r="R89" s="511"/>
      <c r="S89" s="511"/>
      <c r="T89" s="451"/>
    </row>
    <row r="90" spans="1:20" ht="23.1" customHeight="1" x14ac:dyDescent="0.2">
      <c r="A90" s="460"/>
      <c r="B90" s="446"/>
      <c r="C90" s="440"/>
      <c r="D90" s="440"/>
      <c r="E90" s="440"/>
      <c r="F90" s="440"/>
      <c r="G90" s="440"/>
      <c r="H90" s="440"/>
      <c r="I90" s="506"/>
      <c r="J90" s="443"/>
      <c r="K90" s="509"/>
      <c r="L90" s="509"/>
      <c r="M90" s="512"/>
      <c r="N90" s="512"/>
      <c r="O90" s="512"/>
      <c r="P90" s="511"/>
      <c r="Q90" s="511"/>
      <c r="R90" s="511"/>
      <c r="S90" s="511"/>
      <c r="T90" s="451"/>
    </row>
    <row r="91" spans="1:20" ht="22.5" customHeight="1" x14ac:dyDescent="0.2">
      <c r="A91" s="460"/>
      <c r="B91" s="446"/>
      <c r="C91" s="440"/>
      <c r="D91" s="440"/>
      <c r="E91" s="440"/>
      <c r="F91" s="440"/>
      <c r="G91" s="440"/>
      <c r="H91" s="440"/>
      <c r="I91" s="506"/>
      <c r="J91" s="443"/>
      <c r="K91" s="509"/>
      <c r="L91" s="509"/>
      <c r="M91" s="512"/>
      <c r="N91" s="512"/>
      <c r="O91" s="512"/>
      <c r="P91" s="511"/>
      <c r="Q91" s="511"/>
      <c r="R91" s="511"/>
      <c r="S91" s="511"/>
      <c r="T91" s="451"/>
    </row>
    <row r="92" spans="1:20" ht="18" customHeight="1" thickBot="1" x14ac:dyDescent="0.25">
      <c r="A92" s="461"/>
      <c r="B92" s="454"/>
      <c r="C92" s="455"/>
      <c r="D92" s="455"/>
      <c r="E92" s="455"/>
      <c r="F92" s="455"/>
      <c r="G92" s="455"/>
      <c r="H92" s="455"/>
      <c r="I92" s="507"/>
      <c r="J92" s="444"/>
      <c r="K92" s="456"/>
      <c r="L92" s="456"/>
      <c r="M92" s="456"/>
      <c r="N92" s="456"/>
      <c r="O92" s="456"/>
      <c r="P92" s="456"/>
      <c r="Q92" s="456"/>
      <c r="R92" s="39"/>
      <c r="S92" s="39"/>
      <c r="T92" s="504"/>
    </row>
    <row r="96" spans="1:20" ht="12.75" customHeight="1" x14ac:dyDescent="0.2"/>
    <row r="97" spans="1:12" x14ac:dyDescent="0.2">
      <c r="F97" s="10"/>
    </row>
    <row r="98" spans="1:12" x14ac:dyDescent="0.2">
      <c r="F98" s="10"/>
    </row>
    <row r="99" spans="1:12" x14ac:dyDescent="0.2">
      <c r="F99" s="10"/>
    </row>
    <row r="100" spans="1:12" ht="12.75" customHeight="1" x14ac:dyDescent="0.2">
      <c r="F100" s="10"/>
    </row>
    <row r="102" spans="1:12" ht="12.75" customHeight="1" x14ac:dyDescent="0.2">
      <c r="B102" s="9"/>
      <c r="C102" s="9"/>
      <c r="D102" s="9"/>
      <c r="E102" s="9"/>
      <c r="F102" s="9"/>
    </row>
    <row r="103" spans="1:12" x14ac:dyDescent="0.2">
      <c r="A103" s="9"/>
      <c r="B103" s="9"/>
      <c r="C103" s="9"/>
      <c r="D103" s="9"/>
      <c r="E103" s="9"/>
      <c r="F103" s="9"/>
      <c r="I103" s="12"/>
      <c r="J103" s="441"/>
      <c r="K103" s="441"/>
      <c r="L103" s="441"/>
    </row>
    <row r="104" spans="1:12" ht="22.5" customHeight="1" x14ac:dyDescent="0.2">
      <c r="A104" s="9"/>
      <c r="B104" s="9"/>
      <c r="C104" s="9"/>
      <c r="D104" s="9"/>
      <c r="E104" s="9"/>
      <c r="F104" s="9"/>
      <c r="I104" s="13"/>
      <c r="J104" s="441"/>
      <c r="K104" s="441"/>
      <c r="L104" s="441"/>
    </row>
    <row r="105" spans="1:12" x14ac:dyDescent="0.2">
      <c r="A105" s="9"/>
      <c r="B105" s="9"/>
      <c r="C105" s="9"/>
      <c r="D105" s="9"/>
      <c r="E105" s="9"/>
      <c r="F105" s="9"/>
      <c r="I105" s="14"/>
      <c r="J105" s="15"/>
      <c r="K105" s="11"/>
      <c r="L105" s="11"/>
    </row>
    <row r="106" spans="1:12" x14ac:dyDescent="0.2">
      <c r="A106" s="9"/>
      <c r="B106" s="9"/>
      <c r="C106" s="9"/>
      <c r="D106" s="9"/>
      <c r="E106" s="9"/>
      <c r="F106" s="9"/>
    </row>
    <row r="115" spans="5:5" x14ac:dyDescent="0.2">
      <c r="E115" s="17"/>
    </row>
  </sheetData>
  <mergeCells count="128">
    <mergeCell ref="L69:S69"/>
    <mergeCell ref="L68:S68"/>
    <mergeCell ref="D65:H65"/>
    <mergeCell ref="P72:S73"/>
    <mergeCell ref="P74:S79"/>
    <mergeCell ref="M72:O73"/>
    <mergeCell ref="M74:O79"/>
    <mergeCell ref="AF10:AF11"/>
    <mergeCell ref="T71:T92"/>
    <mergeCell ref="I71:I92"/>
    <mergeCell ref="K72:L73"/>
    <mergeCell ref="K74:L79"/>
    <mergeCell ref="K86:L91"/>
    <mergeCell ref="K80:L85"/>
    <mergeCell ref="P80:S85"/>
    <mergeCell ref="P86:S91"/>
    <mergeCell ref="M80:O85"/>
    <mergeCell ref="M86:O91"/>
    <mergeCell ref="F15:H15"/>
    <mergeCell ref="K36:Q36"/>
    <mergeCell ref="L38:S38"/>
    <mergeCell ref="L39:L65"/>
    <mergeCell ref="Q67:R67"/>
    <mergeCell ref="AG10:AG11"/>
    <mergeCell ref="AH10:AH11"/>
    <mergeCell ref="C29:H29"/>
    <mergeCell ref="C35:H35"/>
    <mergeCell ref="C46:H55"/>
    <mergeCell ref="W10:W11"/>
    <mergeCell ref="X10:X11"/>
    <mergeCell ref="Y10:Y11"/>
    <mergeCell ref="Z10:Z11"/>
    <mergeCell ref="AA10:AA11"/>
    <mergeCell ref="AB10:AB11"/>
    <mergeCell ref="AC10:AC11"/>
    <mergeCell ref="AD10:AD11"/>
    <mergeCell ref="AE10:AE11"/>
    <mergeCell ref="T19:T36"/>
    <mergeCell ref="K20:S20"/>
    <mergeCell ref="O29:S29"/>
    <mergeCell ref="K31:S31"/>
    <mergeCell ref="K33:S35"/>
    <mergeCell ref="C23:H23"/>
    <mergeCell ref="C25:H25"/>
    <mergeCell ref="C31:H31"/>
    <mergeCell ref="C33:H33"/>
    <mergeCell ref="K21:K25"/>
    <mergeCell ref="A3:T3"/>
    <mergeCell ref="A1:T1"/>
    <mergeCell ref="C9:E9"/>
    <mergeCell ref="C10:E10"/>
    <mergeCell ref="T6:T18"/>
    <mergeCell ref="C18:H18"/>
    <mergeCell ref="K18:Q18"/>
    <mergeCell ref="C12:E12"/>
    <mergeCell ref="A7:A18"/>
    <mergeCell ref="B6:B18"/>
    <mergeCell ref="K6:Q6"/>
    <mergeCell ref="F13:H13"/>
    <mergeCell ref="C13:E13"/>
    <mergeCell ref="J6:J18"/>
    <mergeCell ref="I6:I18"/>
    <mergeCell ref="C11:E11"/>
    <mergeCell ref="C14:E14"/>
    <mergeCell ref="F12:H12"/>
    <mergeCell ref="C8:E8"/>
    <mergeCell ref="F8:H8"/>
    <mergeCell ref="F9:H9"/>
    <mergeCell ref="F10:H10"/>
    <mergeCell ref="F11:H11"/>
    <mergeCell ref="C16:H17"/>
    <mergeCell ref="A72:A92"/>
    <mergeCell ref="A20:A36"/>
    <mergeCell ref="C22:H22"/>
    <mergeCell ref="C24:H24"/>
    <mergeCell ref="C26:H26"/>
    <mergeCell ref="B19:B36"/>
    <mergeCell ref="I19:I36"/>
    <mergeCell ref="J19:J36"/>
    <mergeCell ref="A38:A70"/>
    <mergeCell ref="C20:H20"/>
    <mergeCell ref="C28:H28"/>
    <mergeCell ref="C30:H30"/>
    <mergeCell ref="C21:H21"/>
    <mergeCell ref="C86:H87"/>
    <mergeCell ref="C36:H36"/>
    <mergeCell ref="C38:H39"/>
    <mergeCell ref="C41:H44"/>
    <mergeCell ref="C71:H71"/>
    <mergeCell ref="C72:H72"/>
    <mergeCell ref="C73:H73"/>
    <mergeCell ref="C74:H74"/>
    <mergeCell ref="C83:H84"/>
    <mergeCell ref="C32:H32"/>
    <mergeCell ref="C57:H62"/>
    <mergeCell ref="J103:L104"/>
    <mergeCell ref="J71:J92"/>
    <mergeCell ref="B37:B70"/>
    <mergeCell ref="I37:I70"/>
    <mergeCell ref="J37:J70"/>
    <mergeCell ref="K70:T70"/>
    <mergeCell ref="T37:T69"/>
    <mergeCell ref="C64:H64"/>
    <mergeCell ref="C70:H70"/>
    <mergeCell ref="B71:B92"/>
    <mergeCell ref="C82:H82"/>
    <mergeCell ref="C88:H88"/>
    <mergeCell ref="C78:H78"/>
    <mergeCell ref="C89:H91"/>
    <mergeCell ref="C92:H92"/>
    <mergeCell ref="K92:Q92"/>
    <mergeCell ref="K71:Q71"/>
    <mergeCell ref="C85:H85"/>
    <mergeCell ref="C75:H77"/>
    <mergeCell ref="C79:H81"/>
    <mergeCell ref="D69:H69"/>
    <mergeCell ref="D68:H68"/>
    <mergeCell ref="D66:H66"/>
    <mergeCell ref="D67:H67"/>
    <mergeCell ref="K7:S8"/>
    <mergeCell ref="K9:S11"/>
    <mergeCell ref="K12:S13"/>
    <mergeCell ref="K14:S14"/>
    <mergeCell ref="K15:S17"/>
    <mergeCell ref="C6:H7"/>
    <mergeCell ref="C15:E15"/>
    <mergeCell ref="F14:H14"/>
    <mergeCell ref="C19:H19"/>
  </mergeCells>
  <pageMargins left="0.7" right="0.7" top="0.75" bottom="0.75" header="0.3" footer="0.3"/>
  <pageSetup scale="80" orientation="landscape" r:id="rId1"/>
  <rowBreaks count="2" manualBreakCount="2">
    <brk id="36" max="16383" man="1"/>
    <brk id="70"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22"/>
  <sheetViews>
    <sheetView view="pageBreakPreview" topLeftCell="A12" zoomScale="120" zoomScaleNormal="100" zoomScaleSheetLayoutView="120" workbookViewId="0">
      <selection activeCell="G6" sqref="G1:G1048576"/>
    </sheetView>
  </sheetViews>
  <sheetFormatPr baseColWidth="10" defaultRowHeight="12.75" x14ac:dyDescent="0.2"/>
  <cols>
    <col min="1" max="1" width="16.140625" customWidth="1"/>
    <col min="2" max="4" width="19.7109375" customWidth="1"/>
    <col min="5" max="5" width="19.7109375" style="137" customWidth="1"/>
    <col min="6" max="6" width="19.7109375" customWidth="1"/>
    <col min="7" max="7" width="34.42578125" customWidth="1"/>
    <col min="8" max="10" width="19.7109375" customWidth="1"/>
    <col min="11" max="11" width="19.7109375" hidden="1" customWidth="1"/>
    <col min="12" max="13" width="19.7109375" customWidth="1"/>
  </cols>
  <sheetData>
    <row r="1" spans="1:13" ht="19.5" thickBot="1" x14ac:dyDescent="0.25">
      <c r="A1" s="523" t="s">
        <v>101</v>
      </c>
      <c r="B1" s="524"/>
      <c r="C1" s="524"/>
      <c r="D1" s="524"/>
      <c r="E1" s="524"/>
      <c r="F1" s="524"/>
      <c r="G1" s="524"/>
      <c r="H1" s="524"/>
      <c r="I1" s="524"/>
      <c r="J1" s="524"/>
      <c r="K1" s="524"/>
      <c r="L1" s="524"/>
      <c r="M1" s="525"/>
    </row>
    <row r="2" spans="1:13" ht="18" customHeight="1" x14ac:dyDescent="0.2">
      <c r="A2" s="526" t="s">
        <v>374</v>
      </c>
      <c r="B2" s="528" t="s">
        <v>102</v>
      </c>
      <c r="C2" s="530" t="s">
        <v>103</v>
      </c>
      <c r="D2" s="530" t="s">
        <v>100</v>
      </c>
      <c r="E2" s="532" t="s">
        <v>104</v>
      </c>
      <c r="F2" s="530" t="s">
        <v>105</v>
      </c>
      <c r="G2" s="530" t="s">
        <v>106</v>
      </c>
      <c r="H2" s="530" t="s">
        <v>107</v>
      </c>
      <c r="I2" s="530" t="s">
        <v>108</v>
      </c>
      <c r="J2" s="530" t="s">
        <v>136</v>
      </c>
      <c r="K2" s="530" t="s">
        <v>219</v>
      </c>
      <c r="L2" s="530" t="s">
        <v>109</v>
      </c>
      <c r="M2" s="530" t="s">
        <v>110</v>
      </c>
    </row>
    <row r="3" spans="1:13" ht="20.25" customHeight="1" thickBot="1" x14ac:dyDescent="0.25">
      <c r="A3" s="527"/>
      <c r="B3" s="529"/>
      <c r="C3" s="531"/>
      <c r="D3" s="531"/>
      <c r="E3" s="533"/>
      <c r="F3" s="531"/>
      <c r="G3" s="531"/>
      <c r="H3" s="531"/>
      <c r="I3" s="531"/>
      <c r="J3" s="531"/>
      <c r="K3" s="531"/>
      <c r="L3" s="531"/>
      <c r="M3" s="531"/>
    </row>
    <row r="4" spans="1:13" ht="57.75" customHeight="1" x14ac:dyDescent="0.2">
      <c r="A4" s="527"/>
      <c r="B4" s="519" t="s">
        <v>432</v>
      </c>
      <c r="C4" s="517" t="s">
        <v>375</v>
      </c>
      <c r="D4" s="517" t="s">
        <v>111</v>
      </c>
      <c r="E4" s="521" t="s">
        <v>220</v>
      </c>
      <c r="F4" s="517" t="s">
        <v>112</v>
      </c>
      <c r="G4" s="517" t="s">
        <v>113</v>
      </c>
      <c r="H4" s="517" t="s">
        <v>114</v>
      </c>
      <c r="I4" s="517" t="s">
        <v>115</v>
      </c>
      <c r="J4" s="517" t="s">
        <v>116</v>
      </c>
      <c r="K4" s="517" t="s">
        <v>306</v>
      </c>
      <c r="L4" s="517" t="s">
        <v>117</v>
      </c>
      <c r="M4" s="517" t="s">
        <v>118</v>
      </c>
    </row>
    <row r="5" spans="1:13" ht="120" customHeight="1" thickBot="1" x14ac:dyDescent="0.25">
      <c r="A5" s="124" t="s">
        <v>132</v>
      </c>
      <c r="B5" s="520"/>
      <c r="C5" s="518"/>
      <c r="D5" s="518"/>
      <c r="E5" s="522"/>
      <c r="F5" s="518"/>
      <c r="G5" s="518"/>
      <c r="H5" s="518"/>
      <c r="I5" s="518"/>
      <c r="J5" s="518"/>
      <c r="K5" s="518"/>
      <c r="L5" s="518"/>
      <c r="M5" s="518"/>
    </row>
    <row r="6" spans="1:13" ht="210" customHeight="1" thickBot="1" x14ac:dyDescent="0.25">
      <c r="A6" s="125" t="s">
        <v>133</v>
      </c>
      <c r="B6" s="123" t="s">
        <v>307</v>
      </c>
      <c r="C6" s="123" t="s">
        <v>120</v>
      </c>
      <c r="D6" s="123" t="s">
        <v>308</v>
      </c>
      <c r="E6" s="133" t="s">
        <v>380</v>
      </c>
      <c r="F6" s="123" t="s">
        <v>309</v>
      </c>
      <c r="G6" s="123" t="s">
        <v>310</v>
      </c>
      <c r="H6" s="123" t="s">
        <v>311</v>
      </c>
      <c r="I6" s="123" t="s">
        <v>312</v>
      </c>
      <c r="J6" s="123" t="s">
        <v>313</v>
      </c>
      <c r="K6" s="66" t="s">
        <v>314</v>
      </c>
      <c r="L6" s="123" t="s">
        <v>315</v>
      </c>
      <c r="M6" s="123" t="s">
        <v>316</v>
      </c>
    </row>
    <row r="7" spans="1:13" ht="189.75" customHeight="1" thickBot="1" x14ac:dyDescent="0.25">
      <c r="A7" s="126" t="s">
        <v>200</v>
      </c>
      <c r="B7" s="66" t="s">
        <v>317</v>
      </c>
      <c r="C7" s="66" t="s">
        <v>221</v>
      </c>
      <c r="D7" s="66" t="s">
        <v>318</v>
      </c>
      <c r="E7" s="133" t="s">
        <v>381</v>
      </c>
      <c r="F7" s="66" t="s">
        <v>319</v>
      </c>
      <c r="G7" s="66" t="s">
        <v>320</v>
      </c>
      <c r="H7" s="123" t="s">
        <v>321</v>
      </c>
      <c r="I7" s="66" t="s">
        <v>322</v>
      </c>
      <c r="J7" s="123" t="s">
        <v>222</v>
      </c>
      <c r="K7" s="127" t="s">
        <v>323</v>
      </c>
      <c r="L7" s="66" t="s">
        <v>324</v>
      </c>
      <c r="M7" s="66" t="s">
        <v>124</v>
      </c>
    </row>
    <row r="8" spans="1:13" ht="144.75" customHeight="1" thickBot="1" x14ac:dyDescent="0.25">
      <c r="A8" s="128" t="s">
        <v>134</v>
      </c>
      <c r="B8" s="66" t="s">
        <v>325</v>
      </c>
      <c r="C8" s="66" t="s">
        <v>223</v>
      </c>
      <c r="D8" s="66" t="s">
        <v>326</v>
      </c>
      <c r="E8" s="134" t="s">
        <v>382</v>
      </c>
      <c r="F8" s="66" t="s">
        <v>327</v>
      </c>
      <c r="G8" s="66" t="s">
        <v>328</v>
      </c>
      <c r="H8" s="123" t="s">
        <v>329</v>
      </c>
      <c r="I8" s="123" t="s">
        <v>330</v>
      </c>
      <c r="J8" s="66" t="s">
        <v>331</v>
      </c>
      <c r="K8" s="66" t="s">
        <v>332</v>
      </c>
      <c r="L8" s="66" t="s">
        <v>224</v>
      </c>
      <c r="M8" s="66" t="s">
        <v>333</v>
      </c>
    </row>
    <row r="9" spans="1:13" ht="108.75" customHeight="1" thickBot="1" x14ac:dyDescent="0.25">
      <c r="A9" s="129" t="s">
        <v>199</v>
      </c>
      <c r="B9" s="33" t="s">
        <v>334</v>
      </c>
      <c r="C9" s="33" t="s">
        <v>122</v>
      </c>
      <c r="D9" s="66" t="s">
        <v>335</v>
      </c>
      <c r="E9" s="135" t="s">
        <v>383</v>
      </c>
      <c r="F9" s="66" t="s">
        <v>336</v>
      </c>
      <c r="G9" s="33" t="s">
        <v>337</v>
      </c>
      <c r="H9" s="123" t="s">
        <v>338</v>
      </c>
      <c r="I9" s="66" t="s">
        <v>322</v>
      </c>
      <c r="J9" s="33" t="s">
        <v>123</v>
      </c>
      <c r="K9" s="127" t="s">
        <v>339</v>
      </c>
      <c r="L9" s="66" t="s">
        <v>225</v>
      </c>
      <c r="M9" s="66" t="s">
        <v>322</v>
      </c>
    </row>
    <row r="10" spans="1:13" ht="100.5" customHeight="1" thickBot="1" x14ac:dyDescent="0.25">
      <c r="A10" s="130" t="s">
        <v>135</v>
      </c>
      <c r="B10" s="33" t="s">
        <v>340</v>
      </c>
      <c r="C10" s="33" t="s">
        <v>226</v>
      </c>
      <c r="D10" s="66" t="s">
        <v>341</v>
      </c>
      <c r="E10" s="135" t="s">
        <v>384</v>
      </c>
      <c r="F10" s="66" t="s">
        <v>342</v>
      </c>
      <c r="G10" s="33" t="s">
        <v>343</v>
      </c>
      <c r="H10" s="66" t="s">
        <v>344</v>
      </c>
      <c r="I10" s="66" t="s">
        <v>345</v>
      </c>
      <c r="J10" s="33" t="s">
        <v>123</v>
      </c>
      <c r="K10" s="66" t="s">
        <v>346</v>
      </c>
      <c r="L10" s="66" t="s">
        <v>275</v>
      </c>
      <c r="M10" s="33" t="s">
        <v>322</v>
      </c>
    </row>
    <row r="11" spans="1:13" x14ac:dyDescent="0.2">
      <c r="A11" s="131"/>
      <c r="B11" s="131"/>
      <c r="C11" s="131"/>
      <c r="D11" s="131"/>
      <c r="E11" s="136"/>
      <c r="F11" s="131"/>
      <c r="G11" s="131"/>
      <c r="H11" s="131"/>
      <c r="I11" s="131"/>
      <c r="J11" s="131"/>
      <c r="K11" s="131"/>
      <c r="L11" s="131"/>
      <c r="M11" s="131"/>
    </row>
    <row r="12" spans="1:13" ht="13.5" thickBot="1" x14ac:dyDescent="0.25">
      <c r="A12" s="131"/>
      <c r="B12" s="131"/>
      <c r="C12" s="131"/>
      <c r="D12" s="131"/>
      <c r="E12" s="136"/>
      <c r="F12" s="131"/>
      <c r="G12" s="131"/>
      <c r="H12" s="131"/>
      <c r="I12" s="131"/>
      <c r="J12" s="131"/>
      <c r="K12" s="131"/>
      <c r="L12" s="131"/>
      <c r="M12" s="131"/>
    </row>
    <row r="13" spans="1:13" ht="19.5" thickBot="1" x14ac:dyDescent="0.25">
      <c r="A13" s="523" t="s">
        <v>125</v>
      </c>
      <c r="B13" s="524"/>
      <c r="C13" s="524"/>
      <c r="D13" s="524"/>
      <c r="E13" s="524"/>
      <c r="F13" s="524"/>
      <c r="G13" s="524"/>
      <c r="H13" s="524"/>
      <c r="I13" s="524"/>
      <c r="J13" s="524"/>
      <c r="K13" s="524"/>
      <c r="L13" s="524"/>
      <c r="M13" s="525"/>
    </row>
    <row r="14" spans="1:13" x14ac:dyDescent="0.2">
      <c r="A14" s="534" t="s">
        <v>126</v>
      </c>
      <c r="B14" s="536" t="s">
        <v>102</v>
      </c>
      <c r="C14" s="536" t="s">
        <v>103</v>
      </c>
      <c r="D14" s="536" t="s">
        <v>100</v>
      </c>
      <c r="E14" s="538" t="s">
        <v>104</v>
      </c>
      <c r="F14" s="536" t="s">
        <v>105</v>
      </c>
      <c r="G14" s="536" t="s">
        <v>106</v>
      </c>
      <c r="H14" s="536" t="s">
        <v>107</v>
      </c>
      <c r="I14" s="536" t="s">
        <v>108</v>
      </c>
      <c r="J14" s="536" t="s">
        <v>136</v>
      </c>
      <c r="K14" s="536" t="s">
        <v>219</v>
      </c>
      <c r="L14" s="536" t="s">
        <v>109</v>
      </c>
      <c r="M14" s="540" t="s">
        <v>110</v>
      </c>
    </row>
    <row r="15" spans="1:13" x14ac:dyDescent="0.2">
      <c r="A15" s="535"/>
      <c r="B15" s="537"/>
      <c r="C15" s="537"/>
      <c r="D15" s="537"/>
      <c r="E15" s="539"/>
      <c r="F15" s="537"/>
      <c r="G15" s="537"/>
      <c r="H15" s="537"/>
      <c r="I15" s="537"/>
      <c r="J15" s="537"/>
      <c r="K15" s="537"/>
      <c r="L15" s="537"/>
      <c r="M15" s="541"/>
    </row>
    <row r="16" spans="1:13" x14ac:dyDescent="0.2">
      <c r="A16" s="542" t="s">
        <v>127</v>
      </c>
      <c r="B16" s="537"/>
      <c r="C16" s="537"/>
      <c r="D16" s="537"/>
      <c r="E16" s="539"/>
      <c r="F16" s="537"/>
      <c r="G16" s="537"/>
      <c r="H16" s="537"/>
      <c r="I16" s="537"/>
      <c r="J16" s="537"/>
      <c r="K16" s="537"/>
      <c r="L16" s="537"/>
      <c r="M16" s="541"/>
    </row>
    <row r="17" spans="1:13" ht="13.5" thickBot="1" x14ac:dyDescent="0.25">
      <c r="A17" s="542" t="s">
        <v>128</v>
      </c>
      <c r="B17" s="537"/>
      <c r="C17" s="537"/>
      <c r="D17" s="537"/>
      <c r="E17" s="539"/>
      <c r="F17" s="537"/>
      <c r="G17" s="537"/>
      <c r="H17" s="537"/>
      <c r="I17" s="537"/>
      <c r="J17" s="537"/>
      <c r="K17" s="537"/>
      <c r="L17" s="537"/>
      <c r="M17" s="541"/>
    </row>
    <row r="18" spans="1:13" ht="63" customHeight="1" thickBot="1" x14ac:dyDescent="0.25">
      <c r="A18" s="125" t="s">
        <v>119</v>
      </c>
      <c r="B18" s="33" t="s">
        <v>347</v>
      </c>
      <c r="C18" s="33" t="s">
        <v>129</v>
      </c>
      <c r="D18" s="150" t="s">
        <v>129</v>
      </c>
      <c r="E18" s="132" t="s">
        <v>348</v>
      </c>
      <c r="F18" s="33" t="s">
        <v>348</v>
      </c>
      <c r="G18" s="33" t="s">
        <v>347</v>
      </c>
      <c r="H18" s="149" t="s">
        <v>129</v>
      </c>
      <c r="I18" s="149" t="s">
        <v>129</v>
      </c>
      <c r="J18" s="33" t="s">
        <v>227</v>
      </c>
      <c r="K18" s="66" t="s">
        <v>129</v>
      </c>
      <c r="L18" s="149" t="s">
        <v>129</v>
      </c>
      <c r="M18" s="33" t="s">
        <v>347</v>
      </c>
    </row>
    <row r="19" spans="1:13" ht="65.25" customHeight="1" thickBot="1" x14ac:dyDescent="0.25">
      <c r="A19" s="126" t="s">
        <v>194</v>
      </c>
      <c r="B19" s="33" t="s">
        <v>349</v>
      </c>
      <c r="C19" s="33" t="s">
        <v>408</v>
      </c>
      <c r="D19" s="150" t="s">
        <v>408</v>
      </c>
      <c r="E19" s="132" t="s">
        <v>350</v>
      </c>
      <c r="F19" s="33" t="s">
        <v>350</v>
      </c>
      <c r="G19" s="33" t="s">
        <v>349</v>
      </c>
      <c r="H19" s="149" t="s">
        <v>408</v>
      </c>
      <c r="I19" s="149" t="s">
        <v>408</v>
      </c>
      <c r="J19" s="33" t="s">
        <v>228</v>
      </c>
      <c r="K19" s="66" t="s">
        <v>130</v>
      </c>
      <c r="L19" s="149" t="s">
        <v>408</v>
      </c>
      <c r="M19" s="33" t="s">
        <v>349</v>
      </c>
    </row>
    <row r="20" spans="1:13" ht="56.25" customHeight="1" thickBot="1" x14ac:dyDescent="0.25">
      <c r="A20" s="128" t="s">
        <v>99</v>
      </c>
      <c r="B20" s="33" t="s">
        <v>351</v>
      </c>
      <c r="C20" s="33" t="s">
        <v>409</v>
      </c>
      <c r="D20" s="150" t="s">
        <v>409</v>
      </c>
      <c r="E20" s="132" t="s">
        <v>351</v>
      </c>
      <c r="F20" s="33" t="s">
        <v>351</v>
      </c>
      <c r="G20" s="33" t="s">
        <v>351</v>
      </c>
      <c r="H20" s="149" t="s">
        <v>409</v>
      </c>
      <c r="I20" s="149" t="s">
        <v>409</v>
      </c>
      <c r="J20" s="33" t="s">
        <v>229</v>
      </c>
      <c r="K20" s="66" t="s">
        <v>131</v>
      </c>
      <c r="L20" s="149" t="s">
        <v>409</v>
      </c>
      <c r="M20" s="33" t="s">
        <v>351</v>
      </c>
    </row>
    <row r="21" spans="1:13" ht="56.25" customHeight="1" thickBot="1" x14ac:dyDescent="0.25">
      <c r="A21" s="129" t="s">
        <v>197</v>
      </c>
      <c r="B21" s="33" t="s">
        <v>352</v>
      </c>
      <c r="C21" s="33" t="s">
        <v>410</v>
      </c>
      <c r="D21" s="150" t="s">
        <v>410</v>
      </c>
      <c r="E21" s="132" t="s">
        <v>353</v>
      </c>
      <c r="F21" s="33" t="s">
        <v>353</v>
      </c>
      <c r="G21" s="33" t="s">
        <v>352</v>
      </c>
      <c r="H21" s="149" t="s">
        <v>410</v>
      </c>
      <c r="I21" s="149" t="s">
        <v>410</v>
      </c>
      <c r="J21" s="33" t="s">
        <v>231</v>
      </c>
      <c r="K21" s="66" t="s">
        <v>230</v>
      </c>
      <c r="L21" s="149" t="s">
        <v>410</v>
      </c>
      <c r="M21" s="33" t="s">
        <v>352</v>
      </c>
    </row>
    <row r="22" spans="1:13" ht="51.75" customHeight="1" thickBot="1" x14ac:dyDescent="0.25">
      <c r="A22" s="130" t="s">
        <v>121</v>
      </c>
      <c r="B22" s="33" t="s">
        <v>233</v>
      </c>
      <c r="C22" s="33" t="s">
        <v>232</v>
      </c>
      <c r="D22" s="150" t="s">
        <v>232</v>
      </c>
      <c r="E22" s="132" t="s">
        <v>232</v>
      </c>
      <c r="F22" s="33" t="s">
        <v>232</v>
      </c>
      <c r="G22" s="33" t="s">
        <v>233</v>
      </c>
      <c r="H22" s="149" t="s">
        <v>232</v>
      </c>
      <c r="I22" s="149" t="s">
        <v>232</v>
      </c>
      <c r="J22" s="33" t="s">
        <v>234</v>
      </c>
      <c r="K22" s="66" t="s">
        <v>232</v>
      </c>
      <c r="L22" s="149" t="s">
        <v>232</v>
      </c>
      <c r="M22" s="33" t="s">
        <v>233</v>
      </c>
    </row>
  </sheetData>
  <sheetProtection algorithmName="SHA-512" hashValue="cQ3cbUzb9IKQs2frUzkOsbq5XYOxvRLLKmrw/zxgJAz3bRtS6D6v2/334Ok16X8ia8nJl+3LSCjt7KVTQm5AZA==" saltValue="qi/xUd3IHYVYBDlmiFYmgg==" spinCount="100000" sheet="1" objects="1" scenarios="1"/>
  <mergeCells count="41">
    <mergeCell ref="A13:M13"/>
    <mergeCell ref="A14:A15"/>
    <mergeCell ref="B14:B17"/>
    <mergeCell ref="C14:C17"/>
    <mergeCell ref="D14:D17"/>
    <mergeCell ref="E14:E17"/>
    <mergeCell ref="F14:F17"/>
    <mergeCell ref="G14:G17"/>
    <mergeCell ref="H14:H17"/>
    <mergeCell ref="I14:I17"/>
    <mergeCell ref="J14:J17"/>
    <mergeCell ref="K14:K17"/>
    <mergeCell ref="L14:L17"/>
    <mergeCell ref="M14:M17"/>
    <mergeCell ref="A16:A17"/>
    <mergeCell ref="A1:M1"/>
    <mergeCell ref="A2:A4"/>
    <mergeCell ref="B2:B3"/>
    <mergeCell ref="C2:C3"/>
    <mergeCell ref="D2:D3"/>
    <mergeCell ref="E2:E3"/>
    <mergeCell ref="F2:F3"/>
    <mergeCell ref="G2:G3"/>
    <mergeCell ref="H2:H3"/>
    <mergeCell ref="I2:I3"/>
    <mergeCell ref="J2:J3"/>
    <mergeCell ref="K2:K3"/>
    <mergeCell ref="L2:L3"/>
    <mergeCell ref="M2:M3"/>
    <mergeCell ref="I4:I5"/>
    <mergeCell ref="J4:J5"/>
    <mergeCell ref="K4:K5"/>
    <mergeCell ref="L4:L5"/>
    <mergeCell ref="M4:M5"/>
    <mergeCell ref="B4:B5"/>
    <mergeCell ref="C4:C5"/>
    <mergeCell ref="D4:D5"/>
    <mergeCell ref="E4:E5"/>
    <mergeCell ref="F4:F5"/>
    <mergeCell ref="G4:G5"/>
    <mergeCell ref="H4:H5"/>
  </mergeCells>
  <pageMargins left="0.7" right="0.7" top="0.75" bottom="0.75" header="0.3" footer="0.3"/>
  <pageSetup scale="46" orientation="landscape" r:id="rId1"/>
  <rowBreaks count="1" manualBreakCount="1">
    <brk id="1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68</vt:i4>
      </vt:variant>
    </vt:vector>
  </HeadingPairs>
  <TitlesOfParts>
    <vt:vector size="74" baseType="lpstr">
      <vt:lpstr>01-Mapa de riesgo-UO</vt:lpstr>
      <vt:lpstr>02-Plan Mitigación</vt:lpstr>
      <vt:lpstr>03-Seguimiento</vt:lpstr>
      <vt:lpstr>Hoja1</vt:lpstr>
      <vt:lpstr>INSTRUCTIVO</vt:lpstr>
      <vt:lpstr>ESCALA</vt:lpstr>
      <vt:lpstr>'01-Mapa de riesgo-UO'!Ambiental</vt:lpstr>
      <vt:lpstr>'03-Seguimiento'!Área_de_impresión</vt:lpstr>
      <vt:lpstr>ASUMIR</vt:lpstr>
      <vt:lpstr>CLASE_RIESGO</vt:lpstr>
      <vt:lpstr>COMPARTIR</vt:lpstr>
      <vt:lpstr>'01-Mapa de riesgo-UO'!Contable</vt:lpstr>
      <vt:lpstr>CONTROLES</vt:lpstr>
      <vt:lpstr>'01-Mapa de riesgo-UO'!Corrupción</vt:lpstr>
      <vt:lpstr>'01-Mapa de riesgo-UO'!Cumplimiento</vt:lpstr>
      <vt:lpstr>CUMPLIMIENTO</vt:lpstr>
      <vt:lpstr>CUMPLIMIENTO_PARCIAL</vt:lpstr>
      <vt:lpstr>CUMPLIMIENTO_TOTAL</vt:lpstr>
      <vt:lpstr>'01-Mapa de riesgo-UO'!Derechos_Humanos</vt:lpstr>
      <vt:lpstr>'01-Mapa de riesgo-UO'!Estratégico</vt:lpstr>
      <vt:lpstr>EVAL_PERIODICIDAD</vt:lpstr>
      <vt:lpstr>EVITAR</vt:lpstr>
      <vt:lpstr>EXTERNO</vt:lpstr>
      <vt:lpstr>FACTOR</vt:lpstr>
      <vt:lpstr>'01-Mapa de riesgo-UO'!FACULTAD_BELLAS_ARTES_HUMANIDADES</vt:lpstr>
      <vt:lpstr>'01-Mapa de riesgo-UO'!FACULTAD_CIENCIAS_AGRARIAS_AGROINDUSTRIA</vt:lpstr>
      <vt:lpstr>'01-Mapa de riesgo-UO'!FACULTAD_CIENCIAS_AMBIENTALES</vt:lpstr>
      <vt:lpstr>'01-Mapa de riesgo-UO'!FACULTAD_CIENCIAS_BÁSICAS</vt:lpstr>
      <vt:lpstr>'01-Mapa de riesgo-UO'!FACULTAD_CIENCIAS_DE_LA_EDUCACIÓN</vt:lpstr>
      <vt:lpstr>'01-Mapa de riesgo-UO'!FACULTAD_CIENCIAS_DE_LA_SALUD</vt:lpstr>
      <vt:lpstr>FACULTAD_DE_CIENCIAS_EMPRESARIALES</vt:lpstr>
      <vt:lpstr>'01-Mapa de riesgo-UO'!FACULTAD_INGENIERÍA_MECÁNICA</vt:lpstr>
      <vt:lpstr>'01-Mapa de riesgo-UO'!FACULTAD_INGENIERÍAS</vt:lpstr>
      <vt:lpstr>FACULTAD_TECNOLOGÍA</vt:lpstr>
      <vt:lpstr>'01-Mapa de riesgo-UO'!Financiero</vt:lpstr>
      <vt:lpstr>'01-Mapa de riesgo-UO'!GESTIÓN_DE_SERVICIOS_INSTITUCIONALES</vt:lpstr>
      <vt:lpstr>'01-Mapa de riesgo-UO'!GRAVE</vt:lpstr>
      <vt:lpstr>GRAVE</vt:lpstr>
      <vt:lpstr>'01-Mapa de riesgo-UO'!GRUPO_INVESTIGACIÓN_AGUAS_SANEAMIENTO</vt:lpstr>
      <vt:lpstr>'01-Mapa de riesgo-UO'!Imagen</vt:lpstr>
      <vt:lpstr>'01-Mapa de riesgo-UO'!Información</vt:lpstr>
      <vt:lpstr>INTERNO</vt:lpstr>
      <vt:lpstr>'01-Mapa de riesgo-UO'!LABORATORIO_AGUAS_ALIMENTOS</vt:lpstr>
      <vt:lpstr>'01-Mapa de riesgo-UO'!LABORATORIO_DE_METROOLOGIA_DE_VARIABLES_ELECTRICAS</vt:lpstr>
      <vt:lpstr>'01-Mapa de riesgo-UO'!LABORATORIO_ENSAYOS_NO_DESTRUCTIVOS_DESTRUCTIVOS</vt:lpstr>
      <vt:lpstr>LABORATORIO_ENSAYOS_PARA_EQUIPOS_ACONDICIONADORES_DE_AIRE</vt:lpstr>
      <vt:lpstr>'01-Mapa de riesgo-UO'!LABORATORIO_GENÉTICA_MÉDICA</vt:lpstr>
      <vt:lpstr>LABORATORIO_METROLOGÍA_DIMENSIONAL</vt:lpstr>
      <vt:lpstr>'01-Mapa de riesgo-UO'!LABORATORIO_QUÍMICA_AMBIENTAL</vt:lpstr>
      <vt:lpstr>'01-Mapa de riesgo-UO'!LEVE</vt:lpstr>
      <vt:lpstr>LEVE</vt:lpstr>
      <vt:lpstr>'01-Mapa de riesgo-UO'!MAPA</vt:lpstr>
      <vt:lpstr>'01-Mapa de riesgo-UO'!MODERADO</vt:lpstr>
      <vt:lpstr>MODERADO</vt:lpstr>
      <vt:lpstr>NIVEL_AUTOMAT</vt:lpstr>
      <vt:lpstr>NIVEL_EXPOSICION</vt:lpstr>
      <vt:lpstr>NO_CUMPLIDA</vt:lpstr>
      <vt:lpstr>'01-Mapa de riesgo-UO'!Operacional</vt:lpstr>
      <vt:lpstr>'01-Mapa de riesgo-UO'!ORGANISMO_CERTIFICADOR_DE_SISTEMAS_DE_GESTIÓN_QLCT</vt:lpstr>
      <vt:lpstr>'01-Mapa de riesgo-UO'!PDI</vt:lpstr>
      <vt:lpstr>PERIODICIDAD</vt:lpstr>
      <vt:lpstr>'01-Mapa de riesgo-UO'!PROBABILIDAD</vt:lpstr>
      <vt:lpstr>'01-Mapa de riesgo-UO'!PROCESOS</vt:lpstr>
      <vt:lpstr>REDUCIR</vt:lpstr>
      <vt:lpstr>RESPONSABILIDAD</vt:lpstr>
      <vt:lpstr>'01-Mapa de riesgo-UO'!Seguridad_y_Salud_en_el_trabajo</vt:lpstr>
      <vt:lpstr>'01-Mapa de riesgo-UO'!Tecnológico</vt:lpstr>
      <vt:lpstr>'01-Mapa de riesgo-UO'!Títulos_a_imprimir</vt:lpstr>
      <vt:lpstr>'02-Plan Mitigación'!Títulos_a_imprimir</vt:lpstr>
      <vt:lpstr>'03-Seguimiento'!Títulos_a_imprimir</vt:lpstr>
      <vt:lpstr>TRANSFERIR</vt:lpstr>
      <vt:lpstr>UNIDAD</vt:lpstr>
      <vt:lpstr>'01-Mapa de riesgo-UO'!UNIVIRTUAL</vt:lpstr>
      <vt:lpstr>VICERRECTORÍA_ACADÉMICA_Univirtual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 Soto</dc:creator>
  <cp:lastModifiedBy>Hewlett-Packard Company</cp:lastModifiedBy>
  <cp:lastPrinted>2019-08-14T19:38:15Z</cp:lastPrinted>
  <dcterms:created xsi:type="dcterms:W3CDTF">2006-09-13T22:30:50Z</dcterms:created>
  <dcterms:modified xsi:type="dcterms:W3CDTF">2022-08-17T21:47:52Z</dcterms:modified>
</cp:coreProperties>
</file>