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Mi unidad\Julio\PROD A\Riesgos\1ER. SEG_MR\Proceso\"/>
    </mc:Choice>
  </mc:AlternateContent>
  <bookViews>
    <workbookView xWindow="0" yWindow="0" windowWidth="6360" windowHeight="0" firstSheet="1" activeTab="2"/>
  </bookViews>
  <sheets>
    <sheet name="01-Mapa de riesgo-UO" sheetId="12" r:id="rId1"/>
    <sheet name="02-Plan Mitigación" sheetId="8" r:id="rId2"/>
    <sheet name="03-Seguimiento" sheetId="7" r:id="rId3"/>
    <sheet name="Hoja1" sheetId="9" state="hidden" r:id="rId4"/>
    <sheet name="INSTRUCTIVO" sheetId="10" r:id="rId5"/>
    <sheet name="ESCALA" sheetId="11" r:id="rId6"/>
    <sheet name="FACTORES" sheetId="13" r:id="rId7"/>
  </sheets>
  <definedNames>
    <definedName name="_xlnm._FilterDatabase" localSheetId="0" hidden="1">'01-Mapa de riesgo-UO'!$G$1:$BE$76</definedName>
    <definedName name="_VICERRECTORÍA_INVESTIGACIONES_INNOVACIÓN_Y_EXTENSIÓN_">'01-Mapa de riesgo-UO'!$BB$1048373</definedName>
    <definedName name="_VICERRECTORÍA_RESPONSABILIDAD_SOCIAL_Y_BIENESTAR_UNIVERSITARIO_">'01-Mapa de riesgo-UO'!$BB$1048376</definedName>
    <definedName name="ACCION" localSheetId="0">'01-Mapa de riesgo-UO'!#REF!</definedName>
    <definedName name="ACCION">#REF!</definedName>
    <definedName name="ADMINISTRACIÓN_INSTITUCIONAL" localSheetId="0">'01-Mapa de riesgo-UO'!#REF!</definedName>
    <definedName name="ADMINISTRACIÓN_INSTITUCIONAL">#REF!</definedName>
    <definedName name="ADMISIONES_REGISTRO_CONTROL_ACADÉMICO" localSheetId="0">'01-Mapa de riesgo-UO'!#REF!</definedName>
    <definedName name="ADMISIONES_REGISTRO_CONTROL_ACADÉMICO">#REF!</definedName>
    <definedName name="ADMISIONES_REGISTRO_Y_CONTROL_ACADÉMICO">'01-Mapa de riesgo-UO'!$BW$1048373</definedName>
    <definedName name="ALIANZAS_ESTRATÉGICAS" localSheetId="0">'01-Mapa de riesgo-UO'!#REF!</definedName>
    <definedName name="ALIANZAS_ESTRATÉGICAS">#REF!</definedName>
    <definedName name="Ambiental" localSheetId="0">'01-Mapa de riesgo-UO'!$H$1048380:$H$1048384</definedName>
    <definedName name="Ambiental">#REF!</definedName>
    <definedName name="Aplicados_efectivos_No_Documentados">'01-Mapa de riesgo-UO'!#REF!</definedName>
    <definedName name="Aplicados_No_efectivos">'01-Mapa de riesgo-UO'!#REF!</definedName>
    <definedName name="_xlnm.Print_Area" localSheetId="2">'03-Seguimiento'!$C$1:$AA$15</definedName>
    <definedName name="ASEGURAMIENTO_DE_LA_CALIDAD_INSTITUCIONAL" localSheetId="0">'01-Mapa de riesgo-UO'!$AU$1048381:$AU$1048383</definedName>
    <definedName name="ASEGURAMIENTO_DE_LA_CALIDAD_INSTITUCIONAL">#REF!</definedName>
    <definedName name="ASUMIR">'03-Seguimiento'!$U$1048463</definedName>
    <definedName name="BIBLIOTECA_E_INFORMACIÓN_CIENTIFICA" localSheetId="0">'01-Mapa de riesgo-UO'!$BX$1048373</definedName>
    <definedName name="BIBLIOTECA_E_INFORMACIÓN_CIENTIFICA">#REF!</definedName>
    <definedName name="BIENESTAR_INSTITUCIONAL" localSheetId="0">'01-Mapa de riesgo-UO'!#REF!</definedName>
    <definedName name="BIENESTAR_INSTITUCIONAL">#REF!</definedName>
    <definedName name="CLASE_RIESGO">'01-Mapa de riesgo-UO'!$G$1048372:$G$1048383</definedName>
    <definedName name="COBERTURA_CON_CALIDAD" localSheetId="0">'01-Mapa de riesgo-UO'!#REF!</definedName>
    <definedName name="COBERTURA_CON_CALIDAD">#REF!</definedName>
    <definedName name="COMPARTIR">'03-Seguimiento'!$V$1048463:$V$1048465</definedName>
    <definedName name="COMUNICACIONES" localSheetId="0">'01-Mapa de riesgo-UO'!#REF!</definedName>
    <definedName name="COMUNICACIONES">#REF!</definedName>
    <definedName name="Contable" localSheetId="0">'01-Mapa de riesgo-UO'!$I$1048380:$I$1048384</definedName>
    <definedName name="Contable">#REF!</definedName>
    <definedName name="CONTROL_INTERNO" localSheetId="0">'01-Mapa de riesgo-UO'!$BO$1048373</definedName>
    <definedName name="CONTROL_INTERNO">#REF!</definedName>
    <definedName name="CONTROL_INTERNO_DISCIPLINARIO" localSheetId="0">'01-Mapa de riesgo-UO'!$BP$1048373</definedName>
    <definedName name="CONTROL_INTERNO_DISCIPLINARIO">#REF!</definedName>
    <definedName name="CONTROL_SEGUIMIENTO" localSheetId="0">'01-Mapa de riesgo-UO'!$AU$1048385:$AU$1048392</definedName>
    <definedName name="CONTROL_SEGUIMIENTO">#REF!</definedName>
    <definedName name="CONTROLES">'01-Mapa de riesgo-UO'!$P$1048372:$P$1048376</definedName>
    <definedName name="Corrupción" localSheetId="0">'01-Mapa de riesgo-UO'!$J$1048380:$J$1048382</definedName>
    <definedName name="Corrupción">#REF!</definedName>
    <definedName name="Cumplimiento" localSheetId="0">'01-Mapa de riesgo-UO'!$K$1048380:$K$1048384</definedName>
    <definedName name="CUMPLIMIENTO">'03-Seguimiento'!$U$1048454:$U$1048456</definedName>
    <definedName name="CUMPLIMIENTO_PARCIAL">'03-Seguimiento'!$W$1048454</definedName>
    <definedName name="CUMPLIMIENTO_TOTAL">'03-Seguimiento'!$V$1048454:$V$1048455</definedName>
    <definedName name="DEMAS" localSheetId="0">'01-Mapa de riesgo-UO'!#REF!</definedName>
    <definedName name="DEMAS">#REF!</definedName>
    <definedName name="Derechos_Humanos" localSheetId="0">'01-Mapa de riesgo-UO'!$L$1048380:$L$1048382</definedName>
    <definedName name="Derechos_Humanos">#REF!</definedName>
    <definedName name="DIRECCIONAMIENTO_INSTITUCIONAL" localSheetId="0">'01-Mapa de riesgo-UO'!#REF!</definedName>
    <definedName name="DIRECCIONAMIENTO_INSTITUCIONAL">#REF!</definedName>
    <definedName name="DOCENCIA" localSheetId="0">'01-Mapa de riesgo-UO'!#REF!</definedName>
    <definedName name="DOCENCIA">#REF!</definedName>
    <definedName name="Documentados_Aplicados_Efectivos">'01-Mapa de riesgo-UO'!#REF!</definedName>
    <definedName name="EGRESADOS" localSheetId="0">'01-Mapa de riesgo-UO'!#REF!</definedName>
    <definedName name="EGRESADOS">#REF!</definedName>
    <definedName name="Estratégico" localSheetId="0">'01-Mapa de riesgo-UO'!$M$1048380:$M$1048384</definedName>
    <definedName name="Estratégico">#REF!</definedName>
    <definedName name="EVAL_PERIODICIDAD">'01-Mapa de riesgo-UO'!$AH$1048372:$AH$1048373</definedName>
    <definedName name="EVITAR">'03-Seguimiento'!$Y$1048463:$Y$1048465</definedName>
    <definedName name="EXTENSIÓN_PROYECCIÓN_SOCIAL" localSheetId="0">'01-Mapa de riesgo-UO'!#REF!</definedName>
    <definedName name="EXTENSIÓN_PROYECCIÓN_SOCIAL">#REF!</definedName>
    <definedName name="EXTERNO">'01-Mapa de riesgo-UO'!$F$1048372:$F$1048377</definedName>
    <definedName name="FACTOR">'01-Mapa de riesgo-UO'!$D$1048372:$D$1048373</definedName>
    <definedName name="FACULTAD_BELLAS_ARTES_HUMANIDADES" localSheetId="0">'01-Mapa de riesgo-UO'!$CA$1048373:$CA$1048376</definedName>
    <definedName name="FACULTAD_BELLAS_ARTES_HUMANIDADES">#REF!</definedName>
    <definedName name="FACULTAD_CIENCIAS_AGRARIAS_AGROINDUSTRIA" localSheetId="0">'01-Mapa de riesgo-UO'!$CB$1048373:$CB$1048376</definedName>
    <definedName name="FACULTAD_CIENCIAS_AGRARIAS_AGROINDUSTRIA">#REF!</definedName>
    <definedName name="FACULTAD_CIENCIAS_AMBIENTALES" localSheetId="0">'01-Mapa de riesgo-UO'!$CC$1048373:$CC$1048376</definedName>
    <definedName name="FACULTAD_CIENCIAS_AMBIENTALES">#REF!</definedName>
    <definedName name="FACULTAD_CIENCIAS_BÁSICAS" localSheetId="0">'01-Mapa de riesgo-UO'!$CD$1048373:$CD$1048376</definedName>
    <definedName name="FACULTAD_CIENCIAS_BÁSICAS">#REF!</definedName>
    <definedName name="FACULTAD_CIENCIAS_DE_LA_EDUCACIÓN" localSheetId="0">'01-Mapa de riesgo-UO'!$CE$1048373:$CE$1048376</definedName>
    <definedName name="FACULTAD_CIENCIAS_DE_LA_EDUCACIÓN">#REF!</definedName>
    <definedName name="FACULTAD_CIENCIAS_DE_LA_SALUD" localSheetId="0">'01-Mapa de riesgo-UO'!$CF$1048373:$CF$1048376</definedName>
    <definedName name="FACULTAD_CIENCIAS_DE_LA_SALUD">#REF!</definedName>
    <definedName name="FACULTAD_DE_CIENCIAS_EMPRESARIALES">'01-Mapa de riesgo-UO'!$CG$1048373:$CG$1048376</definedName>
    <definedName name="FACULTAD_INGENIERÍA_INDUSTRIAL" localSheetId="0">'01-Mapa de riesgo-UO'!#REF!</definedName>
    <definedName name="FACULTAD_INGENIERÍA_INDUSTRIAL">#REF!</definedName>
    <definedName name="FACULTAD_INGENIERÍA_MECÁNICA" localSheetId="0">'01-Mapa de riesgo-UO'!$CH$1048373:$CH$1048376</definedName>
    <definedName name="FACULTAD_INGENIERÍA_MECÁNICA">#REF!</definedName>
    <definedName name="FACULTAD_INGENIERÍAS" localSheetId="0">'01-Mapa de riesgo-UO'!$CI$1048373:$CI$1048376</definedName>
    <definedName name="FACULTAD_INGENIERÍAS">#REF!</definedName>
    <definedName name="FACULTAD_TECNOLOGÍA">'01-Mapa de riesgo-UO'!$CJ$1048373:$CJ$1048376</definedName>
    <definedName name="Financiero" localSheetId="0">'01-Mapa de riesgo-UO'!$O$1048380:$O$1048384</definedName>
    <definedName name="Financiero">#REF!</definedName>
    <definedName name="GESTIÓN_DE_DOCUMENTOS" localSheetId="0">'01-Mapa de riesgo-UO'!#REF!</definedName>
    <definedName name="GESTIÓN_DE_DOCUMENTOS">#REF!</definedName>
    <definedName name="GESTIÓN_DE_SERVICIOS_INSTITUCIONALES" localSheetId="0">'01-Mapa de riesgo-UO'!$BU$1048373:$BU$1048374</definedName>
    <definedName name="GESTIÓN_DE_SERVICIOS_INSTITUCIONALES">#REF!</definedName>
    <definedName name="GESTIÓN_DE_TALENTO_HUMANO" localSheetId="0">'01-Mapa de riesgo-UO'!#REF!</definedName>
    <definedName name="GESTIÓN_DE_TALENTO_HUMANO">#REF!</definedName>
    <definedName name="GESTIÓN_DE_TECNOLOGÍAS_INFORMÁTICAS_SISTEMAS_DE_INFORMACIÓN" localSheetId="0">'01-Mapa de riesgo-UO'!#REF!</definedName>
    <definedName name="GESTIÓN_DE_TECNOLOGÍAS_INFORMÁTICAS_SISTEMAS_DE_INFORMACIÓN">#REF!</definedName>
    <definedName name="GESTIÓN_DE_TECNOLOGÍAS_INFORMÁTICAS_Y_SISTEMAS_DE_INFORMACIÓN">'01-Mapa de riesgo-UO'!$BS$1048373</definedName>
    <definedName name="GESTIÓN_DEL_TALENTO_HUMANO">'01-Mapa de riesgo-UO'!$BT$1048373:$BT$1048374</definedName>
    <definedName name="GESTIÓN_FINANCIERA" localSheetId="0">'01-Mapa de riesgo-UO'!$BR$1048373</definedName>
    <definedName name="GESTIÓN_FINANCIERA">#REF!</definedName>
    <definedName name="GRAVE" localSheetId="0">'01-Mapa de riesgo-UO'!$AV$1048373:$AV$1048376</definedName>
    <definedName name="GRAVE">'03-Seguimiento'!$F$1048468</definedName>
    <definedName name="GRUPO_INVESTIGACIÓN_AGUAS_SANEAMIENTO" localSheetId="0">'01-Mapa de riesgo-UO'!$CS$1048373</definedName>
    <definedName name="GRUPO_INVESTIGACIÓN_AGUAS_SANEAMIENTO">#REF!</definedName>
    <definedName name="Imagen" localSheetId="0">'01-Mapa de riesgo-UO'!$P$1048380:$P$1048384</definedName>
    <definedName name="Imagen">#REF!</definedName>
    <definedName name="IMPACTO_REGIONAL" localSheetId="0">'01-Mapa de riesgo-UO'!#REF!</definedName>
    <definedName name="IMPACTO_REGIONAL">#REF!</definedName>
    <definedName name="IMPACTO_REGIONAL_" localSheetId="0">'01-Mapa de riesgo-UO'!#REF!</definedName>
    <definedName name="IMPACTO_REGIONAL_">#REF!</definedName>
    <definedName name="Información" localSheetId="0">'01-Mapa de riesgo-UO'!$Q$1048380:$Q$1048382</definedName>
    <definedName name="Información">#REF!</definedName>
    <definedName name="INTERNACIONALIZACIÓN" localSheetId="0">'01-Mapa de riesgo-UO'!#REF!</definedName>
    <definedName name="INTERNACIONALIZACIÓN">#REF!</definedName>
    <definedName name="INTERNO">'01-Mapa de riesgo-UO'!$E$1048372:$E$1048378</definedName>
    <definedName name="INVESTIGACIÓN_E_INNOVACIÓN" localSheetId="0">'01-Mapa de riesgo-UO'!#REF!</definedName>
    <definedName name="INVESTIGACIÓN_E_INNOVACIÓN">#REF!</definedName>
    <definedName name="INVESTIGACIÓN_INNOVACIÓN_EXTENSIÓN" localSheetId="0">'01-Mapa de riesgo-UO'!#REF!</definedName>
    <definedName name="INVESTIGACIÓN_INNOVACIÓN_EXTENSIÓN">#REF!</definedName>
    <definedName name="JURIDICA" localSheetId="0">'01-Mapa de riesgo-UO'!$BH$1048373</definedName>
    <definedName name="JURIDICA">#REF!</definedName>
    <definedName name="Laborales" localSheetId="0">'01-Mapa de riesgo-UO'!#REF!</definedName>
    <definedName name="Laborales">#REF!</definedName>
    <definedName name="LABORATORIO_AGUAS_ALIMENTOS" localSheetId="0">'01-Mapa de riesgo-UO'!$CM$1048373</definedName>
    <definedName name="LABORATORIO_AGUAS_ALIMENTOS">#REF!</definedName>
    <definedName name="LABORATORIO_BIOLOGÍA_MOLECULAR">'01-Mapa de riesgo-UO'!$CT$1048373</definedName>
    <definedName name="LABORATORIO_DE_METROOLOGIA_DE_VARIABLES_ELECTRICAS" localSheetId="0">'01-Mapa de riesgo-UO'!$CN$1048373</definedName>
    <definedName name="LABORATORIO_DE_METROOLOGIA_DE_VARIABLES_ELECTRICAS">#REF!</definedName>
    <definedName name="LABORATORIO_ENSAYOS_NO_DESTRUCTIVOS_DESTRUCTIVOS" localSheetId="0">'01-Mapa de riesgo-UO'!$CO$1048373</definedName>
    <definedName name="LABORATORIO_ENSAYOS_NO_DESTRUCTIVOS_DESTRUCTIVOS">#REF!</definedName>
    <definedName name="LABORATORIO_ENSAYOS_PARA_EQUIPO_DE_AIRE_ACONDICIONADO" localSheetId="0">'01-Mapa de riesgo-UO'!#REF!</definedName>
    <definedName name="LABORATORIO_ENSAYOS_PARA_EQUIPO_DE_AIRE_ACONDICIONADO">#REF!</definedName>
    <definedName name="LABORATORIO_ENSAYOS_PARA_EQUIPOS_ACONDICIONADORES_DE_AIRE">'01-Mapa de riesgo-UO'!$CL$1048373</definedName>
    <definedName name="LABORATORIO_GENÉTICA_MÉDICA" localSheetId="0">'01-Mapa de riesgo-UO'!$CP$1048373</definedName>
    <definedName name="LABORATORIO_GENÉTICA_MÉDICA">#REF!</definedName>
    <definedName name="LABORATORIO_METROLOGÍA_DIMENSIONAL">'01-Mapa de riesgo-UO'!#REF!</definedName>
    <definedName name="LABORATORIO_QUÍMICA_AMBIENTAL" localSheetId="0">'01-Mapa de riesgo-UO'!$CQ$1048373</definedName>
    <definedName name="LABORATORIO_QUÍMICA_AMBIENTAL">#REF!</definedName>
    <definedName name="LEVE" localSheetId="0">'01-Mapa de riesgo-UO'!$AT$1048373</definedName>
    <definedName name="LEVE">'03-Seguimiento'!$H$1048468:$H$1048576</definedName>
    <definedName name="MAPA" localSheetId="0">'01-Mapa de riesgo-UO'!$A$1048372:$A$1048374</definedName>
    <definedName name="MAPA">#REF!</definedName>
    <definedName name="MODERADO" localSheetId="0">'01-Mapa de riesgo-UO'!$AU$1048373:$AU$1048375</definedName>
    <definedName name="MODERADO">'03-Seguimiento'!$G$1048468:$G$1048576</definedName>
    <definedName name="NIVEL_AUTOMAT">'01-Mapa de riesgo-UO'!$X$1048372:$X$1048374</definedName>
    <definedName name="NIVEL_EXPOSICION">'01-Mapa de riesgo-UO'!$AQ$1048372:$AQ$1048374</definedName>
    <definedName name="nnnn" localSheetId="0">'01-Mapa de riesgo-UO'!#REF!</definedName>
    <definedName name="nnnn">#REF!</definedName>
    <definedName name="No_aplicados">'01-Mapa de riesgo-UO'!#REF!</definedName>
    <definedName name="NO_CUMPLIDA">'03-Seguimiento'!$X$1048454</definedName>
    <definedName name="No_existen">'01-Mapa de riesgo-UO'!#REF!</definedName>
    <definedName name="OBJETIVOS" localSheetId="0">'01-Mapa de riesgo-UO'!#REF!</definedName>
    <definedName name="OBJETIVOS">#REF!</definedName>
    <definedName name="OEC">'01-Mapa de riesgo-UO'!$AZ$1048381:$AZ$1048389</definedName>
    <definedName name="Operacional" localSheetId="0">'01-Mapa de riesgo-UO'!$T$1048380:$T$1048384</definedName>
    <definedName name="Operacional">#REF!</definedName>
    <definedName name="ORGANISMO_CERTIFICADOR_DE_SISTEMAS_DE_GESTIÓN_QLCT" localSheetId="0">'01-Mapa de riesgo-UO'!$CR$1048373</definedName>
    <definedName name="ORGANISMO_CERTIFICADOR_DE_SISTEMAS_DE_GESTIÓN_QLCT">#REF!</definedName>
    <definedName name="PDI" localSheetId="0">'01-Mapa de riesgo-UO'!$AZ$1048372:$AZ$1048376</definedName>
    <definedName name="PDI">#REF!</definedName>
    <definedName name="PERIODICIDAD">'01-Mapa de riesgo-UO'!$AI$1048372:$AI$1048381</definedName>
    <definedName name="PLANEACIÓN" localSheetId="0">'01-Mapa de riesgo-UO'!$BM$1048373:$BM$1048375</definedName>
    <definedName name="PLANEACIÓN">#REF!</definedName>
    <definedName name="PLANEACIÓN_">'01-Mapa de riesgo-UO'!$BB$1048374</definedName>
    <definedName name="Presupuestal" localSheetId="0">'01-Mapa de riesgo-UO'!#REF!</definedName>
    <definedName name="Presupuestal">#REF!</definedName>
    <definedName name="PROBABILIDAD" localSheetId="0">'01-Mapa de riesgo-UO'!$K$1048372:$K$1048376</definedName>
    <definedName name="PROBABILIDAD">#REF!</definedName>
    <definedName name="PROCESOS" localSheetId="0">'01-Mapa de riesgo-UO'!$BD$1048372:$BD$1048399</definedName>
    <definedName name="PROCESOS">#REF!</definedName>
    <definedName name="PROCESOSA">'01-Mapa de riesgo-UO'!#REF!</definedName>
    <definedName name="RECTORÍA" localSheetId="0">'01-Mapa de riesgo-UO'!$BG$1048373:$BG$1048374</definedName>
    <definedName name="RECTORÍA">#REF!</definedName>
    <definedName name="RECTORIA_Comunicaciones">'01-Mapa de riesgo-UO'!#REF!</definedName>
    <definedName name="RECURSOS_INFORMÁTICOS_EDUCATIVOS" localSheetId="0">'01-Mapa de riesgo-UO'!#REF!</definedName>
    <definedName name="RECURSOS_INFORMÁTICOS_EDUCATIVOS">#REF!</definedName>
    <definedName name="RECURSOS_INFORMÁTICOS_Y_EDUCATIVOS_CRIE">'01-Mapa de riesgo-UO'!$BV$1048373</definedName>
    <definedName name="REDUCIR">'03-Seguimiento'!$W$1048463:$W$1048465</definedName>
    <definedName name="RELACIONES_INTERNACIONALES" localSheetId="0">'01-Mapa de riesgo-UO'!$BN$1048373</definedName>
    <definedName name="RELACIONES_INTERNACIONALES">#REF!</definedName>
    <definedName name="RELACIONES_INTERNACIONALES_">'01-Mapa de riesgo-UO'!#REF!</definedName>
    <definedName name="RESPONSABILIDAD">'01-Mapa de riesgo-UO'!$AD$1048372:$AD$1048373</definedName>
    <definedName name="RESPONSABLES_PDI" localSheetId="0">'01-Mapa de riesgo-UO'!#REF!</definedName>
    <definedName name="RESPONSABLES_PDI">#REF!</definedName>
    <definedName name="SECRETARIA_GENERAL" localSheetId="0">'01-Mapa de riesgo-UO'!$BQ$1048373</definedName>
    <definedName name="SECRETARIA_GENERAL">#REF!</definedName>
    <definedName name="SECRETARIA_GENERAL_Gestión_de_Documentos">'01-Mapa de riesgo-UO'!#REF!</definedName>
    <definedName name="Seguridad_y_Salud_en_el_trabajo" localSheetId="0">'01-Mapa de riesgo-UO'!$AC$1048380:$AC$1048384</definedName>
    <definedName name="Seguridad_y_Salud_en_el_trabajo">#REF!</definedName>
    <definedName name="SISTEMA_INTEGRAL_DE_GESTIÓN" localSheetId="0">'01-Mapa de riesgo-UO'!#REF!</definedName>
    <definedName name="SISTEMA_INTEGRAL_DE_GESTIÓN">#REF!</definedName>
    <definedName name="Tecnología" localSheetId="0">'01-Mapa de riesgo-UO'!#REF!</definedName>
    <definedName name="Tecnología">#REF!</definedName>
    <definedName name="Tecnológico" localSheetId="0">'01-Mapa de riesgo-UO'!$AD$1048380:$AD$1048384</definedName>
    <definedName name="Tecnológico">#REF!</definedName>
    <definedName name="TIPO" localSheetId="0">'01-Mapa de riesgo-UO'!#REF!</definedName>
    <definedName name="TIPO">#REF!</definedName>
    <definedName name="_xlnm.Print_Titles" localSheetId="0">'01-Mapa de riesgo-UO'!$8:$9</definedName>
    <definedName name="_xlnm.Print_Titles" localSheetId="1">'02-Plan Mitigación'!$8:$9</definedName>
    <definedName name="_xlnm.Print_Titles" localSheetId="2">'03-Seguimiento'!$8:$9</definedName>
    <definedName name="TRANSFERIR">'03-Seguimiento'!$X$1048463:$X$1048465</definedName>
    <definedName name="Transparencia" localSheetId="0">'01-Mapa de riesgo-UO'!#REF!</definedName>
    <definedName name="Transparencia">#REF!</definedName>
    <definedName name="UNIDAD">'01-Mapa de riesgo-UO'!$AX$1048372:$AX$1048409</definedName>
    <definedName name="UNIVIRTUAL" localSheetId="0">'01-Mapa de riesgo-UO'!#REF!</definedName>
    <definedName name="UNIVIRTUAL">#REF!</definedName>
    <definedName name="VICERRECTORÍA_ACADÉMICA" localSheetId="0">'01-Mapa de riesgo-UO'!$BK$1048373:$BK$1048377</definedName>
    <definedName name="VICERRECTORÍA_ACADÉMICA">#REF!</definedName>
    <definedName name="VICERRECTORÍA_ACADÉMICA_">'01-Mapa de riesgo-UO'!$BB$1048372</definedName>
    <definedName name="VICERRECTORÍA_ACADÉMICA_Univirtual">'01-Mapa de riesgo-UO'!#REF!</definedName>
    <definedName name="VICERRECTORIA_ADMINISTRATIVA_FINANCIERA" localSheetId="0">'01-Mapa de riesgo-UO'!$BI$1048373:$BI$1048378</definedName>
    <definedName name="VICERRECTORIA_ADMINISTRATIVA_FINANCIERA">#REF!</definedName>
    <definedName name="VICERRECTORIA_ADMINISTRATIVA_FINANCIERA_">'01-Mapa de riesgo-UO'!#REF!</definedName>
    <definedName name="VICERRECTORÍA_ADMINISTRATIVA_FINANCIERA_">'01-Mapa de riesgo-UO'!$BB$1048375</definedName>
    <definedName name="VICERRECTORÍA_ADMINITRATIVA_FINANCIERA_Sistema_Integral_de_Gestión">'01-Mapa de riesgo-UO'!#REF!</definedName>
    <definedName name="VICERRECTORÍA_DE_RESPONSABILIDAD_SOCIAL_BIENESTAR_UNIVERSITARIO" localSheetId="0">'01-Mapa de riesgo-UO'!#REF!</definedName>
    <definedName name="VICERRECTORÍA_DE_RESPONSABILIDAD_SOCIAL_BIENESTAR_UNIVERSITARIO">#REF!</definedName>
    <definedName name="VICERRECTORÍA_DE_RESPONSABILIDAD_SOCIAL_BIENESTAR_UNIVERSITARIO_">'01-Mapa de riesgo-UO'!#REF!</definedName>
    <definedName name="VICERRECTORÍA_INVESTIGACIÓN_INNOVACIÓN_EXTENSIÓN" localSheetId="0">'01-Mapa de riesgo-UO'!#REF!</definedName>
    <definedName name="VICERRECTORÍA_INVESTIGACIÓN_INNOVACIÓN_EXTENSIÓN">#REF!</definedName>
    <definedName name="VICERRECTORÍA_INVESTIGACIÓN_INNOVACIÓN_EXTENSIÓN_">'01-Mapa de riesgo-UO'!#REF!</definedName>
    <definedName name="VICERRECTORÍA_INVESTIGACIONES_INNOVACIÓN_EXTENSIÓN_">'01-Mapa de riesgo-UO'!#REF!</definedName>
    <definedName name="VICERRECTORÍA_INVESTIGACIONES_INNOVACIÓN_Y_EXTENSIÓN">'01-Mapa de riesgo-UO'!$BJ$1048373:$BJ$1048376</definedName>
    <definedName name="VICERRECTORÍA_RESPONSABILIDAD_SOCIAL_Y_BIENESTAR_UNIVERSITARIO">'01-Mapa de riesgo-UO'!$BL$1048373:$BL$1048374</definedName>
    <definedName name="X">'01-Mapa de riesgo-UO'!#REF!</definedName>
    <definedName name="Y">'01-Mapa de riesgo-UO'!#REF!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N26" i="12" l="1"/>
  <c r="W26" i="12"/>
  <c r="W27" i="12"/>
  <c r="W28" i="12"/>
  <c r="V26" i="12"/>
  <c r="U26" i="12" s="1"/>
  <c r="S26" i="12"/>
  <c r="R26" i="12"/>
  <c r="Q26" i="12"/>
  <c r="Q27" i="12"/>
  <c r="Q28" i="12"/>
  <c r="AL18" i="12"/>
  <c r="AN29" i="12"/>
  <c r="AN32" i="12" l="1"/>
  <c r="C29" i="12"/>
  <c r="AL34" i="12" l="1"/>
  <c r="AL33" i="12"/>
  <c r="AL32" i="12"/>
  <c r="AK32" i="12" s="1"/>
  <c r="AJ32" i="12" s="1"/>
  <c r="W34" i="12"/>
  <c r="W33" i="12"/>
  <c r="W32" i="12"/>
  <c r="AL28" i="12"/>
  <c r="AG28" i="12"/>
  <c r="AL27" i="12"/>
  <c r="AG27" i="12"/>
  <c r="AL26" i="12"/>
  <c r="AG26" i="12"/>
  <c r="AF26" i="12"/>
  <c r="AE26" i="12" s="1"/>
  <c r="AK26" i="12" l="1"/>
  <c r="AJ26" i="12" s="1"/>
  <c r="V32" i="12"/>
  <c r="U32" i="12" s="1"/>
  <c r="AG25" i="12"/>
  <c r="AG24" i="12"/>
  <c r="AG23" i="12"/>
  <c r="Q25" i="12"/>
  <c r="Q24" i="12"/>
  <c r="Q23" i="12"/>
  <c r="R23" i="12" l="1"/>
  <c r="S23" i="12" s="1"/>
  <c r="AF23" i="12"/>
  <c r="AE23" i="12" s="1"/>
  <c r="AQ6" i="12"/>
  <c r="C11" i="12"/>
  <c r="C14" i="12"/>
  <c r="Q16" i="12" l="1"/>
  <c r="Q15" i="12"/>
  <c r="Q14" i="12"/>
  <c r="Q13" i="12"/>
  <c r="Q12" i="12"/>
  <c r="Q11" i="12"/>
  <c r="R11" i="12" s="1"/>
  <c r="N14" i="12"/>
  <c r="L14" i="12"/>
  <c r="R14" i="12" l="1"/>
  <c r="S14" i="12" s="1"/>
  <c r="O14" i="12"/>
  <c r="S11" i="12"/>
  <c r="C74" i="12"/>
  <c r="C71" i="12"/>
  <c r="C68" i="12"/>
  <c r="C65" i="12"/>
  <c r="C62" i="12"/>
  <c r="C59" i="12"/>
  <c r="C56" i="12"/>
  <c r="C53" i="12"/>
  <c r="C50" i="12"/>
  <c r="C47" i="12"/>
  <c r="C44" i="12"/>
  <c r="C41" i="12"/>
  <c r="C38" i="12"/>
  <c r="C35" i="12"/>
  <c r="C26" i="12"/>
  <c r="C23" i="12"/>
  <c r="C20" i="12"/>
  <c r="C17" i="12"/>
  <c r="W11" i="12" l="1"/>
  <c r="W12" i="12" l="1"/>
  <c r="W13" i="12"/>
  <c r="W14" i="12"/>
  <c r="W15" i="12"/>
  <c r="W16" i="12"/>
  <c r="W17" i="12"/>
  <c r="W18" i="12"/>
  <c r="W19" i="12"/>
  <c r="W20" i="12"/>
  <c r="W21" i="12"/>
  <c r="W22" i="12"/>
  <c r="W23" i="12"/>
  <c r="W24" i="12"/>
  <c r="W25" i="12"/>
  <c r="W29" i="12"/>
  <c r="W30" i="12"/>
  <c r="W31" i="12"/>
  <c r="W35" i="12"/>
  <c r="W36" i="12"/>
  <c r="W37" i="12"/>
  <c r="W38" i="12"/>
  <c r="W39" i="12"/>
  <c r="W40" i="12"/>
  <c r="W41" i="12"/>
  <c r="W42" i="12"/>
  <c r="W43" i="12"/>
  <c r="W44" i="12"/>
  <c r="W45" i="12"/>
  <c r="W46" i="12"/>
  <c r="W47" i="12"/>
  <c r="W48" i="12"/>
  <c r="W49" i="12"/>
  <c r="W50" i="12"/>
  <c r="V50" i="12" s="1"/>
  <c r="W51" i="12"/>
  <c r="W52" i="12"/>
  <c r="W53" i="12"/>
  <c r="W54" i="12"/>
  <c r="W55" i="12"/>
  <c r="W56" i="12"/>
  <c r="W57" i="12"/>
  <c r="W58" i="12"/>
  <c r="W59" i="12"/>
  <c r="W60" i="12"/>
  <c r="W61" i="12"/>
  <c r="W62" i="12"/>
  <c r="W63" i="12"/>
  <c r="W64" i="12"/>
  <c r="W65" i="12"/>
  <c r="W66" i="12"/>
  <c r="W67" i="12"/>
  <c r="W68" i="12"/>
  <c r="W69" i="12"/>
  <c r="W70" i="12"/>
  <c r="W71" i="12"/>
  <c r="W72" i="12"/>
  <c r="W73" i="12"/>
  <c r="W74" i="12"/>
  <c r="V74" i="12" s="1"/>
  <c r="U74" i="12" s="1"/>
  <c r="W75" i="12"/>
  <c r="W76" i="12"/>
  <c r="V62" i="12" l="1"/>
  <c r="U62" i="12" s="1"/>
  <c r="V38" i="12"/>
  <c r="U38" i="12" s="1"/>
  <c r="V17" i="12"/>
  <c r="U17" i="12" s="1"/>
  <c r="V14" i="12"/>
  <c r="V11" i="12"/>
  <c r="V56" i="12"/>
  <c r="U56" i="12" s="1"/>
  <c r="V23" i="12"/>
  <c r="U23" i="12" s="1"/>
  <c r="V68" i="12"/>
  <c r="U68" i="12" s="1"/>
  <c r="V44" i="12"/>
  <c r="U44" i="12" s="1"/>
  <c r="V20" i="12"/>
  <c r="U20" i="12" s="1"/>
  <c r="V29" i="12"/>
  <c r="U29" i="12" s="1"/>
  <c r="V53" i="12"/>
  <c r="U53" i="12" s="1"/>
  <c r="V41" i="12"/>
  <c r="U41" i="12" s="1"/>
  <c r="V65" i="12"/>
  <c r="U65" i="12" s="1"/>
  <c r="U50" i="12"/>
  <c r="V71" i="12"/>
  <c r="U71" i="12" s="1"/>
  <c r="V47" i="12"/>
  <c r="U47" i="12" s="1"/>
  <c r="V59" i="12"/>
  <c r="U59" i="12" s="1"/>
  <c r="V35" i="12"/>
  <c r="U35" i="12" s="1"/>
  <c r="BW1048372" i="12"/>
  <c r="BV1048372" i="12"/>
  <c r="BT1048372" i="12"/>
  <c r="BS1048372" i="12"/>
  <c r="BL1048372" i="12"/>
  <c r="BJ1048372" i="12"/>
  <c r="BH1048372" i="12"/>
  <c r="BX1048372" i="12"/>
  <c r="BU1048372" i="12"/>
  <c r="BR1048372" i="12"/>
  <c r="BQ1048372" i="12"/>
  <c r="BP1048372" i="12"/>
  <c r="BO1048372" i="12"/>
  <c r="BN1048372" i="12"/>
  <c r="BM1048372" i="12"/>
  <c r="BK1048372" i="12"/>
  <c r="BI1048372" i="12"/>
  <c r="BG1048372" i="12"/>
  <c r="U14" i="12" l="1"/>
  <c r="U11" i="12"/>
  <c r="F6" i="12"/>
  <c r="AL12" i="12" l="1"/>
  <c r="AL13" i="12"/>
  <c r="AL14" i="12"/>
  <c r="AL15" i="12"/>
  <c r="AL16" i="12"/>
  <c r="AL17" i="12"/>
  <c r="AL19" i="12"/>
  <c r="AL20" i="12"/>
  <c r="AL21" i="12"/>
  <c r="AL22" i="12"/>
  <c r="AL23" i="12"/>
  <c r="AL24" i="12"/>
  <c r="AL25" i="12"/>
  <c r="AL29" i="12"/>
  <c r="AL30" i="12"/>
  <c r="AL31" i="12"/>
  <c r="AL35" i="12"/>
  <c r="AL36" i="12"/>
  <c r="AL37" i="12"/>
  <c r="AL38" i="12"/>
  <c r="AL39" i="12"/>
  <c r="AL40" i="12"/>
  <c r="AL41" i="12"/>
  <c r="AL42" i="12"/>
  <c r="AL43" i="12"/>
  <c r="AL44" i="12"/>
  <c r="AL45" i="12"/>
  <c r="AL46" i="12"/>
  <c r="AL47" i="12"/>
  <c r="AL48" i="12"/>
  <c r="AL49" i="12"/>
  <c r="AL50" i="12"/>
  <c r="AL51" i="12"/>
  <c r="AL52" i="12"/>
  <c r="AL53" i="12"/>
  <c r="AL54" i="12"/>
  <c r="AL55" i="12"/>
  <c r="AL56" i="12"/>
  <c r="AL57" i="12"/>
  <c r="AL58" i="12"/>
  <c r="AL59" i="12"/>
  <c r="AL60" i="12"/>
  <c r="AL61" i="12"/>
  <c r="AL62" i="12"/>
  <c r="AL63" i="12"/>
  <c r="AL64" i="12"/>
  <c r="AL65" i="12"/>
  <c r="AL66" i="12"/>
  <c r="AL67" i="12"/>
  <c r="AL68" i="12"/>
  <c r="AL69" i="12"/>
  <c r="AL70" i="12"/>
  <c r="AL71" i="12"/>
  <c r="AL72" i="12"/>
  <c r="AL73" i="12"/>
  <c r="AL74" i="12"/>
  <c r="AL75" i="12"/>
  <c r="AL76" i="12"/>
  <c r="AK74" i="12" l="1"/>
  <c r="AK14" i="12"/>
  <c r="AJ14" i="12" s="1"/>
  <c r="AK35" i="12"/>
  <c r="AK17" i="12"/>
  <c r="AK20" i="12"/>
  <c r="AK23" i="12"/>
  <c r="AK71" i="12"/>
  <c r="AK68" i="12"/>
  <c r="AK65" i="12"/>
  <c r="AK62" i="12"/>
  <c r="AK59" i="12"/>
  <c r="AK56" i="12"/>
  <c r="AK53" i="12"/>
  <c r="AK50" i="12"/>
  <c r="AK47" i="12"/>
  <c r="AK44" i="12"/>
  <c r="AK41" i="12"/>
  <c r="AK38" i="12"/>
  <c r="AK29" i="12"/>
  <c r="AJ17" i="12" l="1"/>
  <c r="AN17" i="12"/>
  <c r="AL11" i="12"/>
  <c r="AK11" i="12" s="1"/>
  <c r="AJ11" i="12" s="1"/>
  <c r="AB26" i="12" l="1"/>
  <c r="AB27" i="12"/>
  <c r="AB28" i="12"/>
  <c r="AA26" i="12" l="1"/>
  <c r="Z26" i="12" s="1"/>
  <c r="AB12" i="12"/>
  <c r="AB13" i="12"/>
  <c r="AB14" i="12"/>
  <c r="AB15" i="12"/>
  <c r="AB16" i="12"/>
  <c r="AB17" i="12"/>
  <c r="AB18" i="12"/>
  <c r="AB19" i="12"/>
  <c r="AB20" i="12"/>
  <c r="AB21" i="12"/>
  <c r="AB22" i="12"/>
  <c r="AB23" i="12"/>
  <c r="AB24" i="12"/>
  <c r="AB25" i="12"/>
  <c r="AB29" i="12"/>
  <c r="AB30" i="12"/>
  <c r="AB31" i="12"/>
  <c r="AB32" i="12"/>
  <c r="AB33" i="12"/>
  <c r="AB34" i="12"/>
  <c r="AB35" i="12"/>
  <c r="AB36" i="12"/>
  <c r="AB37" i="12"/>
  <c r="AB38" i="12"/>
  <c r="AB39" i="12"/>
  <c r="AB40" i="12"/>
  <c r="AB41" i="12"/>
  <c r="AB42" i="12"/>
  <c r="AB43" i="12"/>
  <c r="AB44" i="12"/>
  <c r="AB45" i="12"/>
  <c r="AB46" i="12"/>
  <c r="AB47" i="12"/>
  <c r="AB48" i="12"/>
  <c r="AB49" i="12"/>
  <c r="AB50" i="12"/>
  <c r="AB51" i="12"/>
  <c r="AB52" i="12"/>
  <c r="AB53" i="12"/>
  <c r="AB54" i="12"/>
  <c r="AB55" i="12"/>
  <c r="AB56" i="12"/>
  <c r="AB57" i="12"/>
  <c r="AB58" i="12"/>
  <c r="AB59" i="12"/>
  <c r="AB60" i="12"/>
  <c r="AB61" i="12"/>
  <c r="AB62" i="12"/>
  <c r="AB63" i="12"/>
  <c r="AB64" i="12"/>
  <c r="AB65" i="12"/>
  <c r="AB66" i="12"/>
  <c r="AB67" i="12"/>
  <c r="AB68" i="12"/>
  <c r="AB69" i="12"/>
  <c r="AB70" i="12"/>
  <c r="AB71" i="12"/>
  <c r="AB72" i="12"/>
  <c r="AB73" i="12"/>
  <c r="AB74" i="12"/>
  <c r="AB75" i="12"/>
  <c r="AB76" i="12"/>
  <c r="AB11" i="12"/>
  <c r="AA11" i="12" l="1"/>
  <c r="AA53" i="12"/>
  <c r="AA29" i="12"/>
  <c r="Z29" i="12" s="1"/>
  <c r="AA14" i="12"/>
  <c r="AA47" i="12"/>
  <c r="AA20" i="12"/>
  <c r="Z20" i="12" s="1"/>
  <c r="AA68" i="12"/>
  <c r="AA17" i="12"/>
  <c r="Z17" i="12" s="1"/>
  <c r="AA59" i="12"/>
  <c r="AA35" i="12"/>
  <c r="Z35" i="12" s="1"/>
  <c r="AA74" i="12"/>
  <c r="Z74" i="12" s="1"/>
  <c r="AA23" i="12"/>
  <c r="I49" i="7"/>
  <c r="Z14" i="12" l="1"/>
  <c r="Z11" i="12"/>
  <c r="I73" i="7"/>
  <c r="I70" i="7"/>
  <c r="I67" i="7"/>
  <c r="I64" i="7"/>
  <c r="I61" i="7"/>
  <c r="I58" i="7"/>
  <c r="I55" i="7"/>
  <c r="I52" i="7"/>
  <c r="I46" i="7"/>
  <c r="I43" i="7"/>
  <c r="I40" i="7"/>
  <c r="I37" i="7"/>
  <c r="I34" i="7"/>
  <c r="I31" i="7"/>
  <c r="I28" i="7"/>
  <c r="I25" i="7"/>
  <c r="I22" i="7"/>
  <c r="I19" i="7"/>
  <c r="I16" i="7"/>
  <c r="I13" i="7"/>
  <c r="I10" i="7"/>
  <c r="Q85" i="7" l="1"/>
  <c r="L11" i="7"/>
  <c r="M11" i="7"/>
  <c r="N11" i="7"/>
  <c r="O11" i="7"/>
  <c r="P11" i="7"/>
  <c r="L12" i="7"/>
  <c r="M12" i="7"/>
  <c r="N12" i="7"/>
  <c r="O12" i="7"/>
  <c r="P12" i="7"/>
  <c r="L13" i="7"/>
  <c r="M13" i="7"/>
  <c r="N13" i="7"/>
  <c r="O13" i="7"/>
  <c r="P13" i="7"/>
  <c r="L14" i="7"/>
  <c r="M14" i="7"/>
  <c r="N14" i="7"/>
  <c r="O14" i="7"/>
  <c r="P14" i="7"/>
  <c r="L15" i="7"/>
  <c r="M15" i="7"/>
  <c r="N15" i="7"/>
  <c r="O15" i="7"/>
  <c r="P15" i="7"/>
  <c r="L16" i="7"/>
  <c r="M16" i="7"/>
  <c r="N16" i="7"/>
  <c r="O16" i="7"/>
  <c r="P16" i="7"/>
  <c r="L17" i="7"/>
  <c r="M17" i="7"/>
  <c r="N17" i="7"/>
  <c r="O17" i="7"/>
  <c r="P17" i="7"/>
  <c r="L18" i="7"/>
  <c r="M18" i="7"/>
  <c r="N18" i="7"/>
  <c r="O18" i="7"/>
  <c r="P18" i="7"/>
  <c r="L19" i="7"/>
  <c r="M19" i="7"/>
  <c r="N19" i="7"/>
  <c r="O19" i="7"/>
  <c r="P19" i="7"/>
  <c r="L20" i="7"/>
  <c r="M20" i="7"/>
  <c r="N20" i="7"/>
  <c r="O20" i="7"/>
  <c r="P20" i="7"/>
  <c r="L21" i="7"/>
  <c r="M21" i="7"/>
  <c r="N21" i="7"/>
  <c r="O21" i="7"/>
  <c r="P21" i="7"/>
  <c r="L22" i="7"/>
  <c r="M22" i="7"/>
  <c r="N22" i="7"/>
  <c r="O22" i="7"/>
  <c r="P22" i="7"/>
  <c r="L23" i="7"/>
  <c r="M23" i="7"/>
  <c r="N23" i="7"/>
  <c r="O23" i="7"/>
  <c r="P23" i="7"/>
  <c r="L24" i="7"/>
  <c r="M24" i="7"/>
  <c r="N24" i="7"/>
  <c r="O24" i="7"/>
  <c r="P24" i="7"/>
  <c r="L25" i="7"/>
  <c r="M25" i="7"/>
  <c r="N25" i="7"/>
  <c r="O25" i="7"/>
  <c r="P25" i="7"/>
  <c r="L26" i="7"/>
  <c r="M26" i="7"/>
  <c r="N26" i="7"/>
  <c r="O26" i="7"/>
  <c r="P26" i="7"/>
  <c r="L27" i="7"/>
  <c r="M27" i="7"/>
  <c r="N27" i="7"/>
  <c r="O27" i="7"/>
  <c r="P27" i="7"/>
  <c r="L28" i="7"/>
  <c r="M28" i="7"/>
  <c r="N28" i="7"/>
  <c r="O28" i="7"/>
  <c r="P28" i="7"/>
  <c r="L29" i="7"/>
  <c r="M29" i="7"/>
  <c r="N29" i="7"/>
  <c r="O29" i="7"/>
  <c r="P29" i="7"/>
  <c r="L30" i="7"/>
  <c r="M30" i="7"/>
  <c r="N30" i="7"/>
  <c r="O30" i="7"/>
  <c r="P30" i="7"/>
  <c r="L31" i="7"/>
  <c r="M31" i="7"/>
  <c r="N31" i="7"/>
  <c r="O31" i="7"/>
  <c r="P31" i="7"/>
  <c r="L32" i="7"/>
  <c r="M32" i="7"/>
  <c r="N32" i="7"/>
  <c r="O32" i="7"/>
  <c r="P32" i="7"/>
  <c r="L33" i="7"/>
  <c r="M33" i="7"/>
  <c r="N33" i="7"/>
  <c r="O33" i="7"/>
  <c r="P33" i="7"/>
  <c r="L34" i="7"/>
  <c r="M34" i="7"/>
  <c r="N34" i="7"/>
  <c r="O34" i="7"/>
  <c r="P34" i="7"/>
  <c r="L35" i="7"/>
  <c r="M35" i="7"/>
  <c r="N35" i="7"/>
  <c r="O35" i="7"/>
  <c r="P35" i="7"/>
  <c r="L36" i="7"/>
  <c r="M36" i="7"/>
  <c r="N36" i="7"/>
  <c r="O36" i="7"/>
  <c r="P36" i="7"/>
  <c r="L37" i="7"/>
  <c r="M37" i="7"/>
  <c r="N37" i="7"/>
  <c r="O37" i="7"/>
  <c r="P37" i="7"/>
  <c r="L38" i="7"/>
  <c r="M38" i="7"/>
  <c r="N38" i="7"/>
  <c r="O38" i="7"/>
  <c r="P38" i="7"/>
  <c r="L39" i="7"/>
  <c r="M39" i="7"/>
  <c r="N39" i="7"/>
  <c r="O39" i="7"/>
  <c r="P39" i="7"/>
  <c r="L40" i="7"/>
  <c r="M40" i="7"/>
  <c r="N40" i="7"/>
  <c r="O40" i="7"/>
  <c r="P40" i="7"/>
  <c r="L41" i="7"/>
  <c r="M41" i="7"/>
  <c r="N41" i="7"/>
  <c r="O41" i="7"/>
  <c r="P41" i="7"/>
  <c r="L42" i="7"/>
  <c r="M42" i="7"/>
  <c r="N42" i="7"/>
  <c r="O42" i="7"/>
  <c r="P42" i="7"/>
  <c r="L43" i="7"/>
  <c r="M43" i="7"/>
  <c r="N43" i="7"/>
  <c r="O43" i="7"/>
  <c r="P43" i="7"/>
  <c r="L44" i="7"/>
  <c r="M44" i="7"/>
  <c r="N44" i="7"/>
  <c r="O44" i="7"/>
  <c r="P44" i="7"/>
  <c r="L45" i="7"/>
  <c r="M45" i="7"/>
  <c r="N45" i="7"/>
  <c r="O45" i="7"/>
  <c r="P45" i="7"/>
  <c r="L46" i="7"/>
  <c r="M46" i="7"/>
  <c r="N46" i="7"/>
  <c r="O46" i="7"/>
  <c r="P46" i="7"/>
  <c r="L47" i="7"/>
  <c r="M47" i="7"/>
  <c r="N47" i="7"/>
  <c r="O47" i="7"/>
  <c r="P47" i="7"/>
  <c r="L48" i="7"/>
  <c r="M48" i="7"/>
  <c r="N48" i="7"/>
  <c r="O48" i="7"/>
  <c r="P48" i="7"/>
  <c r="L49" i="7"/>
  <c r="M49" i="7"/>
  <c r="N49" i="7"/>
  <c r="O49" i="7"/>
  <c r="P49" i="7"/>
  <c r="L50" i="7"/>
  <c r="M50" i="7"/>
  <c r="N50" i="7"/>
  <c r="O50" i="7"/>
  <c r="P50" i="7"/>
  <c r="L51" i="7"/>
  <c r="M51" i="7"/>
  <c r="N51" i="7"/>
  <c r="O51" i="7"/>
  <c r="P51" i="7"/>
  <c r="L52" i="7"/>
  <c r="M52" i="7"/>
  <c r="N52" i="7"/>
  <c r="O52" i="7"/>
  <c r="P52" i="7"/>
  <c r="L53" i="7"/>
  <c r="M53" i="7"/>
  <c r="N53" i="7"/>
  <c r="O53" i="7"/>
  <c r="P53" i="7"/>
  <c r="L54" i="7"/>
  <c r="M54" i="7"/>
  <c r="N54" i="7"/>
  <c r="O54" i="7"/>
  <c r="P54" i="7"/>
  <c r="L55" i="7"/>
  <c r="M55" i="7"/>
  <c r="N55" i="7"/>
  <c r="O55" i="7"/>
  <c r="P55" i="7"/>
  <c r="L56" i="7"/>
  <c r="M56" i="7"/>
  <c r="N56" i="7"/>
  <c r="O56" i="7"/>
  <c r="P56" i="7"/>
  <c r="L57" i="7"/>
  <c r="M57" i="7"/>
  <c r="N57" i="7"/>
  <c r="O57" i="7"/>
  <c r="P57" i="7"/>
  <c r="L58" i="7"/>
  <c r="M58" i="7"/>
  <c r="N58" i="7"/>
  <c r="O58" i="7"/>
  <c r="P58" i="7"/>
  <c r="L59" i="7"/>
  <c r="M59" i="7"/>
  <c r="N59" i="7"/>
  <c r="O59" i="7"/>
  <c r="P59" i="7"/>
  <c r="L60" i="7"/>
  <c r="M60" i="7"/>
  <c r="N60" i="7"/>
  <c r="O60" i="7"/>
  <c r="P60" i="7"/>
  <c r="L61" i="7"/>
  <c r="M61" i="7"/>
  <c r="N61" i="7"/>
  <c r="O61" i="7"/>
  <c r="P61" i="7"/>
  <c r="L62" i="7"/>
  <c r="M62" i="7"/>
  <c r="N62" i="7"/>
  <c r="O62" i="7"/>
  <c r="P62" i="7"/>
  <c r="L63" i="7"/>
  <c r="M63" i="7"/>
  <c r="N63" i="7"/>
  <c r="O63" i="7"/>
  <c r="P63" i="7"/>
  <c r="L64" i="7"/>
  <c r="M64" i="7"/>
  <c r="N64" i="7"/>
  <c r="O64" i="7"/>
  <c r="P64" i="7"/>
  <c r="L65" i="7"/>
  <c r="M65" i="7"/>
  <c r="N65" i="7"/>
  <c r="O65" i="7"/>
  <c r="P65" i="7"/>
  <c r="L66" i="7"/>
  <c r="M66" i="7"/>
  <c r="N66" i="7"/>
  <c r="O66" i="7"/>
  <c r="P66" i="7"/>
  <c r="L67" i="7"/>
  <c r="M67" i="7"/>
  <c r="N67" i="7"/>
  <c r="O67" i="7"/>
  <c r="P67" i="7"/>
  <c r="L68" i="7"/>
  <c r="M68" i="7"/>
  <c r="N68" i="7"/>
  <c r="O68" i="7"/>
  <c r="P68" i="7"/>
  <c r="L69" i="7"/>
  <c r="M69" i="7"/>
  <c r="N69" i="7"/>
  <c r="O69" i="7"/>
  <c r="P69" i="7"/>
  <c r="L70" i="7"/>
  <c r="M70" i="7"/>
  <c r="N70" i="7"/>
  <c r="O70" i="7"/>
  <c r="P70" i="7"/>
  <c r="L71" i="7"/>
  <c r="M71" i="7"/>
  <c r="N71" i="7"/>
  <c r="O71" i="7"/>
  <c r="P71" i="7"/>
  <c r="L72" i="7"/>
  <c r="M72" i="7"/>
  <c r="N72" i="7"/>
  <c r="O72" i="7"/>
  <c r="P72" i="7"/>
  <c r="L73" i="7"/>
  <c r="M73" i="7"/>
  <c r="N73" i="7"/>
  <c r="O73" i="7"/>
  <c r="P73" i="7"/>
  <c r="L74" i="7"/>
  <c r="M74" i="7"/>
  <c r="N74" i="7"/>
  <c r="O74" i="7"/>
  <c r="P74" i="7"/>
  <c r="L75" i="7"/>
  <c r="M75" i="7"/>
  <c r="N75" i="7"/>
  <c r="O75" i="7"/>
  <c r="P75" i="7"/>
  <c r="P10" i="7"/>
  <c r="O10" i="7"/>
  <c r="N10" i="7"/>
  <c r="M10" i="7"/>
  <c r="AG11" i="12" l="1"/>
  <c r="AG12" i="12" l="1"/>
  <c r="AG13" i="12"/>
  <c r="AG14" i="12"/>
  <c r="AG15" i="12"/>
  <c r="AG16" i="12"/>
  <c r="AG17" i="12"/>
  <c r="AG18" i="12"/>
  <c r="AG19" i="12"/>
  <c r="AG20" i="12"/>
  <c r="AG21" i="12"/>
  <c r="AG22" i="12"/>
  <c r="AG29" i="12"/>
  <c r="AG30" i="12"/>
  <c r="AG31" i="12"/>
  <c r="AG35" i="12"/>
  <c r="AG36" i="12"/>
  <c r="AG37" i="12"/>
  <c r="AG38" i="12"/>
  <c r="AG39" i="12"/>
  <c r="AG40" i="12"/>
  <c r="AG41" i="12"/>
  <c r="AG42" i="12"/>
  <c r="AG43" i="12"/>
  <c r="AG44" i="12"/>
  <c r="AG45" i="12"/>
  <c r="AG46" i="12"/>
  <c r="AG47" i="12"/>
  <c r="AG48" i="12"/>
  <c r="AG49" i="12"/>
  <c r="AG50" i="12"/>
  <c r="AG51" i="12"/>
  <c r="AG52" i="12"/>
  <c r="AG53" i="12"/>
  <c r="AG54" i="12"/>
  <c r="AG55" i="12"/>
  <c r="AG56" i="12"/>
  <c r="AG57" i="12"/>
  <c r="AG58" i="12"/>
  <c r="AG59" i="12"/>
  <c r="AG60" i="12"/>
  <c r="AG61" i="12"/>
  <c r="AG62" i="12"/>
  <c r="AG63" i="12"/>
  <c r="AG64" i="12"/>
  <c r="AG65" i="12"/>
  <c r="AG66" i="12"/>
  <c r="AG67" i="12"/>
  <c r="AG68" i="12"/>
  <c r="AG69" i="12"/>
  <c r="AG70" i="12"/>
  <c r="AG71" i="12"/>
  <c r="AG72" i="12"/>
  <c r="AG73" i="12"/>
  <c r="AG74" i="12"/>
  <c r="AG75" i="12"/>
  <c r="AG76" i="12"/>
  <c r="AF41" i="12" l="1"/>
  <c r="AE41" i="12" s="1"/>
  <c r="AF17" i="12"/>
  <c r="AF14" i="12"/>
  <c r="AF11" i="12"/>
  <c r="AN11" i="12" s="1"/>
  <c r="AO11" i="12" s="1"/>
  <c r="AF74" i="12"/>
  <c r="AE74" i="12" s="1"/>
  <c r="AF50" i="12"/>
  <c r="AF20" i="12"/>
  <c r="AE20" i="12" s="1"/>
  <c r="AF62" i="12"/>
  <c r="AE62" i="12" s="1"/>
  <c r="AA71" i="12"/>
  <c r="Z71" i="12" s="1"/>
  <c r="AE14" i="12" l="1"/>
  <c r="AN14" i="12"/>
  <c r="AE11" i="12"/>
  <c r="AF38" i="12"/>
  <c r="AE38" i="12" s="1"/>
  <c r="AF47" i="12"/>
  <c r="AE47" i="12" s="1"/>
  <c r="AF53" i="12"/>
  <c r="AE53" i="12" s="1"/>
  <c r="AF71" i="12"/>
  <c r="AE71" i="12" s="1"/>
  <c r="AA32" i="12"/>
  <c r="Z32" i="12" s="1"/>
  <c r="AA56" i="12"/>
  <c r="Z56" i="12" s="1"/>
  <c r="Q17" i="12"/>
  <c r="Q18" i="12"/>
  <c r="Q19" i="12"/>
  <c r="Q29" i="12"/>
  <c r="Q30" i="12"/>
  <c r="Q31" i="12"/>
  <c r="Q35" i="12"/>
  <c r="Q36" i="12"/>
  <c r="Q37" i="12"/>
  <c r="Q38" i="12"/>
  <c r="Q39" i="12"/>
  <c r="Q40" i="12"/>
  <c r="Q41" i="12"/>
  <c r="Q42" i="12"/>
  <c r="Q43" i="12"/>
  <c r="Q44" i="12"/>
  <c r="Q45" i="12"/>
  <c r="Q46" i="12"/>
  <c r="Q47" i="12"/>
  <c r="Q48" i="12"/>
  <c r="Q49" i="12"/>
  <c r="Q50" i="12"/>
  <c r="Q51" i="12"/>
  <c r="Q52" i="12"/>
  <c r="Q53" i="12"/>
  <c r="Q54" i="12"/>
  <c r="Q55" i="12"/>
  <c r="Q56" i="12"/>
  <c r="Q57" i="12"/>
  <c r="Q58" i="12"/>
  <c r="Q59" i="12"/>
  <c r="Q60" i="12"/>
  <c r="Q61" i="12"/>
  <c r="Q62" i="12"/>
  <c r="Q63" i="12"/>
  <c r="Q64" i="12"/>
  <c r="Q65" i="12"/>
  <c r="Q66" i="12"/>
  <c r="Q67" i="12"/>
  <c r="Q68" i="12"/>
  <c r="Q69" i="12"/>
  <c r="Q70" i="12"/>
  <c r="Q71" i="12"/>
  <c r="Q72" i="12"/>
  <c r="Q73" i="12"/>
  <c r="Q74" i="12"/>
  <c r="Q75" i="12"/>
  <c r="Q76" i="12"/>
  <c r="R74" i="12" l="1"/>
  <c r="S74" i="12" s="1"/>
  <c r="R41" i="12"/>
  <c r="S41" i="12" s="1"/>
  <c r="R50" i="12"/>
  <c r="R17" i="12"/>
  <c r="S17" i="12" s="1"/>
  <c r="R65" i="12"/>
  <c r="S65" i="12" s="1"/>
  <c r="R53" i="12"/>
  <c r="S53" i="12" s="1"/>
  <c r="R29" i="12"/>
  <c r="S29" i="12" s="1"/>
  <c r="R56" i="12"/>
  <c r="S56" i="12" s="1"/>
  <c r="R71" i="12"/>
  <c r="R47" i="12"/>
  <c r="S47" i="12" s="1"/>
  <c r="R62" i="12"/>
  <c r="S62" i="12" s="1"/>
  <c r="R38" i="12"/>
  <c r="S38" i="12" s="1"/>
  <c r="R44" i="12"/>
  <c r="S44" i="12" s="1"/>
  <c r="R68" i="12"/>
  <c r="R59" i="12"/>
  <c r="S59" i="12" s="1"/>
  <c r="R35" i="12"/>
  <c r="S35" i="12" s="1"/>
  <c r="AJ20" i="12"/>
  <c r="AJ56" i="12"/>
  <c r="AJ62" i="12"/>
  <c r="AF65" i="12"/>
  <c r="AE65" i="12" s="1"/>
  <c r="AJ65" i="12"/>
  <c r="AF59" i="12"/>
  <c r="AE59" i="12" s="1"/>
  <c r="AJ74" i="12"/>
  <c r="AJ50" i="12"/>
  <c r="AJ44" i="12"/>
  <c r="AF35" i="12"/>
  <c r="AE35" i="12" s="1"/>
  <c r="AJ41" i="12"/>
  <c r="AJ59" i="12"/>
  <c r="AJ35" i="12"/>
  <c r="AJ71" i="12"/>
  <c r="AJ53" i="12"/>
  <c r="AJ47" i="12"/>
  <c r="AJ38" i="12"/>
  <c r="AJ23" i="12"/>
  <c r="AF68" i="12"/>
  <c r="AE68" i="12" s="1"/>
  <c r="AF44" i="12"/>
  <c r="AE44" i="12" s="1"/>
  <c r="AF29" i="12"/>
  <c r="AE29" i="12" s="1"/>
  <c r="AJ68" i="12"/>
  <c r="AJ29" i="12"/>
  <c r="Z68" i="12"/>
  <c r="AA44" i="12"/>
  <c r="Z44" i="12" s="1"/>
  <c r="AA65" i="12"/>
  <c r="Z65" i="12" s="1"/>
  <c r="AA50" i="12"/>
  <c r="Z50" i="12" s="1"/>
  <c r="AA62" i="12"/>
  <c r="Z62" i="12" s="1"/>
  <c r="Z47" i="12"/>
  <c r="AF56" i="12"/>
  <c r="AE56" i="12" s="1"/>
  <c r="AE50" i="12"/>
  <c r="AE17" i="12"/>
  <c r="Z53" i="12"/>
  <c r="AA41" i="12"/>
  <c r="Z41" i="12" s="1"/>
  <c r="Z59" i="12"/>
  <c r="AA38" i="12"/>
  <c r="Z38" i="12" s="1"/>
  <c r="Z23" i="12"/>
  <c r="N6" i="8" l="1"/>
  <c r="I75" i="8"/>
  <c r="F75" i="8"/>
  <c r="I74" i="8"/>
  <c r="F74" i="8"/>
  <c r="N74" i="12"/>
  <c r="L74" i="12"/>
  <c r="I73" i="8"/>
  <c r="G73" i="8"/>
  <c r="F73" i="8"/>
  <c r="E73" i="8"/>
  <c r="D73" i="8"/>
  <c r="C73" i="8"/>
  <c r="B73" i="8"/>
  <c r="I72" i="8"/>
  <c r="F72" i="8"/>
  <c r="I71" i="8"/>
  <c r="F71" i="8"/>
  <c r="N71" i="12"/>
  <c r="L71" i="12"/>
  <c r="I70" i="8"/>
  <c r="G70" i="8"/>
  <c r="F70" i="8"/>
  <c r="E70" i="8"/>
  <c r="D70" i="8"/>
  <c r="C70" i="8"/>
  <c r="B70" i="8"/>
  <c r="B40" i="8"/>
  <c r="U10" i="7"/>
  <c r="T10" i="7"/>
  <c r="H6" i="7"/>
  <c r="U11" i="7"/>
  <c r="T11" i="7"/>
  <c r="U12" i="7"/>
  <c r="T12" i="7"/>
  <c r="B25" i="7"/>
  <c r="C25" i="7"/>
  <c r="D25" i="7"/>
  <c r="E25" i="7"/>
  <c r="F25" i="7"/>
  <c r="G25" i="7"/>
  <c r="N26" i="12"/>
  <c r="L26" i="12"/>
  <c r="T25" i="7"/>
  <c r="U25" i="7"/>
  <c r="F26" i="7"/>
  <c r="T26" i="7"/>
  <c r="V26" i="7" s="1"/>
  <c r="U26" i="7"/>
  <c r="F27" i="7"/>
  <c r="T27" i="7"/>
  <c r="U27" i="7"/>
  <c r="B28" i="7"/>
  <c r="C28" i="7"/>
  <c r="D28" i="7"/>
  <c r="E28" i="7"/>
  <c r="F28" i="7"/>
  <c r="G28" i="7"/>
  <c r="N29" i="12"/>
  <c r="L29" i="12"/>
  <c r="T28" i="7"/>
  <c r="U28" i="7"/>
  <c r="F29" i="7"/>
  <c r="T29" i="7"/>
  <c r="V29" i="7" s="1"/>
  <c r="U29" i="7"/>
  <c r="F30" i="7"/>
  <c r="T30" i="7"/>
  <c r="U30" i="7"/>
  <c r="B31" i="7"/>
  <c r="C31" i="7"/>
  <c r="D31" i="7"/>
  <c r="E31" i="7"/>
  <c r="F31" i="7"/>
  <c r="G31" i="7"/>
  <c r="N32" i="12"/>
  <c r="L32" i="12"/>
  <c r="T31" i="7"/>
  <c r="U31" i="7"/>
  <c r="F32" i="7"/>
  <c r="T32" i="7"/>
  <c r="V32" i="7" s="1"/>
  <c r="U32" i="7"/>
  <c r="F33" i="7"/>
  <c r="T33" i="7"/>
  <c r="U33" i="7"/>
  <c r="B34" i="7"/>
  <c r="C34" i="7"/>
  <c r="D34" i="7"/>
  <c r="E34" i="7"/>
  <c r="F34" i="7"/>
  <c r="G34" i="7"/>
  <c r="N35" i="12"/>
  <c r="L35" i="12"/>
  <c r="T34" i="7"/>
  <c r="U34" i="7"/>
  <c r="F35" i="7"/>
  <c r="T35" i="7"/>
  <c r="V35" i="7" s="1"/>
  <c r="U35" i="7"/>
  <c r="F36" i="7"/>
  <c r="T36" i="7"/>
  <c r="U36" i="7"/>
  <c r="B37" i="7"/>
  <c r="C37" i="7"/>
  <c r="D37" i="7"/>
  <c r="E37" i="7"/>
  <c r="F37" i="7"/>
  <c r="G37" i="7"/>
  <c r="N38" i="12"/>
  <c r="L38" i="12"/>
  <c r="T37" i="7"/>
  <c r="U37" i="7"/>
  <c r="F38" i="7"/>
  <c r="T38" i="7"/>
  <c r="V38" i="7" s="1"/>
  <c r="U38" i="7"/>
  <c r="F39" i="7"/>
  <c r="T39" i="7"/>
  <c r="V39" i="7" s="1"/>
  <c r="U39" i="7"/>
  <c r="B40" i="7"/>
  <c r="C40" i="7"/>
  <c r="D40" i="7"/>
  <c r="E40" i="7"/>
  <c r="F40" i="7"/>
  <c r="G40" i="7"/>
  <c r="N41" i="12"/>
  <c r="L41" i="12"/>
  <c r="T40" i="7"/>
  <c r="U40" i="7"/>
  <c r="F41" i="7"/>
  <c r="T41" i="7"/>
  <c r="V41" i="7" s="1"/>
  <c r="U41" i="7"/>
  <c r="F42" i="7"/>
  <c r="T42" i="7"/>
  <c r="V42" i="7" s="1"/>
  <c r="U42" i="7"/>
  <c r="B43" i="7"/>
  <c r="C43" i="7"/>
  <c r="D43" i="7"/>
  <c r="E43" i="7"/>
  <c r="F43" i="7"/>
  <c r="G43" i="7"/>
  <c r="N44" i="12"/>
  <c r="L44" i="12"/>
  <c r="T43" i="7"/>
  <c r="U43" i="7"/>
  <c r="F44" i="7"/>
  <c r="T44" i="7"/>
  <c r="V44" i="7" s="1"/>
  <c r="U44" i="7"/>
  <c r="F45" i="7"/>
  <c r="T45" i="7"/>
  <c r="U45" i="7"/>
  <c r="B46" i="7"/>
  <c r="C46" i="7"/>
  <c r="D46" i="7"/>
  <c r="E46" i="7"/>
  <c r="F46" i="7"/>
  <c r="G46" i="7"/>
  <c r="N47" i="12"/>
  <c r="L47" i="12"/>
  <c r="T46" i="7"/>
  <c r="U46" i="7"/>
  <c r="F47" i="7"/>
  <c r="T47" i="7"/>
  <c r="V47" i="7" s="1"/>
  <c r="U47" i="7"/>
  <c r="F48" i="7"/>
  <c r="T48" i="7"/>
  <c r="V48" i="7" s="1"/>
  <c r="U48" i="7"/>
  <c r="B49" i="7"/>
  <c r="C49" i="7"/>
  <c r="D49" i="7"/>
  <c r="E49" i="7"/>
  <c r="F49" i="7"/>
  <c r="G49" i="7"/>
  <c r="N50" i="12"/>
  <c r="L50" i="12"/>
  <c r="T49" i="7"/>
  <c r="U49" i="7"/>
  <c r="F50" i="7"/>
  <c r="T50" i="7"/>
  <c r="V50" i="7" s="1"/>
  <c r="U50" i="7"/>
  <c r="F51" i="7"/>
  <c r="T51" i="7"/>
  <c r="U51" i="7"/>
  <c r="B52" i="7"/>
  <c r="C52" i="7"/>
  <c r="D52" i="7"/>
  <c r="E52" i="7"/>
  <c r="F52" i="7"/>
  <c r="G52" i="7"/>
  <c r="N53" i="12"/>
  <c r="L53" i="12"/>
  <c r="T52" i="7"/>
  <c r="U52" i="7"/>
  <c r="F53" i="7"/>
  <c r="T53" i="7"/>
  <c r="V53" i="7" s="1"/>
  <c r="U53" i="7"/>
  <c r="F54" i="7"/>
  <c r="T54" i="7"/>
  <c r="U54" i="7"/>
  <c r="B55" i="7"/>
  <c r="C55" i="7"/>
  <c r="D55" i="7"/>
  <c r="E55" i="7"/>
  <c r="F55" i="7"/>
  <c r="G55" i="7"/>
  <c r="N56" i="12"/>
  <c r="L56" i="12"/>
  <c r="T55" i="7"/>
  <c r="U55" i="7"/>
  <c r="F56" i="7"/>
  <c r="T56" i="7"/>
  <c r="V56" i="7" s="1"/>
  <c r="U56" i="7"/>
  <c r="F57" i="7"/>
  <c r="T57" i="7"/>
  <c r="U57" i="7"/>
  <c r="B58" i="7"/>
  <c r="C58" i="7"/>
  <c r="D58" i="7"/>
  <c r="E58" i="7"/>
  <c r="F58" i="7"/>
  <c r="G58" i="7"/>
  <c r="N59" i="12"/>
  <c r="L59" i="12"/>
  <c r="T58" i="7"/>
  <c r="V58" i="7" s="1"/>
  <c r="U58" i="7"/>
  <c r="F59" i="7"/>
  <c r="T59" i="7"/>
  <c r="V59" i="7" s="1"/>
  <c r="U59" i="7"/>
  <c r="F60" i="7"/>
  <c r="T60" i="7"/>
  <c r="V60" i="7" s="1"/>
  <c r="U60" i="7"/>
  <c r="B61" i="7"/>
  <c r="C61" i="7"/>
  <c r="D61" i="7"/>
  <c r="E61" i="7"/>
  <c r="F61" i="7"/>
  <c r="G61" i="7"/>
  <c r="N62" i="12"/>
  <c r="L62" i="12"/>
  <c r="T61" i="7"/>
  <c r="V61" i="7" s="1"/>
  <c r="U61" i="7"/>
  <c r="F62" i="7"/>
  <c r="T62" i="7"/>
  <c r="V62" i="7" s="1"/>
  <c r="U62" i="7"/>
  <c r="F63" i="7"/>
  <c r="T63" i="7"/>
  <c r="V63" i="7" s="1"/>
  <c r="U63" i="7"/>
  <c r="B64" i="7"/>
  <c r="C64" i="7"/>
  <c r="D64" i="7"/>
  <c r="E64" i="7"/>
  <c r="F64" i="7"/>
  <c r="G64" i="7"/>
  <c r="N65" i="12"/>
  <c r="L65" i="12"/>
  <c r="T64" i="7"/>
  <c r="V64" i="7" s="1"/>
  <c r="U64" i="7"/>
  <c r="F65" i="7"/>
  <c r="T65" i="7"/>
  <c r="V65" i="7" s="1"/>
  <c r="U65" i="7"/>
  <c r="F66" i="7"/>
  <c r="T66" i="7"/>
  <c r="V66" i="7" s="1"/>
  <c r="U66" i="7"/>
  <c r="B67" i="7"/>
  <c r="C67" i="7"/>
  <c r="D67" i="7"/>
  <c r="E67" i="7"/>
  <c r="F67" i="7"/>
  <c r="G67" i="7"/>
  <c r="N68" i="12"/>
  <c r="L68" i="12"/>
  <c r="T67" i="7"/>
  <c r="V67" i="7" s="1"/>
  <c r="U67" i="7"/>
  <c r="F68" i="7"/>
  <c r="T68" i="7"/>
  <c r="V68" i="7" s="1"/>
  <c r="U68" i="7"/>
  <c r="F69" i="7"/>
  <c r="T69" i="7"/>
  <c r="V69" i="7" s="1"/>
  <c r="U69" i="7"/>
  <c r="B70" i="7"/>
  <c r="C70" i="7"/>
  <c r="D70" i="7"/>
  <c r="E70" i="7"/>
  <c r="F70" i="7"/>
  <c r="G70" i="7"/>
  <c r="T70" i="7"/>
  <c r="V70" i="7" s="1"/>
  <c r="U70" i="7"/>
  <c r="F71" i="7"/>
  <c r="T71" i="7"/>
  <c r="V71" i="7" s="1"/>
  <c r="U71" i="7"/>
  <c r="F72" i="7"/>
  <c r="T72" i="7"/>
  <c r="V72" i="7" s="1"/>
  <c r="U72" i="7"/>
  <c r="B73" i="7"/>
  <c r="C73" i="7"/>
  <c r="D73" i="7"/>
  <c r="E73" i="7"/>
  <c r="F73" i="7"/>
  <c r="G73" i="7"/>
  <c r="T73" i="7"/>
  <c r="V73" i="7" s="1"/>
  <c r="U73" i="7"/>
  <c r="F74" i="7"/>
  <c r="T74" i="7"/>
  <c r="V74" i="7" s="1"/>
  <c r="U74" i="7"/>
  <c r="F75" i="7"/>
  <c r="T75" i="7"/>
  <c r="V75" i="7" s="1"/>
  <c r="U75" i="7"/>
  <c r="B67" i="8"/>
  <c r="C67" i="8"/>
  <c r="D67" i="8"/>
  <c r="E67" i="8"/>
  <c r="F67" i="8"/>
  <c r="G67" i="8"/>
  <c r="I67" i="8"/>
  <c r="F68" i="8"/>
  <c r="I68" i="8"/>
  <c r="F69" i="8"/>
  <c r="I69" i="8"/>
  <c r="B58" i="8"/>
  <c r="C58" i="8"/>
  <c r="D58" i="8"/>
  <c r="E58" i="8"/>
  <c r="F58" i="8"/>
  <c r="G58" i="8"/>
  <c r="I58" i="8"/>
  <c r="F59" i="8"/>
  <c r="I59" i="8"/>
  <c r="F60" i="8"/>
  <c r="I60" i="8"/>
  <c r="B61" i="8"/>
  <c r="C61" i="8"/>
  <c r="D61" i="8"/>
  <c r="E61" i="8"/>
  <c r="F61" i="8"/>
  <c r="G61" i="8"/>
  <c r="I61" i="8"/>
  <c r="F62" i="8"/>
  <c r="I62" i="8"/>
  <c r="F63" i="8"/>
  <c r="I63" i="8"/>
  <c r="B64" i="8"/>
  <c r="C64" i="8"/>
  <c r="D64" i="8"/>
  <c r="E64" i="8"/>
  <c r="F64" i="8"/>
  <c r="G64" i="8"/>
  <c r="I64" i="8"/>
  <c r="F65" i="8"/>
  <c r="I65" i="8"/>
  <c r="F66" i="8"/>
  <c r="I66" i="8"/>
  <c r="B46" i="8"/>
  <c r="C46" i="8"/>
  <c r="D46" i="8"/>
  <c r="E46" i="8"/>
  <c r="F46" i="8"/>
  <c r="G46" i="8"/>
  <c r="I46" i="8"/>
  <c r="F47" i="8"/>
  <c r="I47" i="8"/>
  <c r="F48" i="8"/>
  <c r="I48" i="8"/>
  <c r="B49" i="8"/>
  <c r="C49" i="8"/>
  <c r="D49" i="8"/>
  <c r="E49" i="8"/>
  <c r="F49" i="8"/>
  <c r="G49" i="8"/>
  <c r="I49" i="8"/>
  <c r="F50" i="8"/>
  <c r="I50" i="8"/>
  <c r="F51" i="8"/>
  <c r="I51" i="8"/>
  <c r="B52" i="8"/>
  <c r="C52" i="8"/>
  <c r="D52" i="8"/>
  <c r="E52" i="8"/>
  <c r="F52" i="8"/>
  <c r="G52" i="8"/>
  <c r="I52" i="8"/>
  <c r="F53" i="8"/>
  <c r="I53" i="8"/>
  <c r="F54" i="8"/>
  <c r="I54" i="8"/>
  <c r="B55" i="8"/>
  <c r="C55" i="8"/>
  <c r="D55" i="8"/>
  <c r="E55" i="8"/>
  <c r="F55" i="8"/>
  <c r="G55" i="8"/>
  <c r="I55" i="8"/>
  <c r="F56" i="8"/>
  <c r="I56" i="8"/>
  <c r="F57" i="8"/>
  <c r="I57" i="8"/>
  <c r="B34" i="8"/>
  <c r="C34" i="8"/>
  <c r="D34" i="8"/>
  <c r="E34" i="8"/>
  <c r="F34" i="8"/>
  <c r="G34" i="8"/>
  <c r="I34" i="8"/>
  <c r="F35" i="8"/>
  <c r="I35" i="8"/>
  <c r="F36" i="8"/>
  <c r="I36" i="8"/>
  <c r="B37" i="8"/>
  <c r="C37" i="8"/>
  <c r="D37" i="8"/>
  <c r="E37" i="8"/>
  <c r="F37" i="8"/>
  <c r="G37" i="8"/>
  <c r="I37" i="8"/>
  <c r="F38" i="8"/>
  <c r="I38" i="8"/>
  <c r="F39" i="8"/>
  <c r="I39" i="8"/>
  <c r="C40" i="8"/>
  <c r="D40" i="8"/>
  <c r="E40" i="8"/>
  <c r="F40" i="8"/>
  <c r="G40" i="8"/>
  <c r="I40" i="8"/>
  <c r="F41" i="8"/>
  <c r="I41" i="8"/>
  <c r="F42" i="8"/>
  <c r="I42" i="8"/>
  <c r="B43" i="8"/>
  <c r="C43" i="8"/>
  <c r="D43" i="8"/>
  <c r="E43" i="8"/>
  <c r="F43" i="8"/>
  <c r="G43" i="8"/>
  <c r="I43" i="8"/>
  <c r="F44" i="8"/>
  <c r="I44" i="8"/>
  <c r="F45" i="8"/>
  <c r="I45" i="8"/>
  <c r="B25" i="8"/>
  <c r="C25" i="8"/>
  <c r="D25" i="8"/>
  <c r="E25" i="8"/>
  <c r="F25" i="8"/>
  <c r="G25" i="8"/>
  <c r="I25" i="8"/>
  <c r="F26" i="8"/>
  <c r="I26" i="8"/>
  <c r="F27" i="8"/>
  <c r="I27" i="8"/>
  <c r="B28" i="8"/>
  <c r="C28" i="8"/>
  <c r="D28" i="8"/>
  <c r="E28" i="8"/>
  <c r="F28" i="8"/>
  <c r="G28" i="8"/>
  <c r="I28" i="8"/>
  <c r="F29" i="8"/>
  <c r="I29" i="8"/>
  <c r="F30" i="8"/>
  <c r="I30" i="8"/>
  <c r="B31" i="8"/>
  <c r="C31" i="8"/>
  <c r="D31" i="8"/>
  <c r="E31" i="8"/>
  <c r="F31" i="8"/>
  <c r="G31" i="8"/>
  <c r="I31" i="8"/>
  <c r="F32" i="8"/>
  <c r="I32" i="8"/>
  <c r="F33" i="8"/>
  <c r="I33" i="8"/>
  <c r="T13" i="7"/>
  <c r="T14" i="7"/>
  <c r="T15" i="7"/>
  <c r="T16" i="7"/>
  <c r="V16" i="7" s="1"/>
  <c r="T17" i="7"/>
  <c r="T18" i="7"/>
  <c r="T19" i="7"/>
  <c r="T20" i="7"/>
  <c r="V20" i="7" s="1"/>
  <c r="T21" i="7"/>
  <c r="T22" i="7"/>
  <c r="T23" i="7"/>
  <c r="T24" i="7"/>
  <c r="V24" i="7" s="1"/>
  <c r="L11" i="12"/>
  <c r="N11" i="12"/>
  <c r="L10" i="7"/>
  <c r="F11" i="7"/>
  <c r="F12" i="7"/>
  <c r="F13" i="7"/>
  <c r="F14" i="7"/>
  <c r="F15" i="7"/>
  <c r="F16" i="7"/>
  <c r="F17" i="7"/>
  <c r="F18" i="7"/>
  <c r="F19" i="7"/>
  <c r="F20" i="7"/>
  <c r="F21" i="7"/>
  <c r="F22" i="7"/>
  <c r="F23" i="7"/>
  <c r="F24" i="7"/>
  <c r="F10" i="7"/>
  <c r="F11" i="8"/>
  <c r="F12" i="8"/>
  <c r="F13" i="8"/>
  <c r="F14" i="8"/>
  <c r="F15" i="8"/>
  <c r="F16" i="8"/>
  <c r="F17" i="8"/>
  <c r="F18" i="8"/>
  <c r="F19" i="8"/>
  <c r="F20" i="8"/>
  <c r="F21" i="8"/>
  <c r="F22" i="8"/>
  <c r="F23" i="8"/>
  <c r="F24" i="8"/>
  <c r="F10" i="8"/>
  <c r="U13" i="7"/>
  <c r="U14" i="7"/>
  <c r="U15" i="7"/>
  <c r="U16" i="7"/>
  <c r="U17" i="7"/>
  <c r="U18" i="7"/>
  <c r="U19" i="7"/>
  <c r="U20" i="7"/>
  <c r="U21" i="7"/>
  <c r="U22" i="7"/>
  <c r="U23" i="7"/>
  <c r="U24" i="7"/>
  <c r="L17" i="12"/>
  <c r="L20" i="12"/>
  <c r="Q20" i="12" s="1"/>
  <c r="L23" i="12"/>
  <c r="N17" i="12"/>
  <c r="N20" i="12"/>
  <c r="N23" i="12"/>
  <c r="L6" i="7"/>
  <c r="E6" i="7"/>
  <c r="C6" i="7"/>
  <c r="A6" i="7"/>
  <c r="B13" i="7"/>
  <c r="B16" i="7"/>
  <c r="B19" i="7"/>
  <c r="B22" i="7"/>
  <c r="C13" i="7"/>
  <c r="C16" i="7"/>
  <c r="C19" i="7"/>
  <c r="C22" i="7"/>
  <c r="D13" i="7"/>
  <c r="D16" i="7"/>
  <c r="D19" i="7"/>
  <c r="D22" i="7"/>
  <c r="E13" i="7"/>
  <c r="E16" i="7"/>
  <c r="E19" i="7"/>
  <c r="E22" i="7"/>
  <c r="G13" i="7"/>
  <c r="G16" i="7"/>
  <c r="G19" i="7"/>
  <c r="G22" i="7"/>
  <c r="G10" i="7"/>
  <c r="E10" i="7"/>
  <c r="D10" i="7"/>
  <c r="C10" i="7"/>
  <c r="B10" i="7"/>
  <c r="B8" i="7"/>
  <c r="I11" i="8"/>
  <c r="I12" i="8"/>
  <c r="I13" i="8"/>
  <c r="I14" i="8"/>
  <c r="I15" i="8"/>
  <c r="I16" i="8"/>
  <c r="I17" i="8"/>
  <c r="I18" i="8"/>
  <c r="I19" i="8"/>
  <c r="I20" i="8"/>
  <c r="I21" i="8"/>
  <c r="I22" i="8"/>
  <c r="I23" i="8"/>
  <c r="I24" i="8"/>
  <c r="I10" i="8"/>
  <c r="G13" i="8"/>
  <c r="G16" i="8"/>
  <c r="G19" i="8"/>
  <c r="G22" i="8"/>
  <c r="B16" i="8"/>
  <c r="C16" i="8"/>
  <c r="D16" i="8"/>
  <c r="E16" i="8"/>
  <c r="B19" i="8"/>
  <c r="C19" i="8"/>
  <c r="D19" i="8"/>
  <c r="E19" i="8"/>
  <c r="B22" i="8"/>
  <c r="C22" i="8"/>
  <c r="D22" i="8"/>
  <c r="E22" i="8"/>
  <c r="B13" i="8"/>
  <c r="C13" i="8"/>
  <c r="D13" i="8"/>
  <c r="E13" i="8"/>
  <c r="G10" i="8"/>
  <c r="E10" i="8"/>
  <c r="D10" i="8"/>
  <c r="C10" i="8"/>
  <c r="B10" i="8"/>
  <c r="B8" i="8"/>
  <c r="M6" i="8"/>
  <c r="I6" i="8"/>
  <c r="F6" i="8"/>
  <c r="E6" i="8"/>
  <c r="A6" i="8"/>
  <c r="V19" i="7" l="1"/>
  <c r="O17" i="12"/>
  <c r="V14" i="7"/>
  <c r="V12" i="7"/>
  <c r="O74" i="12"/>
  <c r="O35" i="12"/>
  <c r="O29" i="12"/>
  <c r="O23" i="12"/>
  <c r="O20" i="12"/>
  <c r="O11" i="12"/>
  <c r="AP11" i="12" s="1"/>
  <c r="Q10" i="7"/>
  <c r="V57" i="7"/>
  <c r="V55" i="7"/>
  <c r="V54" i="7"/>
  <c r="V51" i="7"/>
  <c r="V52" i="7"/>
  <c r="V49" i="7"/>
  <c r="V46" i="7"/>
  <c r="V45" i="7"/>
  <c r="V43" i="7"/>
  <c r="V40" i="7"/>
  <c r="V37" i="7"/>
  <c r="V36" i="7"/>
  <c r="V33" i="7"/>
  <c r="V34" i="7"/>
  <c r="V31" i="7"/>
  <c r="V30" i="7"/>
  <c r="V21" i="7"/>
  <c r="V28" i="7"/>
  <c r="V27" i="7"/>
  <c r="V17" i="7"/>
  <c r="V13" i="7"/>
  <c r="V25" i="7"/>
  <c r="V23" i="7"/>
  <c r="V15" i="7"/>
  <c r="V22" i="7"/>
  <c r="V18" i="7"/>
  <c r="V11" i="7"/>
  <c r="V10" i="7"/>
  <c r="AN74" i="12"/>
  <c r="O41" i="12"/>
  <c r="O71" i="12"/>
  <c r="O53" i="12"/>
  <c r="O62" i="12"/>
  <c r="O38" i="12"/>
  <c r="O65" i="12"/>
  <c r="O59" i="12"/>
  <c r="AN23" i="12"/>
  <c r="AN50" i="12"/>
  <c r="O68" i="12"/>
  <c r="O44" i="12"/>
  <c r="O56" i="12"/>
  <c r="AN38" i="12"/>
  <c r="AN65" i="12"/>
  <c r="AN47" i="12"/>
  <c r="O32" i="12"/>
  <c r="AN44" i="12"/>
  <c r="AN20" i="12"/>
  <c r="AN56" i="12"/>
  <c r="AN35" i="12"/>
  <c r="AN62" i="12"/>
  <c r="O50" i="12"/>
  <c r="O26" i="12"/>
  <c r="AN41" i="12"/>
  <c r="AN68" i="12"/>
  <c r="AN59" i="12"/>
  <c r="AN53" i="12"/>
  <c r="AN71" i="12"/>
  <c r="O47" i="12"/>
  <c r="R6" i="7"/>
  <c r="AQ11" i="12" l="1"/>
  <c r="H10" i="7" s="1"/>
  <c r="S50" i="12"/>
  <c r="S68" i="12"/>
  <c r="S71" i="12"/>
  <c r="AO35" i="12" l="1"/>
  <c r="Q34" i="7" s="1"/>
  <c r="AO68" i="12"/>
  <c r="Q67" i="7" s="1"/>
  <c r="AO71" i="12"/>
  <c r="Q70" i="7" s="1"/>
  <c r="AO38" i="12"/>
  <c r="Q37" i="7" s="1"/>
  <c r="AO14" i="12"/>
  <c r="Q13" i="7" s="1"/>
  <c r="AO50" i="12"/>
  <c r="Q49" i="7" s="1"/>
  <c r="AO29" i="12"/>
  <c r="Q28" i="7" s="1"/>
  <c r="AO41" i="12"/>
  <c r="Q40" i="7" s="1"/>
  <c r="AO47" i="12"/>
  <c r="Q46" i="7" s="1"/>
  <c r="AO26" i="12"/>
  <c r="Q25" i="7" s="1"/>
  <c r="AO17" i="12"/>
  <c r="Q16" i="7" s="1"/>
  <c r="AO74" i="12"/>
  <c r="Q73" i="7" s="1"/>
  <c r="AO56" i="12"/>
  <c r="Q55" i="7" s="1"/>
  <c r="AO53" i="12"/>
  <c r="Q52" i="7" s="1"/>
  <c r="AO23" i="12"/>
  <c r="Q22" i="7" s="1"/>
  <c r="AO44" i="12"/>
  <c r="Q43" i="7" s="1"/>
  <c r="AO20" i="12"/>
  <c r="Q19" i="7" s="1"/>
  <c r="AO65" i="12"/>
  <c r="Q64" i="7" s="1"/>
  <c r="AO62" i="12"/>
  <c r="Q61" i="7" s="1"/>
  <c r="AO59" i="12"/>
  <c r="Q58" i="7" s="1"/>
  <c r="Q31" i="7"/>
  <c r="AP62" i="12"/>
  <c r="AQ62" i="12" s="1"/>
  <c r="AP14" i="12"/>
  <c r="AQ14" i="12" s="1"/>
  <c r="H13" i="8" s="1"/>
  <c r="AP74" i="12"/>
  <c r="AQ74" i="12" s="1"/>
  <c r="AP71" i="12"/>
  <c r="AQ71" i="12" s="1"/>
  <c r="AP68" i="12"/>
  <c r="AQ68" i="12" s="1"/>
  <c r="AP65" i="12"/>
  <c r="AQ65" i="12" s="1"/>
  <c r="AP59" i="12"/>
  <c r="AQ59" i="12" s="1"/>
  <c r="AP56" i="12"/>
  <c r="AQ56" i="12" s="1"/>
  <c r="AP53" i="12"/>
  <c r="AQ53" i="12" s="1"/>
  <c r="AP50" i="12"/>
  <c r="AQ50" i="12" s="1"/>
  <c r="AP47" i="12"/>
  <c r="AQ47" i="12" s="1"/>
  <c r="AP44" i="12"/>
  <c r="AQ44" i="12" s="1"/>
  <c r="AP41" i="12"/>
  <c r="AQ41" i="12" s="1"/>
  <c r="AP38" i="12"/>
  <c r="AQ38" i="12" s="1"/>
  <c r="AP35" i="12"/>
  <c r="AQ35" i="12" s="1"/>
  <c r="AQ32" i="12"/>
  <c r="AP29" i="12"/>
  <c r="AQ29" i="12" s="1"/>
  <c r="AP26" i="12"/>
  <c r="AQ26" i="12" s="1"/>
  <c r="AP23" i="12"/>
  <c r="AQ23" i="12" s="1"/>
  <c r="AP20" i="12"/>
  <c r="AQ20" i="12" s="1"/>
  <c r="AP17" i="12"/>
  <c r="AQ17" i="12" s="1"/>
  <c r="H10" i="8"/>
  <c r="J10" i="8" s="1"/>
  <c r="H46" i="7" l="1"/>
  <c r="H73" i="7"/>
  <c r="H49" i="7"/>
  <c r="J13" i="8"/>
  <c r="H28" i="8"/>
  <c r="J28" i="8" s="1"/>
  <c r="H52" i="8"/>
  <c r="J52" i="8" s="1"/>
  <c r="H61" i="8"/>
  <c r="J61" i="8" s="1"/>
  <c r="H25" i="8"/>
  <c r="J25" i="8" s="1"/>
  <c r="H31" i="8"/>
  <c r="J31" i="8" s="1"/>
  <c r="H55" i="8"/>
  <c r="J55" i="8" s="1"/>
  <c r="H34" i="7"/>
  <c r="H58" i="7"/>
  <c r="H22" i="8"/>
  <c r="J22" i="8" s="1"/>
  <c r="H37" i="8"/>
  <c r="J37" i="8" s="1"/>
  <c r="H64" i="7"/>
  <c r="H67" i="8"/>
  <c r="J67" i="8" s="1"/>
  <c r="H40" i="7"/>
  <c r="H19" i="8"/>
  <c r="J19" i="8" s="1"/>
  <c r="H43" i="8"/>
  <c r="J43" i="8" s="1"/>
  <c r="H70" i="8"/>
  <c r="J70" i="8" s="1"/>
  <c r="H16" i="7"/>
  <c r="H49" i="8"/>
  <c r="J49" i="8" s="1"/>
  <c r="H46" i="8"/>
  <c r="J46" i="8" s="1"/>
  <c r="H34" i="8"/>
  <c r="J34" i="8" s="1"/>
  <c r="H28" i="7"/>
  <c r="H52" i="7"/>
  <c r="H31" i="7"/>
  <c r="H73" i="8"/>
  <c r="J73" i="8" s="1"/>
  <c r="H55" i="7"/>
  <c r="H64" i="8" l="1"/>
  <c r="J64" i="8" s="1"/>
  <c r="H61" i="7"/>
  <c r="H22" i="7"/>
  <c r="H70" i="7"/>
  <c r="H67" i="7"/>
  <c r="H58" i="8"/>
  <c r="J58" i="8" s="1"/>
  <c r="H25" i="7"/>
  <c r="H13" i="7"/>
  <c r="H40" i="8"/>
  <c r="J40" i="8" s="1"/>
  <c r="H19" i="7"/>
  <c r="H43" i="7"/>
  <c r="H37" i="7"/>
  <c r="H16" i="8"/>
  <c r="J16" i="8" s="1"/>
</calcChain>
</file>

<file path=xl/sharedStrings.xml><?xml version="1.0" encoding="utf-8"?>
<sst xmlns="http://schemas.openxmlformats.org/spreadsheetml/2006/main" count="1270" uniqueCount="686">
  <si>
    <t>DESCRIPCIÓN</t>
  </si>
  <si>
    <t>POSIBLES CONSECUENCIAS</t>
  </si>
  <si>
    <t>TRATAMIENTO</t>
  </si>
  <si>
    <t>RESPONSABLE (S) EN EL PROCESO</t>
  </si>
  <si>
    <t>RIESGO</t>
  </si>
  <si>
    <t xml:space="preserve">PROBABILIDAD </t>
  </si>
  <si>
    <t xml:space="preserve">IMPACTO </t>
  </si>
  <si>
    <t>FECHA DE ACTUALIZACIÓN</t>
  </si>
  <si>
    <t>FECHA DE SEGUIMIENTO</t>
  </si>
  <si>
    <t>ACCIÓN DURANTE (Contingencia)</t>
  </si>
  <si>
    <t>ACCIÓN DESPUÉS (Recuperación)</t>
  </si>
  <si>
    <t>LISTAS DESPLEGABLES</t>
  </si>
  <si>
    <t>Estado de los controles:</t>
  </si>
  <si>
    <t xml:space="preserve"> No existen</t>
  </si>
  <si>
    <t xml:space="preserve"> No efectivos y no documentados</t>
  </si>
  <si>
    <t xml:space="preserve"> No Efectivos y documentados  </t>
  </si>
  <si>
    <t xml:space="preserve">  Efectivos y no documentados</t>
  </si>
  <si>
    <t xml:space="preserve"> Efectivos y documentados</t>
  </si>
  <si>
    <t xml:space="preserve"> Documentados, Efectivos y aplicados</t>
  </si>
  <si>
    <t>SITUACIÓN DEL RIESGO LUEGO DE SEGUIMIENTO</t>
  </si>
  <si>
    <t>ETAPA 1</t>
  </si>
  <si>
    <t>FACTORES DE RIESGO INTERNOS:</t>
  </si>
  <si>
    <t>Identificación del Riesgo</t>
  </si>
  <si>
    <t>ETAPA 2</t>
  </si>
  <si>
    <t>Análisis del Riesgo</t>
  </si>
  <si>
    <t>PROBABILIDAD</t>
  </si>
  <si>
    <t>IMPACTO</t>
  </si>
  <si>
    <t>ETAPA 3</t>
  </si>
  <si>
    <t>ETAPA 4</t>
  </si>
  <si>
    <t>Tratamiento del Riesgo:</t>
  </si>
  <si>
    <t>Manejo del Riesgo</t>
  </si>
  <si>
    <t xml:space="preserve">CAUSA </t>
  </si>
  <si>
    <t>CONSECUENCIA</t>
  </si>
  <si>
    <t>INDICADOR DE RIESGO</t>
  </si>
  <si>
    <t>Talento Humano</t>
  </si>
  <si>
    <t>Sistemas de Información</t>
  </si>
  <si>
    <t>Recursos Financieros</t>
  </si>
  <si>
    <t>Procedimientos y reglamentación</t>
  </si>
  <si>
    <t>Infraestructura</t>
  </si>
  <si>
    <t>Socioculturales</t>
  </si>
  <si>
    <t>Orden Público</t>
  </si>
  <si>
    <t>Legales y Normativos</t>
  </si>
  <si>
    <t>Tecnológicos</t>
  </si>
  <si>
    <t>Esta matriz de priorización no tiene en cuenta los controles asociados a la prevención o mitigación del riesgo</t>
  </si>
  <si>
    <t>Evitar
Reducir
Transferir
Compartir</t>
  </si>
  <si>
    <t>Reducir
Transferir
Compartir</t>
  </si>
  <si>
    <t>Asumir</t>
  </si>
  <si>
    <t>Valoración
del Riesgo</t>
  </si>
  <si>
    <t>OPCIÓN DE TRATAMIENTO</t>
  </si>
  <si>
    <t>ACCIONES A TOMAR</t>
  </si>
  <si>
    <t>El riesgo se mide de acuerdo al impacto y la probabilidad para ubicarlo en la matriz de priorización inicial</t>
  </si>
  <si>
    <t>NIVEL
EXPOSICIÓN 
RIESGO</t>
  </si>
  <si>
    <t>MAPA DE RIESGOS</t>
  </si>
  <si>
    <t>FECHA ACTUALIZACIÓN</t>
  </si>
  <si>
    <t>No</t>
  </si>
  <si>
    <t>No.</t>
  </si>
  <si>
    <t>CAUSA</t>
  </si>
  <si>
    <t>PLAN DE MITIGACIÓN PARA EL MAPA DE RIESGOS</t>
  </si>
  <si>
    <t>CONTROLES</t>
  </si>
  <si>
    <t>INDICADOR DEL RIESGO</t>
  </si>
  <si>
    <t>Periodicidad</t>
  </si>
  <si>
    <t>SEGUIMIENTO AL MAPA DE RIESGOS</t>
  </si>
  <si>
    <t>Seguimiento al Mapa de riesgos</t>
  </si>
  <si>
    <t>Nombre</t>
  </si>
  <si>
    <t>Medición</t>
  </si>
  <si>
    <t>SGC-FOR-011-01</t>
  </si>
  <si>
    <t>Código</t>
  </si>
  <si>
    <t xml:space="preserve">INSTRUCTIVO METODOLOGÍA ADMINISTRACIÓN DE RIESGOS </t>
  </si>
  <si>
    <t>SISTEMA DE GESTIÓN DE CALIDAD</t>
  </si>
  <si>
    <t>TIPO</t>
  </si>
  <si>
    <t>ACCIÓN</t>
  </si>
  <si>
    <t>CLASE</t>
  </si>
  <si>
    <t>VALORACIÓN</t>
  </si>
  <si>
    <t>NIVEL DE EXPOSICIÓN AL RIESGO</t>
  </si>
  <si>
    <t>Se debe realizar seguimiento a los riesgos con el fin de verificar su impacto, probabilidad y la valoración de los controles.</t>
  </si>
  <si>
    <t>IDENTIFICACIÓN DEL RIESGO</t>
  </si>
  <si>
    <t>IDENTIFICACIÓN</t>
  </si>
  <si>
    <t>ANÁLISIS</t>
  </si>
  <si>
    <t>MANEJO</t>
  </si>
  <si>
    <t>Se debe formular un indicador que permita monitorear el comportamiento del riesgo respecto al tratamiento y  las acciones emprendidas.</t>
  </si>
  <si>
    <t>Indicador de Monitoreo de Riesgo</t>
  </si>
  <si>
    <t>Calificación del Control</t>
  </si>
  <si>
    <t>Caracterice el riesgo de acuerdo a los conceptos siguientes:</t>
  </si>
  <si>
    <t>Establezca el contexto de su proceso (usuario de metodología) en la Universidad y con el entorno de acuerdo a los siguientes factores generadores de riesgo:</t>
  </si>
  <si>
    <t>Los factores de riesgo le ayudaran a determinar las causas que originan el riesgo, para ello podrá utilizar el diagrama causa - efecto</t>
  </si>
  <si>
    <t>Control</t>
  </si>
  <si>
    <t>- Recursos asignados
- Relación costo - beneficio
- Planes de contingencia que se hayan formulado previamente o actividades que el proceso ha establecido con anterioridad.</t>
  </si>
  <si>
    <t>LEVE</t>
  </si>
  <si>
    <t>MODERADO</t>
  </si>
  <si>
    <t>GRAVE</t>
  </si>
  <si>
    <t>ASUMIR</t>
  </si>
  <si>
    <t>REDUCIR</t>
  </si>
  <si>
    <t>EVITAR</t>
  </si>
  <si>
    <t>COMPARTIR</t>
  </si>
  <si>
    <t>TRANSFERIR</t>
  </si>
  <si>
    <t>PLAN DE CONTINGENCIA</t>
  </si>
  <si>
    <r>
      <t>Riesgo</t>
    </r>
    <r>
      <rPr>
        <sz val="8"/>
        <rFont val="Calibri"/>
        <family val="2"/>
        <scheme val="minor"/>
      </rPr>
      <t xml:space="preserve">: Posibilidad de que ocurra un acontecimiento que impacte el alcance de los objetivos y resultados de la Institución </t>
    </r>
  </si>
  <si>
    <r>
      <t>Descripción</t>
    </r>
    <r>
      <rPr>
        <sz val="8"/>
        <rFont val="Calibri"/>
        <family val="2"/>
        <scheme val="minor"/>
      </rPr>
      <t>: se refiere a las características generales o las formas en que se observa o manifiesta el riesgo identificado.</t>
    </r>
  </si>
  <si>
    <r>
      <t>Consecuencias</t>
    </r>
    <r>
      <rPr>
        <sz val="8"/>
        <rFont val="Calibri"/>
        <family val="2"/>
        <scheme val="minor"/>
      </rPr>
      <t>: corresponde a los efectos ocasionados por el riesgo.</t>
    </r>
  </si>
  <si>
    <r>
      <t xml:space="preserve">Causas:  </t>
    </r>
    <r>
      <rPr>
        <sz val="8"/>
        <rFont val="Calibri"/>
        <family val="2"/>
        <scheme val="minor"/>
      </rPr>
      <t>Es lo que origina el riesgo, son el punto de partida para el planteamiento de acciones preventivas. Las causas se deben establecer a partir de los factores internos y externos que se establecieron en el contexto. Para determinar las causas se podrá utilizar el diagrama causa - efecto.</t>
    </r>
  </si>
  <si>
    <r>
      <t xml:space="preserve">PROBABILIDAD: </t>
    </r>
    <r>
      <rPr>
        <sz val="8"/>
        <rFont val="Calibri"/>
        <family val="2"/>
        <scheme val="minor"/>
      </rPr>
      <t>Frecuencia que podría presentar el riesgo.</t>
    </r>
  </si>
  <si>
    <r>
      <t xml:space="preserve">Control: </t>
    </r>
    <r>
      <rPr>
        <sz val="8"/>
        <rFont val="Calibri"/>
        <family val="2"/>
        <scheme val="minor"/>
      </rPr>
      <t>Es toda acción que tiende a prevenir o mitigar los riesgos, significa analizar el desempeño de los procesos, evidenciando posibles desviaciones frente al resultado esperado. Los controles proporcionan un modelo operacional de seguridad razonable en el logro de los objetivos. Tipos:</t>
    </r>
  </si>
  <si>
    <r>
      <t xml:space="preserve">Acciones Preventivas
</t>
    </r>
    <r>
      <rPr>
        <sz val="8"/>
        <rFont val="Calibri"/>
        <family val="2"/>
        <scheme val="minor"/>
      </rPr>
      <t>Se deberá tener en cuenta:</t>
    </r>
  </si>
  <si>
    <r>
      <t>o</t>
    </r>
    <r>
      <rPr>
        <sz val="7"/>
        <rFont val="Calibri"/>
        <family val="2"/>
        <scheme val="minor"/>
      </rPr>
      <t xml:space="preserve"> </t>
    </r>
    <r>
      <rPr>
        <sz val="8"/>
        <rFont val="Calibri"/>
        <family val="2"/>
        <scheme val="minor"/>
      </rPr>
      <t>Evitar: Implementar acciones direccionadas a prevenir la materialización del riesgo
o Reducir: Implementar acciones orientadas a disminuir la probabilidad y el impacto del riesgo
o Transferir:  Implementar acciones que permitan traspasar las pérdidas a una entidad externa.
o Compartir: Implementar acciones que permitan la cooperación entre los procesos.
o Asumir: Aceptar el riesgo</t>
    </r>
  </si>
  <si>
    <r>
      <t xml:space="preserve">Plan de Mitigación
</t>
    </r>
    <r>
      <rPr>
        <sz val="8"/>
        <rFont val="Calibri"/>
        <family val="2"/>
        <scheme val="minor"/>
      </rPr>
      <t>Se deberá tener en cuenta:</t>
    </r>
  </si>
  <si>
    <t>MEDIA</t>
  </si>
  <si>
    <t>Operacional</t>
  </si>
  <si>
    <t>TABLA 1. ANÁLISIS DE IMPACTO</t>
  </si>
  <si>
    <t>Estratégico</t>
  </si>
  <si>
    <t>Imagen</t>
  </si>
  <si>
    <t>Financiero</t>
  </si>
  <si>
    <t>Contable</t>
  </si>
  <si>
    <t>Cumplimiento</t>
  </si>
  <si>
    <t>Tecnología</t>
  </si>
  <si>
    <t>Información</t>
  </si>
  <si>
    <t>Ambiental</t>
  </si>
  <si>
    <t>Derechos Humanos</t>
  </si>
  <si>
    <t>Se asocia con la forma en que se administra la Universidad, se enfocan en asuntos globales relacionados con la misión y el cumplimiento de los objetivos del PDI, la clara definición de políticas, diseño y conceptualización de la entidad por parte de la alta Dirección. – Se contemplan en el Mapa de Riesgos de Contexto Estratégico-</t>
  </si>
  <si>
    <t>Comprende los riesgos relacionados tanto con la parte operativa como con la técnica de la Universidad, incluye riesgos provenientes de los procesos y procedimientos internos, estructura de la entidad y administración de bienes.</t>
  </si>
  <si>
    <t>Se relacionan con la elaboración de los estados financieros para que cumplan con los principios de confiabilidad, relevancia y comprensibilidad. Así como el uso para para la toma de decisiones</t>
  </si>
  <si>
    <t>Se asocian con la capacidad para cumplir con los requisitos legales, normativos y contractuales que inciden en la Universidad</t>
  </si>
  <si>
    <t>Se asocian con la infraestructura tecnológica e informática (hardware y Software) que soportan las operaciones de la Universidad</t>
  </si>
  <si>
    <t xml:space="preserve">Se refieren a la salvaguarda de la información con los que cuenta la Universidad
</t>
  </si>
  <si>
    <t>Están relacionados con el cumplimiento de los principios y valores, la aplicación de políticas y conductas éticas que garanticen que no se presente el uso indebido del poder, recursos o información en beneficio particular</t>
  </si>
  <si>
    <t>Se asocia con los aspectos que generan impactos ambientales</t>
  </si>
  <si>
    <t>Se relacionan con la vulneración de los DDHH en el ámbito de influencia de la Universidad.</t>
  </si>
  <si>
    <t xml:space="preserve">ALTA </t>
  </si>
  <si>
    <t>Afecta la imagen a Nivel Nacional y/o Internacional</t>
  </si>
  <si>
    <t>BAJA</t>
  </si>
  <si>
    <t>Afecta la imagen a Nivel institucional</t>
  </si>
  <si>
    <t>N/A</t>
  </si>
  <si>
    <t>No existe afectación a los DDHH, pero se presenta una situación que podría desencadenar la vulneración</t>
  </si>
  <si>
    <t>TABLA 2. ANÁLISIS DE PROBABILIDAD</t>
  </si>
  <si>
    <t>Tipo de 
riesgo</t>
  </si>
  <si>
    <t>Probabilidad</t>
  </si>
  <si>
    <t>Nivel</t>
  </si>
  <si>
    <t xml:space="preserve"> 5 o más veces en la vigencia</t>
  </si>
  <si>
    <t>3 a 4 veces en la vigencia</t>
  </si>
  <si>
    <t>Menos de 3 veces en la vigencia</t>
  </si>
  <si>
    <t xml:space="preserve">       Impacto </t>
  </si>
  <si>
    <t>ALTO</t>
  </si>
  <si>
    <t>MEDIO</t>
  </si>
  <si>
    <t>BAJO</t>
  </si>
  <si>
    <t>Corrupción</t>
  </si>
  <si>
    <t>MEDIO ALTO</t>
  </si>
  <si>
    <t>MEDIO BAJO</t>
  </si>
  <si>
    <t>Derechos_Humanos</t>
  </si>
  <si>
    <t>Seguridad_y_Salud_en_el_trabajo</t>
  </si>
  <si>
    <t>Tecnológico</t>
  </si>
  <si>
    <t>ALTA</t>
  </si>
  <si>
    <t>MEDIO ALTA</t>
  </si>
  <si>
    <t>MEDIO BAJA</t>
  </si>
  <si>
    <t xml:space="preserve">LEVE </t>
  </si>
  <si>
    <t>PROCESOS</t>
  </si>
  <si>
    <t>DOCENCIA</t>
  </si>
  <si>
    <t>INTERNACIONALIZACIÓN</t>
  </si>
  <si>
    <t>EGRESADOS</t>
  </si>
  <si>
    <t>MAPA</t>
  </si>
  <si>
    <t>PDI</t>
  </si>
  <si>
    <t>TIPO DE MAPA</t>
  </si>
  <si>
    <t>FERNANDO NOREÑA JARAMILLO</t>
  </si>
  <si>
    <t>UNIDAD</t>
  </si>
  <si>
    <t>RECTORÍA</t>
  </si>
  <si>
    <t>JURIDICA</t>
  </si>
  <si>
    <t>PLANEACIÓN</t>
  </si>
  <si>
    <t>BIENESTAR_INSTITUCIONAL</t>
  </si>
  <si>
    <t>ADMINISTRACIÓN_INSTITUCIONAL</t>
  </si>
  <si>
    <t>DIRECCIONAMIENTO_INSTITUCIONAL</t>
  </si>
  <si>
    <t>INVESTIGACIÓN_E_INNOVACIÓN</t>
  </si>
  <si>
    <t>CONTROL_SEGUIMIENTO</t>
  </si>
  <si>
    <t>ASEGURAMIENTO_DE_LA_CALIDAD_INSTITUCIONAL</t>
  </si>
  <si>
    <t>EXTENSIÓN_PROYECCIÓN_SOCIAL</t>
  </si>
  <si>
    <t>LUIS FERNANDO GAVIRIA TRUJILLO</t>
  </si>
  <si>
    <t>LUZ SOCORRO LEONTES LENNIS</t>
  </si>
  <si>
    <t>MARIA TERESA VELEZ ANGEL</t>
  </si>
  <si>
    <t>LILIANA ARDILA GOMEZ</t>
  </si>
  <si>
    <t>MARTHA LEONOR MARULANDA ANGEL</t>
  </si>
  <si>
    <t>DIANA PATRICIA GOMEZ BOTERO</t>
  </si>
  <si>
    <t>DIANA PATRICIA JURADO RAMIREZ</t>
  </si>
  <si>
    <t>SANDRA YAMILE CALVO CATAÑO</t>
  </si>
  <si>
    <t>OSWALDO AGUDELO  GONZALEZ</t>
  </si>
  <si>
    <t>MARGARITA MARIA FAJARDO TORRES</t>
  </si>
  <si>
    <t>WILSON ARENAS VALENCIA</t>
  </si>
  <si>
    <t>ENIS PAOLA GARCIA GARCIA</t>
  </si>
  <si>
    <t>CONTROL_INTERNO_DISCIPLINARIO</t>
  </si>
  <si>
    <t>RELACIONES_INTERNACIONALES</t>
  </si>
  <si>
    <t>SECRETARIA_GENERAL</t>
  </si>
  <si>
    <t>VICERRECTORÍA_ACADÉMICA</t>
  </si>
  <si>
    <t>VICERRECTORIA_ADMINISTRATIVA_FINANCIERA</t>
  </si>
  <si>
    <t>GESTIÓN_FINANCIERA</t>
  </si>
  <si>
    <t>GESTIÓN_DE_SERVICIOS_INSTITUCIONALES</t>
  </si>
  <si>
    <t>CONTROL_INTERNO</t>
  </si>
  <si>
    <t>BIBLIOTECA_E_INFORMACIÓN_CIENTIFICA</t>
  </si>
  <si>
    <t>FACULTAD_CIENCIAS_DE_LA_SALUD</t>
  </si>
  <si>
    <t>FACULTAD_INGENIERÍAS</t>
  </si>
  <si>
    <t>FACULTAD_INGENIERÍA_MECÁNICA</t>
  </si>
  <si>
    <t>FACULTAD_TECNOLOGÍA</t>
  </si>
  <si>
    <t>FACULTAD_CIENCIAS_AMBIENTALES</t>
  </si>
  <si>
    <t>FACULTAD_CIENCIAS_BÁSICAS</t>
  </si>
  <si>
    <t>FACULTAD_CIENCIAS_DE_LA_EDUCACIÓN</t>
  </si>
  <si>
    <t>FACULTAD_CIENCIAS_AGRARIAS_AGROINDUSTRIA</t>
  </si>
  <si>
    <t>FACULTAD_BELLAS_ARTES_HUMANIDADES</t>
  </si>
  <si>
    <t>Orientar el desarrollo de la Universidad mediante el direccionamiento estratégico y visión compartida de la comunidad universitaria, a fin de lograr los objetivos misionales.</t>
  </si>
  <si>
    <t>Promover la calidad educativa de la Institución, mediante la administración de los programas de formación que ofrece la universidad en sus diferentes niveles, con el fin de permitir al egresado desempeñarse con idoneidad, ética y compromiso social.</t>
  </si>
  <si>
    <t>Fomentar y fortalecer las actividades de investigación e innovación en las actividades académicas y de extensión de la Institución, apoyando los grupos y semilleros de investigación los cuales contribuyen al crecimiento de las capacidades científicas y tecnológicas del País.</t>
  </si>
  <si>
    <t>Promover y facilitar la interacción con la sociedad contribuyendo a la satisfacción de sus demandas, mediante servicios especializados, programas de educación continuada y de proyección social.</t>
  </si>
  <si>
    <t>Administrar y ejecutar los recursos de la institución generando en los procesos mayor eficiencia y eficacia para dar una respuesta oportuna a los servicios demandados en el cumplimiento de las funciones misionales.</t>
  </si>
  <si>
    <t>Promover el bienestar de la comunidad universitaria, contribuyendo al desarrollo humano, social e intercultural de sus integrantes, en concordancia con la misión Institucional.</t>
  </si>
  <si>
    <t>Transformar y fortalecer las funciones de investigación, docencia, extensión y proyección social para su articulación en un ambiente multicultural y globalizado, con excelencia académica.</t>
  </si>
  <si>
    <t>Ejercer la evaluación y control sobre el desarrollo del quehacer institucional, de forma preventiva y correctiva, vigilando el cumplimiento de las disposiciones establecidas por la Ley y la Universidad.</t>
  </si>
  <si>
    <t>Garantizar el aseguramiento de la calidad institucional, mediante acciones permanentes de autoevalución  y  autorregulación, la implementación de diferentes sistemas de gestión y el mejoramiento de procesos, que promuevan la mejora continua, la satisfacción de los usuarios internos y externos y la consolidación de una cultura de calidad institucional.</t>
  </si>
  <si>
    <t>CALIFICACIÓN DEL RIESGO INHERENTE</t>
  </si>
  <si>
    <t>CASI SEGURO</t>
  </si>
  <si>
    <t>PROBABLE</t>
  </si>
  <si>
    <t>MEDIA-ALTA</t>
  </si>
  <si>
    <t>POSIBLE</t>
  </si>
  <si>
    <t>IMPROBABLE</t>
  </si>
  <si>
    <t>MEDIA-BAJA</t>
  </si>
  <si>
    <t>RARO</t>
  </si>
  <si>
    <t>MEDIO-BAJO</t>
  </si>
  <si>
    <t>MEDIO-ALTO</t>
  </si>
  <si>
    <t>INSIGNIFICANTE</t>
  </si>
  <si>
    <t>MENOR</t>
  </si>
  <si>
    <t>MAYOR</t>
  </si>
  <si>
    <t>CATASTROFICO</t>
  </si>
  <si>
    <r>
      <t>5. ALTA</t>
    </r>
    <r>
      <rPr>
        <sz val="8"/>
        <rFont val="Calibri"/>
        <family val="2"/>
        <scheme val="minor"/>
      </rPr>
      <t>:  Cuando su ocurrencia es casi segura</t>
    </r>
  </si>
  <si>
    <r>
      <t>4. MEDIA ALTA</t>
    </r>
    <r>
      <rPr>
        <sz val="8"/>
        <rFont val="Calibri"/>
        <family val="2"/>
        <scheme val="minor"/>
      </rPr>
      <t>:  Cuando su ocurrencia es probable</t>
    </r>
  </si>
  <si>
    <r>
      <t>1. BAJA</t>
    </r>
    <r>
      <rPr>
        <sz val="8"/>
        <rFont val="Calibri"/>
        <family val="2"/>
        <scheme val="minor"/>
      </rPr>
      <t>:  Cuando es rado que se presente o no se ha presentado</t>
    </r>
  </si>
  <si>
    <r>
      <t>5. ALTO</t>
    </r>
    <r>
      <rPr>
        <sz val="8"/>
        <rFont val="Calibri"/>
        <family val="2"/>
        <scheme val="minor"/>
      </rPr>
      <t>: Cuando las consecuencias del riesgo son catastroficas para la Universidad</t>
    </r>
  </si>
  <si>
    <r>
      <t>3. MEDIA</t>
    </r>
    <r>
      <rPr>
        <sz val="8"/>
        <rFont val="Calibri"/>
        <family val="2"/>
        <scheme val="minor"/>
      </rPr>
      <t>: Cuando su ocurrencia es posible</t>
    </r>
  </si>
  <si>
    <r>
      <t>2. MEDIO BAJA</t>
    </r>
    <r>
      <rPr>
        <sz val="8"/>
        <rFont val="Calibri"/>
        <family val="2"/>
        <scheme val="minor"/>
      </rPr>
      <t>:  Cuando su ocurrencia es improbable</t>
    </r>
  </si>
  <si>
    <r>
      <t>4. MEDIO  ALTO</t>
    </r>
    <r>
      <rPr>
        <sz val="8"/>
        <rFont val="Calibri"/>
        <family val="2"/>
        <scheme val="minor"/>
      </rPr>
      <t>: Cuando las consecuencias del riesgo son mayores para la Universidad</t>
    </r>
  </si>
  <si>
    <r>
      <t>3. MEDIO</t>
    </r>
    <r>
      <rPr>
        <sz val="8"/>
        <rFont val="Calibri"/>
        <family val="2"/>
        <scheme val="minor"/>
      </rPr>
      <t>: Cuando las consecuencias del riesgo son moderadas para la Universidad</t>
    </r>
  </si>
  <si>
    <r>
      <t>2. MEDIO BAJO</t>
    </r>
    <r>
      <rPr>
        <sz val="8"/>
        <rFont val="Calibri"/>
        <family val="2"/>
        <scheme val="minor"/>
      </rPr>
      <t>: Cuando las consecuencias del riesgo son tienen menor impacto.</t>
    </r>
  </si>
  <si>
    <r>
      <t>1. BAJO</t>
    </r>
    <r>
      <rPr>
        <sz val="8"/>
        <rFont val="Calibri"/>
        <family val="2"/>
        <scheme val="minor"/>
      </rPr>
      <t>: Cuando las consecuencias del riesgo son insignificantes .</t>
    </r>
  </si>
  <si>
    <t>FACTORES EXTERNOS</t>
  </si>
  <si>
    <t>Tecnologías</t>
  </si>
  <si>
    <r>
      <rPr>
        <sz val="7"/>
        <rFont val="Calibri"/>
        <family val="2"/>
        <scheme val="minor"/>
      </rPr>
      <t xml:space="preserve">Medio  </t>
    </r>
    <r>
      <rPr>
        <sz val="8"/>
        <rFont val="Calibri"/>
        <family val="2"/>
        <scheme val="minor"/>
      </rPr>
      <t>Ambientales</t>
    </r>
  </si>
  <si>
    <t>Procesos de Comunicación</t>
  </si>
  <si>
    <t>Seguridad y Salud en el trabajo</t>
  </si>
  <si>
    <t>Se relacionan con el manejo de los recursos monetarios  respecto al presupuesto de la Universidad</t>
  </si>
  <si>
    <t>Afecta la imagen a Nivel Regional</t>
  </si>
  <si>
    <t xml:space="preserve"> Ocasiona faltas gravísimas o faltas graves</t>
  </si>
  <si>
    <t>Afecta la imagen a Nivel  local</t>
  </si>
  <si>
    <t>Genera impactos ambientales que afectan a más de una zona  de la Institución</t>
  </si>
  <si>
    <t>Genera impactos ambientales que afectan a una zona determinada de la Institución</t>
  </si>
  <si>
    <t>Afecta la imagen a Nivel unidad organizacional.</t>
  </si>
  <si>
    <t>Se ha presentado más de una vez en el último el año.</t>
  </si>
  <si>
    <t>Se presenta una vez en el último año.</t>
  </si>
  <si>
    <t>Se presentó una vez en los últimos 2 años</t>
  </si>
  <si>
    <t>menos de 1 en la vigencia</t>
  </si>
  <si>
    <t>Se presentó una vez en los últimos tres 3 años</t>
  </si>
  <si>
    <t>No se ha presentado</t>
  </si>
  <si>
    <t>No se ha presentado en los últimos 5 años</t>
  </si>
  <si>
    <t>No se ha presentado en los últimos 3 años</t>
  </si>
  <si>
    <t>FRANCISCO ANTORIO URIBE GOMEZ</t>
  </si>
  <si>
    <t>ORLANDO CAÑAS MORENO</t>
  </si>
  <si>
    <t>JHONNIERS GUERRERO ERAZO</t>
  </si>
  <si>
    <t>JAIRO ORDILIO TORRES MORENO</t>
  </si>
  <si>
    <t>YETSIKA NATALIA VILLA MONTES</t>
  </si>
  <si>
    <t>CARLOS HUMBERTO MONTOYA NAVARRETE</t>
  </si>
  <si>
    <t>LABORATORIO_GENÉTICA_MÉDICA</t>
  </si>
  <si>
    <t>LABORATORIO_AGUAS_ALIMENTOS</t>
  </si>
  <si>
    <t xml:space="preserve">LABORATORIO_ENSAYOS_NO_DESTRUCTIVOS_DESTRUCTIVOS </t>
  </si>
  <si>
    <t>LABORATORIO_ENSAYOS_PARA_EQUIPO_DE_AIRE_ACONDICIONADO</t>
  </si>
  <si>
    <t>LABORATORIO_DE_METROOLOGIA_DE_VARIABLES_ELECTRICAS</t>
  </si>
  <si>
    <t>MARCELA BOTERO ARBELAEZ</t>
  </si>
  <si>
    <t>JOSE LUIS TRISTANCHO REYES</t>
  </si>
  <si>
    <t>ALVARO HERNAN RESTREPO VICTORIA</t>
  </si>
  <si>
    <t>ORGANISMO_CERTIFICADOR_DE_SISTEMAS_DE_GESTIÓN_QLCT</t>
  </si>
  <si>
    <t>DIEGO PAREDES CUERVO</t>
  </si>
  <si>
    <t>LABORATORIO_QUÍMICA_AMBIENTAL</t>
  </si>
  <si>
    <t>GRUPO_INVESTIGACIÓN_AGUAS_SANEAMIENTO</t>
  </si>
  <si>
    <t>RESPONSABLE APROBACIÓN MAPA DE RIESGOS:</t>
  </si>
  <si>
    <t>(1) PROCESO / (2) OBJETIVO PDI</t>
  </si>
  <si>
    <t xml:space="preserve">(1) OBJETIVO  / (2) ALCANCE </t>
  </si>
  <si>
    <t>VICERRECTORÍA_ACADÉMICA_</t>
  </si>
  <si>
    <t>PLANEACIÓN_</t>
  </si>
  <si>
    <t>NOMBRE</t>
  </si>
  <si>
    <t>TIPO FACTOR</t>
  </si>
  <si>
    <t>FACTOR</t>
  </si>
  <si>
    <t>INTERNO</t>
  </si>
  <si>
    <t>EXTERNO</t>
  </si>
  <si>
    <t>Económicos</t>
  </si>
  <si>
    <t>AREAS INVOLUCRADAS EN EL MANEJO</t>
  </si>
  <si>
    <t>SI</t>
  </si>
  <si>
    <t>NO</t>
  </si>
  <si>
    <t>NO REQUIERE</t>
  </si>
  <si>
    <t>VOLUNTARIO</t>
  </si>
  <si>
    <t>Tipo</t>
  </si>
  <si>
    <t>Acción</t>
  </si>
  <si>
    <t>Áreas involucradas</t>
  </si>
  <si>
    <t>CUMPLIMIENTO_PARCIAL</t>
  </si>
  <si>
    <t>NO_CUMPLIDA</t>
  </si>
  <si>
    <t>Fecha de finalización de la acción</t>
  </si>
  <si>
    <r>
      <t xml:space="preserve">PRIORIDAD
INICIAL 
</t>
    </r>
    <r>
      <rPr>
        <b/>
        <sz val="8"/>
        <rFont val="Calibri"/>
        <family val="2"/>
        <scheme val="minor"/>
      </rPr>
      <t>(Riesgo inherente)</t>
    </r>
  </si>
  <si>
    <t>VULNERABILIDAD
(Riesgo residual)</t>
  </si>
  <si>
    <t>Análisis de cumplimiento de la acción</t>
  </si>
  <si>
    <t>Pendiente evaluación de eficacia</t>
  </si>
  <si>
    <t>META</t>
  </si>
  <si>
    <t>CUMPLIMIENTO</t>
  </si>
  <si>
    <t>CUMPLIMIENTO_TOTAL</t>
  </si>
  <si>
    <t>Eficaz</t>
  </si>
  <si>
    <t>Sin evaluación de eficacia por No Cumplimiento de la Acción</t>
  </si>
  <si>
    <t>No eficaz</t>
  </si>
  <si>
    <t>No_existen</t>
  </si>
  <si>
    <t>Analisis de la eficacia de la acción</t>
  </si>
  <si>
    <t>LABORATORIO_ENSAYOS_PARA_EQUIPOS_ACONDICIONADORES_DE_AIRE</t>
  </si>
  <si>
    <t>ENRIQUE DEMESIO CASTAÑO ARIAS</t>
  </si>
  <si>
    <t>ALEXANDER MOLINA CABRERA</t>
  </si>
  <si>
    <t>OBJETIVOS</t>
  </si>
  <si>
    <t>CLASE RIESGO</t>
  </si>
  <si>
    <t>ACCIONES</t>
  </si>
  <si>
    <t>NIVELES DE EXPOSICION</t>
  </si>
  <si>
    <t>RESPONSABLE</t>
  </si>
  <si>
    <t>UNIDAD ASOCIADA</t>
  </si>
  <si>
    <t>LIDER</t>
  </si>
  <si>
    <t>UNIDADES ORGANIZACIONALES ASOCIADAS A PROCESOS</t>
  </si>
  <si>
    <t>FACULTADES ASOCIADAS A PROCESOS</t>
  </si>
  <si>
    <t>LABORATORIO ASOCIADOS A PROCESOS</t>
  </si>
  <si>
    <t xml:space="preserve">No genera impactos ambientales </t>
  </si>
  <si>
    <t>Oportuno</t>
  </si>
  <si>
    <t>RESPONSABILIDAD</t>
  </si>
  <si>
    <t>No asignado</t>
  </si>
  <si>
    <t>Asignado</t>
  </si>
  <si>
    <t>No oportuno</t>
  </si>
  <si>
    <t>PERIODICIDAD</t>
  </si>
  <si>
    <t>EVAL_PERIODICIDAD</t>
  </si>
  <si>
    <t>Anual</t>
  </si>
  <si>
    <t>Semestral</t>
  </si>
  <si>
    <t>Trimestral</t>
  </si>
  <si>
    <t>Bimestral</t>
  </si>
  <si>
    <t>Mensual</t>
  </si>
  <si>
    <t>Quincenal</t>
  </si>
  <si>
    <t>Semanal</t>
  </si>
  <si>
    <t>Diaria</t>
  </si>
  <si>
    <t>No definida</t>
  </si>
  <si>
    <t>NIVEL</t>
  </si>
  <si>
    <t>VALOR</t>
  </si>
  <si>
    <t>Descripción del Control Existente
(Máximo 3 controles)</t>
  </si>
  <si>
    <t xml:space="preserve">Descripción </t>
  </si>
  <si>
    <t>1</t>
  </si>
  <si>
    <t>EFECTIVIDAD</t>
  </si>
  <si>
    <t>Aplicados_Confiables_No_Documentados</t>
  </si>
  <si>
    <t>Aplicados_Confiables_Documentados</t>
  </si>
  <si>
    <t>Aplicativo / software</t>
  </si>
  <si>
    <t>NIVEL_AUTOMAT</t>
  </si>
  <si>
    <t>Manual</t>
  </si>
  <si>
    <t>Semiautomatico</t>
  </si>
  <si>
    <t>Automatico</t>
  </si>
  <si>
    <t>Confiables_No_aplicados</t>
  </si>
  <si>
    <t>Se asocian con la seguridad y salud en el trabajo</t>
  </si>
  <si>
    <t>Afecta el cumplimiento de la misión y la visión Institucional</t>
  </si>
  <si>
    <t>Afecta la operación de la Institución
  Más de 2 día
Afecta la operación del proceso, un trámite o un servicio por mas de 3 días</t>
  </si>
  <si>
    <t>Estados financieros que no reflejan la situación de la entidad
Dictamen de abstención por la CGR</t>
  </si>
  <si>
    <t>Intervención por parte del Ministerio de Educación Nacional o cualquier otro organo de control o supervisión
Hallazgos con incidencia penal parte de la CGR
Fallos judiciales en contra de los intereses de la Universidad
Incumplimiento contractual o legal que genere indemnizaciones o sanciones economicas para la Universidad por más de 100 SMLMV
Incumplimiento total de una norma reguladora externa o interna</t>
  </si>
  <si>
    <t>Afecta los Sistemas de Información de la institución  más de 1 día
Afecta los Sistemas de Información de un proceso por más de 2 día</t>
  </si>
  <si>
    <t>Cuando la criticidad de los Activos de Información es Alta</t>
  </si>
  <si>
    <t>Ocasiona delitos  contra  la  
administración pública 
Ocasiona detrimentro patrimonial</t>
  </si>
  <si>
    <t>Cuando se cataloga en el mapa de calor del SST Sin Valorar</t>
  </si>
  <si>
    <t xml:space="preserve">Genera impactos ambientales que afectan a la Universidad y la  zona de influencia de la Universidad </t>
  </si>
  <si>
    <t>Se viola un derecho colectivo</t>
  </si>
  <si>
    <t>Afecta el cumplimiento de los Pilares Estratégicos institucionales del PDI
Afecta el cumplimiento de los objetivos de los procesos institucionales</t>
  </si>
  <si>
    <t>Afecta la operación de la Institución por  1 dia
Afecta la operación del  proceso, un trámite o un servicio por 2  dias</t>
  </si>
  <si>
    <t>Estados financieros con observaciones que no afectan la situación de la entidad
Dictamen con salvedades por la CGR</t>
  </si>
  <si>
    <t>Sanción por parte del Ministerio de Educación Nacional, un organo de control o de supervisión con sancion económica
Hallazgos con incidencia disciplinaria y fiscal parte de la CGR
Procesos judiciales en contra de los intereses de la Universidad
Incumplimiento contractual o legal que genere indemnizaciones o sanciones economicas para la Universidad entre 50 y 100 SMLMV
Incumplimiento total de una norma reguladora externa o interna</t>
  </si>
  <si>
    <t>Afecta los Sistemas de Información de la institución menos de 1 día
Afecta los Sistemas de Información de un proceso por 1 día</t>
  </si>
  <si>
    <t>NA</t>
  </si>
  <si>
    <t>Cuando se cataloga en el mapa de calor del SST como Crítico</t>
  </si>
  <si>
    <t>Genera impactos ambientales que afectan a la Universidad</t>
  </si>
  <si>
    <t xml:space="preserve">Afecta el cumplimiento de   los programas del  PDI
Afecta el cumplimiento de los objetivos de 
las Unidades Organizacionales </t>
  </si>
  <si>
    <t>Afecta la operación de la Institución por  menos de 1 dia
Afecta la operación de un proceso, un trámite o un servicio por  un día</t>
  </si>
  <si>
    <t>Estados financieros con errores sin ninguna incidencia
Dictamen sin salvedades por la CGR, pero con más de 10 hallazgos contables</t>
  </si>
  <si>
    <t>Sanciones administrativas sin repercursión economica
Denuncias interpuestas ante 
Ministerio de Educación Nacional, un organo de control o de supervisión que generen investigaciones o  indagaciones preliminares  
Conciliaciones extrajudiciales
Incumplimiento contractual o legal que genere indemnizaciones o sanciones economicas para la Universidad entre 25 y 50 SMLMV</t>
  </si>
  <si>
    <t>Afecta los Sistemas de Información de un proceso por mas de 6 horas</t>
  </si>
  <si>
    <t>Cuando la criticidad de los Activos de Información es Media</t>
  </si>
  <si>
    <t xml:space="preserve"> Ocasiona faltas  leves
Vulnera los valores y principios institucionales</t>
  </si>
  <si>
    <t>Cuando se cataloga en el mapa de calor del SST  como Importante</t>
  </si>
  <si>
    <t xml:space="preserve">Se viola un derecho colectivo ó Afecta los DDHH de 2 a  5 miembros de la comunidad universitaria/ </t>
  </si>
  <si>
    <t>Afecta el cumplimiento de los proyectos del PDI
Afecta el cumplimiento de los objetivos Procedimientos</t>
  </si>
  <si>
    <t>Afecta la operación de un proceso, un trámite o un servicio  por medio día</t>
  </si>
  <si>
    <t>Estados financieros con errores sin ninguna incidencia 
Dictamen sin salvedades por la CGR, pero entre 5 y 10 hallazgos contables</t>
  </si>
  <si>
    <t>Quejas y reclamos  interpuestas ante 
Ministerio de Educación Nacional, un organo de control o de supervisión o en el sistema PQRS de la Universidad
Hallazgos sin incidencia por parte de la CGR
Incumplimiento contractual o legal que genere indemnizaciones o sanciones economicas para la Universidad menor a 25 SMLMV</t>
  </si>
  <si>
    <t>Afecta los Sistemas de Información de un proceso por entre 2 horas y 6 horas</t>
  </si>
  <si>
    <t>Cuando se cataloga en el mapa de calor del SST  como Moderado</t>
  </si>
  <si>
    <t>Afecta el cumplimiento de los planes operativos del PDI  
Afecta el cumplimiento de los Planes de Trabajo de las unidades organizacionales</t>
  </si>
  <si>
    <t>Afecta la operación de un proceso, un trámite o un servicio  por menos de medio dia</t>
  </si>
  <si>
    <t>Estados financieros con errores sin ninguna incidencia 
Dictamen sin salvedades por la CGR, pero con menos de 5 hallazgos contables</t>
  </si>
  <si>
    <t>Hallazgos de auditorias internas o externas
Incumplimiento contractual o legal que no genere sanciones economicas a la Universidad</t>
  </si>
  <si>
    <t>Afecta los Sistemas de Información de un proceso por menos de 2 horas</t>
  </si>
  <si>
    <t>Cuando la criticidad de los Activos de Información es Baja</t>
  </si>
  <si>
    <t>Cuando se cataloga en el mapa de calor del SST  como Bajo</t>
  </si>
  <si>
    <t xml:space="preserve"> Ha ocurrido más de una vez en los últimos 3  años</t>
  </si>
  <si>
    <t xml:space="preserve"> Ha ocurrido más de una vez en los  últimos 3  años</t>
  </si>
  <si>
    <t xml:space="preserve"> Ha ocurrido una vez en los  últimos 3 años</t>
  </si>
  <si>
    <t xml:space="preserve"> Ha ocurrido una vez en los  últimos 3  años</t>
  </si>
  <si>
    <t xml:space="preserve"> Ha ocurrido  en los  últimos 4  años</t>
  </si>
  <si>
    <t xml:space="preserve"> Ha ocurrido en los últimos 5 años</t>
  </si>
  <si>
    <t xml:space="preserve"> Ha ocurrido  en los  últimos 5  años</t>
  </si>
  <si>
    <t>OEC</t>
  </si>
  <si>
    <t>UNIDAD ORGANIZACIONALQUE DILIGENCIA EL MAPA DE RIESGO</t>
  </si>
  <si>
    <t>ORGANISMO DE EVALUACION DE LA CONFORMIDAD (Laboratorios de ensayo, calibración y QLCT) QUE DILIGENCIA EL MAPA DE RIESGO</t>
  </si>
  <si>
    <t>Calificación</t>
  </si>
  <si>
    <t>2</t>
  </si>
  <si>
    <t>3 - 4</t>
  </si>
  <si>
    <t>5</t>
  </si>
  <si>
    <r>
      <rPr>
        <b/>
        <sz val="8"/>
        <rFont val="Calibri"/>
        <family val="2"/>
        <scheme val="minor"/>
      </rPr>
      <t xml:space="preserve">Control Inexistente: </t>
    </r>
    <r>
      <rPr>
        <sz val="8"/>
        <rFont val="Calibri"/>
        <family val="2"/>
        <scheme val="minor"/>
      </rPr>
      <t>Cuando no existe el control.</t>
    </r>
  </si>
  <si>
    <r>
      <rPr>
        <b/>
        <sz val="8"/>
        <rFont val="Calibri"/>
        <family val="2"/>
        <scheme val="minor"/>
      </rPr>
      <t xml:space="preserve">Control Fuerte:  </t>
    </r>
    <r>
      <rPr>
        <sz val="8"/>
        <rFont val="Calibri"/>
        <family val="2"/>
        <scheme val="minor"/>
      </rPr>
      <t>Se considera que el diseño del control es adecuado y por tanto es eficaz para mitigar o prevenir el riesgo, por lo tanto es efectivo.</t>
    </r>
  </si>
  <si>
    <r>
      <rPr>
        <b/>
        <sz val="8"/>
        <rFont val="Calibri"/>
        <family val="2"/>
        <scheme val="minor"/>
      </rPr>
      <t xml:space="preserve">Control Débil:  </t>
    </r>
    <r>
      <rPr>
        <sz val="8"/>
        <rFont val="Calibri"/>
        <family val="2"/>
        <scheme val="minor"/>
      </rPr>
      <t>El control no ha sido diseñado adecuadamente y su eficacia no es confiable para mitigar o prevenir el riesgo, por lo tanto no es Efectivo.</t>
    </r>
  </si>
  <si>
    <t>La calificación del control resulta del promedio ponderado de las caracteristicas de la evaluación de los controles asociados al riesgo</t>
  </si>
  <si>
    <t>GRAVE
Riesgos con calificación superior o igual a 36</t>
  </si>
  <si>
    <t>LEVE
Riesgos con calificación inferior o igual a 10</t>
  </si>
  <si>
    <r>
      <rPr>
        <b/>
        <sz val="8"/>
        <rFont val="Calibri"/>
        <family val="2"/>
        <scheme val="minor"/>
      </rPr>
      <t xml:space="preserve">Control Aceptable: </t>
    </r>
    <r>
      <rPr>
        <sz val="8"/>
        <rFont val="Calibri"/>
        <family val="2"/>
        <scheme val="minor"/>
      </rPr>
      <t>Se considera que el diseño de control es adecuado, sin embargo su eficacia tiene un nivel de confianza medio para mitigar o prevenir el riesgo, sigue siendo efectivo.</t>
    </r>
  </si>
  <si>
    <t>MODERADO
Riesgos con calificación entre 12 y 32</t>
  </si>
  <si>
    <t>UNIDAD RESPONSABLE QUE DILIGENCIA EL MAPA DE RIESGO</t>
  </si>
  <si>
    <t>Regularmente_confiables</t>
  </si>
  <si>
    <t>Software/aplicativo asociado</t>
  </si>
  <si>
    <t>Responsable (Cargo)</t>
  </si>
  <si>
    <t>Propósito</t>
  </si>
  <si>
    <r>
      <t>Tipo de riesgo
(Descriptor)</t>
    </r>
    <r>
      <rPr>
        <sz val="8"/>
        <rFont val="Arial"/>
        <family val="2"/>
      </rPr>
      <t xml:space="preserve"> </t>
    </r>
  </si>
  <si>
    <t>Están relacionados con la percepción y la confianza por parte de la comunidad universitaria y ciudadanía. Estos pueden derivarse de acción de terceros que afectan mediante rumores o propaganda negativa la imagen de la Universidad.</t>
  </si>
  <si>
    <t>Calificación  Efectividad</t>
  </si>
  <si>
    <t>Propósito de control</t>
  </si>
  <si>
    <t>CALIFICACIÓN DEL CONTROL</t>
  </si>
  <si>
    <t>FÓRMULA</t>
  </si>
  <si>
    <t>GESTIÓN_AMBIENTAL (VICERRECTORIA INVESTIGACIONES, INNOVACIÓN Y EXTENSIÓN)</t>
  </si>
  <si>
    <t>Afecta los recursos de la entidad en más del 3%</t>
  </si>
  <si>
    <t>Afecta los recursos de la entidad entre el  3% y 2%</t>
  </si>
  <si>
    <t>Afecta los recursos de la entidad entre el 2% y el 1%</t>
  </si>
  <si>
    <t>Afecta los recursos de la entidad entre el 1% y 0,5%</t>
  </si>
  <si>
    <t>Afecta los recursos de la entidad en menos 0,5%</t>
  </si>
  <si>
    <t>Se hará a través del formato "seguimiento", y podrá ser realizada a través de procesos de autoevaluación, auditorías de calidad, evaluación de la Oficina de Control y auditorías externas por parte de organismo certificadores, entes de control u otro que lo requiera.</t>
  </si>
  <si>
    <t>Cargo Planta /
Transitorio / 
Contratista</t>
  </si>
  <si>
    <t xml:space="preserve">Estado del Control </t>
  </si>
  <si>
    <t>CARLOS FERNANDO CASTAÑO MONTOYA</t>
  </si>
  <si>
    <t>Fortalecer la relación de la Universidad con sus egresados, a través de la participación en el desarrollo de actividades que permitan la retroalimentación, el seguimiento continuo y sistemático y el desarrollo de un portafolio de servicios y beneficios acordes al entorno laboral y social.</t>
  </si>
  <si>
    <t>Nivel De Automatización</t>
  </si>
  <si>
    <t xml:space="preserve">Responsabilidad </t>
  </si>
  <si>
    <t>DISEÑO DEL CONTROL
(40%)</t>
  </si>
  <si>
    <t>EFICACIA
(60%)</t>
  </si>
  <si>
    <t>Periodicidad de aplicación</t>
  </si>
  <si>
    <r>
      <t xml:space="preserve">Clase: </t>
    </r>
    <r>
      <rPr>
        <sz val="8"/>
        <rFont val="Calibri"/>
        <family val="2"/>
        <scheme val="minor"/>
      </rPr>
      <t>determine qué clase de riesgo es el identificado, de acuerdo a la siguiente clasificación: Estratégico, Imagen, Operacional, Financiero, Contable,  Cumplimiento, Tecnología, Información,  Corrupción,  Ambiental, Derechos Humanos.</t>
    </r>
  </si>
  <si>
    <r>
      <t xml:space="preserve">IMPACTO: </t>
    </r>
    <r>
      <rPr>
        <sz val="8"/>
        <rFont val="Calibri"/>
        <family val="2"/>
        <scheme val="minor"/>
      </rPr>
      <t>Forma en la cual el riesgo afecta los resultados del proceso (se asocia las consecuencias)</t>
    </r>
  </si>
  <si>
    <t>Para el analisis de riesgos se recomienda el uso de la hoja nombrada como ESCALA</t>
  </si>
  <si>
    <r>
      <t xml:space="preserve">Nota: </t>
    </r>
    <r>
      <rPr>
        <sz val="8"/>
        <rFont val="Calibri"/>
        <family val="2"/>
        <scheme val="minor"/>
      </rPr>
      <t xml:space="preserve">Cada proceso deberá individualizar la escala de calificación del riesgo basado en información objetiva y/o datos históricos.
Para el analisis de riesgos se recomienda el uso de la hoja nombrada como ESCALA
</t>
    </r>
  </si>
  <si>
    <r>
      <rPr>
        <b/>
        <sz val="8"/>
        <rFont val="Calibri"/>
        <family val="2"/>
        <scheme val="minor"/>
      </rPr>
      <t>Evaluacion del diseño:</t>
    </r>
    <r>
      <rPr>
        <sz val="8"/>
        <rFont val="Calibri"/>
        <family val="2"/>
        <scheme val="minor"/>
      </rPr>
      <t xml:space="preserve">
 -  Nivel de automatizacion   se define si el control es Automático (soportado en aplicativos),  Semiautomatico (Soportado en hojas de calculo o bases de datos),  manua (no tiene mediación de TIC)
 - Responsabiidad frente al control:  se define si el control esta asignado a un cargo especifico.
- Periodicidad del Control:  se evalua si el control es oportuno de acuerdo a la probabilidad del riesgos y las causas asociadas.
-  Propósito del control :  se define si el control es Detectivo (se diseñan para identificar si resultados indeseables han ocurrido después de un acontecimiento) o 
Preventivo (están diseñados para evitar o limitar la posibilidad de materialización de un riesgo)</t>
    </r>
  </si>
  <si>
    <r>
      <rPr>
        <b/>
        <sz val="8"/>
        <rFont val="Calibri"/>
        <family val="2"/>
        <scheme val="minor"/>
      </rPr>
      <t>Evaluacion de la eficacia:</t>
    </r>
    <r>
      <rPr>
        <sz val="8"/>
        <rFont val="Calibri"/>
        <family val="2"/>
        <scheme val="minor"/>
      </rPr>
      <t xml:space="preserve">
- No existe
- Regularmente confiables
-Confiables, No aplicados
- Aplicados, confiables, No documentados
-Aplicados, confiables documentados</t>
    </r>
  </si>
  <si>
    <t xml:space="preserve">Efectividad </t>
  </si>
  <si>
    <t xml:space="preserve">De acuerdo a los nivel de exposición del riesgo, se establecerá si corresponde: </t>
  </si>
  <si>
    <t>-  Plan de mitigación, para lo cual deberá  emplear el formato de Plan de mitigación</t>
  </si>
  <si>
    <t>- Recursos asignados en el presupuesto
- Relación costo - beneficio
- Accion que conlleve a "Compartir" se deberá concertar previamente con la dependencia involucrada.
- Accion que conlleve a "Transferir" se deberá concertar previamiente con la entidad involucrada y contar con las autorizaciones administrativas pertinentes.</t>
  </si>
  <si>
    <t xml:space="preserve"> 4 veces en la vigencia</t>
  </si>
  <si>
    <t xml:space="preserve"> De 3 a 2 veces en la vigencia</t>
  </si>
  <si>
    <t>Ha ocurrido 1 vez en la vigencia</t>
  </si>
  <si>
    <t>FACULTAD_DE_CIENCIAS_EMPRESARIALES</t>
  </si>
  <si>
    <t>Versión</t>
  </si>
  <si>
    <t>Fecha</t>
  </si>
  <si>
    <t>Página</t>
  </si>
  <si>
    <t>1  de 3</t>
  </si>
  <si>
    <t>2 de 3</t>
  </si>
  <si>
    <t>3 de 3</t>
  </si>
  <si>
    <t>SGC-FOR-011-02</t>
  </si>
  <si>
    <t>SGC-FOR-011-03</t>
  </si>
  <si>
    <t>PILAR PDI</t>
  </si>
  <si>
    <t>EXCELENCIA_ACADÉMICA_PARA_LA_FORMACIÓN_INTEGRAL</t>
  </si>
  <si>
    <t>JHONIERS GUERRERO ERAZO</t>
  </si>
  <si>
    <t>CREACIÓN_GESTIÓN_Y_TRANSFERENCIA_DEL_CONOCIMIENTO</t>
  </si>
  <si>
    <t>MARTA LEONOR MARULANDA ÁNGEL</t>
  </si>
  <si>
    <t>GESTIÓN_DEL_CONTEXTO_Y_VISIBILIDAD_NACIONAL_E_INTERNACIONAL</t>
  </si>
  <si>
    <t>FRANCISCO ANTONIO URIBE GÓMEZ</t>
  </si>
  <si>
    <t>GESTIÓN_Y_SOSTENIBILIDAD_INSTITUCIONAL</t>
  </si>
  <si>
    <t>VICERRECTORÍA_ADMINISTRATIVA_FINANCIERA_</t>
  </si>
  <si>
    <t>BIENESTAR_INSTITUCIONAL_CALIDAD_DE_VIDA_E_INCLUSIÓN_EN_CONTEXTOS_UNIVERSITARIOS</t>
  </si>
  <si>
    <t>DIANA PATRICIA GÓMEZ BOTERO</t>
  </si>
  <si>
    <t>Transformar los procesos educativos  para la  consolidación de  una cultura institucional orientada a la calidad y excelencia académica.</t>
  </si>
  <si>
    <t>Fomentar  y fortalecer la Creación, Gestión y transferencia del conocimiento.</t>
  </si>
  <si>
    <t>Fortalecer la gestión del contexto para lograr mayor impacto y visibilidad regional, nacional e internacional.</t>
  </si>
  <si>
    <t>Administrar y gestionar los recursos físicos, ambientales, tecnológicos, humanos y financieros orientados al desarrollo y la sostenibilidad institucional.</t>
  </si>
  <si>
    <t>Contribuir a la formación integral,  el desarrollo social e intercultural y el acompañamiento integral, así como promover el ejercicio colectivo de la responsabilidad social aportando al mejoramiento de la calidad de vida de la comunidad universitaria.</t>
  </si>
  <si>
    <t>OBJETIVO</t>
  </si>
  <si>
    <t>LABORATORIO_BIOLOGÍA_MOLECULAR</t>
  </si>
  <si>
    <t>JUAN CARLOS SEPÚLVEDA</t>
  </si>
  <si>
    <t>Cuatrimestral</t>
  </si>
  <si>
    <t>ADMISIONES_REGISTRO_Y_CONTROL_ACADÉMICO</t>
  </si>
  <si>
    <t>GESTIÓN_DEL_TALENTO_HUMANO</t>
  </si>
  <si>
    <t>GESTIÓN_DE_TECNOLOGÍAS_INFORMÁTICAS_Y_SISTEMAS_DE_INFORMACIÓN</t>
  </si>
  <si>
    <t>RECURSOS_INFORMÁTICOS_Y_EDUCATIVOS_CRIE</t>
  </si>
  <si>
    <t>VICERRECTORÍA_RESPONSABILIDAD_SOCIAL_Y_BIENESTAR_UNIVERSITARIO</t>
  </si>
  <si>
    <t xml:space="preserve">VICERRECTORÍA_INVESTIGACIONES_INNOVACIÓN_Y_EXTENSIÓN </t>
  </si>
  <si>
    <t>_VICERRECTORÍA_INVESTIGACIONES_INNOVACIÓN_Y_EXTENSIÓN_</t>
  </si>
  <si>
    <t>_VICERRECTORÍA_RESPONSABILIDAD_SOCIAL_Y_BIENESTAR_UNIVERSITARIO_</t>
  </si>
  <si>
    <t>LABORATORIO BIOLOGÍA MOLECULAR</t>
  </si>
  <si>
    <t>GLORIA INÉS HINCAPIÉ</t>
  </si>
  <si>
    <t>LABORATORIO QUÍMICA AMBIENTAL</t>
  </si>
  <si>
    <t>LABORATORIO_DE_METROLOGIA_DE_VARIABLES_ELECTRICAS</t>
  </si>
  <si>
    <t xml:space="preserve"> LINA MARÍA SUÁREZ GUZMÁN</t>
  </si>
  <si>
    <t>TITO MORALES PINZÓN</t>
  </si>
  <si>
    <t>JUAN PABLO TRUJILLO LEMUS</t>
  </si>
  <si>
    <t>CECILIA LUCA ESCOBAR VEKEMAN</t>
  </si>
  <si>
    <t>GIOVANNI GARCÍA CASTRO</t>
  </si>
  <si>
    <t>VALENTINA KALLEWAARD ECHEVERRI</t>
  </si>
  <si>
    <t>LUZ STELLA RAMIREZ ARISTIZABAL</t>
  </si>
  <si>
    <t>CAROLINA CUARTAS</t>
  </si>
  <si>
    <t>Análisis de la medición</t>
  </si>
  <si>
    <t>Análisis de la aplicación del control existente</t>
  </si>
  <si>
    <t>Medio  Ambiental</t>
  </si>
  <si>
    <t>Una vez ubicados los riesgos en la matriz de riesgos inherente, se evaluan el dissño y la eficacia de los controles asociados a los riesgos, con el fin de determinar la posición del riesgo en la matriz de riesgo residual.</t>
  </si>
  <si>
    <t>El riesgo residual resulta de cruzar el resultado de la matriz de riesgo inherente con la efectividad de los controles asociados al riesgo identificado</t>
  </si>
  <si>
    <t xml:space="preserve">-  Acciones preventivas de acuerdo al tipo de tratamiento, para lo cual deberá  seguir el procedimiento de toma de acciones código SGC-PRO-006 </t>
  </si>
  <si>
    <t>Se deberá implementar inmediatamente las acciones preventivas que conlleven a evitar, reducir, transferir o compartir el riesgo de acuerdo al procedimiento de toma de acciones SGC-PRO-006 del Sistema Integral de Gestión.
Las acciones preventivas tomadas deberán conllevar a implementar nuevos controles que prevengan la materialización del riesgo y a mitigar el impacto.
Se debe implementar el plan de mitigación frente a a estos riesgos.</t>
  </si>
  <si>
    <t>Se deberá implementaracciones preventivas que conlleven a reducir, transferir o compartir el riesgo de acuerdo al procedimiento de toma de acciones SGC-PRO-006 del Sistema Integral de Gestión. 
Se deberá implementar acciones preventivas que conlleven a mejorar el diseño o eficacia de los controles existentes. 
La implementación de un plan de mitigación estará sujeto a las necesidades del usuario de la metodología</t>
  </si>
  <si>
    <t>FACTORES DE RIESGO</t>
  </si>
  <si>
    <t>DEFINICIÓN</t>
  </si>
  <si>
    <t>Incluye seguridad y salud en el
trabajo.
Se analiza posible dolo e
intención frente a la corrupción.</t>
  </si>
  <si>
    <t>Hurto de activos.</t>
  </si>
  <si>
    <t>Interno</t>
  </si>
  <si>
    <t>Posibles comportamientos no éticos de los empleados.</t>
  </si>
  <si>
    <t>Fraude interno (corrupción, soborno).</t>
  </si>
  <si>
    <t>No se cuenta con las competencias laborales para el cargo</t>
  </si>
  <si>
    <t>Evento relacionado con la pérdida de información atendida o registrada en los sistemas de información.</t>
  </si>
  <si>
    <t>Intrusión en página web.</t>
  </si>
  <si>
    <t>Intrusión en aplicativos.</t>
  </si>
  <si>
    <t>Daño en los sistemas de información.</t>
  </si>
  <si>
    <t>Inversiones con rendimientos financieros por debajo de lo esperado</t>
  </si>
  <si>
    <t>Disminución en los ingresos presupuestados</t>
  </si>
  <si>
    <t>Errores en la proyección presupuestal de ingresos y gastos</t>
  </si>
  <si>
    <t>Eventos relacionados con la ausencia de procedimientos o lineamientos que orienten el desarrollo de las acciones al interior de la Institución</t>
  </si>
  <si>
    <t>Ausencia de procedimientos o reglamentación en temas específicos</t>
  </si>
  <si>
    <t xml:space="preserve">Desactualización de procedimientos </t>
  </si>
  <si>
    <t>Falta de capacitación o socialización de procedimientos y reglamentaciones</t>
  </si>
  <si>
    <t>Uso inadecuado de la información.</t>
  </si>
  <si>
    <t>Ausencia de canales de información o comunicación</t>
  </si>
  <si>
    <t>Caída de redes</t>
  </si>
  <si>
    <t>Fallas en el diseño y/o funcionamiento de los aplicativos.</t>
  </si>
  <si>
    <t>Daño de equipos</t>
  </si>
  <si>
    <t>Eventos relacionados con la infraestructura física de la entidad.</t>
  </si>
  <si>
    <t>Derrumbes</t>
  </si>
  <si>
    <t>Incendios</t>
  </si>
  <si>
    <t>Inundaciones</t>
  </si>
  <si>
    <t>Daños a activos fijos</t>
  </si>
  <si>
    <t>Mala planeación de la infrastructura fisica</t>
  </si>
  <si>
    <t>Situaciones de incertidumbre debido a los cambios producidos por la situación económica del sector.</t>
  </si>
  <si>
    <t>Cambios en políticas de financiación nacional para el sector</t>
  </si>
  <si>
    <t>Disminución de la inversión</t>
  </si>
  <si>
    <t>Cambios en las variables macroeconomicas que impacten el presupuesto.</t>
  </si>
  <si>
    <t xml:space="preserve">Afectación o ausencia que tiene su origen en una situación de tipo social o cultural de la sociedad. </t>
  </si>
  <si>
    <t>Condiciones económicas</t>
  </si>
  <si>
    <t>Falta acceso a la educación</t>
  </si>
  <si>
    <t>Ambiente social y familiar</t>
  </si>
  <si>
    <t>Ambiente frustante</t>
  </si>
  <si>
    <t>Disturbios/desorden social que afecte la seguridad, tranquilidad, moralidad y salud pública.</t>
  </si>
  <si>
    <t>Alteración del orden publico/vandalismo</t>
  </si>
  <si>
    <t>Ruidos excesivos/gritos.</t>
  </si>
  <si>
    <t>Concentración de grupos de personas sin medidas de bio-seguridad</t>
  </si>
  <si>
    <t>Afectación/incumplimiento de las obligaciones legales, normativas, politicas externas.</t>
  </si>
  <si>
    <t>No cumplimiento de una ley, norma, políticas.</t>
  </si>
  <si>
    <t>Desconocimiento u omisión de una ley, norma, politica.</t>
  </si>
  <si>
    <t>Eventos relacionados con la
infraestructura tecnológica.</t>
  </si>
  <si>
    <t>Caída de redes.</t>
  </si>
  <si>
    <t>Cambios tecnologicos a gran escala.</t>
  </si>
  <si>
    <t>Manejo de información a cargo de terceros (Servidores)</t>
  </si>
  <si>
    <t>Medio  Ambientales</t>
  </si>
  <si>
    <t>Eventos ocasionados de forma natural o por acción humana donde se produzca daño en el medio ambiente y a la institución.</t>
  </si>
  <si>
    <t>Naturales: tanto físicos (Vendavales, Terremotos) como biológicos (proliferación de algas, plagas…).</t>
  </si>
  <si>
    <t>Actos mal intencionados de terceros.</t>
  </si>
  <si>
    <t>Eventos relacionados con la ausencia de una comunicación asertiva enfocada en la misión y visión de la organización.</t>
  </si>
  <si>
    <t>Afectación a la Seguridad Salud en el Trabajo</t>
  </si>
  <si>
    <t>Externo</t>
  </si>
  <si>
    <t>Disputas y riñas en público.</t>
  </si>
  <si>
    <t>TIPO DE FACTOR</t>
  </si>
  <si>
    <t xml:space="preserve"> Situaciones que pueden perjudicar los resultados operativos esperados y generar, como consecuencia, una carga financiera más elevada e impactos en la gestión presupuestal</t>
  </si>
  <si>
    <t>Infrastructura tecnológica desactualizada.</t>
  </si>
  <si>
    <t>Eventos relacionados con la
infraestructura tecnológica de
la Institución.</t>
  </si>
  <si>
    <t>Debilidad en el seguimiento a las metas del Plan de Desarrollo Institucional 2020-2028 "Aquí construimos futuro"</t>
  </si>
  <si>
    <t xml:space="preserve">Reporte inadecuado o incompletopor parte de las redes de trabajo </t>
  </si>
  <si>
    <t xml:space="preserve">Baja calidad del reporte en los tres niveles de gestión del PDI </t>
  </si>
  <si>
    <t>La posibilidad de afectación en la gestión institucional por Incumplimiento de las metas en los tres niveles de gestión  del PDI 2020-2028, debido a la ejecución inadecuada  por parte de las redes de trabajo del PDI.</t>
  </si>
  <si>
    <t xml:space="preserve">Incumplimiento de las metas planteadas en los tres niveles de gestión del Plan de Desarrollo Institcional  proyectadas por las redes de trabajo </t>
  </si>
  <si>
    <t xml:space="preserve">Incumplimiento de la misión y visión institucional
Hallazgos por parte de los entes de control externos e internos
Reprocesos en el reporte
Credibilidad e imagen institucional 
Detrimento presupuestal
Falta de confiabilidad de la información </t>
  </si>
  <si>
    <t>Sistema de información del PDI</t>
  </si>
  <si>
    <t>Proceso de calidad de información del PDI</t>
  </si>
  <si>
    <t>Comité de Gerencia del PDI y proceso de autoevaluación 
Sistema de Gerencia del PDI</t>
  </si>
  <si>
    <t xml:space="preserve">Profesional PDI
Profesional Proyectos </t>
  </si>
  <si>
    <t>Profesional PDI
Profesional Proyectos 
Profesional AIE</t>
  </si>
  <si>
    <t>Preventivo</t>
  </si>
  <si>
    <t>Nivel cumplimiento del PDI en sus tres niveles de gestión</t>
  </si>
  <si>
    <t xml:space="preserve">Desconocimiento de los  procedimientos contractuales y proyectos especiales  </t>
  </si>
  <si>
    <t>Bajo nivel de seguimiento periódico en la ejecución de proyectos (contratos, Ordenes de servicios, proyectos de operación comercial)</t>
  </si>
  <si>
    <t xml:space="preserve">Desarticulación de los procedimientos institucionales para el desarrollo y ejecución en cada una de sus etapas </t>
  </si>
  <si>
    <t>Probabilidad de Afectación administrativa, disciplinaria o fiscal por sanción o iniciación de una proceso del ente de control por la ejecución inadecuada de proyectos de la Oficina de Planeación (contratos, Ordenes contractuales,  resoluciones,  proyectos de operación comercial).</t>
  </si>
  <si>
    <t>Incumplimiento en la  ejecución de proyectos (contratos, Ordenes contractuales, resoluciones, proyectos de operación comercial) en el desarrollo y ejecución en cada una de sus etapas</t>
  </si>
  <si>
    <t xml:space="preserve">Hallazgos por parte de entes de control
Detrimiento patrimonial
Incumplimiento de resultados
Afectación de la imagen institucional </t>
  </si>
  <si>
    <t>Generar periodicamene alertas a los supervisores  e interventores frente al estado de los contratos y documentación contractual</t>
  </si>
  <si>
    <t xml:space="preserve">Realizar proceso de apoyo al seguimiento de la contratación de la oficina de planeación </t>
  </si>
  <si>
    <t>Interventores y supervisores</t>
  </si>
  <si>
    <t xml:space="preserve">Proceso de Control de seguimiento a pólizas de los contratos de la oficina de planeación </t>
  </si>
  <si>
    <t>Contratos y/o proyectos ejecutados inadecuadamente /Total proyectos y/o contratos ejecutados</t>
  </si>
  <si>
    <t>Definir tips informativos contractuales y de interventoría y supervisión con el fin de generar conocimiento sobre estis tenas</t>
  </si>
  <si>
    <t xml:space="preserve">Designación de un profesional de seguimiento y control como apoyo a la interventoría y supervisión de proyectos /contratos (verificación de productos)
Verificación de documentación de contratos de la oficina de Planeación </t>
  </si>
  <si>
    <t>Diligenciamiento de un  formato para seguimiento a los amparos de las pólizas</t>
  </si>
  <si>
    <t>Realizar los correctivos que den lugar acordados con la interventoría /supervisión y la oficina jurídica</t>
  </si>
  <si>
    <t xml:space="preserve">Interventor/Supervisor </t>
  </si>
  <si>
    <t xml:space="preserve">Realizar plan de mejoramiento </t>
  </si>
  <si>
    <t xml:space="preserve">Profesional  PDI 
Interventor/Supervisor </t>
  </si>
  <si>
    <t>Diferentes fuentes primarias de información sin responsables</t>
  </si>
  <si>
    <t>La oficina de planeación recibe múltiples solicitudes de información de diferentes tipos de usuario (interrnos y externos), la cual desde los scripts o vistas se genera una respuesta no siempre concordante con la posible respuesta de la fuente primaria, adicionalmente que la solicitud se genera a diferentes oficinas al tiempo.</t>
  </si>
  <si>
    <t>Inclusión en el Plan de Acción de AIE la generación de alertas a las fuentes de información cuando se detectan inconsistencias.</t>
  </si>
  <si>
    <t>Detectivo</t>
  </si>
  <si>
    <t>Definición de protocolos o manuales para la generación de la información definiendo roles y responsabilidades.</t>
  </si>
  <si>
    <t>Admisiones, Registro y Control Académico
Gestión de Tecnologías Informáticas y Sistemas de Información
Gestión del Talento Humano</t>
  </si>
  <si>
    <t>Daños o pérdida de información en servidores o equipos de computo. Rotación de personal</t>
  </si>
  <si>
    <t>Multas o sanciones por los entes de control por las demoras en reportes de información. Pérdida de estudios o trabajos ya realizados.</t>
  </si>
  <si>
    <t>Probabilidad de pérdida de información física y magnética debido a la falta de una política de respaldo en la Universidad, lo que podría ocasionar reprocesos al momento de necesitar su disponibilidad</t>
  </si>
  <si>
    <t>Actividad en el plan de trabajo de AIE para la actualización de los activos de información</t>
  </si>
  <si>
    <t>Actividad en el plan de trabajo de AIE para la realización de jornadas de los activos de información de OPLA</t>
  </si>
  <si>
    <t>Generación de reglas con los diferentes líderes de proceso y sus equipos de trabajo para la optimización del espacio y tiempo en los respaldos a los activos de información, esto con el fin de evitar redundancia de información y agotamiento del recurso para este fin.</t>
  </si>
  <si>
    <t xml:space="preserve">Riesgo de incumplimiento de las metas propuestas en el Plan de Mejoramiento Institucional derivado de la Autoevaluación con fines de renovación de la acreditación. </t>
  </si>
  <si>
    <t>Seguimiento periódico del PMI.</t>
  </si>
  <si>
    <t>Inexistencia de una control dentro de los documentos previos al inicio el proceso.</t>
  </si>
  <si>
    <t>Desconocimiento por parte del equipo GEC del Plan Maestro y del Plan de Desarrollo Institucional, para la adecuada priorización de las obras</t>
  </si>
  <si>
    <t>Hallazgos por parte de los entes de control</t>
  </si>
  <si>
    <t># de obras ejecutadas/# obras no alineadas con el plan Maestro</t>
  </si>
  <si>
    <t>SIGER</t>
  </si>
  <si>
    <t>Profesional AIE
Técnico AIE</t>
  </si>
  <si>
    <t>Tiempos de respuesta a los requerimientos de información estratégica
Nivel de actualización de la información a nivel estratégico y táctico</t>
  </si>
  <si>
    <t>98%
95%</t>
  </si>
  <si>
    <t>La oficina de planeación maneja un alto volumen de información debido a los múltiples contratos, planos, entre otros activos de información que allí se generan por lo tanto se requiere de un control de una gestión y control de estos archivos.</t>
  </si>
  <si>
    <t>Profesional AIE</t>
  </si>
  <si>
    <t>Cumplimiento de la actividad Respaldo de activos de Información del Plan de acción de AIE</t>
  </si>
  <si>
    <t>Prestación de servicios No. 5636 -23</t>
  </si>
  <si>
    <t xml:space="preserve">Prestación de servicios No. 5636 -23
Profesional Gerencia del Plan de Desarrollo Institucional </t>
  </si>
  <si>
    <t>Probabilidad de tener inconsistencias en la información estadística e institucional reportada debido a las diversas fuentes de información internas y las reglas de negocio asociadas a su extracción.</t>
  </si>
  <si>
    <t>Hallazgos, multas o sanciones por los entes de control o pérdida de credibilidad por diferencias en los reportes de información</t>
  </si>
  <si>
    <t>Calidad de datos</t>
  </si>
  <si>
    <t>Técnico AIE</t>
  </si>
  <si>
    <t xml:space="preserve">Definición de alcances de respuestas de planeación de las diferentes solicitudes, para evitar reprocesos y distintas cifras o valores para una misma solicitud. 
</t>
  </si>
  <si>
    <t xml:space="preserve"> Generar una mesa de responsabilidad en cuanto a la información suministrada. El instrumento para este fin debe acordarse con las áreas involucradas.</t>
  </si>
  <si>
    <t xml:space="preserve">Prestación de Servicios No. 5359 </t>
  </si>
  <si>
    <t>Obras y diseños  a llevar a cabo por parte de la institución deben estar alineadas  con el Plan maestro GEC y las  apuestas del PDI</t>
  </si>
  <si>
    <t>Plan Operativo de Gerencia Integral del Campus</t>
  </si>
  <si>
    <t>Plan Operativo de Fortalecimiento de la Insfraestructura física</t>
  </si>
  <si>
    <t>Profesionl 16
Prestación de Servicios No. 5482</t>
  </si>
  <si>
    <t xml:space="preserve">Incluir en el documento de estudios previos la descripción del eje estratégico del plan maestro y proyecto del PDI al que le apunta. </t>
  </si>
  <si>
    <t xml:space="preserve">Bajo nivel de apropiación de los responsables del Plan de Mejoramiento institucional, que dificulte el cumplimiento de las acciones establecidas en el PMI. </t>
  </si>
  <si>
    <t xml:space="preserve">Posibilidad de Incumplimiento del Plan de Mejoramiento Institucional derivado de la autoevaluación institucional con fines de reacreditación, que afecte su reconocimiento como institución acredita de alta calidad </t>
  </si>
  <si>
    <t>Pérdida del reconocimiento como Institución acreditada en alta calidad
Pérdida de oportunidades en el contexto a nivel departamental, regional, nacional e internacional
Pérdida de la imagen institucional</t>
  </si>
  <si>
    <t>Profesional PAC</t>
  </si>
  <si>
    <t>Cuadro de control</t>
  </si>
  <si>
    <t>Nivel cumplimiento del Plan de Mejoramiento Institucional (corte anualizado 2023)</t>
  </si>
  <si>
    <t>Probabilidad de incumplimiento del plan maestro de Gestión estratégica del campus debido a la falta de planeación y priorización de los proyectos</t>
  </si>
  <si>
    <t>Definir el protocolo para la inclusión de apuestas en infraestructura física que no estén contemplada de manera específica en el plan maestro del campus</t>
  </si>
  <si>
    <t xml:space="preserve">Falta de planeacion del proyecto </t>
  </si>
  <si>
    <t>Cambio y actualizacion de normativas de construccion.</t>
  </si>
  <si>
    <t xml:space="preserve">Cambio de diseño por peticion del usuario durante ejecucion de las obras </t>
  </si>
  <si>
    <t>Posible afectación  en la gestión institucional y el desarrollo de la infraestructura física por una mala planeación del espacio físico inadecuado para la prestación del servicio para el cual fue concebido.</t>
  </si>
  <si>
    <t xml:space="preserve">Espacio fisico que no responde a las necesidades que originaron el proyecto y/o adecuación con  incumplimiento de normatividad. </t>
  </si>
  <si>
    <t>*insatisfaccion del usuario. 
*Imposibilidad de prestacion del servicio. 
*Incremento de costos de construcción. 
*Riesgo juridico con contratistas.  
*Mayores costos de mantenimiento.</t>
  </si>
  <si>
    <t>Registro y consolidacion de la necesidad del usuario a traves del aplicativo y/o mediante actas de reunion y/o memorando y/o correos electronicos.</t>
  </si>
  <si>
    <t>Cada proyecto de intervención de infraestructura debe contener (Estudios previos, diseños, presupuesto, especificaciones, en fase III, permisos aprobados)</t>
  </si>
  <si>
    <t xml:space="preserve">Se validan las intervenciones con las dependencias de la universidad relacionadas con el manejo de la planta fisica tales como seccion de mantenimiento y CRIE Centro de Recursos informaticos. </t>
  </si>
  <si>
    <t xml:space="preserve">Intervenciones a la planta fisica del plan de accion de la vigencia/ Intervenciones recibidos a satisfacción por el usuario. </t>
  </si>
  <si>
    <t>Con corte al 30 de junio de 2023 (parcial), el Plan de Desarrollo Institucional cuenta con un avance de cumplimiento del  47.40% en sus tres niveles de gestión.  
Nivel de pilar:48.23%
Nivel de programa: 57.43%
Nivel de proyectos: 39.24%</t>
  </si>
  <si>
    <t>En el Comité de Gerencia se realiza seguimiento a los indicadores de bajo cumplimiento con el fin de poder analizar la expectativa de cumplimiento en los tres niveles de gestión y poder hacer los controles correspondientes</t>
  </si>
  <si>
    <t>El sistema de información permite realizar monitoreo a las metas  y avance cualitativo del PDI, para la generación de alertas e indentificación de cumplimiento del plan</t>
  </si>
  <si>
    <t>EL control ha aportado a que se tenga coherencia en el reporte del plan a nivel cualitativo y cuantitativo y soportes</t>
  </si>
  <si>
    <t>El sistema de alertas ha permitido llevar un control a los supervisores de los contratos a cargo puesto permite evidenciar ocn tiempo necesidades de adición , prorrogas, reinicios entre otras actividades</t>
  </si>
  <si>
    <t>Este apoyo al seguimiento permite apoyar a los supervisores en revisar detllaes generales a los inormes de contratistas como avances, productos cargados, fechas, certificaciones</t>
  </si>
  <si>
    <t>Esta formato ha permitido que los interventores y supervisores previo a radicar pólizas a Gestión de la contratación, puedan revisarlas e identificar inconsistencias</t>
  </si>
  <si>
    <t>CONTINUA LA ACCIÓN ANTERIOR</t>
  </si>
  <si>
    <t xml:space="preserve">Se han venido  socializando al interior de la oficina de Planeación los Tips informativos  frente a los procesos de contratación y manual de interventoría lo que permite manternerlos informados para hacer un ejercicio adecuado </t>
  </si>
  <si>
    <t>Se cuenta con un profesional desigando para realizar el seguimiento y control como apoyo a la interventoría y supervisión en la verificación de informes, generación de alertas</t>
  </si>
  <si>
    <t xml:space="preserve">El seguimiento del indicador muestra que el cumplimiento del Plan de Mejoramiento Institucional ha avanzado en un 66,2% respecto a la meta proyectada para el 2023. Este indicador se mide desde los resultados del PDI y los avances de la encuesta de MSU del Sistema de Gestión. </t>
  </si>
  <si>
    <t xml:space="preserve">Se realizó el primer seguimiento en el mes de abril,  acorde a los resultados del PDI, articulados con el PMI. </t>
  </si>
  <si>
    <t xml:space="preserve">Se revisa y actualiza la matriz acorde a los resultados del PDI y la encuesta MSU.   </t>
  </si>
  <si>
    <t xml:space="preserve">En cuanto a la ejecución de los contratos 2022 y 2023, y proyectos especiales, se cuenta con una ejecución adecuada de los mismos. 
Actualmente en ejeución 
</t>
  </si>
  <si>
    <t>Tiempos de respuesta: 97,84%
Nivel de actualización de la información: 36,67%
Ambos indicadores tienen un comportamiento normal para la fecha de seguimiento.</t>
  </si>
  <si>
    <t>A la fecha de medición no se ha iniciado la actividad, sin embargo, ya se recibieron en el mes de Julio por parte de la universidad dos discos duros de 2Tb para la ejeución de la actividad.</t>
  </si>
  <si>
    <t>N.A</t>
  </si>
  <si>
    <t>Se aprobó el plan de acción del área para la vigencia, en el cual se incluyó la generación de alertas a las fuentes primarias de información cuando se encuentren inconsistencias. Las actividades que responden a este control son:
- Actualización de las Estadísticas Institucionales
- Reporte al SNIES</t>
  </si>
  <si>
    <t>Plan de Acción AIE</t>
  </si>
  <si>
    <t>Se incluyó en el Plan de Acción del área AIE, adicionalmente la actividad ya se encuentra en fase de planificación</t>
  </si>
  <si>
    <t>En el Plan de acción de AIE se incluyo la acción: Respaldo de activos de Información, se encuentra en ejecución.</t>
  </si>
  <si>
    <t xml:space="preserve">A la fecha se adelantan obras de nueva infraestuctura las cuales se ecuentran alineaneadas al plan maestro y le apuntan a las metas del PDI. </t>
  </si>
  <si>
    <t xml:space="preserve">A la fecha los proyectos que se han contratado cuentan con sus respectivos estudios previos tales como pliegos de condiciones y/o terminos de referencia en los que se ha incluido lo convenido en el presente control. </t>
  </si>
  <si>
    <t xml:space="preserve">Actividad pendiente por iniciar. </t>
  </si>
  <si>
    <t>Se tiene como meta al 2023 terminar  14  contratos de obras y adecuaciones y amoblamiento , tendientes a mejorar la infraestructura del campus UTP , de estos procesos para el periodo se tiene finalizado un contrato de adecuacion correspondiente a la terminacion y puesta en marcha de las adecuaciones realizadas al restaurante del edificio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</si>
</sst>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m/yyyy;@"/>
    <numFmt numFmtId="165" formatCode="yyyy\-mm\-dd;@"/>
  </numFmts>
  <fonts count="54" x14ac:knownFonts="1">
    <font>
      <sz val="10"/>
      <name val="Arial"/>
    </font>
    <font>
      <sz val="11"/>
      <color theme="1"/>
      <name val="Calibri"/>
      <family val="2"/>
      <scheme val="minor"/>
    </font>
    <font>
      <sz val="9"/>
      <name val="Arial"/>
      <family val="2"/>
    </font>
    <font>
      <b/>
      <sz val="8"/>
      <name val="Arial"/>
      <family val="2"/>
    </font>
    <font>
      <sz val="8"/>
      <name val="Arial"/>
      <family val="2"/>
    </font>
    <font>
      <sz val="10"/>
      <name val="Arial"/>
      <family val="2"/>
    </font>
    <font>
      <b/>
      <sz val="10"/>
      <name val="Arial"/>
      <family val="2"/>
    </font>
    <font>
      <sz val="10"/>
      <name val="Arial"/>
      <family val="2"/>
    </font>
    <font>
      <b/>
      <sz val="11"/>
      <name val="Tahoma"/>
      <family val="2"/>
    </font>
    <font>
      <b/>
      <sz val="8"/>
      <name val="Tahoma"/>
      <family val="2"/>
    </font>
    <font>
      <sz val="8"/>
      <name val="Tahoma"/>
      <family val="2"/>
    </font>
    <font>
      <b/>
      <sz val="10"/>
      <name val="Tahoma"/>
      <family val="2"/>
    </font>
    <font>
      <b/>
      <sz val="6"/>
      <name val="Tahoma"/>
      <family val="2"/>
    </font>
    <font>
      <sz val="8"/>
      <name val="Calibri"/>
      <family val="2"/>
      <scheme val="minor"/>
    </font>
    <font>
      <b/>
      <sz val="13"/>
      <name val="Calibri"/>
      <family val="2"/>
      <scheme val="minor"/>
    </font>
    <font>
      <sz val="9"/>
      <name val="Calibri"/>
      <family val="2"/>
      <scheme val="minor"/>
    </font>
    <font>
      <b/>
      <sz val="10"/>
      <name val="Calibri"/>
      <family val="2"/>
      <scheme val="minor"/>
    </font>
    <font>
      <sz val="10"/>
      <name val="Calibri"/>
      <family val="2"/>
      <scheme val="minor"/>
    </font>
    <font>
      <sz val="13"/>
      <name val="Calibri"/>
      <family val="2"/>
      <scheme val="minor"/>
    </font>
    <font>
      <sz val="6"/>
      <name val="Calibri"/>
      <family val="2"/>
      <scheme val="minor"/>
    </font>
    <font>
      <b/>
      <sz val="8"/>
      <name val="Calibri"/>
      <family val="2"/>
      <scheme val="minor"/>
    </font>
    <font>
      <b/>
      <sz val="7"/>
      <name val="Calibri"/>
      <family val="2"/>
      <scheme val="minor"/>
    </font>
    <font>
      <sz val="7"/>
      <name val="Calibri"/>
      <family val="2"/>
      <scheme val="minor"/>
    </font>
    <font>
      <b/>
      <sz val="9"/>
      <name val="Calibri"/>
      <family val="2"/>
      <scheme val="minor"/>
    </font>
    <font>
      <b/>
      <sz val="12"/>
      <name val="Calibri"/>
      <family val="2"/>
      <scheme val="minor"/>
    </font>
    <font>
      <b/>
      <sz val="14"/>
      <name val="Calibri"/>
      <family val="2"/>
      <scheme val="minor"/>
    </font>
    <font>
      <sz val="8"/>
      <color theme="1"/>
      <name val="Arial"/>
      <family val="2"/>
    </font>
    <font>
      <sz val="14"/>
      <name val="Calibri"/>
      <family val="2"/>
      <scheme val="minor"/>
    </font>
    <font>
      <b/>
      <sz val="16"/>
      <name val="Calibri"/>
      <family val="2"/>
      <scheme val="minor"/>
    </font>
    <font>
      <sz val="16"/>
      <name val="Calibri"/>
      <family val="2"/>
      <scheme val="minor"/>
    </font>
    <font>
      <sz val="7"/>
      <name val="Arial"/>
      <family val="2"/>
    </font>
    <font>
      <b/>
      <sz val="7"/>
      <name val="Arial"/>
      <family val="2"/>
    </font>
    <font>
      <sz val="11"/>
      <name val="Calibri"/>
      <family val="2"/>
    </font>
    <font>
      <b/>
      <sz val="18"/>
      <name val="Calibri"/>
      <family val="2"/>
      <scheme val="minor"/>
    </font>
    <font>
      <b/>
      <sz val="10"/>
      <color theme="1"/>
      <name val="Arial"/>
      <family val="2"/>
    </font>
    <font>
      <sz val="7"/>
      <color theme="1"/>
      <name val="Calibri"/>
      <family val="2"/>
      <scheme val="minor"/>
    </font>
    <font>
      <sz val="8"/>
      <color indexed="8"/>
      <name val="Arial"/>
      <family val="2"/>
    </font>
    <font>
      <b/>
      <sz val="9"/>
      <name val="Arial"/>
      <family val="2"/>
    </font>
    <font>
      <b/>
      <sz val="12"/>
      <name val="Arial"/>
      <family val="2"/>
    </font>
    <font>
      <sz val="10"/>
      <color theme="1"/>
      <name val="Calibri"/>
      <family val="2"/>
      <scheme val="minor"/>
    </font>
    <font>
      <b/>
      <sz val="10"/>
      <color theme="1"/>
      <name val="Calibri"/>
      <family val="2"/>
      <scheme val="minor"/>
    </font>
    <font>
      <b/>
      <sz val="11"/>
      <name val="Arial"/>
      <family val="2"/>
    </font>
    <font>
      <sz val="10"/>
      <color theme="1"/>
      <name val="Arial"/>
      <family val="2"/>
    </font>
    <font>
      <b/>
      <sz val="8"/>
      <color theme="1"/>
      <name val="Arial"/>
      <family val="2"/>
    </font>
    <font>
      <b/>
      <sz val="8"/>
      <color rgb="FF000000"/>
      <name val="Calibri"/>
      <family val="2"/>
      <scheme val="minor"/>
    </font>
    <font>
      <sz val="8"/>
      <color rgb="FF000000"/>
      <name val="Calibri"/>
      <family val="2"/>
      <scheme val="minor"/>
    </font>
    <font>
      <b/>
      <sz val="7"/>
      <color rgb="FF000000"/>
      <name val="Calibri"/>
      <family val="2"/>
      <scheme val="minor"/>
    </font>
    <font>
      <sz val="7"/>
      <color rgb="FF000000"/>
      <name val="Calibri"/>
      <family val="2"/>
      <scheme val="minor"/>
    </font>
    <font>
      <b/>
      <sz val="12"/>
      <color theme="1"/>
      <name val="Calibri"/>
      <family val="2"/>
    </font>
    <font>
      <b/>
      <sz val="11"/>
      <color theme="1"/>
      <name val="Calibri"/>
      <family val="2"/>
    </font>
    <font>
      <b/>
      <i/>
      <sz val="11"/>
      <name val="Calibri"/>
      <family val="2"/>
    </font>
    <font>
      <sz val="11"/>
      <name val="Arial"/>
      <family val="2"/>
    </font>
    <font>
      <b/>
      <i/>
      <sz val="11"/>
      <color theme="1"/>
      <name val="Calibri"/>
      <family val="2"/>
    </font>
    <font>
      <b/>
      <sz val="11"/>
      <color theme="1"/>
      <name val="Arial"/>
      <family val="2"/>
    </font>
  </fonts>
  <fills count="20">
    <fill>
      <patternFill patternType="none"/>
    </fill>
    <fill>
      <patternFill patternType="gray125"/>
    </fill>
    <fill>
      <patternFill patternType="solid">
        <fgColor indexed="9"/>
        <bgColor indexed="64"/>
      </patternFill>
    </fill>
    <fill>
      <patternFill patternType="solid">
        <fgColor rgb="FFFF0000"/>
        <bgColor indexed="64"/>
      </patternFill>
    </fill>
    <fill>
      <patternFill patternType="solid">
        <fgColor rgb="FFFFC000"/>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rgb="FFC000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FFFF"/>
        <bgColor indexed="64"/>
      </patternFill>
    </fill>
    <fill>
      <patternFill patternType="solid">
        <fgColor rgb="FFE8FEE9"/>
        <bgColor indexed="64"/>
      </patternFill>
    </fill>
    <fill>
      <patternFill patternType="solid">
        <fgColor rgb="FFCCFFFF"/>
        <bgColor indexed="64"/>
      </patternFill>
    </fill>
    <fill>
      <patternFill patternType="solid">
        <fgColor rgb="FF00B0F0"/>
        <bgColor indexed="64"/>
      </patternFill>
    </fill>
  </fills>
  <borders count="9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right style="medium">
        <color indexed="64"/>
      </right>
      <top/>
      <bottom style="thin">
        <color indexed="64"/>
      </bottom>
      <diagonal/>
    </border>
    <border>
      <left style="medium">
        <color indexed="64"/>
      </left>
      <right style="thin">
        <color indexed="64"/>
      </right>
      <top/>
      <bottom/>
      <diagonal/>
    </border>
    <border>
      <left/>
      <right/>
      <top style="medium">
        <color indexed="64"/>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indexed="64"/>
      </left>
      <right style="medium">
        <color indexed="64"/>
      </right>
      <top/>
      <bottom style="thin">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thin">
        <color rgb="FF000000"/>
      </right>
      <top/>
      <bottom/>
      <diagonal/>
    </border>
    <border>
      <left style="thin">
        <color rgb="FF000000"/>
      </left>
      <right style="thin">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style="thin">
        <color rgb="FF000000"/>
      </left>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style="medium">
        <color indexed="64"/>
      </right>
      <top/>
      <bottom style="thin">
        <color rgb="FF000000"/>
      </bottom>
      <diagonal/>
    </border>
    <border>
      <left style="medium">
        <color indexed="64"/>
      </left>
      <right style="thin">
        <color rgb="FF000000"/>
      </right>
      <top style="medium">
        <color rgb="FF000000"/>
      </top>
      <bottom/>
      <diagonal/>
    </border>
    <border>
      <left style="thin">
        <color rgb="FF000000"/>
      </left>
      <right style="medium">
        <color indexed="64"/>
      </right>
      <top style="medium">
        <color rgb="FF000000"/>
      </top>
      <bottom style="thin">
        <color rgb="FF000000"/>
      </bottom>
      <diagonal/>
    </border>
    <border>
      <left style="medium">
        <color indexed="64"/>
      </left>
      <right style="thin">
        <color rgb="FF000000"/>
      </right>
      <top/>
      <bottom style="medium">
        <color rgb="FF000000"/>
      </bottom>
      <diagonal/>
    </border>
    <border>
      <left style="thin">
        <color rgb="FF000000"/>
      </left>
      <right style="medium">
        <color indexed="64"/>
      </right>
      <top style="thin">
        <color rgb="FF000000"/>
      </top>
      <bottom style="medium">
        <color rgb="FF000000"/>
      </bottom>
      <diagonal/>
    </border>
  </borders>
  <cellStyleXfs count="2">
    <xf numFmtId="0" fontId="0" fillId="0" borderId="0"/>
    <xf numFmtId="9" fontId="7" fillId="0" borderId="0" applyFont="0" applyFill="0" applyBorder="0" applyAlignment="0" applyProtection="0"/>
  </cellStyleXfs>
  <cellXfs count="749">
    <xf numFmtId="0" fontId="0" fillId="0" borderId="0" xfId="0"/>
    <xf numFmtId="0" fontId="2"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 fillId="2" borderId="0" xfId="0" applyFont="1" applyFill="1" applyAlignment="1">
      <alignment horizontal="center" vertical="center" wrapText="1"/>
    </xf>
    <xf numFmtId="0" fontId="5" fillId="2" borderId="0" xfId="0" applyFont="1" applyFill="1" applyAlignment="1">
      <alignment horizontal="center" vertical="center" wrapText="1"/>
    </xf>
    <xf numFmtId="0" fontId="2" fillId="2" borderId="0" xfId="0" applyFont="1" applyFill="1" applyBorder="1" applyAlignment="1" applyProtection="1">
      <alignment horizontal="center" vertical="center" wrapText="1"/>
    </xf>
    <xf numFmtId="0" fontId="6" fillId="0" borderId="0" xfId="0" applyFont="1"/>
    <xf numFmtId="0" fontId="0" fillId="0" borderId="0" xfId="0" applyBorder="1"/>
    <xf numFmtId="0" fontId="9" fillId="0" borderId="0" xfId="0" applyFont="1" applyBorder="1" applyAlignment="1">
      <alignment vertical="top" wrapText="1"/>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Fill="1" applyBorder="1"/>
    <xf numFmtId="0" fontId="9" fillId="0" borderId="0" xfId="0" applyFont="1" applyFill="1" applyBorder="1" applyAlignment="1">
      <alignment vertical="top" wrapText="1"/>
    </xf>
    <xf numFmtId="0" fontId="12" fillId="0" borderId="0" xfId="0" applyFont="1" applyFill="1" applyBorder="1" applyAlignment="1">
      <alignment horizontal="center" vertical="center" textRotation="90" wrapText="1"/>
    </xf>
    <xf numFmtId="0" fontId="12" fillId="0" borderId="0" xfId="0" applyFont="1" applyFill="1" applyBorder="1" applyAlignment="1">
      <alignment horizontal="center" vertical="center" wrapText="1"/>
    </xf>
    <xf numFmtId="0" fontId="0" fillId="0" borderId="0" xfId="0" applyAlignment="1">
      <alignment horizontal="center"/>
    </xf>
    <xf numFmtId="0" fontId="5" fillId="0" borderId="0" xfId="0" applyFont="1" applyFill="1" applyAlignment="1">
      <alignment horizontal="center" vertical="center" wrapText="1"/>
    </xf>
    <xf numFmtId="0" fontId="2" fillId="2" borderId="0" xfId="0" applyFont="1" applyFill="1" applyAlignment="1" applyProtection="1">
      <alignment horizontal="center" vertical="center" wrapText="1"/>
    </xf>
    <xf numFmtId="0" fontId="5" fillId="2" borderId="0" xfId="0" applyFont="1" applyFill="1" applyAlignment="1" applyProtection="1">
      <alignment horizontal="center" vertical="center" wrapText="1"/>
    </xf>
    <xf numFmtId="0" fontId="5" fillId="0" borderId="0" xfId="0" applyFont="1"/>
    <xf numFmtId="0" fontId="15" fillId="2" borderId="0" xfId="0" applyFont="1" applyFill="1" applyAlignment="1">
      <alignment horizontal="center" vertical="center" wrapText="1"/>
    </xf>
    <xf numFmtId="0" fontId="17" fillId="2" borderId="0" xfId="0" applyFont="1" applyFill="1" applyAlignment="1">
      <alignment horizontal="center" vertical="center" wrapText="1"/>
    </xf>
    <xf numFmtId="0" fontId="13" fillId="2" borderId="14" xfId="0" applyFont="1" applyFill="1" applyBorder="1" applyAlignment="1" applyProtection="1">
      <alignment vertical="center" wrapText="1"/>
      <protection locked="0"/>
    </xf>
    <xf numFmtId="0" fontId="15" fillId="2" borderId="0"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0" borderId="27" xfId="0" applyFont="1" applyBorder="1" applyAlignment="1">
      <alignment horizontal="center"/>
    </xf>
    <xf numFmtId="0" fontId="17" fillId="0" borderId="0" xfId="0" applyFont="1" applyBorder="1" applyAlignment="1">
      <alignment horizontal="center"/>
    </xf>
    <xf numFmtId="0" fontId="17" fillId="0" borderId="0" xfId="0" applyFont="1" applyBorder="1"/>
    <xf numFmtId="0" fontId="24" fillId="0" borderId="27" xfId="0" applyFont="1" applyBorder="1" applyAlignment="1">
      <alignment horizontal="center"/>
    </xf>
    <xf numFmtId="0" fontId="24" fillId="0" borderId="0" xfId="0" applyFont="1" applyBorder="1" applyAlignment="1">
      <alignment horizontal="center"/>
    </xf>
    <xf numFmtId="0" fontId="17" fillId="0" borderId="0" xfId="0" applyFont="1" applyAlignment="1">
      <alignment horizontal="center"/>
    </xf>
    <xf numFmtId="0" fontId="17" fillId="0" borderId="0" xfId="0" applyFont="1"/>
    <xf numFmtId="0" fontId="20" fillId="0" borderId="8" xfId="0" applyFont="1" applyBorder="1" applyAlignment="1">
      <alignment horizontal="center" vertical="center"/>
    </xf>
    <xf numFmtId="0" fontId="20" fillId="0" borderId="8" xfId="0" applyFont="1" applyBorder="1" applyAlignment="1">
      <alignment horizontal="center" vertical="center" wrapText="1"/>
    </xf>
    <xf numFmtId="0" fontId="20" fillId="0" borderId="6" xfId="0" applyFont="1" applyBorder="1" applyAlignment="1">
      <alignment horizontal="center" vertical="center" wrapText="1"/>
    </xf>
    <xf numFmtId="0" fontId="13" fillId="0" borderId="0" xfId="0" applyFont="1" applyBorder="1" applyAlignment="1">
      <alignment vertical="center"/>
    </xf>
    <xf numFmtId="0" fontId="4" fillId="10"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4" fillId="2" borderId="0" xfId="0" applyFont="1" applyFill="1" applyAlignment="1">
      <alignment horizontal="center" vertical="center" wrapText="1"/>
    </xf>
    <xf numFmtId="0" fontId="24" fillId="0" borderId="0" xfId="0" applyFont="1" applyBorder="1" applyAlignment="1">
      <alignment horizontal="center"/>
    </xf>
    <xf numFmtId="0" fontId="17" fillId="0" borderId="4" xfId="0" applyFont="1" applyBorder="1" applyAlignment="1">
      <alignment horizontal="center" vertical="top" wrapText="1"/>
    </xf>
    <xf numFmtId="0" fontId="13" fillId="0" borderId="3" xfId="0" applyFont="1" applyBorder="1" applyAlignment="1">
      <alignment horizontal="left" vertical="center"/>
    </xf>
    <xf numFmtId="0" fontId="13" fillId="0" borderId="4" xfId="0" applyFont="1" applyBorder="1" applyAlignment="1">
      <alignment horizontal="center" vertical="top" wrapText="1"/>
    </xf>
    <xf numFmtId="0" fontId="22" fillId="2" borderId="0" xfId="0" applyFont="1" applyFill="1" applyBorder="1" applyAlignment="1" applyProtection="1">
      <alignment horizontal="center" vertical="center" wrapText="1"/>
    </xf>
    <xf numFmtId="0" fontId="22" fillId="2" borderId="0"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31" fillId="2" borderId="0" xfId="0" applyFont="1" applyFill="1" applyAlignment="1">
      <alignment horizontal="center" vertical="center" wrapText="1"/>
    </xf>
    <xf numFmtId="0" fontId="22" fillId="2" borderId="2" xfId="0" applyFont="1" applyFill="1" applyBorder="1" applyAlignment="1" applyProtection="1">
      <alignment horizontal="center" vertical="center" wrapText="1"/>
      <protection locked="0"/>
    </xf>
    <xf numFmtId="0" fontId="22" fillId="2" borderId="14" xfId="0" applyFont="1" applyFill="1" applyBorder="1" applyAlignment="1" applyProtection="1">
      <alignment horizontal="center" vertical="center" wrapText="1"/>
      <protection locked="0"/>
    </xf>
    <xf numFmtId="0" fontId="30" fillId="2" borderId="0" xfId="0" applyFont="1" applyFill="1" applyAlignment="1">
      <alignment horizontal="center" vertical="center" wrapText="1"/>
    </xf>
    <xf numFmtId="0" fontId="32" fillId="0" borderId="0" xfId="0" applyFont="1" applyAlignment="1">
      <alignment vertical="center"/>
    </xf>
    <xf numFmtId="0" fontId="5" fillId="2" borderId="0" xfId="0" applyFont="1" applyFill="1" applyAlignment="1">
      <alignment horizontal="center" vertical="center"/>
    </xf>
    <xf numFmtId="0" fontId="30" fillId="12" borderId="2" xfId="0" applyFont="1" applyFill="1" applyBorder="1" applyAlignment="1">
      <alignment horizontal="center" vertical="center" wrapText="1"/>
    </xf>
    <xf numFmtId="0" fontId="3" fillId="1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35" fillId="12"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36" fillId="7" borderId="2" xfId="0" applyFont="1" applyFill="1" applyBorder="1" applyAlignment="1">
      <alignment horizontal="center" vertical="center" wrapText="1"/>
    </xf>
    <xf numFmtId="0" fontId="36" fillId="4" borderId="2" xfId="0" applyFont="1" applyFill="1" applyBorder="1" applyAlignment="1">
      <alignment horizontal="center" vertical="center" wrapText="1"/>
    </xf>
    <xf numFmtId="0" fontId="3" fillId="10" borderId="0" xfId="0" applyFont="1" applyFill="1" applyBorder="1" applyAlignment="1">
      <alignment horizontal="center" vertical="center" textRotation="90" wrapText="1"/>
    </xf>
    <xf numFmtId="0" fontId="36" fillId="13" borderId="2" xfId="0" applyFont="1" applyFill="1" applyBorder="1" applyAlignment="1">
      <alignment horizontal="center" vertical="center" wrapText="1"/>
    </xf>
    <xf numFmtId="0" fontId="26" fillId="10" borderId="0" xfId="0" applyFont="1" applyFill="1" applyBorder="1" applyAlignment="1">
      <alignment wrapText="1"/>
    </xf>
    <xf numFmtId="0" fontId="26" fillId="10" borderId="0"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0" fillId="10" borderId="0" xfId="0" applyFill="1" applyBorder="1"/>
    <xf numFmtId="0" fontId="3" fillId="1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3" xfId="0" applyFont="1" applyBorder="1" applyAlignment="1">
      <alignment horizontal="center"/>
    </xf>
    <xf numFmtId="0" fontId="16" fillId="0" borderId="0" xfId="0" applyFont="1" applyFill="1" applyBorder="1" applyAlignment="1">
      <alignment vertical="center" wrapText="1"/>
    </xf>
    <xf numFmtId="0" fontId="17" fillId="0" borderId="3" xfId="0" applyFont="1" applyFill="1" applyBorder="1" applyAlignment="1"/>
    <xf numFmtId="0" fontId="17" fillId="0" borderId="0" xfId="0" applyFont="1" applyFill="1" applyBorder="1" applyAlignment="1"/>
    <xf numFmtId="0" fontId="3" fillId="2" borderId="0" xfId="0" applyFont="1" applyFill="1" applyAlignment="1">
      <alignment horizontal="center" vertical="center" wrapText="1"/>
    </xf>
    <xf numFmtId="0" fontId="4" fillId="10" borderId="47" xfId="0" applyFont="1" applyFill="1" applyBorder="1" applyAlignment="1">
      <alignment horizontal="center" vertical="center" wrapText="1"/>
    </xf>
    <xf numFmtId="0" fontId="3" fillId="0" borderId="0" xfId="0" applyFont="1" applyFill="1" applyAlignment="1">
      <alignment horizontal="center" vertical="center" wrapText="1"/>
    </xf>
    <xf numFmtId="0" fontId="17" fillId="2" borderId="2" xfId="0" applyFont="1" applyFill="1" applyBorder="1" applyAlignment="1" applyProtection="1">
      <alignment horizontal="center" vertical="center" wrapText="1"/>
      <protection locked="0"/>
    </xf>
    <xf numFmtId="0" fontId="13" fillId="0" borderId="0" xfId="0" applyFont="1" applyBorder="1" applyAlignment="1">
      <alignment vertical="center" wrapText="1"/>
    </xf>
    <xf numFmtId="0" fontId="15" fillId="2" borderId="2" xfId="0" applyFont="1" applyFill="1" applyBorder="1" applyAlignment="1" applyProtection="1">
      <alignment vertical="center" wrapText="1"/>
      <protection locked="0"/>
    </xf>
    <xf numFmtId="0" fontId="17" fillId="2" borderId="2" xfId="0" applyFont="1" applyFill="1" applyBorder="1" applyAlignment="1" applyProtection="1">
      <alignment vertical="center" wrapText="1"/>
    </xf>
    <xf numFmtId="0" fontId="17" fillId="2" borderId="14" xfId="0" applyFont="1" applyFill="1" applyBorder="1" applyAlignment="1" applyProtection="1">
      <alignment vertical="center" wrapText="1"/>
    </xf>
    <xf numFmtId="0" fontId="15" fillId="2" borderId="1" xfId="0" applyFont="1" applyFill="1" applyBorder="1" applyAlignment="1" applyProtection="1">
      <alignment vertical="center" wrapText="1"/>
    </xf>
    <xf numFmtId="0" fontId="15" fillId="2" borderId="1" xfId="0" applyFont="1" applyFill="1" applyBorder="1" applyAlignment="1" applyProtection="1">
      <alignment horizontal="center" vertical="top" wrapText="1"/>
    </xf>
    <xf numFmtId="0" fontId="15" fillId="0" borderId="1" xfId="0" applyFont="1" applyFill="1" applyBorder="1" applyAlignment="1" applyProtection="1">
      <alignment horizontal="center" vertical="center" wrapText="1"/>
    </xf>
    <xf numFmtId="0" fontId="15" fillId="2" borderId="8"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wrapText="1"/>
    </xf>
    <xf numFmtId="0" fontId="15" fillId="2" borderId="6"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14" fillId="2" borderId="3" xfId="0" applyFont="1" applyFill="1" applyBorder="1" applyAlignment="1" applyProtection="1">
      <alignment vertical="center"/>
    </xf>
    <xf numFmtId="0" fontId="2" fillId="2" borderId="6" xfId="0" applyFont="1" applyFill="1" applyBorder="1" applyAlignment="1" applyProtection="1">
      <alignment horizontal="center" vertical="center" wrapText="1"/>
    </xf>
    <xf numFmtId="0" fontId="15" fillId="2" borderId="8" xfId="0" applyFont="1" applyFill="1" applyBorder="1" applyAlignment="1" applyProtection="1">
      <alignment vertical="center" wrapText="1"/>
    </xf>
    <xf numFmtId="0" fontId="15" fillId="2" borderId="3" xfId="0" applyFont="1" applyFill="1" applyBorder="1" applyAlignment="1" applyProtection="1">
      <alignment vertical="center" wrapText="1"/>
    </xf>
    <xf numFmtId="0" fontId="22" fillId="2" borderId="3" xfId="0" applyFont="1" applyFill="1" applyBorder="1" applyAlignment="1" applyProtection="1">
      <alignment horizontal="center" vertical="center" wrapText="1"/>
    </xf>
    <xf numFmtId="0" fontId="22" fillId="2" borderId="3" xfId="0" applyFont="1" applyFill="1" applyBorder="1" applyAlignment="1">
      <alignment horizontal="center" vertical="center" wrapText="1"/>
    </xf>
    <xf numFmtId="0" fontId="15" fillId="2" borderId="6" xfId="0" applyFont="1" applyFill="1" applyBorder="1" applyAlignment="1" applyProtection="1">
      <alignment vertical="center" wrapText="1"/>
    </xf>
    <xf numFmtId="0" fontId="17" fillId="2" borderId="14"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14" fillId="2" borderId="4" xfId="0" applyFont="1" applyFill="1" applyBorder="1" applyAlignment="1" applyProtection="1">
      <alignment vertical="center"/>
    </xf>
    <xf numFmtId="0" fontId="15" fillId="2" borderId="7" xfId="0" applyFont="1" applyFill="1" applyBorder="1" applyAlignment="1" applyProtection="1">
      <alignment horizontal="center" vertical="center" wrapText="1"/>
    </xf>
    <xf numFmtId="0" fontId="15" fillId="2" borderId="4" xfId="0" applyFont="1" applyFill="1" applyBorder="1" applyAlignment="1" applyProtection="1">
      <alignment horizontal="center" vertical="center" wrapText="1"/>
    </xf>
    <xf numFmtId="0" fontId="5"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14" fontId="22" fillId="2" borderId="2" xfId="0" applyNumberFormat="1" applyFont="1" applyFill="1" applyBorder="1" applyAlignment="1" applyProtection="1">
      <alignment horizontal="center" vertical="center" wrapText="1"/>
      <protection locked="0"/>
    </xf>
    <xf numFmtId="0" fontId="3" fillId="2" borderId="0" xfId="0" applyFont="1" applyFill="1" applyAlignment="1">
      <alignment horizontal="center" vertical="center" wrapText="1"/>
    </xf>
    <xf numFmtId="0" fontId="22" fillId="0" borderId="13" xfId="0" applyFont="1" applyFill="1" applyBorder="1" applyAlignment="1" applyProtection="1">
      <alignment horizontal="center" vertical="center" wrapText="1"/>
      <protection locked="0"/>
    </xf>
    <xf numFmtId="0" fontId="22" fillId="0" borderId="37"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0" fontId="17" fillId="2" borderId="11" xfId="0" applyFont="1" applyFill="1" applyBorder="1" applyAlignment="1" applyProtection="1">
      <alignment horizontal="center" vertical="center" wrapText="1"/>
    </xf>
    <xf numFmtId="0" fontId="13" fillId="5" borderId="1" xfId="0" applyFont="1" applyFill="1" applyBorder="1" applyAlignment="1" applyProtection="1">
      <alignment horizontal="center" vertical="center" wrapText="1"/>
      <protection locked="0"/>
    </xf>
    <xf numFmtId="0" fontId="16" fillId="9" borderId="14"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6" fillId="9" borderId="18" xfId="0" applyFont="1" applyFill="1" applyBorder="1" applyAlignment="1" applyProtection="1">
      <alignment horizontal="center" vertical="center" wrapText="1"/>
    </xf>
    <xf numFmtId="0" fontId="13" fillId="2" borderId="14" xfId="0" applyFont="1" applyFill="1" applyBorder="1" applyAlignment="1" applyProtection="1">
      <alignment vertical="center" wrapText="1"/>
      <protection hidden="1"/>
    </xf>
    <xf numFmtId="0" fontId="13" fillId="10" borderId="1" xfId="0" applyFont="1" applyFill="1" applyBorder="1" applyAlignment="1" applyProtection="1">
      <alignment horizontal="center" vertical="center" wrapText="1"/>
    </xf>
    <xf numFmtId="0" fontId="15" fillId="2" borderId="18" xfId="0" applyFont="1" applyFill="1" applyBorder="1" applyAlignment="1" applyProtection="1">
      <alignment vertical="center" wrapText="1"/>
    </xf>
    <xf numFmtId="0" fontId="15" fillId="2" borderId="18" xfId="0" applyFont="1" applyFill="1" applyBorder="1" applyAlignment="1" applyProtection="1">
      <alignment horizontal="center" vertical="top" wrapText="1"/>
    </xf>
    <xf numFmtId="0" fontId="13" fillId="10" borderId="18" xfId="0" applyFont="1" applyFill="1" applyBorder="1" applyAlignment="1" applyProtection="1">
      <alignment horizontal="center" vertical="center" wrapText="1"/>
    </xf>
    <xf numFmtId="0" fontId="13" fillId="5" borderId="18" xfId="0" applyFont="1" applyFill="1" applyBorder="1" applyAlignment="1" applyProtection="1">
      <alignment horizontal="center" vertical="center" wrapText="1"/>
      <protection locked="0"/>
    </xf>
    <xf numFmtId="0" fontId="6" fillId="2" borderId="0"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32" fillId="0" borderId="13" xfId="0" applyFont="1" applyBorder="1" applyAlignment="1">
      <alignment vertical="center" wrapText="1"/>
    </xf>
    <xf numFmtId="0" fontId="5" fillId="2" borderId="37"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7" fillId="2" borderId="58"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13" fillId="0" borderId="35" xfId="0" applyFont="1" applyBorder="1" applyAlignment="1">
      <alignment vertical="center" wrapText="1"/>
    </xf>
    <xf numFmtId="0" fontId="13" fillId="0" borderId="36" xfId="0" applyFont="1" applyBorder="1" applyAlignment="1">
      <alignment vertical="center" wrapText="1"/>
    </xf>
    <xf numFmtId="0" fontId="37" fillId="2" borderId="59"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5" fillId="2" borderId="59"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6" borderId="0" xfId="0" applyFont="1" applyFill="1" applyAlignment="1">
      <alignment horizontal="center" vertical="center" wrapText="1"/>
    </xf>
    <xf numFmtId="0" fontId="5" fillId="6" borderId="0" xfId="0" applyFont="1" applyFill="1" applyAlignment="1">
      <alignment horizontal="center" vertical="center" wrapText="1"/>
    </xf>
    <xf numFmtId="0" fontId="30" fillId="6" borderId="0" xfId="0" applyFont="1" applyFill="1" applyAlignment="1">
      <alignment horizontal="center" vertical="center" wrapText="1"/>
    </xf>
    <xf numFmtId="0" fontId="4" fillId="2" borderId="35" xfId="0" applyFont="1" applyFill="1" applyBorder="1" applyAlignment="1">
      <alignment horizontal="center" vertical="center" wrapText="1"/>
    </xf>
    <xf numFmtId="0" fontId="31" fillId="2" borderId="8" xfId="0" applyFont="1" applyFill="1" applyBorder="1" applyAlignment="1">
      <alignment horizontal="center" vertical="center" wrapText="1"/>
    </xf>
    <xf numFmtId="0" fontId="31" fillId="2" borderId="3" xfId="0" applyFont="1" applyFill="1" applyBorder="1" applyAlignment="1">
      <alignment vertical="center" wrapText="1"/>
    </xf>
    <xf numFmtId="0" fontId="31" fillId="2"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30" fillId="2" borderId="3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1" fillId="2" borderId="15" xfId="0" applyFont="1" applyFill="1" applyBorder="1" applyAlignment="1">
      <alignment horizontal="center" vertical="center" wrapText="1"/>
    </xf>
    <xf numFmtId="0" fontId="30" fillId="2" borderId="15"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30" fillId="2" borderId="14"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31" fillId="2" borderId="13"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0" fillId="2" borderId="16" xfId="0" applyFont="1" applyFill="1" applyBorder="1" applyAlignment="1">
      <alignment horizontal="center" vertical="center" wrapText="1"/>
    </xf>
    <xf numFmtId="0" fontId="16" fillId="9" borderId="18" xfId="0" applyFont="1" applyFill="1" applyBorder="1" applyAlignment="1" applyProtection="1">
      <alignment horizontal="center" vertical="center" wrapText="1"/>
    </xf>
    <xf numFmtId="0" fontId="3" fillId="2" borderId="0" xfId="0" applyFont="1" applyFill="1" applyAlignment="1">
      <alignment horizontal="center" vertical="center" wrapText="1"/>
    </xf>
    <xf numFmtId="0" fontId="23" fillId="0" borderId="0" xfId="0" applyFont="1" applyBorder="1" applyAlignment="1">
      <alignment vertical="center" wrapText="1"/>
    </xf>
    <xf numFmtId="0" fontId="5" fillId="2" borderId="46" xfId="0" applyFont="1" applyFill="1" applyBorder="1" applyAlignment="1">
      <alignment horizontal="center" vertical="center" wrapText="1"/>
    </xf>
    <xf numFmtId="0" fontId="15" fillId="0" borderId="35" xfId="0" applyFont="1" applyBorder="1" applyAlignment="1">
      <alignment horizontal="center" vertical="center" wrapText="1"/>
    </xf>
    <xf numFmtId="0" fontId="13" fillId="2" borderId="2" xfId="0" applyFont="1" applyFill="1" applyBorder="1" applyAlignment="1" applyProtection="1">
      <alignment vertical="center" wrapText="1"/>
      <protection locked="0"/>
    </xf>
    <xf numFmtId="0" fontId="13" fillId="2" borderId="2" xfId="0" applyFont="1" applyFill="1" applyBorder="1" applyAlignment="1" applyProtection="1">
      <alignment vertical="center" wrapText="1"/>
      <protection hidden="1"/>
    </xf>
    <xf numFmtId="0" fontId="20" fillId="0" borderId="0" xfId="0" applyFont="1" applyBorder="1" applyAlignment="1">
      <alignment vertical="center" wrapText="1"/>
    </xf>
    <xf numFmtId="16" fontId="13" fillId="0" borderId="0" xfId="0" quotePrefix="1" applyNumberFormat="1" applyFont="1" applyBorder="1" applyAlignment="1">
      <alignment horizontal="center" vertical="center" wrapText="1"/>
    </xf>
    <xf numFmtId="0" fontId="13" fillId="0" borderId="0" xfId="0" quotePrefix="1" applyFont="1" applyBorder="1" applyAlignment="1">
      <alignment horizontal="center" vertical="center" wrapText="1"/>
    </xf>
    <xf numFmtId="0" fontId="23" fillId="2" borderId="3" xfId="0" applyFont="1" applyFill="1" applyBorder="1" applyAlignment="1" applyProtection="1">
      <alignment horizontal="center" vertical="center" wrapText="1"/>
    </xf>
    <xf numFmtId="0" fontId="6" fillId="2" borderId="0" xfId="0" applyFont="1" applyFill="1" applyAlignment="1" applyProtection="1">
      <alignment horizontal="center" vertical="center" wrapText="1"/>
    </xf>
    <xf numFmtId="0" fontId="6" fillId="6" borderId="0" xfId="0" applyFont="1" applyFill="1" applyAlignment="1">
      <alignment horizontal="center" vertical="center" wrapText="1"/>
    </xf>
    <xf numFmtId="0" fontId="6" fillId="2" borderId="53"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30" fillId="2" borderId="42" xfId="0" applyFont="1" applyFill="1" applyBorder="1" applyAlignment="1">
      <alignment horizontal="center" vertical="center" wrapText="1"/>
    </xf>
    <xf numFmtId="0" fontId="16" fillId="9" borderId="18" xfId="0" applyFont="1" applyFill="1" applyBorder="1" applyAlignment="1" applyProtection="1">
      <alignment horizontal="center" vertical="center" wrapText="1"/>
    </xf>
    <xf numFmtId="0" fontId="16" fillId="9" borderId="34" xfId="0" applyFont="1" applyFill="1" applyBorder="1" applyAlignment="1" applyProtection="1">
      <alignment horizontal="center" vertical="center" wrapText="1"/>
    </xf>
    <xf numFmtId="0" fontId="5" fillId="2" borderId="61"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15" fillId="0" borderId="18" xfId="0" applyFont="1" applyFill="1" applyBorder="1" applyAlignment="1" applyProtection="1">
      <alignment horizontal="center" vertical="center" wrapText="1"/>
    </xf>
    <xf numFmtId="0" fontId="4" fillId="10" borderId="46" xfId="0" applyFont="1" applyFill="1" applyBorder="1" applyAlignment="1">
      <alignment horizontal="center" vertical="center" wrapText="1"/>
    </xf>
    <xf numFmtId="0" fontId="3" fillId="10" borderId="36" xfId="0" applyFont="1" applyFill="1" applyBorder="1" applyAlignment="1">
      <alignment horizontal="center" vertical="center" wrapText="1"/>
    </xf>
    <xf numFmtId="0" fontId="41" fillId="8" borderId="35" xfId="0" applyFont="1" applyFill="1" applyBorder="1" applyAlignment="1">
      <alignment horizontal="center" vertical="center" wrapText="1"/>
    </xf>
    <xf numFmtId="0" fontId="41" fillId="4" borderId="47" xfId="0" applyFont="1" applyFill="1" applyBorder="1" applyAlignment="1">
      <alignment horizontal="center" vertical="center" wrapText="1"/>
    </xf>
    <xf numFmtId="0" fontId="4" fillId="10" borderId="26" xfId="0" applyFont="1" applyFill="1" applyBorder="1" applyAlignment="1">
      <alignment horizontal="center" vertical="center" wrapText="1"/>
    </xf>
    <xf numFmtId="0" fontId="41" fillId="6" borderId="47" xfId="0" applyFont="1" applyFill="1" applyBorder="1" applyAlignment="1">
      <alignment horizontal="center" vertical="center" wrapText="1"/>
    </xf>
    <xf numFmtId="0" fontId="41" fillId="14" borderId="36" xfId="0" applyFont="1" applyFill="1" applyBorder="1" applyAlignment="1">
      <alignment horizontal="center" vertical="center" wrapText="1"/>
    </xf>
    <xf numFmtId="0" fontId="41" fillId="7" borderId="36" xfId="0" applyFont="1" applyFill="1" applyBorder="1" applyAlignment="1">
      <alignment horizontal="center" vertical="center" wrapText="1"/>
    </xf>
    <xf numFmtId="0" fontId="0" fillId="10" borderId="0" xfId="0" applyFont="1" applyFill="1" applyAlignment="1">
      <alignment horizontal="center" vertical="center" wrapText="1"/>
    </xf>
    <xf numFmtId="0" fontId="4" fillId="10" borderId="5" xfId="0" applyFont="1" applyFill="1" applyBorder="1" applyAlignment="1">
      <alignment horizontal="center" vertical="center" wrapText="1"/>
    </xf>
    <xf numFmtId="0" fontId="26" fillId="10" borderId="46" xfId="0" applyFont="1" applyFill="1" applyBorder="1" applyAlignment="1">
      <alignment horizontal="center" vertical="center" wrapText="1"/>
    </xf>
    <xf numFmtId="0" fontId="26" fillId="10" borderId="47" xfId="0" applyFont="1" applyFill="1" applyBorder="1" applyAlignment="1">
      <alignment horizontal="center" vertical="center" wrapText="1"/>
    </xf>
    <xf numFmtId="0" fontId="26" fillId="10" borderId="5" xfId="0" applyFont="1" applyFill="1" applyBorder="1" applyAlignment="1">
      <alignment horizontal="center" vertical="center" wrapText="1"/>
    </xf>
    <xf numFmtId="0" fontId="42" fillId="10" borderId="0" xfId="0" applyFont="1" applyFill="1" applyAlignment="1">
      <alignment horizontal="center" vertical="center" wrapText="1"/>
    </xf>
    <xf numFmtId="0" fontId="42" fillId="0" borderId="0" xfId="0" applyFont="1"/>
    <xf numFmtId="14" fontId="22" fillId="2" borderId="14" xfId="0" applyNumberFormat="1" applyFont="1" applyFill="1" applyBorder="1" applyAlignment="1" applyProtection="1">
      <alignment horizontal="center" vertical="center" wrapText="1"/>
      <protection locked="0"/>
    </xf>
    <xf numFmtId="0" fontId="20" fillId="0" borderId="0" xfId="0" applyFont="1" applyBorder="1" applyAlignment="1">
      <alignment horizontal="left" vertical="top" wrapText="1"/>
    </xf>
    <xf numFmtId="0" fontId="13" fillId="0" borderId="0" xfId="0" applyFont="1" applyBorder="1" applyAlignment="1">
      <alignment vertical="center" wrapText="1"/>
    </xf>
    <xf numFmtId="0" fontId="16" fillId="10" borderId="0" xfId="0" applyFont="1" applyFill="1" applyBorder="1" applyAlignment="1">
      <alignment vertical="center" wrapText="1"/>
    </xf>
    <xf numFmtId="0" fontId="20" fillId="10" borderId="0" xfId="0" applyFont="1" applyFill="1" applyBorder="1" applyAlignment="1">
      <alignment vertical="center" textRotation="90"/>
    </xf>
    <xf numFmtId="0" fontId="3" fillId="10" borderId="0" xfId="0" applyFont="1" applyFill="1" applyBorder="1" applyAlignment="1">
      <alignment horizontal="center" vertical="center" textRotation="90"/>
    </xf>
    <xf numFmtId="0" fontId="40" fillId="10" borderId="0" xfId="0" applyFont="1" applyFill="1" applyBorder="1" applyAlignment="1">
      <alignment horizontal="center" vertical="center" wrapText="1"/>
    </xf>
    <xf numFmtId="0" fontId="39" fillId="10" borderId="0" xfId="0" applyFont="1" applyFill="1" applyBorder="1" applyAlignment="1">
      <alignment horizontal="center" vertical="center"/>
    </xf>
    <xf numFmtId="0" fontId="0" fillId="10" borderId="0" xfId="0" applyFill="1" applyBorder="1" applyAlignment="1">
      <alignment horizontal="center" vertical="center" textRotation="90"/>
    </xf>
    <xf numFmtId="0" fontId="17" fillId="10" borderId="0" xfId="0" applyFont="1" applyFill="1" applyBorder="1" applyAlignment="1">
      <alignment horizontal="center"/>
    </xf>
    <xf numFmtId="0" fontId="16" fillId="10" borderId="0" xfId="0" applyFont="1" applyFill="1" applyBorder="1" applyAlignment="1">
      <alignment horizontal="center" vertical="center" wrapText="1"/>
    </xf>
    <xf numFmtId="0" fontId="20" fillId="10" borderId="0"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15" fillId="2" borderId="3" xfId="0" applyFont="1" applyFill="1" applyBorder="1" applyAlignment="1" applyProtection="1">
      <alignment horizontal="center" vertical="center" wrapText="1"/>
      <protection hidden="1"/>
    </xf>
    <xf numFmtId="0" fontId="5" fillId="2" borderId="0" xfId="0" applyFont="1" applyFill="1" applyAlignment="1" applyProtection="1">
      <alignment horizontal="center" vertical="center" wrapText="1"/>
      <protection hidden="1"/>
    </xf>
    <xf numFmtId="0" fontId="5" fillId="0" borderId="0" xfId="0" applyFont="1" applyFill="1" applyAlignment="1" applyProtection="1">
      <alignment horizontal="center" vertical="center" wrapText="1"/>
      <protection hidden="1"/>
    </xf>
    <xf numFmtId="0" fontId="5" fillId="6" borderId="0" xfId="0" applyFont="1" applyFill="1" applyAlignment="1" applyProtection="1">
      <alignment horizontal="center" vertical="center" wrapText="1"/>
      <protection hidden="1"/>
    </xf>
    <xf numFmtId="0" fontId="6" fillId="2" borderId="0"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30" fillId="2"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wrapText="1"/>
      <protection hidden="1"/>
    </xf>
    <xf numFmtId="0" fontId="23" fillId="0" borderId="0" xfId="0" applyFont="1" applyBorder="1" applyAlignment="1" applyProtection="1">
      <alignment horizontal="center" vertical="center" wrapText="1"/>
      <protection hidden="1"/>
    </xf>
    <xf numFmtId="0" fontId="23"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wrapText="1"/>
      <protection hidden="1"/>
    </xf>
    <xf numFmtId="0" fontId="44" fillId="0" borderId="62" xfId="0" applyFont="1" applyBorder="1" applyAlignment="1">
      <alignment horizontal="center" vertical="center" wrapText="1"/>
    </xf>
    <xf numFmtId="0" fontId="45" fillId="0" borderId="63" xfId="0" applyFont="1" applyBorder="1" applyAlignment="1">
      <alignment horizontal="center" vertical="center" wrapText="1"/>
    </xf>
    <xf numFmtId="0" fontId="44" fillId="0" borderId="64" xfId="0" applyFont="1" applyBorder="1" applyAlignment="1">
      <alignment horizontal="center" vertical="center" wrapText="1"/>
    </xf>
    <xf numFmtId="0" fontId="45" fillId="0" borderId="65" xfId="0" applyFont="1" applyBorder="1" applyAlignment="1">
      <alignment horizontal="center" vertical="center" wrapText="1"/>
    </xf>
    <xf numFmtId="0" fontId="46" fillId="0" borderId="62" xfId="0" applyFont="1" applyBorder="1" applyAlignment="1">
      <alignment horizontal="center" vertical="center" wrapText="1"/>
    </xf>
    <xf numFmtId="0" fontId="47" fillId="0" borderId="63" xfId="0" applyFont="1" applyBorder="1" applyAlignment="1">
      <alignment horizontal="center" vertical="center" wrapText="1"/>
    </xf>
    <xf numFmtId="0" fontId="46" fillId="0" borderId="64" xfId="0" applyFont="1" applyBorder="1" applyAlignment="1">
      <alignment horizontal="center" vertical="center" wrapText="1"/>
    </xf>
    <xf numFmtId="0" fontId="47" fillId="0" borderId="65" xfId="0" applyFont="1" applyBorder="1" applyAlignment="1">
      <alignment horizontal="center" vertical="center" wrapText="1"/>
    </xf>
    <xf numFmtId="0" fontId="46" fillId="0" borderId="66" xfId="0" applyFont="1" applyBorder="1" applyAlignment="1">
      <alignment horizontal="center" vertical="center" wrapText="1"/>
    </xf>
    <xf numFmtId="0" fontId="47" fillId="0" borderId="67" xfId="0" applyFont="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31" fillId="2" borderId="53"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0" fillId="0" borderId="26" xfId="0" applyBorder="1" applyAlignment="1">
      <alignment horizontal="justify" vertical="center" wrapText="1"/>
    </xf>
    <xf numFmtId="0" fontId="0" fillId="0" borderId="26" xfId="0" applyBorder="1" applyAlignment="1">
      <alignment horizontal="justify" vertical="center"/>
    </xf>
    <xf numFmtId="0" fontId="30" fillId="16" borderId="4" xfId="0" applyFont="1" applyFill="1" applyBorder="1" applyAlignment="1">
      <alignment horizontal="center" vertical="center" wrapText="1"/>
    </xf>
    <xf numFmtId="0" fontId="0" fillId="0" borderId="5" xfId="0" applyBorder="1" applyAlignment="1">
      <alignment horizontal="justify"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wrapText="1"/>
    </xf>
    <xf numFmtId="164" fontId="15" fillId="17" borderId="51" xfId="0" applyNumberFormat="1" applyFont="1" applyFill="1" applyBorder="1" applyAlignment="1" applyProtection="1">
      <alignment horizontal="center" vertical="center" wrapText="1"/>
      <protection locked="0"/>
    </xf>
    <xf numFmtId="0" fontId="16" fillId="15" borderId="44" xfId="0" applyNumberFormat="1" applyFont="1" applyFill="1" applyBorder="1" applyAlignment="1" applyProtection="1">
      <alignment horizontal="center" vertical="center" wrapText="1"/>
    </xf>
    <xf numFmtId="0" fontId="16" fillId="15" borderId="50"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16" fillId="9" borderId="2"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9" fillId="17" borderId="44" xfId="0" applyFont="1" applyFill="1" applyBorder="1" applyAlignment="1" applyProtection="1">
      <alignment horizontal="center" vertical="center" wrapText="1"/>
    </xf>
    <xf numFmtId="0" fontId="17" fillId="2" borderId="14" xfId="0" applyFont="1" applyFill="1" applyBorder="1" applyAlignment="1" applyProtection="1">
      <alignment horizontal="center" vertical="center" wrapText="1"/>
    </xf>
    <xf numFmtId="0" fontId="2" fillId="2" borderId="26" xfId="0" applyFont="1" applyFill="1" applyBorder="1" applyAlignment="1">
      <alignment horizontal="center" vertical="center" wrapText="1"/>
    </xf>
    <xf numFmtId="0" fontId="44" fillId="0" borderId="70" xfId="0" applyFont="1" applyBorder="1" applyAlignment="1">
      <alignment horizontal="center" vertical="center" wrapText="1"/>
    </xf>
    <xf numFmtId="0" fontId="45" fillId="0" borderId="71" xfId="0" applyFont="1" applyBorder="1" applyAlignment="1">
      <alignment horizontal="center" vertical="center" wrapText="1"/>
    </xf>
    <xf numFmtId="0" fontId="30" fillId="2" borderId="13" xfId="0" applyFont="1" applyFill="1" applyBorder="1" applyAlignment="1">
      <alignment horizontal="center" vertical="center" wrapText="1"/>
    </xf>
    <xf numFmtId="0" fontId="13" fillId="2" borderId="2" xfId="0" applyFont="1" applyFill="1" applyBorder="1" applyAlignment="1" applyProtection="1">
      <alignment horizontal="center" vertical="center" wrapText="1"/>
      <protection locked="0"/>
    </xf>
    <xf numFmtId="0" fontId="13" fillId="2" borderId="14"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hidden="1"/>
    </xf>
    <xf numFmtId="0" fontId="13" fillId="2" borderId="14" xfId="0" applyFont="1" applyFill="1" applyBorder="1" applyAlignment="1" applyProtection="1">
      <alignment horizontal="center" vertical="center" wrapText="1"/>
      <protection hidden="1"/>
    </xf>
    <xf numFmtId="0" fontId="16" fillId="9" borderId="2" xfId="0" applyFont="1" applyFill="1" applyBorder="1" applyAlignment="1" applyProtection="1">
      <alignment horizontal="center" vertical="center" wrapText="1"/>
    </xf>
    <xf numFmtId="0" fontId="16" fillId="9" borderId="14"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protection locked="0"/>
    </xf>
    <xf numFmtId="0" fontId="13" fillId="2" borderId="1" xfId="0" applyFont="1" applyFill="1" applyBorder="1" applyAlignment="1" applyProtection="1">
      <alignment vertical="center" wrapText="1"/>
      <protection locked="0"/>
    </xf>
    <xf numFmtId="0" fontId="13" fillId="2" borderId="1" xfId="0" applyFont="1" applyFill="1" applyBorder="1" applyAlignment="1" applyProtection="1">
      <alignment vertical="center" wrapText="1"/>
      <protection hidden="1"/>
    </xf>
    <xf numFmtId="0" fontId="13" fillId="2" borderId="1"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hidden="1"/>
    </xf>
    <xf numFmtId="0" fontId="22" fillId="2" borderId="1" xfId="0" applyFont="1" applyFill="1" applyBorder="1" applyAlignment="1" applyProtection="1">
      <alignment horizontal="center" vertical="center" wrapText="1"/>
      <protection locked="0"/>
    </xf>
    <xf numFmtId="14" fontId="22" fillId="2" borderId="1" xfId="0" applyNumberFormat="1" applyFont="1" applyFill="1" applyBorder="1" applyAlignment="1" applyProtection="1">
      <alignment horizontal="center" vertical="center" wrapText="1"/>
      <protection locked="0"/>
    </xf>
    <xf numFmtId="0" fontId="22" fillId="0" borderId="42" xfId="0" applyFont="1" applyFill="1" applyBorder="1" applyAlignment="1" applyProtection="1">
      <alignment horizontal="center" vertical="center" wrapText="1"/>
      <protection locked="0"/>
    </xf>
    <xf numFmtId="9" fontId="20" fillId="9" borderId="14" xfId="0" applyNumberFormat="1" applyFont="1" applyFill="1" applyBorder="1" applyAlignment="1" applyProtection="1">
      <alignment horizontal="center" vertical="center" wrapText="1"/>
    </xf>
    <xf numFmtId="0" fontId="20" fillId="9" borderId="14" xfId="0" applyFont="1" applyFill="1" applyBorder="1" applyAlignment="1" applyProtection="1">
      <alignment horizontal="center" vertical="center" wrapText="1"/>
    </xf>
    <xf numFmtId="0" fontId="20" fillId="9" borderId="14" xfId="0" applyFont="1" applyFill="1" applyBorder="1" applyAlignment="1" applyProtection="1">
      <alignment horizontal="center" vertical="center" wrapText="1"/>
      <protection hidden="1"/>
    </xf>
    <xf numFmtId="9" fontId="20" fillId="9" borderId="14" xfId="0" applyNumberFormat="1" applyFont="1" applyFill="1" applyBorder="1" applyAlignment="1" applyProtection="1">
      <alignment horizontal="center" vertical="center" wrapText="1"/>
      <protection hidden="1"/>
    </xf>
    <xf numFmtId="0" fontId="20" fillId="9" borderId="14" xfId="0" applyFont="1" applyFill="1" applyBorder="1" applyAlignment="1" applyProtection="1">
      <alignment vertical="center" wrapText="1"/>
      <protection hidden="1"/>
    </xf>
    <xf numFmtId="0" fontId="21" fillId="9" borderId="14" xfId="0" applyFont="1" applyFill="1" applyBorder="1" applyAlignment="1" applyProtection="1">
      <alignment horizontal="center" vertical="center" wrapText="1"/>
    </xf>
    <xf numFmtId="0" fontId="21" fillId="9" borderId="37" xfId="0" applyFont="1" applyFill="1" applyBorder="1" applyAlignment="1" applyProtection="1">
      <alignment horizontal="center" vertical="center" wrapText="1"/>
    </xf>
    <xf numFmtId="0" fontId="21" fillId="9" borderId="69" xfId="0" applyFont="1" applyFill="1" applyBorder="1" applyAlignment="1" applyProtection="1">
      <alignment horizontal="center" vertical="center" wrapText="1"/>
    </xf>
    <xf numFmtId="14" fontId="17" fillId="18" borderId="51" xfId="0" applyNumberFormat="1" applyFont="1" applyFill="1" applyBorder="1" applyAlignment="1" applyProtection="1">
      <alignment vertical="center"/>
      <protection locked="0"/>
    </xf>
    <xf numFmtId="0" fontId="3" fillId="2" borderId="0" xfId="0" applyFont="1" applyFill="1" applyAlignment="1">
      <alignment horizontal="center" vertical="center" wrapText="1"/>
    </xf>
    <xf numFmtId="0" fontId="15" fillId="2" borderId="0"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4" fillId="0" borderId="35" xfId="0" applyFont="1" applyBorder="1" applyAlignment="1">
      <alignment horizontal="center" vertical="center" wrapText="1"/>
    </xf>
    <xf numFmtId="0" fontId="30" fillId="16" borderId="0" xfId="0" applyFont="1" applyFill="1" applyAlignment="1">
      <alignment horizontal="center" vertical="center" wrapText="1"/>
    </xf>
    <xf numFmtId="0" fontId="45" fillId="0" borderId="0" xfId="0" applyFont="1" applyBorder="1" applyAlignment="1">
      <alignment horizontal="center" vertical="center" wrapText="1"/>
    </xf>
    <xf numFmtId="14" fontId="47" fillId="0" borderId="0" xfId="0" applyNumberFormat="1" applyFont="1" applyBorder="1" applyAlignment="1">
      <alignment horizontal="center" vertical="center" wrapText="1"/>
    </xf>
    <xf numFmtId="0" fontId="31" fillId="0" borderId="21"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15" xfId="0" applyFont="1" applyBorder="1" applyAlignment="1">
      <alignment horizontal="center" vertical="center" wrapText="1"/>
    </xf>
    <xf numFmtId="0" fontId="4" fillId="19" borderId="35" xfId="0" applyFont="1" applyFill="1" applyBorder="1" applyAlignment="1">
      <alignment horizontal="center" vertical="center" wrapText="1"/>
    </xf>
    <xf numFmtId="0" fontId="4" fillId="19" borderId="38" xfId="0" applyFont="1" applyFill="1" applyBorder="1" applyAlignment="1">
      <alignment horizontal="center" vertical="center" wrapText="1"/>
    </xf>
    <xf numFmtId="0" fontId="3" fillId="19" borderId="2" xfId="0" applyFont="1" applyFill="1" applyBorder="1" applyAlignment="1">
      <alignment horizontal="center" vertical="center" wrapText="1"/>
    </xf>
    <xf numFmtId="0" fontId="4" fillId="19" borderId="59" xfId="0" applyFont="1" applyFill="1" applyBorder="1" applyAlignment="1">
      <alignment horizontal="center" vertical="center" wrapText="1"/>
    </xf>
    <xf numFmtId="0" fontId="4" fillId="19" borderId="60" xfId="0" applyFont="1" applyFill="1" applyBorder="1" applyAlignment="1">
      <alignment horizontal="center" vertical="center" wrapText="1"/>
    </xf>
    <xf numFmtId="0" fontId="4" fillId="19" borderId="15" xfId="0" applyFont="1" applyFill="1" applyBorder="1" applyAlignment="1">
      <alignment horizontal="center" vertical="center" wrapText="1"/>
    </xf>
    <xf numFmtId="0" fontId="4" fillId="19" borderId="16" xfId="0" applyFont="1" applyFill="1" applyBorder="1" applyAlignment="1">
      <alignment horizontal="center" vertical="center" wrapText="1"/>
    </xf>
    <xf numFmtId="0" fontId="15" fillId="10" borderId="2" xfId="0" applyFont="1" applyFill="1" applyBorder="1" applyAlignment="1" applyProtection="1">
      <alignment vertical="center" wrapText="1"/>
      <protection locked="0"/>
    </xf>
    <xf numFmtId="0" fontId="17" fillId="10" borderId="2"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hidden="1"/>
    </xf>
    <xf numFmtId="0" fontId="13" fillId="2" borderId="20" xfId="0" applyFont="1" applyFill="1" applyBorder="1" applyAlignment="1" applyProtection="1">
      <alignment horizontal="center" vertical="center" wrapText="1"/>
      <protection locked="0" hidden="1"/>
    </xf>
    <xf numFmtId="0" fontId="13" fillId="2" borderId="18" xfId="0" applyFont="1" applyFill="1" applyBorder="1" applyAlignment="1" applyProtection="1">
      <alignment horizontal="center" vertical="center" wrapText="1"/>
      <protection locked="0" hidden="1"/>
    </xf>
    <xf numFmtId="0" fontId="44" fillId="0" borderId="74" xfId="0" applyFont="1" applyBorder="1" applyAlignment="1">
      <alignment horizontal="center" vertical="center" wrapText="1"/>
    </xf>
    <xf numFmtId="0" fontId="44" fillId="0" borderId="75" xfId="0" applyFont="1" applyBorder="1" applyAlignment="1">
      <alignment horizontal="center" vertical="center" wrapText="1"/>
    </xf>
    <xf numFmtId="0" fontId="44" fillId="0" borderId="76" xfId="0" applyFont="1" applyBorder="1" applyAlignment="1">
      <alignment horizontal="center" vertical="center" wrapText="1"/>
    </xf>
    <xf numFmtId="0" fontId="21" fillId="9" borderId="50" xfId="0" applyFont="1" applyFill="1" applyBorder="1" applyAlignment="1" applyProtection="1">
      <alignment horizontal="center" vertical="center" wrapText="1"/>
    </xf>
    <xf numFmtId="0" fontId="20" fillId="9" borderId="56" xfId="0" applyFont="1" applyFill="1" applyBorder="1" applyAlignment="1" applyProtection="1">
      <alignment horizontal="center" vertical="center" wrapText="1"/>
    </xf>
    <xf numFmtId="14" fontId="22" fillId="2" borderId="10" xfId="0" applyNumberFormat="1" applyFont="1" applyFill="1" applyBorder="1" applyAlignment="1" applyProtection="1">
      <alignment horizontal="center" vertical="center" wrapText="1"/>
      <protection locked="0"/>
    </xf>
    <xf numFmtId="14" fontId="22" fillId="2" borderId="22" xfId="0" applyNumberFormat="1" applyFont="1" applyFill="1" applyBorder="1" applyAlignment="1" applyProtection="1">
      <alignment horizontal="center" vertical="center" wrapText="1"/>
      <protection locked="0"/>
    </xf>
    <xf numFmtId="14" fontId="22" fillId="2" borderId="56" xfId="0" applyNumberFormat="1" applyFont="1" applyFill="1" applyBorder="1" applyAlignment="1" applyProtection="1">
      <alignment horizontal="center" vertical="center" wrapText="1"/>
      <protection locked="0"/>
    </xf>
    <xf numFmtId="0" fontId="30" fillId="2" borderId="11" xfId="0" applyFont="1" applyFill="1" applyBorder="1" applyAlignment="1">
      <alignment horizontal="center" vertical="center" wrapText="1"/>
    </xf>
    <xf numFmtId="0" fontId="20" fillId="0" borderId="0" xfId="0" applyFont="1" applyBorder="1" applyAlignment="1">
      <alignment horizontal="left" vertical="center" wrapText="1"/>
    </xf>
    <xf numFmtId="0" fontId="24" fillId="0" borderId="0" xfId="0" applyFont="1" applyBorder="1" applyAlignment="1">
      <alignment horizontal="center"/>
    </xf>
    <xf numFmtId="0" fontId="13" fillId="0" borderId="0" xfId="0" applyFont="1" applyBorder="1" applyAlignment="1">
      <alignment horizontal="center" vertical="center" wrapText="1"/>
    </xf>
    <xf numFmtId="0" fontId="4" fillId="19" borderId="36" xfId="0" applyFont="1" applyFill="1" applyBorder="1" applyAlignment="1">
      <alignment horizontal="center" vertical="center" wrapText="1"/>
    </xf>
    <xf numFmtId="0" fontId="4" fillId="2" borderId="77" xfId="0" applyFont="1" applyFill="1" applyBorder="1" applyAlignment="1">
      <alignment horizontal="center" vertical="center" wrapText="1"/>
    </xf>
    <xf numFmtId="0" fontId="37" fillId="2" borderId="6" xfId="0" applyFont="1" applyFill="1" applyBorder="1" applyAlignment="1">
      <alignment vertical="center" wrapText="1"/>
    </xf>
    <xf numFmtId="0" fontId="3" fillId="2" borderId="48" xfId="0" applyFont="1" applyFill="1" applyBorder="1" applyAlignment="1">
      <alignment horizontal="center" vertical="center" wrapText="1"/>
    </xf>
    <xf numFmtId="165" fontId="47" fillId="0" borderId="65" xfId="0" applyNumberFormat="1" applyFont="1" applyBorder="1" applyAlignment="1">
      <alignment horizontal="center" vertical="center" wrapText="1"/>
    </xf>
    <xf numFmtId="0" fontId="5" fillId="0" borderId="65" xfId="0" applyFont="1" applyBorder="1" applyAlignment="1">
      <alignment horizontal="left" wrapText="1"/>
    </xf>
    <xf numFmtId="0" fontId="5" fillId="0" borderId="71" xfId="0" applyFont="1" applyBorder="1" applyAlignment="1">
      <alignment horizontal="left" wrapText="1"/>
    </xf>
    <xf numFmtId="0" fontId="5" fillId="0" borderId="67" xfId="0" applyFont="1" applyBorder="1" applyAlignment="1">
      <alignment horizontal="left" wrapText="1"/>
    </xf>
    <xf numFmtId="0" fontId="49" fillId="15" borderId="78" xfId="0" applyFont="1" applyFill="1" applyBorder="1" applyAlignment="1">
      <alignment horizontal="center"/>
    </xf>
    <xf numFmtId="0" fontId="49" fillId="15" borderId="79" xfId="0" applyFont="1" applyFill="1" applyBorder="1" applyAlignment="1">
      <alignment horizontal="center"/>
    </xf>
    <xf numFmtId="0" fontId="49" fillId="15" borderId="47" xfId="0" applyFont="1" applyFill="1" applyBorder="1" applyAlignment="1">
      <alignment horizontal="center"/>
    </xf>
    <xf numFmtId="0" fontId="48" fillId="0" borderId="6" xfId="0" applyFont="1" applyFill="1" applyBorder="1" applyAlignment="1"/>
    <xf numFmtId="0" fontId="49" fillId="15" borderId="91" xfId="0" applyFont="1" applyFill="1" applyBorder="1" applyAlignment="1">
      <alignment horizontal="center"/>
    </xf>
    <xf numFmtId="0" fontId="5" fillId="0" borderId="63" xfId="0" applyFont="1" applyBorder="1" applyAlignment="1">
      <alignment horizontal="left"/>
    </xf>
    <xf numFmtId="0" fontId="5" fillId="0" borderId="65" xfId="0" applyFont="1" applyBorder="1" applyAlignment="1">
      <alignment horizontal="left"/>
    </xf>
    <xf numFmtId="0" fontId="5" fillId="0" borderId="63" xfId="0" applyFont="1" applyBorder="1" applyAlignment="1">
      <alignment vertical="center" wrapText="1"/>
    </xf>
    <xf numFmtId="0" fontId="5" fillId="0" borderId="65" xfId="0" applyFont="1" applyBorder="1" applyAlignment="1">
      <alignment vertical="center" wrapText="1"/>
    </xf>
    <xf numFmtId="0" fontId="5" fillId="0" borderId="67" xfId="0" applyFont="1" applyBorder="1" applyAlignment="1">
      <alignment vertical="center" wrapText="1"/>
    </xf>
    <xf numFmtId="0" fontId="5" fillId="0" borderId="92" xfId="0" applyFont="1" applyBorder="1" applyAlignment="1">
      <alignment vertical="center" wrapText="1"/>
    </xf>
    <xf numFmtId="0" fontId="5" fillId="0" borderId="71" xfId="0" applyFont="1" applyBorder="1" applyAlignment="1">
      <alignment vertical="center" wrapText="1"/>
    </xf>
    <xf numFmtId="0" fontId="5" fillId="0" borderId="13" xfId="0" applyFont="1" applyBorder="1" applyAlignment="1">
      <alignment vertical="center" wrapText="1"/>
    </xf>
    <xf numFmtId="0" fontId="5" fillId="0" borderId="94" xfId="0" applyFont="1" applyBorder="1" applyAlignment="1">
      <alignment vertical="center" wrapText="1"/>
    </xf>
    <xf numFmtId="0" fontId="42" fillId="0" borderId="63" xfId="0" applyFont="1" applyBorder="1" applyAlignment="1">
      <alignment vertical="center" wrapText="1"/>
    </xf>
    <xf numFmtId="0" fontId="42" fillId="0" borderId="65" xfId="0" applyFont="1" applyBorder="1" applyAlignment="1">
      <alignment vertical="center" wrapText="1"/>
    </xf>
    <xf numFmtId="0" fontId="42" fillId="0" borderId="71" xfId="0" applyFont="1" applyBorder="1" applyAlignment="1">
      <alignment vertical="center" wrapText="1"/>
    </xf>
    <xf numFmtId="0" fontId="5" fillId="0" borderId="96" xfId="0" applyFont="1" applyBorder="1" applyAlignment="1">
      <alignment vertical="center" wrapText="1"/>
    </xf>
    <xf numFmtId="0" fontId="42" fillId="0" borderId="94" xfId="0" applyFont="1" applyBorder="1" applyAlignment="1">
      <alignment vertical="center" wrapText="1"/>
    </xf>
    <xf numFmtId="0" fontId="42" fillId="0" borderId="65" xfId="0" applyFont="1" applyBorder="1" applyAlignment="1">
      <alignment wrapText="1"/>
    </xf>
    <xf numFmtId="0" fontId="42" fillId="0" borderId="96" xfId="0" applyFont="1" applyBorder="1" applyAlignment="1">
      <alignment vertical="center" wrapText="1"/>
    </xf>
    <xf numFmtId="0" fontId="5" fillId="0" borderId="90" xfId="0" applyFont="1" applyBorder="1" applyAlignment="1">
      <alignment vertical="center" wrapText="1"/>
    </xf>
    <xf numFmtId="0" fontId="16" fillId="9" borderId="14" xfId="0" applyFont="1" applyFill="1" applyBorder="1" applyAlignment="1" applyProtection="1">
      <alignment horizontal="center" vertical="center" wrapText="1"/>
    </xf>
    <xf numFmtId="0" fontId="5" fillId="0" borderId="94" xfId="0" applyFont="1" applyFill="1" applyBorder="1" applyAlignment="1">
      <alignment vertical="center" wrapText="1"/>
    </xf>
    <xf numFmtId="0" fontId="5" fillId="0" borderId="65" xfId="0" applyFont="1" applyFill="1" applyBorder="1" applyAlignment="1">
      <alignment vertical="center" wrapText="1"/>
    </xf>
    <xf numFmtId="0" fontId="5" fillId="0" borderId="96" xfId="0" applyFont="1" applyFill="1" applyBorder="1" applyAlignment="1">
      <alignment vertical="center" wrapText="1"/>
    </xf>
    <xf numFmtId="0" fontId="13" fillId="2" borderId="1"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3" fillId="0" borderId="0" xfId="0" applyFont="1" applyFill="1" applyBorder="1" applyAlignment="1">
      <alignment horizontal="center" vertical="center" wrapText="1"/>
    </xf>
    <xf numFmtId="0" fontId="13" fillId="2" borderId="1"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hidden="1"/>
    </xf>
    <xf numFmtId="0" fontId="13" fillId="2" borderId="1" xfId="0" applyFont="1" applyFill="1" applyBorder="1" applyAlignment="1" applyProtection="1">
      <alignment horizontal="center" vertical="center" wrapText="1"/>
      <protection hidden="1"/>
    </xf>
    <xf numFmtId="0" fontId="13" fillId="2" borderId="2" xfId="0" applyFont="1" applyFill="1" applyBorder="1" applyAlignment="1" applyProtection="1">
      <alignment horizontal="center" vertical="center" wrapText="1"/>
      <protection hidden="1"/>
    </xf>
    <xf numFmtId="0" fontId="13" fillId="2" borderId="1"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hidden="1"/>
    </xf>
    <xf numFmtId="0" fontId="13" fillId="2" borderId="1" xfId="0" applyFont="1" applyFill="1" applyBorder="1" applyAlignment="1" applyProtection="1">
      <alignment horizontal="center" vertical="center" wrapText="1"/>
      <protection locked="0" hidden="1"/>
    </xf>
    <xf numFmtId="0" fontId="22" fillId="0" borderId="13" xfId="0" applyFont="1" applyBorder="1" applyAlignment="1" applyProtection="1">
      <alignment horizontal="center" vertical="center" wrapText="1"/>
      <protection locked="0"/>
    </xf>
    <xf numFmtId="0" fontId="13" fillId="2" borderId="2"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vertical="center" wrapText="1"/>
      <protection locked="0"/>
    </xf>
    <xf numFmtId="0" fontId="22" fillId="0" borderId="1" xfId="0" applyFont="1" applyFill="1" applyBorder="1" applyAlignment="1" applyProtection="1">
      <alignment horizontal="center" vertical="center" wrapText="1"/>
      <protection locked="0"/>
    </xf>
    <xf numFmtId="14" fontId="22" fillId="0" borderId="2" xfId="0" applyNumberFormat="1" applyFont="1" applyFill="1" applyBorder="1" applyAlignment="1" applyProtection="1">
      <alignment horizontal="center" vertical="center" wrapText="1"/>
      <protection locked="0"/>
    </xf>
    <xf numFmtId="0" fontId="17" fillId="2" borderId="2"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protection locked="0"/>
    </xf>
    <xf numFmtId="0" fontId="13" fillId="5" borderId="1" xfId="0" applyFont="1" applyFill="1" applyBorder="1" applyAlignment="1" applyProtection="1">
      <alignment horizontal="center" vertical="center" wrapText="1"/>
      <protection locked="0"/>
    </xf>
    <xf numFmtId="0" fontId="37" fillId="2" borderId="43" xfId="0" applyFont="1" applyFill="1" applyBorder="1" applyAlignment="1">
      <alignment horizontal="center" vertical="center" wrapText="1"/>
    </xf>
    <xf numFmtId="0" fontId="37" fillId="2" borderId="44" xfId="0" applyFont="1" applyFill="1" applyBorder="1" applyAlignment="1">
      <alignment horizontal="center" vertical="center" wrapText="1"/>
    </xf>
    <xf numFmtId="0" fontId="37" fillId="2" borderId="45" xfId="0" applyFont="1" applyFill="1" applyBorder="1" applyAlignment="1">
      <alignment horizontal="center" vertical="center" wrapText="1"/>
    </xf>
    <xf numFmtId="0" fontId="38" fillId="2" borderId="43" xfId="0" applyFont="1" applyFill="1" applyBorder="1" applyAlignment="1">
      <alignment horizontal="center" vertical="center" wrapText="1"/>
    </xf>
    <xf numFmtId="0" fontId="38" fillId="2" borderId="45" xfId="0" applyFont="1" applyFill="1" applyBorder="1" applyAlignment="1">
      <alignment horizontal="center" vertical="center" wrapText="1"/>
    </xf>
    <xf numFmtId="0" fontId="13" fillId="2" borderId="2" xfId="0" applyFont="1" applyFill="1" applyBorder="1" applyAlignment="1" applyProtection="1">
      <alignment horizontal="center" vertical="center" wrapText="1"/>
      <protection locked="0" hidden="1"/>
    </xf>
    <xf numFmtId="0" fontId="16" fillId="9" borderId="9" xfId="0" applyFont="1" applyFill="1" applyBorder="1" applyAlignment="1" applyProtection="1">
      <alignment horizontal="center" vertical="center" wrapText="1"/>
    </xf>
    <xf numFmtId="0" fontId="16" fillId="9" borderId="23" xfId="0" applyFont="1" applyFill="1" applyBorder="1" applyAlignment="1" applyProtection="1">
      <alignment horizontal="center" vertical="center" wrapText="1"/>
    </xf>
    <xf numFmtId="0" fontId="16" fillId="9" borderId="10" xfId="0" applyFont="1" applyFill="1" applyBorder="1" applyAlignment="1" applyProtection="1">
      <alignment horizontal="center" vertical="center" wrapText="1"/>
    </xf>
    <xf numFmtId="0" fontId="16" fillId="9" borderId="24" xfId="0" applyFont="1" applyFill="1" applyBorder="1" applyAlignment="1" applyProtection="1">
      <alignment horizontal="center" vertical="center" wrapText="1"/>
    </xf>
    <xf numFmtId="0" fontId="16" fillId="9" borderId="3" xfId="0" applyFont="1" applyFill="1" applyBorder="1" applyAlignment="1" applyProtection="1">
      <alignment horizontal="center" vertical="center" wrapText="1"/>
    </xf>
    <xf numFmtId="0" fontId="16" fillId="9" borderId="25" xfId="0" applyFont="1" applyFill="1" applyBorder="1" applyAlignment="1" applyProtection="1">
      <alignment horizontal="center" vertical="center" wrapText="1"/>
    </xf>
    <xf numFmtId="0" fontId="16" fillId="9" borderId="28" xfId="0" applyFont="1" applyFill="1" applyBorder="1" applyAlignment="1" applyProtection="1">
      <alignment horizontal="center" vertical="center" wrapText="1"/>
    </xf>
    <xf numFmtId="0" fontId="16" fillId="9" borderId="72"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protection locked="0" hidden="1"/>
    </xf>
    <xf numFmtId="0" fontId="13" fillId="2" borderId="2" xfId="0" applyFont="1" applyFill="1" applyBorder="1" applyAlignment="1" applyProtection="1">
      <alignment horizontal="center" vertical="center" wrapText="1"/>
      <protection hidden="1"/>
    </xf>
    <xf numFmtId="0" fontId="15" fillId="2" borderId="8"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wrapText="1"/>
    </xf>
    <xf numFmtId="0" fontId="15" fillId="2" borderId="25" xfId="0" applyFont="1" applyFill="1" applyBorder="1" applyAlignment="1" applyProtection="1">
      <alignment horizontal="center" vertical="center" wrapText="1"/>
    </xf>
    <xf numFmtId="0" fontId="30" fillId="2" borderId="73" xfId="0" applyFont="1" applyFill="1" applyBorder="1" applyAlignment="1">
      <alignment horizontal="center" vertical="center" wrapText="1"/>
    </xf>
    <xf numFmtId="0" fontId="30" fillId="2" borderId="33" xfId="0" applyFont="1" applyFill="1" applyBorder="1" applyAlignment="1">
      <alignment horizontal="center" vertical="center" wrapText="1"/>
    </xf>
    <xf numFmtId="0" fontId="30" fillId="2" borderId="27" xfId="0" applyFont="1" applyFill="1" applyBorder="1" applyAlignment="1">
      <alignment horizontal="center" vertical="center" wrapText="1"/>
    </xf>
    <xf numFmtId="0" fontId="30" fillId="2" borderId="54" xfId="0" applyFont="1" applyFill="1" applyBorder="1" applyAlignment="1">
      <alignment horizontal="center" vertical="center" wrapText="1"/>
    </xf>
    <xf numFmtId="0" fontId="13" fillId="2" borderId="20" xfId="0" applyFont="1" applyFill="1" applyBorder="1" applyAlignment="1" applyProtection="1">
      <alignment horizontal="center" vertical="center" wrapText="1"/>
      <protection locked="0" hidden="1"/>
    </xf>
    <xf numFmtId="0" fontId="13" fillId="2" borderId="1" xfId="0" applyFont="1" applyFill="1" applyBorder="1" applyAlignment="1" applyProtection="1">
      <alignment horizontal="center" vertical="center" wrapText="1"/>
      <protection locked="0" hidden="1"/>
    </xf>
    <xf numFmtId="0" fontId="13" fillId="2" borderId="1"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hidden="1"/>
    </xf>
    <xf numFmtId="0" fontId="13" fillId="2" borderId="0" xfId="0" applyFont="1" applyFill="1" applyBorder="1" applyAlignment="1" applyProtection="1">
      <alignment horizontal="center" vertical="center" wrapText="1"/>
      <protection hidden="1"/>
    </xf>
    <xf numFmtId="0" fontId="16" fillId="0" borderId="1"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protection locked="0"/>
    </xf>
    <xf numFmtId="0" fontId="23" fillId="0" borderId="2"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protection locked="0"/>
    </xf>
    <xf numFmtId="0" fontId="13" fillId="2" borderId="3" xfId="0" applyFont="1" applyFill="1" applyBorder="1" applyAlignment="1" applyProtection="1">
      <alignment horizontal="center" vertical="center" wrapText="1"/>
      <protection locked="0"/>
    </xf>
    <xf numFmtId="0" fontId="13" fillId="2" borderId="14" xfId="0" applyFont="1" applyFill="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20" fillId="2" borderId="2"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protection hidden="1"/>
    </xf>
    <xf numFmtId="0" fontId="16" fillId="2" borderId="2" xfId="0" applyFont="1" applyFill="1" applyBorder="1" applyAlignment="1" applyProtection="1">
      <alignment horizontal="center" vertical="center" wrapText="1"/>
    </xf>
    <xf numFmtId="0" fontId="16" fillId="10" borderId="11" xfId="0" applyFont="1" applyFill="1" applyBorder="1" applyAlignment="1" applyProtection="1">
      <alignment horizontal="center" vertical="center" wrapText="1"/>
      <protection locked="0"/>
    </xf>
    <xf numFmtId="0" fontId="16" fillId="10" borderId="33" xfId="0" applyFont="1" applyFill="1" applyBorder="1" applyAlignment="1" applyProtection="1">
      <alignment horizontal="center" vertical="center" wrapText="1"/>
      <protection locked="0"/>
    </xf>
    <xf numFmtId="0" fontId="16" fillId="10" borderId="1" xfId="0" applyFont="1" applyFill="1" applyBorder="1" applyAlignment="1" applyProtection="1">
      <alignment horizontal="center" vertical="center" wrapText="1"/>
      <protection locked="0"/>
    </xf>
    <xf numFmtId="9" fontId="16" fillId="10" borderId="11" xfId="0" applyNumberFormat="1" applyFont="1" applyFill="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16" fillId="0" borderId="33"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9" fontId="16" fillId="0" borderId="11" xfId="0" applyNumberFormat="1" applyFont="1" applyBorder="1" applyAlignment="1" applyProtection="1">
      <alignment horizontal="center" vertical="center" wrapText="1"/>
      <protection locked="0"/>
    </xf>
    <xf numFmtId="0" fontId="16" fillId="2" borderId="2" xfId="0" applyFont="1" applyFill="1" applyBorder="1" applyAlignment="1" applyProtection="1">
      <alignment horizontal="center" vertical="center" wrapText="1"/>
      <protection locked="0"/>
    </xf>
    <xf numFmtId="0" fontId="15" fillId="2" borderId="2"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8" fillId="9" borderId="68" xfId="0" applyFont="1" applyFill="1" applyBorder="1" applyAlignment="1" applyProtection="1">
      <alignment horizontal="center" vertical="center"/>
    </xf>
    <xf numFmtId="0" fontId="28" fillId="9" borderId="69" xfId="0" applyFont="1" applyFill="1" applyBorder="1" applyAlignment="1" applyProtection="1">
      <alignment horizontal="center" vertical="center"/>
    </xf>
    <xf numFmtId="0" fontId="20" fillId="2" borderId="15" xfId="0" applyFont="1" applyFill="1" applyBorder="1" applyAlignment="1" applyProtection="1">
      <alignment horizontal="center" vertical="center" wrapText="1"/>
      <protection locked="0"/>
    </xf>
    <xf numFmtId="0" fontId="20" fillId="2" borderId="16" xfId="0" applyFont="1" applyFill="1" applyBorder="1" applyAlignment="1" applyProtection="1">
      <alignment horizontal="center" vertical="center" wrapText="1"/>
      <protection locked="0"/>
    </xf>
    <xf numFmtId="0" fontId="20" fillId="2" borderId="4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28" fillId="9" borderId="69" xfId="0" applyFont="1" applyFill="1" applyBorder="1" applyAlignment="1" applyProtection="1">
      <alignment horizontal="center" vertical="center" wrapText="1"/>
    </xf>
    <xf numFmtId="0" fontId="16" fillId="9" borderId="2" xfId="0" applyFont="1" applyFill="1" applyBorder="1" applyAlignment="1" applyProtection="1">
      <alignment horizontal="center" vertical="center" wrapText="1"/>
    </xf>
    <xf numFmtId="0" fontId="16" fillId="9" borderId="14" xfId="0" applyFont="1" applyFill="1" applyBorder="1" applyAlignment="1" applyProtection="1">
      <alignment horizontal="center" vertical="center" wrapText="1"/>
    </xf>
    <xf numFmtId="0" fontId="16" fillId="9" borderId="48" xfId="0" applyFont="1" applyFill="1" applyBorder="1" applyAlignment="1" applyProtection="1">
      <alignment horizontal="center" vertical="center" wrapText="1"/>
    </xf>
    <xf numFmtId="0" fontId="16" fillId="9" borderId="15" xfId="0" applyFont="1" applyFill="1" applyBorder="1" applyAlignment="1" applyProtection="1">
      <alignment horizontal="center" vertical="center" wrapText="1"/>
    </xf>
    <xf numFmtId="0" fontId="16" fillId="9" borderId="16" xfId="0" applyFont="1" applyFill="1" applyBorder="1" applyAlignment="1" applyProtection="1">
      <alignment horizontal="center" vertical="center" wrapText="1"/>
    </xf>
    <xf numFmtId="0" fontId="20" fillId="0" borderId="2" xfId="0" applyFont="1" applyFill="1" applyBorder="1" applyAlignment="1" applyProtection="1">
      <alignment horizontal="center" vertical="center" wrapText="1"/>
      <protection locked="0"/>
    </xf>
    <xf numFmtId="0" fontId="17" fillId="2" borderId="1"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3" fillId="10" borderId="2" xfId="0" applyFont="1" applyFill="1" applyBorder="1" applyAlignment="1" applyProtection="1">
      <alignment horizontal="center" vertical="center" wrapText="1"/>
      <protection locked="0"/>
    </xf>
    <xf numFmtId="0" fontId="4" fillId="10" borderId="2" xfId="0" applyFont="1" applyFill="1" applyBorder="1" applyAlignment="1" applyProtection="1">
      <alignment horizontal="center" vertical="center" wrapText="1"/>
      <protection locked="0"/>
    </xf>
    <xf numFmtId="0" fontId="15" fillId="10" borderId="2" xfId="0" applyFont="1" applyFill="1" applyBorder="1" applyAlignment="1" applyProtection="1">
      <alignment horizontal="center" vertical="center" wrapText="1"/>
      <protection locked="0"/>
    </xf>
    <xf numFmtId="0" fontId="23" fillId="0" borderId="11" xfId="0" applyFont="1" applyFill="1" applyBorder="1" applyAlignment="1" applyProtection="1">
      <alignment horizontal="center" vertical="center" wrapText="1"/>
      <protection locked="0"/>
    </xf>
    <xf numFmtId="0" fontId="15" fillId="0" borderId="33"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13" fillId="2" borderId="11" xfId="0" applyFont="1" applyFill="1" applyBorder="1" applyAlignment="1" applyProtection="1">
      <alignment horizontal="center" vertical="center" wrapText="1"/>
      <protection locked="0"/>
    </xf>
    <xf numFmtId="0" fontId="13" fillId="2" borderId="33" xfId="0" applyFont="1" applyFill="1" applyBorder="1" applyAlignment="1" applyProtection="1">
      <alignment horizontal="center" vertical="center" wrapText="1"/>
      <protection locked="0"/>
    </xf>
    <xf numFmtId="0" fontId="17" fillId="2" borderId="14" xfId="0" applyFont="1" applyFill="1" applyBorder="1" applyAlignment="1" applyProtection="1">
      <alignment horizontal="center" vertical="center" wrapText="1"/>
    </xf>
    <xf numFmtId="0" fontId="15" fillId="2" borderId="14" xfId="0" applyFont="1" applyFill="1" applyBorder="1" applyAlignment="1" applyProtection="1">
      <alignment horizontal="center" vertical="center" wrapText="1"/>
      <protection locked="0"/>
    </xf>
    <xf numFmtId="0" fontId="3" fillId="2" borderId="14"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center" vertical="center" wrapText="1"/>
      <protection locked="0"/>
    </xf>
    <xf numFmtId="0" fontId="20" fillId="2" borderId="1" xfId="0" applyFont="1" applyFill="1" applyBorder="1" applyAlignment="1" applyProtection="1">
      <alignment horizontal="center" vertical="center" wrapText="1"/>
      <protection locked="0"/>
    </xf>
    <xf numFmtId="0" fontId="20" fillId="0" borderId="14" xfId="0" applyFont="1" applyFill="1" applyBorder="1" applyAlignment="1" applyProtection="1">
      <alignment horizontal="center" vertical="center" wrapText="1"/>
      <protection locked="0"/>
    </xf>
    <xf numFmtId="0" fontId="23" fillId="2" borderId="11" xfId="0" applyFont="1" applyFill="1" applyBorder="1" applyAlignment="1" applyProtection="1">
      <alignment horizontal="center" vertical="center" wrapText="1"/>
      <protection locked="0"/>
    </xf>
    <xf numFmtId="0" fontId="15" fillId="2" borderId="33" xfId="0" applyFont="1" applyFill="1" applyBorder="1" applyAlignment="1" applyProtection="1">
      <alignment horizontal="center" vertical="center" wrapText="1"/>
      <protection locked="0"/>
    </xf>
    <xf numFmtId="0" fontId="15" fillId="2" borderId="11"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protection locked="0"/>
    </xf>
    <xf numFmtId="0" fontId="16" fillId="2" borderId="33"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xf>
    <xf numFmtId="9" fontId="16" fillId="0" borderId="1" xfId="0" applyNumberFormat="1" applyFont="1" applyFill="1" applyBorder="1" applyAlignment="1" applyProtection="1">
      <alignment horizontal="center" vertical="center" wrapText="1"/>
      <protection locked="0"/>
    </xf>
    <xf numFmtId="0" fontId="16" fillId="0" borderId="14"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xf>
    <xf numFmtId="0" fontId="16" fillId="2" borderId="14" xfId="0" applyFont="1" applyFill="1" applyBorder="1" applyAlignment="1" applyProtection="1">
      <alignment horizontal="center" vertical="center" wrapText="1"/>
      <protection locked="0"/>
    </xf>
    <xf numFmtId="0" fontId="13" fillId="2" borderId="14" xfId="0" applyFont="1" applyFill="1" applyBorder="1" applyAlignment="1" applyProtection="1">
      <alignment horizontal="center" vertical="center" wrapText="1"/>
      <protection hidden="1"/>
    </xf>
    <xf numFmtId="0" fontId="23" fillId="0" borderId="14" xfId="0" applyFont="1" applyFill="1" applyBorder="1" applyAlignment="1" applyProtection="1">
      <alignment horizontal="center" vertical="center" wrapText="1"/>
    </xf>
    <xf numFmtId="0" fontId="20" fillId="10" borderId="11" xfId="0" applyFont="1" applyFill="1" applyBorder="1" applyAlignment="1" applyProtection="1">
      <alignment horizontal="center" vertical="center" wrapText="1"/>
      <protection locked="0"/>
    </xf>
    <xf numFmtId="0" fontId="13" fillId="10" borderId="33" xfId="0" applyFont="1" applyFill="1" applyBorder="1" applyAlignment="1" applyProtection="1">
      <alignment horizontal="center" vertical="center" wrapText="1"/>
      <protection locked="0"/>
    </xf>
    <xf numFmtId="0" fontId="13" fillId="10" borderId="1" xfId="0" applyFont="1" applyFill="1" applyBorder="1" applyAlignment="1" applyProtection="1">
      <alignment horizontal="center" vertical="center" wrapText="1"/>
      <protection locked="0"/>
    </xf>
    <xf numFmtId="0" fontId="16" fillId="9" borderId="20" xfId="0" applyFont="1" applyFill="1" applyBorder="1" applyAlignment="1" applyProtection="1">
      <alignment horizontal="center" vertical="center" wrapText="1"/>
    </xf>
    <xf numFmtId="0" fontId="20" fillId="9" borderId="2" xfId="0" applyFont="1" applyFill="1" applyBorder="1" applyAlignment="1" applyProtection="1">
      <alignment horizontal="center" vertical="center" wrapText="1"/>
    </xf>
    <xf numFmtId="0" fontId="15" fillId="10" borderId="11" xfId="0" applyFont="1" applyFill="1" applyBorder="1" applyAlignment="1" applyProtection="1">
      <alignment horizontal="center" vertical="center" wrapText="1"/>
      <protection locked="0"/>
    </xf>
    <xf numFmtId="0" fontId="15" fillId="10" borderId="33" xfId="0" applyFont="1" applyFill="1" applyBorder="1" applyAlignment="1" applyProtection="1">
      <alignment horizontal="center" vertical="center" wrapText="1"/>
      <protection locked="0"/>
    </xf>
    <xf numFmtId="0" fontId="15" fillId="10" borderId="1" xfId="0" applyFont="1" applyFill="1" applyBorder="1" applyAlignment="1" applyProtection="1">
      <alignment horizontal="center" vertical="center" wrapText="1"/>
      <protection locked="0"/>
    </xf>
    <xf numFmtId="0" fontId="20" fillId="2" borderId="2" xfId="0" applyFont="1" applyFill="1" applyBorder="1" applyAlignment="1" applyProtection="1">
      <alignment horizontal="center" vertical="center" wrapText="1"/>
      <protection locked="0"/>
    </xf>
    <xf numFmtId="0" fontId="13" fillId="2" borderId="20" xfId="0" applyFont="1" applyFill="1" applyBorder="1" applyAlignment="1" applyProtection="1">
      <alignment horizontal="center" vertical="center" wrapText="1"/>
      <protection locked="0"/>
    </xf>
    <xf numFmtId="0" fontId="20" fillId="9" borderId="14" xfId="0" applyFont="1" applyFill="1" applyBorder="1" applyAlignment="1" applyProtection="1">
      <alignment horizontal="center" vertical="center" wrapText="1"/>
    </xf>
    <xf numFmtId="9" fontId="16" fillId="10" borderId="33" xfId="0" applyNumberFormat="1" applyFont="1" applyFill="1" applyBorder="1" applyAlignment="1" applyProtection="1">
      <alignment horizontal="center" vertical="center" wrapText="1"/>
      <protection locked="0"/>
    </xf>
    <xf numFmtId="9" fontId="16" fillId="10" borderId="1" xfId="0" applyNumberFormat="1" applyFont="1" applyFill="1" applyBorder="1" applyAlignment="1" applyProtection="1">
      <alignment horizontal="center" vertical="center" wrapText="1"/>
      <protection locked="0"/>
    </xf>
    <xf numFmtId="9" fontId="16" fillId="0" borderId="2" xfId="0" applyNumberFormat="1" applyFont="1" applyBorder="1" applyAlignment="1" applyProtection="1">
      <alignment horizontal="center" vertical="center" wrapText="1"/>
      <protection locked="0"/>
    </xf>
    <xf numFmtId="0" fontId="20" fillId="2"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xf>
    <xf numFmtId="0" fontId="13" fillId="10" borderId="11" xfId="0" applyFont="1" applyFill="1" applyBorder="1" applyAlignment="1" applyProtection="1">
      <alignment horizontal="center" vertical="center" wrapText="1"/>
      <protection locked="0"/>
    </xf>
    <xf numFmtId="0" fontId="16" fillId="9" borderId="69" xfId="0" applyFont="1" applyFill="1" applyBorder="1" applyAlignment="1" applyProtection="1">
      <alignment horizontal="center" vertical="center" wrapText="1"/>
    </xf>
    <xf numFmtId="0" fontId="17" fillId="18" borderId="69" xfId="0" applyFont="1" applyFill="1" applyBorder="1" applyAlignment="1" applyProtection="1">
      <alignment horizontal="center" vertical="center" wrapText="1"/>
    </xf>
    <xf numFmtId="0" fontId="28" fillId="18" borderId="69" xfId="0" applyFont="1" applyFill="1" applyBorder="1" applyAlignment="1" applyProtection="1">
      <alignment horizontal="center" vertical="center"/>
      <protection locked="0"/>
    </xf>
    <xf numFmtId="0" fontId="29" fillId="18" borderId="69"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0" fontId="23" fillId="0" borderId="43" xfId="0" applyFont="1" applyBorder="1" applyAlignment="1">
      <alignment horizontal="center" vertical="center" wrapText="1"/>
    </xf>
    <xf numFmtId="0" fontId="23" fillId="0" borderId="44" xfId="0" applyFont="1" applyBorder="1" applyAlignment="1">
      <alignment horizontal="center" vertical="center" wrapText="1"/>
    </xf>
    <xf numFmtId="0" fontId="23" fillId="0" borderId="45" xfId="0" applyFont="1" applyBorder="1" applyAlignment="1">
      <alignment horizontal="center" vertical="center" wrapText="1"/>
    </xf>
    <xf numFmtId="0" fontId="20" fillId="2" borderId="14" xfId="0" applyFont="1" applyFill="1" applyBorder="1" applyAlignment="1" applyProtection="1">
      <alignment horizontal="center" vertical="center" wrapText="1"/>
    </xf>
    <xf numFmtId="0" fontId="37" fillId="2" borderId="8" xfId="0" applyFont="1" applyFill="1" applyBorder="1" applyAlignment="1">
      <alignment horizontal="center" vertical="center" wrapText="1"/>
    </xf>
    <xf numFmtId="0" fontId="37" fillId="2" borderId="3" xfId="0" applyFont="1" applyFill="1" applyBorder="1" applyAlignment="1">
      <alignment horizontal="center" vertical="center" wrapText="1"/>
    </xf>
    <xf numFmtId="0" fontId="37" fillId="2" borderId="25"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16" fillId="0" borderId="14" xfId="0" applyFont="1" applyFill="1" applyBorder="1" applyAlignment="1" applyProtection="1">
      <alignment horizontal="center" vertical="center" wrapText="1"/>
    </xf>
    <xf numFmtId="0" fontId="15" fillId="2" borderId="31"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5" fillId="2" borderId="32" xfId="0" applyFont="1" applyFill="1" applyBorder="1" applyAlignment="1" applyProtection="1">
      <alignment horizontal="center" vertical="center" wrapText="1"/>
      <protection locked="0"/>
    </xf>
    <xf numFmtId="0" fontId="15" fillId="2" borderId="27"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protection locked="0"/>
    </xf>
    <xf numFmtId="0" fontId="15" fillId="2" borderId="29" xfId="0" applyFont="1" applyFill="1" applyBorder="1" applyAlignment="1" applyProtection="1">
      <alignment horizontal="center" vertical="center" wrapText="1"/>
      <protection locked="0"/>
    </xf>
    <xf numFmtId="0" fontId="15" fillId="2" borderId="10" xfId="0" applyFont="1" applyFill="1" applyBorder="1" applyAlignment="1" applyProtection="1">
      <alignment horizontal="center" vertical="center" wrapText="1"/>
      <protection locked="0"/>
    </xf>
    <xf numFmtId="0" fontId="15" fillId="2" borderId="28" xfId="0" applyFont="1" applyFill="1" applyBorder="1" applyAlignment="1" applyProtection="1">
      <alignment horizontal="center" vertical="center" wrapText="1"/>
      <protection locked="0"/>
    </xf>
    <xf numFmtId="0" fontId="15" fillId="2" borderId="24" xfId="0" applyFont="1" applyFill="1" applyBorder="1" applyAlignment="1" applyProtection="1">
      <alignment horizontal="center" vertical="center" wrapText="1"/>
      <protection locked="0"/>
    </xf>
    <xf numFmtId="0" fontId="15" fillId="2" borderId="39" xfId="0" applyFont="1" applyFill="1" applyBorder="1" applyAlignment="1" applyProtection="1">
      <alignment horizontal="center" vertical="center" wrapText="1"/>
      <protection locked="0"/>
    </xf>
    <xf numFmtId="0" fontId="15" fillId="2" borderId="54" xfId="0" applyFont="1" applyFill="1" applyBorder="1" applyAlignment="1" applyProtection="1">
      <alignment horizontal="center" vertical="center" wrapText="1"/>
      <protection locked="0"/>
    </xf>
    <xf numFmtId="0" fontId="15" fillId="2" borderId="42" xfId="0" applyFont="1" applyFill="1" applyBorder="1" applyAlignment="1" applyProtection="1">
      <alignment horizontal="center" vertical="center" wrapText="1"/>
      <protection locked="0"/>
    </xf>
    <xf numFmtId="0" fontId="16" fillId="2" borderId="15"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18" xfId="0" applyFont="1" applyFill="1" applyBorder="1" applyAlignment="1" applyProtection="1">
      <alignment horizontal="center" vertical="center" wrapText="1"/>
    </xf>
    <xf numFmtId="0" fontId="17" fillId="0" borderId="2" xfId="0" applyFont="1" applyFill="1" applyBorder="1" applyAlignment="1" applyProtection="1">
      <alignment horizontal="center" vertical="center" wrapText="1"/>
    </xf>
    <xf numFmtId="0" fontId="17" fillId="0" borderId="14" xfId="0" applyFont="1" applyFill="1" applyBorder="1" applyAlignment="1" applyProtection="1">
      <alignment horizontal="center" vertical="center" wrapText="1"/>
    </xf>
    <xf numFmtId="0" fontId="15" fillId="2" borderId="34"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0" fontId="15" fillId="2" borderId="30" xfId="0" applyFont="1" applyFill="1" applyBorder="1" applyAlignment="1" applyProtection="1">
      <alignment horizontal="center" vertical="center" wrapText="1"/>
      <protection locked="0"/>
    </xf>
    <xf numFmtId="0" fontId="15" fillId="2" borderId="18" xfId="0" applyFont="1" applyFill="1" applyBorder="1" applyAlignment="1" applyProtection="1">
      <alignment horizontal="center" vertical="center" wrapText="1"/>
      <protection locked="0"/>
    </xf>
    <xf numFmtId="0" fontId="15" fillId="2" borderId="55" xfId="0" applyFont="1" applyFill="1" applyBorder="1" applyAlignment="1" applyProtection="1">
      <alignment horizontal="center" vertical="center" wrapText="1"/>
      <protection locked="0"/>
    </xf>
    <xf numFmtId="0" fontId="15" fillId="2" borderId="0" xfId="0" applyFont="1" applyFill="1" applyAlignment="1" applyProtection="1">
      <alignment horizontal="center" vertical="center" wrapText="1"/>
      <protection locked="0"/>
    </xf>
    <xf numFmtId="0" fontId="2" fillId="2" borderId="6"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wrapText="1"/>
    </xf>
    <xf numFmtId="0" fontId="14" fillId="2" borderId="4" xfId="0" applyFont="1" applyFill="1" applyBorder="1" applyAlignment="1" applyProtection="1">
      <alignment horizontal="center" vertical="center"/>
    </xf>
    <xf numFmtId="0" fontId="33" fillId="15" borderId="43" xfId="0" applyFont="1" applyFill="1" applyBorder="1" applyAlignment="1" applyProtection="1">
      <alignment horizontal="center" vertical="center"/>
    </xf>
    <xf numFmtId="0" fontId="33" fillId="15" borderId="44" xfId="0" applyFont="1" applyFill="1" applyBorder="1" applyAlignment="1" applyProtection="1">
      <alignment horizontal="center" vertical="center"/>
    </xf>
    <xf numFmtId="0" fontId="14" fillId="2" borderId="6"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29" fillId="17" borderId="44" xfId="0" applyFont="1" applyFill="1" applyBorder="1" applyAlignment="1" applyProtection="1">
      <alignment horizontal="center" vertical="center" wrapText="1"/>
    </xf>
    <xf numFmtId="0" fontId="17" fillId="17" borderId="44" xfId="0" applyNumberFormat="1" applyFont="1" applyFill="1" applyBorder="1" applyAlignment="1" applyProtection="1">
      <alignment horizontal="center" vertical="center"/>
    </xf>
    <xf numFmtId="0" fontId="17" fillId="17" borderId="49" xfId="0" applyNumberFormat="1" applyFont="1" applyFill="1" applyBorder="1" applyAlignment="1" applyProtection="1">
      <alignment horizontal="center" vertical="center"/>
    </xf>
    <xf numFmtId="0" fontId="18" fillId="2" borderId="0" xfId="0" applyFont="1" applyFill="1" applyBorder="1" applyAlignment="1" applyProtection="1">
      <alignment horizontal="center" vertical="center" wrapText="1"/>
    </xf>
    <xf numFmtId="0" fontId="16" fillId="9" borderId="19" xfId="0" applyFont="1" applyFill="1" applyBorder="1" applyAlignment="1" applyProtection="1">
      <alignment horizontal="center" vertical="center" wrapText="1"/>
    </xf>
    <xf numFmtId="0" fontId="16" fillId="9" borderId="1" xfId="0" applyFont="1" applyFill="1" applyBorder="1" applyAlignment="1" applyProtection="1">
      <alignment horizontal="center" vertical="center" wrapText="1"/>
    </xf>
    <xf numFmtId="0" fontId="28" fillId="15" borderId="50" xfId="0" applyFont="1" applyFill="1" applyBorder="1" applyAlignment="1" applyProtection="1">
      <alignment horizontal="center" vertical="center" wrapText="1"/>
    </xf>
    <xf numFmtId="0" fontId="28" fillId="15" borderId="44" xfId="0" applyFont="1" applyFill="1" applyBorder="1" applyAlignment="1" applyProtection="1">
      <alignment horizontal="center" vertical="center" wrapText="1"/>
    </xf>
    <xf numFmtId="0" fontId="16" fillId="9" borderId="21" xfId="0" applyFont="1" applyFill="1" applyBorder="1" applyAlignment="1" applyProtection="1">
      <alignment horizontal="center" vertical="center" wrapText="1"/>
    </xf>
    <xf numFmtId="0" fontId="16" fillId="9" borderId="13"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xf>
    <xf numFmtId="0" fontId="3" fillId="2" borderId="0" xfId="0" applyFont="1" applyFill="1" applyAlignment="1">
      <alignment horizontal="center" vertical="center" wrapText="1"/>
    </xf>
    <xf numFmtId="0" fontId="16" fillId="9" borderId="34" xfId="0" applyFont="1" applyFill="1" applyBorder="1" applyAlignment="1" applyProtection="1">
      <alignment horizontal="center" vertical="center" wrapText="1"/>
    </xf>
    <xf numFmtId="0" fontId="16" fillId="9" borderId="30" xfId="0" applyFont="1" applyFill="1" applyBorder="1" applyAlignment="1" applyProtection="1">
      <alignment horizontal="center" vertical="center" wrapText="1"/>
    </xf>
    <xf numFmtId="0" fontId="13" fillId="5" borderId="1" xfId="0" applyFont="1" applyFill="1" applyBorder="1" applyAlignment="1" applyProtection="1">
      <alignment horizontal="center" vertical="center" wrapText="1"/>
      <protection locked="0"/>
    </xf>
    <xf numFmtId="0" fontId="16" fillId="9" borderId="37" xfId="0" applyFont="1" applyFill="1" applyBorder="1" applyAlignment="1" applyProtection="1">
      <alignment horizontal="center" vertical="center" wrapText="1"/>
    </xf>
    <xf numFmtId="0" fontId="20" fillId="2" borderId="42" xfId="0" applyFont="1" applyFill="1" applyBorder="1" applyAlignment="1" applyProtection="1">
      <alignment horizontal="center" vertical="center" wrapText="1"/>
      <protection locked="0"/>
    </xf>
    <xf numFmtId="0" fontId="20" fillId="2" borderId="13" xfId="0" applyFont="1" applyFill="1" applyBorder="1" applyAlignment="1" applyProtection="1">
      <alignment horizontal="center" vertical="center" wrapText="1"/>
      <protection locked="0"/>
    </xf>
    <xf numFmtId="0" fontId="16" fillId="9" borderId="56" xfId="0" applyFont="1" applyFill="1" applyBorder="1" applyAlignment="1" applyProtection="1">
      <alignment horizontal="center" vertical="center" wrapText="1"/>
    </xf>
    <xf numFmtId="0" fontId="16" fillId="9" borderId="57" xfId="0" applyFont="1" applyFill="1" applyBorder="1" applyAlignment="1" applyProtection="1">
      <alignment horizontal="center" vertical="center" wrapText="1"/>
    </xf>
    <xf numFmtId="0" fontId="15" fillId="5" borderId="1" xfId="1" applyNumberFormat="1" applyFont="1" applyFill="1" applyBorder="1" applyAlignment="1" applyProtection="1">
      <alignment horizontal="center" vertical="center" wrapText="1"/>
      <protection locked="0"/>
    </xf>
    <xf numFmtId="0" fontId="15" fillId="5" borderId="2" xfId="1" applyNumberFormat="1" applyFont="1" applyFill="1" applyBorder="1" applyAlignment="1" applyProtection="1">
      <alignment horizontal="center" vertical="center" wrapText="1"/>
      <protection locked="0"/>
    </xf>
    <xf numFmtId="9" fontId="15" fillId="5" borderId="1" xfId="1" applyNumberFormat="1" applyFont="1" applyFill="1" applyBorder="1" applyAlignment="1" applyProtection="1">
      <alignment horizontal="center" vertical="center" wrapText="1"/>
      <protection locked="0"/>
    </xf>
    <xf numFmtId="0" fontId="15" fillId="5" borderId="2" xfId="0" applyFont="1" applyFill="1" applyBorder="1" applyAlignment="1" applyProtection="1">
      <alignment horizontal="center" vertical="center" wrapText="1"/>
      <protection locked="0"/>
    </xf>
    <xf numFmtId="0" fontId="15" fillId="5" borderId="1" xfId="0" applyFont="1" applyFill="1" applyBorder="1" applyAlignment="1" applyProtection="1">
      <alignment horizontal="center" vertical="center" wrapText="1"/>
      <protection locked="0"/>
    </xf>
    <xf numFmtId="0" fontId="15" fillId="0" borderId="19" xfId="0" applyFont="1" applyFill="1" applyBorder="1" applyAlignment="1" applyProtection="1">
      <alignment horizontal="center" vertical="center" wrapText="1"/>
    </xf>
    <xf numFmtId="0" fontId="15" fillId="0" borderId="33"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10" fontId="15" fillId="5" borderId="1" xfId="1" applyNumberFormat="1"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xf>
    <xf numFmtId="0" fontId="16" fillId="15" borderId="69" xfId="0" applyFont="1" applyFill="1" applyBorder="1" applyAlignment="1" applyProtection="1">
      <alignment horizontal="center" vertical="center" wrapText="1"/>
    </xf>
    <xf numFmtId="0" fontId="15" fillId="17" borderId="69" xfId="0" applyNumberFormat="1" applyFont="1" applyFill="1" applyBorder="1" applyAlignment="1" applyProtection="1">
      <alignment horizontal="center" vertical="center" wrapText="1"/>
    </xf>
    <xf numFmtId="0" fontId="27" fillId="17" borderId="69" xfId="0" applyFont="1" applyFill="1" applyBorder="1" applyAlignment="1" applyProtection="1">
      <alignment horizontal="center" vertical="center" wrapText="1"/>
    </xf>
    <xf numFmtId="0" fontId="16" fillId="9" borderId="52" xfId="0" applyFont="1" applyFill="1" applyBorder="1" applyAlignment="1" applyProtection="1">
      <alignment horizontal="center" vertical="center" wrapText="1"/>
    </xf>
    <xf numFmtId="0" fontId="16" fillId="9" borderId="12" xfId="0" applyFont="1" applyFill="1" applyBorder="1" applyAlignment="1" applyProtection="1">
      <alignment horizontal="center" vertical="center" wrapText="1"/>
    </xf>
    <xf numFmtId="0" fontId="16" fillId="9" borderId="53"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25" fillId="15" borderId="68" xfId="0" applyFont="1" applyFill="1" applyBorder="1" applyAlignment="1" applyProtection="1">
      <alignment horizontal="center" vertical="center"/>
    </xf>
    <xf numFmtId="0" fontId="25" fillId="15" borderId="69" xfId="0" applyFont="1" applyFill="1" applyBorder="1" applyAlignment="1" applyProtection="1">
      <alignment horizontal="center" vertical="center"/>
    </xf>
    <xf numFmtId="0" fontId="27" fillId="17" borderId="69" xfId="0" applyFont="1" applyFill="1" applyBorder="1" applyAlignment="1" applyProtection="1">
      <alignment horizontal="center" vertical="center"/>
    </xf>
    <xf numFmtId="0" fontId="25" fillId="15" borderId="69" xfId="0" applyFont="1" applyFill="1" applyBorder="1" applyAlignment="1" applyProtection="1">
      <alignment horizontal="center" vertical="center" wrapText="1"/>
    </xf>
    <xf numFmtId="0" fontId="25" fillId="0" borderId="4" xfId="0" applyFont="1" applyFill="1" applyBorder="1" applyAlignment="1" applyProtection="1">
      <alignment horizontal="center" vertical="center"/>
    </xf>
    <xf numFmtId="0" fontId="16" fillId="9" borderId="18" xfId="0" applyFont="1" applyFill="1" applyBorder="1" applyAlignment="1" applyProtection="1">
      <alignment horizontal="center" vertical="center" wrapText="1"/>
    </xf>
    <xf numFmtId="14" fontId="16" fillId="17" borderId="69" xfId="0" applyNumberFormat="1" applyFont="1" applyFill="1" applyBorder="1" applyAlignment="1" applyProtection="1">
      <alignment horizontal="center" vertical="center" wrapText="1"/>
      <protection locked="0"/>
    </xf>
    <xf numFmtId="0" fontId="16" fillId="17" borderId="51" xfId="0" applyFont="1" applyFill="1" applyBorder="1" applyAlignment="1" applyProtection="1">
      <alignment horizontal="center" vertical="center" wrapText="1"/>
      <protection locked="0"/>
    </xf>
    <xf numFmtId="0" fontId="23" fillId="15" borderId="69" xfId="0" applyNumberFormat="1" applyFont="1" applyFill="1" applyBorder="1" applyAlignment="1" applyProtection="1">
      <alignment horizontal="center" vertical="center" wrapText="1"/>
    </xf>
    <xf numFmtId="0" fontId="20" fillId="2" borderId="37" xfId="0" applyFont="1" applyFill="1" applyBorder="1" applyAlignment="1" applyProtection="1">
      <alignment horizontal="center" vertical="center" wrapText="1"/>
      <protection locked="0"/>
    </xf>
    <xf numFmtId="0" fontId="13" fillId="5" borderId="18" xfId="0" applyFont="1" applyFill="1" applyBorder="1" applyAlignment="1" applyProtection="1">
      <alignment horizontal="center" vertical="center" wrapText="1"/>
      <protection locked="0"/>
    </xf>
    <xf numFmtId="0" fontId="15" fillId="2" borderId="14" xfId="0" applyFont="1" applyFill="1" applyBorder="1" applyAlignment="1" applyProtection="1">
      <alignment horizontal="center" vertical="center" wrapText="1"/>
    </xf>
    <xf numFmtId="0" fontId="15" fillId="5" borderId="14" xfId="1" applyNumberFormat="1" applyFont="1" applyFill="1" applyBorder="1" applyAlignment="1" applyProtection="1">
      <alignment horizontal="center" vertical="center" wrapText="1"/>
      <protection locked="0"/>
    </xf>
    <xf numFmtId="0" fontId="15" fillId="5" borderId="14"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xf>
    <xf numFmtId="0" fontId="15" fillId="0" borderId="18" xfId="0" applyFont="1" applyFill="1" applyBorder="1" applyAlignment="1" applyProtection="1">
      <alignment horizontal="center" vertical="center" wrapText="1"/>
    </xf>
    <xf numFmtId="0" fontId="20" fillId="0" borderId="0" xfId="0" applyFont="1" applyBorder="1" applyAlignment="1">
      <alignment horizontal="center" vertical="center" wrapText="1"/>
    </xf>
    <xf numFmtId="0" fontId="20" fillId="0" borderId="0" xfId="0" applyFont="1" applyBorder="1" applyAlignment="1">
      <alignment horizontal="left" vertical="center" wrapText="1"/>
    </xf>
    <xf numFmtId="0" fontId="20"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27" fillId="0" borderId="2" xfId="0" applyFont="1" applyBorder="1" applyAlignment="1">
      <alignment horizontal="center" vertical="center" wrapText="1"/>
    </xf>
    <xf numFmtId="0" fontId="3" fillId="10" borderId="0" xfId="0" applyFont="1" applyFill="1" applyBorder="1" applyAlignment="1">
      <alignment horizontal="center" vertical="center" wrapText="1"/>
    </xf>
    <xf numFmtId="0" fontId="20" fillId="0" borderId="25" xfId="0" applyFont="1" applyBorder="1" applyAlignment="1">
      <alignment horizontal="center" vertical="top" wrapText="1"/>
    </xf>
    <xf numFmtId="0" fontId="20" fillId="0" borderId="26" xfId="0" applyFont="1" applyBorder="1" applyAlignment="1">
      <alignment horizontal="center" vertical="top" wrapText="1"/>
    </xf>
    <xf numFmtId="0" fontId="20" fillId="0" borderId="5" xfId="0" applyFont="1" applyBorder="1" applyAlignment="1">
      <alignment horizontal="center" vertical="top" wrapText="1"/>
    </xf>
    <xf numFmtId="0" fontId="9" fillId="0" borderId="23" xfId="0" applyFont="1" applyBorder="1" applyAlignment="1">
      <alignment horizontal="center" vertical="top" wrapText="1"/>
    </xf>
    <xf numFmtId="0" fontId="9" fillId="0" borderId="29" xfId="0" applyFont="1" applyBorder="1" applyAlignment="1">
      <alignment horizontal="center" vertical="top" wrapText="1"/>
    </xf>
    <xf numFmtId="0" fontId="9" fillId="0" borderId="30" xfId="0" applyFont="1" applyBorder="1" applyAlignment="1">
      <alignment horizontal="center" vertical="top" wrapText="1"/>
    </xf>
    <xf numFmtId="0" fontId="20" fillId="8" borderId="2" xfId="0" applyFont="1" applyFill="1" applyBorder="1" applyAlignment="1">
      <alignment horizontal="center" vertical="center" wrapText="1"/>
    </xf>
    <xf numFmtId="0" fontId="20" fillId="7" borderId="2" xfId="0" applyFont="1" applyFill="1" applyBorder="1" applyAlignment="1">
      <alignment horizontal="center" vertical="center" wrapText="1"/>
    </xf>
    <xf numFmtId="0" fontId="20" fillId="4"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17" fillId="0" borderId="0" xfId="0" applyFont="1" applyAlignment="1">
      <alignment horizontal="center"/>
    </xf>
    <xf numFmtId="0" fontId="13" fillId="0" borderId="4" xfId="0" applyFont="1" applyBorder="1" applyAlignment="1">
      <alignment horizontal="center" vertical="top" wrapText="1"/>
    </xf>
    <xf numFmtId="0" fontId="6" fillId="10" borderId="0" xfId="0" applyFont="1" applyFill="1" applyBorder="1" applyAlignment="1">
      <alignment horizontal="center" vertical="center"/>
    </xf>
    <xf numFmtId="0" fontId="3" fillId="10" borderId="0" xfId="0" applyFont="1" applyFill="1" applyBorder="1" applyAlignment="1">
      <alignment horizontal="center" vertical="center" textRotation="90"/>
    </xf>
    <xf numFmtId="0" fontId="20" fillId="10" borderId="0" xfId="0" applyFont="1" applyFill="1" applyBorder="1" applyAlignment="1">
      <alignment horizontal="center" vertical="center" wrapText="1"/>
    </xf>
    <xf numFmtId="0" fontId="20" fillId="0" borderId="0" xfId="0" applyFont="1" applyBorder="1" applyAlignment="1">
      <alignment horizontal="left" vertical="top" wrapText="1"/>
    </xf>
    <xf numFmtId="0" fontId="13" fillId="0" borderId="0" xfId="0" applyFont="1" applyBorder="1" applyAlignment="1">
      <alignment horizontal="left" vertical="center" wrapText="1"/>
    </xf>
    <xf numFmtId="0" fontId="43" fillId="10" borderId="0" xfId="0" applyFont="1" applyFill="1" applyBorder="1" applyAlignment="1">
      <alignment horizontal="center" vertical="center" wrapText="1"/>
    </xf>
    <xf numFmtId="0" fontId="17" fillId="0" borderId="25" xfId="0" applyFont="1" applyFill="1" applyBorder="1" applyAlignment="1">
      <alignment horizontal="center"/>
    </xf>
    <xf numFmtId="0" fontId="17" fillId="0" borderId="26" xfId="0" applyFont="1" applyFill="1" applyBorder="1" applyAlignment="1">
      <alignment horizontal="center"/>
    </xf>
    <xf numFmtId="0" fontId="17" fillId="0" borderId="5" xfId="0" applyFont="1" applyFill="1" applyBorder="1" applyAlignment="1">
      <alignment horizontal="center"/>
    </xf>
    <xf numFmtId="0" fontId="34" fillId="11" borderId="28" xfId="0" applyFont="1" applyFill="1" applyBorder="1" applyAlignment="1">
      <alignment horizontal="center" vertical="center"/>
    </xf>
    <xf numFmtId="0" fontId="3" fillId="2" borderId="22"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13" fillId="0" borderId="0" xfId="0" applyFont="1" applyBorder="1" applyAlignment="1">
      <alignment horizontal="center" vertical="top" wrapText="1"/>
    </xf>
    <xf numFmtId="0" fontId="20" fillId="0" borderId="0" xfId="0" applyFont="1" applyBorder="1" applyAlignment="1">
      <alignment horizontal="center" vertical="top" wrapText="1"/>
    </xf>
    <xf numFmtId="0" fontId="3" fillId="2" borderId="11" xfId="0" applyFont="1" applyFill="1" applyBorder="1" applyAlignment="1">
      <alignment horizontal="center" vertical="center" textRotation="90" wrapText="1"/>
    </xf>
    <xf numFmtId="0" fontId="3" fillId="2" borderId="33" xfId="0"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24" fillId="0" borderId="27" xfId="0" applyFont="1" applyBorder="1" applyAlignment="1">
      <alignment horizontal="center"/>
    </xf>
    <xf numFmtId="0" fontId="24" fillId="0" borderId="0" xfId="0" applyFont="1" applyBorder="1" applyAlignment="1">
      <alignment horizontal="center"/>
    </xf>
    <xf numFmtId="0" fontId="24" fillId="0" borderId="31" xfId="0" applyFont="1" applyBorder="1" applyAlignment="1">
      <alignment horizontal="center"/>
    </xf>
    <xf numFmtId="0" fontId="24" fillId="0" borderId="17" xfId="0" applyFont="1" applyBorder="1" applyAlignment="1">
      <alignment horizontal="center"/>
    </xf>
    <xf numFmtId="0" fontId="13" fillId="0" borderId="0"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5" xfId="0" applyFont="1" applyBorder="1" applyAlignment="1">
      <alignment horizontal="center" vertical="center"/>
    </xf>
    <xf numFmtId="0" fontId="20" fillId="0" borderId="4" xfId="0" applyFont="1" applyBorder="1" applyAlignment="1">
      <alignment horizontal="center" vertical="top" wrapText="1"/>
    </xf>
    <xf numFmtId="0" fontId="17" fillId="0" borderId="4" xfId="0" applyFont="1" applyBorder="1" applyAlignment="1">
      <alignment horizontal="center" vertical="top"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xf>
    <xf numFmtId="0" fontId="20" fillId="0" borderId="6" xfId="0" applyFont="1" applyBorder="1" applyAlignment="1">
      <alignment horizontal="center"/>
    </xf>
    <xf numFmtId="0" fontId="20" fillId="0" borderId="7" xfId="0" applyFont="1" applyBorder="1" applyAlignment="1">
      <alignment horizontal="center"/>
    </xf>
    <xf numFmtId="0" fontId="13" fillId="0" borderId="3" xfId="0" applyFont="1" applyBorder="1" applyAlignment="1">
      <alignment horizontal="left" vertical="center"/>
    </xf>
    <xf numFmtId="0" fontId="17" fillId="0" borderId="9" xfId="0" applyFont="1" applyBorder="1" applyAlignment="1">
      <alignment horizontal="center"/>
    </xf>
    <xf numFmtId="0" fontId="17" fillId="0" borderId="27" xfId="0" applyFont="1" applyBorder="1" applyAlignment="1">
      <alignment horizontal="center"/>
    </xf>
    <xf numFmtId="0" fontId="17" fillId="0" borderId="34" xfId="0" applyFont="1" applyBorder="1" applyAlignment="1">
      <alignment horizontal="center"/>
    </xf>
    <xf numFmtId="0" fontId="8" fillId="0" borderId="23"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20" fillId="0" borderId="8" xfId="0" applyFont="1" applyBorder="1" applyAlignment="1">
      <alignment horizontal="center" wrapText="1"/>
    </xf>
    <xf numFmtId="0" fontId="20" fillId="0" borderId="6" xfId="0" applyFont="1" applyBorder="1" applyAlignment="1">
      <alignment horizontal="center" wrapText="1"/>
    </xf>
    <xf numFmtId="0" fontId="20" fillId="0" borderId="7" xfId="0" applyFont="1" applyBorder="1" applyAlignment="1">
      <alignment horizontal="center" wrapText="1"/>
    </xf>
    <xf numFmtId="0" fontId="20" fillId="0" borderId="23" xfId="0" applyFont="1" applyBorder="1" applyAlignment="1">
      <alignment horizontal="center" vertical="top" wrapText="1"/>
    </xf>
    <xf numFmtId="0" fontId="20" fillId="0" borderId="29" xfId="0" applyFont="1" applyBorder="1" applyAlignment="1">
      <alignment horizontal="center" vertical="top" wrapText="1"/>
    </xf>
    <xf numFmtId="0" fontId="20" fillId="0" borderId="30" xfId="0" applyFont="1" applyBorder="1" applyAlignment="1">
      <alignment horizontal="center" vertical="top" wrapText="1"/>
    </xf>
    <xf numFmtId="0" fontId="20" fillId="0" borderId="35" xfId="0" applyFont="1" applyBorder="1" applyAlignment="1">
      <alignment horizontal="center" vertical="center" wrapText="1"/>
    </xf>
    <xf numFmtId="0" fontId="20" fillId="0" borderId="36" xfId="0" applyFont="1" applyBorder="1" applyAlignment="1">
      <alignment horizontal="center" vertical="center" wrapText="1"/>
    </xf>
    <xf numFmtId="0" fontId="17" fillId="0" borderId="4" xfId="0" applyFont="1" applyBorder="1" applyAlignment="1">
      <alignment horizontal="center"/>
    </xf>
    <xf numFmtId="0" fontId="13" fillId="0" borderId="3" xfId="0" applyFont="1" applyBorder="1" applyAlignment="1">
      <alignment horizontal="left" vertical="center" wrapText="1"/>
    </xf>
    <xf numFmtId="0" fontId="13" fillId="0" borderId="0" xfId="0" quotePrefix="1" applyFont="1" applyFill="1" applyBorder="1" applyAlignment="1">
      <alignment horizontal="left" vertical="center" wrapText="1"/>
    </xf>
    <xf numFmtId="0" fontId="13" fillId="0" borderId="0" xfId="0" quotePrefix="1" applyFont="1" applyBorder="1" applyAlignment="1">
      <alignment horizontal="left" vertical="center" wrapText="1"/>
    </xf>
    <xf numFmtId="0" fontId="11" fillId="0" borderId="0" xfId="0" applyFont="1" applyFill="1" applyBorder="1" applyAlignment="1">
      <alignment horizontal="center" vertical="center" wrapText="1"/>
    </xf>
    <xf numFmtId="0" fontId="20" fillId="0" borderId="9" xfId="0" applyFont="1" applyBorder="1" applyAlignment="1">
      <alignment horizontal="center" vertical="top" wrapText="1"/>
    </xf>
    <xf numFmtId="0" fontId="20" fillId="0" borderId="27" xfId="0" applyFont="1" applyBorder="1" applyAlignment="1">
      <alignment horizontal="center" vertical="top" wrapText="1"/>
    </xf>
    <xf numFmtId="0" fontId="20" fillId="0" borderId="34" xfId="0" applyFont="1" applyBorder="1" applyAlignment="1">
      <alignment horizontal="center" vertical="top" wrapText="1"/>
    </xf>
    <xf numFmtId="0" fontId="17" fillId="0" borderId="0" xfId="0" applyFont="1" applyBorder="1" applyAlignment="1">
      <alignment horizontal="center"/>
    </xf>
    <xf numFmtId="0" fontId="17" fillId="0" borderId="26" xfId="0" applyFont="1" applyBorder="1" applyAlignment="1">
      <alignment horizontal="center"/>
    </xf>
    <xf numFmtId="0" fontId="19" fillId="0" borderId="0" xfId="0" applyFont="1" applyBorder="1" applyAlignment="1">
      <alignment horizontal="justify" vertical="top" wrapText="1"/>
    </xf>
    <xf numFmtId="0" fontId="17" fillId="0" borderId="3" xfId="0" applyFont="1" applyBorder="1" applyAlignment="1">
      <alignment horizontal="center"/>
    </xf>
    <xf numFmtId="0" fontId="13" fillId="0" borderId="0" xfId="0" applyFont="1" applyBorder="1" applyAlignment="1">
      <alignment vertical="center" wrapText="1"/>
    </xf>
    <xf numFmtId="0" fontId="25" fillId="10" borderId="43" xfId="0" applyFont="1" applyFill="1" applyBorder="1" applyAlignment="1">
      <alignment horizontal="center" vertical="center" wrapText="1"/>
    </xf>
    <xf numFmtId="0" fontId="25" fillId="10" borderId="44" xfId="0" applyFont="1" applyFill="1" applyBorder="1" applyAlignment="1">
      <alignment horizontal="center" vertical="center" wrapText="1"/>
    </xf>
    <xf numFmtId="0" fontId="25" fillId="10" borderId="45" xfId="0" applyFont="1" applyFill="1" applyBorder="1" applyAlignment="1">
      <alignment horizontal="center" vertical="center" wrapText="1"/>
    </xf>
    <xf numFmtId="0" fontId="20" fillId="10" borderId="8" xfId="0" applyFont="1" applyFill="1" applyBorder="1" applyAlignment="1">
      <alignment horizontal="left" vertical="center" wrapText="1"/>
    </xf>
    <xf numFmtId="0" fontId="20" fillId="10" borderId="6" xfId="0" applyFont="1" applyFill="1" applyBorder="1" applyAlignment="1">
      <alignment horizontal="left" vertical="center" wrapText="1"/>
    </xf>
    <xf numFmtId="0" fontId="3" fillId="10" borderId="20"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43" fillId="10" borderId="20" xfId="0" applyFont="1" applyFill="1" applyBorder="1" applyAlignment="1">
      <alignment horizontal="center" vertical="center" wrapText="1"/>
    </xf>
    <xf numFmtId="0" fontId="43" fillId="10" borderId="2"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10" borderId="13" xfId="0" applyFont="1" applyFill="1" applyBorder="1" applyAlignment="1">
      <alignment horizontal="center" vertical="center" wrapText="1"/>
    </xf>
    <xf numFmtId="0" fontId="20" fillId="10" borderId="6" xfId="0" applyFont="1" applyFill="1" applyBorder="1" applyAlignment="1">
      <alignment horizontal="right" vertical="center" wrapText="1"/>
    </xf>
    <xf numFmtId="0" fontId="3" fillId="10" borderId="46" xfId="0" applyFont="1" applyFill="1" applyBorder="1" applyAlignment="1">
      <alignment horizontal="left" vertical="center" wrapText="1"/>
    </xf>
    <xf numFmtId="0" fontId="3" fillId="10" borderId="35" xfId="0" applyFont="1" applyFill="1" applyBorder="1" applyAlignment="1">
      <alignment horizontal="left" vertical="center" wrapText="1"/>
    </xf>
    <xf numFmtId="0" fontId="3" fillId="10" borderId="25"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46" xfId="0" applyFont="1" applyFill="1" applyBorder="1" applyAlignment="1">
      <alignment horizontal="center" vertical="center" wrapText="1"/>
    </xf>
    <xf numFmtId="0" fontId="3" fillId="10" borderId="36" xfId="0" applyFont="1" applyFill="1" applyBorder="1" applyAlignment="1">
      <alignment horizontal="center" vertical="center" wrapText="1"/>
    </xf>
    <xf numFmtId="0" fontId="43" fillId="10" borderId="46" xfId="0" applyFont="1" applyFill="1" applyBorder="1" applyAlignment="1">
      <alignment horizontal="center" vertical="center" wrapText="1"/>
    </xf>
    <xf numFmtId="0" fontId="43" fillId="10" borderId="36" xfId="0" applyFont="1" applyFill="1" applyBorder="1" applyAlignment="1">
      <alignment horizontal="center" vertical="center" wrapText="1"/>
    </xf>
    <xf numFmtId="0" fontId="4" fillId="10" borderId="46" xfId="0" applyFont="1" applyFill="1" applyBorder="1" applyAlignment="1">
      <alignment horizontal="center" vertical="center" wrapText="1"/>
    </xf>
    <xf numFmtId="0" fontId="4" fillId="10" borderId="36" xfId="0" applyFont="1" applyFill="1" applyBorder="1" applyAlignment="1">
      <alignment horizontal="center" vertical="center" wrapText="1"/>
    </xf>
    <xf numFmtId="0" fontId="4" fillId="10" borderId="2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26" fillId="10" borderId="46" xfId="0" applyFont="1" applyFill="1" applyBorder="1" applyAlignment="1">
      <alignment horizontal="center" vertical="center" wrapText="1"/>
    </xf>
    <xf numFmtId="0" fontId="26" fillId="10" borderId="36" xfId="0" applyFont="1" applyFill="1" applyBorder="1" applyAlignment="1">
      <alignment horizontal="center" vertical="center" wrapText="1"/>
    </xf>
    <xf numFmtId="0" fontId="42" fillId="0" borderId="81" xfId="0" applyFont="1" applyBorder="1" applyAlignment="1">
      <alignment horizontal="center" vertical="center" wrapText="1"/>
    </xf>
    <xf numFmtId="0" fontId="5" fillId="0" borderId="80" xfId="0" applyFont="1" applyBorder="1" applyAlignment="1">
      <alignment vertical="center" wrapText="1"/>
    </xf>
    <xf numFmtId="0" fontId="52" fillId="0" borderId="84" xfId="0" applyFont="1" applyBorder="1" applyAlignment="1">
      <alignment horizontal="center" vertical="center" wrapText="1"/>
    </xf>
    <xf numFmtId="0" fontId="51" fillId="0" borderId="87" xfId="0" applyFont="1" applyBorder="1"/>
    <xf numFmtId="0" fontId="42" fillId="0" borderId="85" xfId="0" applyFont="1" applyBorder="1" applyAlignment="1">
      <alignment horizontal="center" vertical="center" wrapText="1"/>
    </xf>
    <xf numFmtId="0" fontId="5" fillId="0" borderId="89" xfId="0" applyFont="1" applyBorder="1" applyAlignment="1">
      <alignment vertical="center"/>
    </xf>
    <xf numFmtId="0" fontId="48" fillId="15" borderId="43" xfId="0" applyFont="1" applyFill="1" applyBorder="1" applyAlignment="1">
      <alignment horizontal="center"/>
    </xf>
    <xf numFmtId="0" fontId="48" fillId="15" borderId="44" xfId="0" applyFont="1" applyFill="1" applyBorder="1" applyAlignment="1">
      <alignment horizontal="center"/>
    </xf>
    <xf numFmtId="0" fontId="48" fillId="15" borderId="45" xfId="0" applyFont="1" applyFill="1" applyBorder="1" applyAlignment="1">
      <alignment horizontal="center"/>
    </xf>
    <xf numFmtId="0" fontId="52" fillId="0" borderId="86" xfId="0" applyFont="1" applyBorder="1" applyAlignment="1">
      <alignment horizontal="center" vertical="center" wrapText="1"/>
    </xf>
    <xf numFmtId="0" fontId="51" fillId="0" borderId="86" xfId="0" applyFont="1" applyBorder="1"/>
    <xf numFmtId="0" fontId="0" fillId="0" borderId="80" xfId="0" applyFont="1" applyBorder="1" applyAlignment="1">
      <alignment horizontal="center" vertical="center" wrapText="1"/>
    </xf>
    <xf numFmtId="0" fontId="51" fillId="0" borderId="80" xfId="0" applyFont="1" applyBorder="1"/>
    <xf numFmtId="0" fontId="53" fillId="0" borderId="46"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52" fillId="0" borderId="93" xfId="0" applyFont="1" applyBorder="1" applyAlignment="1">
      <alignment horizontal="center" vertical="center" wrapText="1"/>
    </xf>
    <xf numFmtId="0" fontId="51" fillId="0" borderId="95" xfId="0" applyFont="1" applyBorder="1"/>
    <xf numFmtId="0" fontId="5" fillId="0" borderId="80" xfId="0" applyFont="1" applyBorder="1"/>
    <xf numFmtId="0" fontId="5" fillId="0" borderId="82" xfId="0" applyFont="1" applyBorder="1"/>
    <xf numFmtId="0" fontId="5" fillId="0" borderId="80" xfId="0" applyFont="1" applyBorder="1" applyAlignment="1">
      <alignment vertical="center"/>
    </xf>
    <xf numFmtId="0" fontId="5" fillId="0" borderId="82" xfId="0" applyFont="1" applyBorder="1" applyAlignment="1">
      <alignment vertical="center"/>
    </xf>
    <xf numFmtId="0" fontId="5" fillId="0" borderId="81" xfId="0" applyFont="1" applyBorder="1" applyAlignment="1">
      <alignment horizontal="center" vertical="center" wrapText="1"/>
    </xf>
    <xf numFmtId="0" fontId="0" fillId="0" borderId="85" xfId="0" applyFont="1" applyBorder="1" applyAlignment="1">
      <alignment horizontal="center" vertical="center" wrapText="1"/>
    </xf>
    <xf numFmtId="0" fontId="51" fillId="0" borderId="80" xfId="0" applyFont="1" applyBorder="1" applyAlignment="1">
      <alignment vertical="center"/>
    </xf>
    <xf numFmtId="0" fontId="51" fillId="0" borderId="89" xfId="0" applyFont="1" applyBorder="1" applyAlignment="1">
      <alignment vertical="center"/>
    </xf>
    <xf numFmtId="0" fontId="5" fillId="0" borderId="80" xfId="0" applyFont="1" applyBorder="1" applyAlignment="1">
      <alignment horizontal="center" vertical="center" wrapText="1"/>
    </xf>
    <xf numFmtId="0" fontId="51" fillId="0" borderId="83" xfId="0" applyFont="1" applyBorder="1"/>
    <xf numFmtId="0" fontId="0" fillId="0" borderId="81" xfId="0" applyFont="1" applyBorder="1" applyAlignment="1">
      <alignment horizontal="center" vertical="center" wrapText="1"/>
    </xf>
    <xf numFmtId="0" fontId="50" fillId="0" borderId="93" xfId="0" applyFont="1" applyFill="1" applyBorder="1" applyAlignment="1">
      <alignment horizontal="center" vertical="center" wrapText="1"/>
    </xf>
    <xf numFmtId="0" fontId="51" fillId="0" borderId="86" xfId="0" applyFont="1" applyFill="1" applyBorder="1"/>
    <xf numFmtId="0" fontId="51" fillId="0" borderId="95" xfId="0" applyFont="1" applyFill="1" applyBorder="1"/>
    <xf numFmtId="0" fontId="5" fillId="0" borderId="81" xfId="0" applyFont="1" applyFill="1" applyBorder="1" applyAlignment="1">
      <alignment horizontal="center" vertical="center" wrapText="1"/>
    </xf>
    <xf numFmtId="0" fontId="5" fillId="0" borderId="80" xfId="0" applyFont="1" applyFill="1" applyBorder="1" applyAlignment="1">
      <alignment vertical="center" wrapText="1"/>
    </xf>
    <xf numFmtId="0" fontId="5" fillId="0" borderId="82" xfId="0" applyFont="1" applyFill="1" applyBorder="1" applyAlignment="1">
      <alignment vertical="center" wrapText="1"/>
    </xf>
    <xf numFmtId="0" fontId="50" fillId="0" borderId="84" xfId="0" applyFont="1" applyBorder="1" applyAlignment="1">
      <alignment horizontal="center" vertical="center" wrapText="1"/>
    </xf>
    <xf numFmtId="0" fontId="51" fillId="0" borderId="88" xfId="0" applyFont="1" applyBorder="1"/>
    <xf numFmtId="0" fontId="5" fillId="0" borderId="85" xfId="0" applyFont="1" applyBorder="1" applyAlignment="1">
      <alignment horizontal="center" vertical="center" wrapText="1"/>
    </xf>
    <xf numFmtId="0" fontId="51" fillId="0" borderId="80" xfId="0" applyFont="1" applyBorder="1" applyAlignment="1">
      <alignment vertical="center" wrapText="1"/>
    </xf>
    <xf numFmtId="0" fontId="51" fillId="0" borderId="88" xfId="0" applyFont="1" applyBorder="1" applyAlignment="1">
      <alignment vertical="center" wrapText="1"/>
    </xf>
  </cellXfs>
  <cellStyles count="2">
    <cellStyle name="Normal" xfId="0" builtinId="0"/>
    <cellStyle name="Porcentaje" xfId="1" builtinId="5"/>
  </cellStyles>
  <dxfs count="47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ill>
        <patternFill>
          <bgColor theme="6" tint="0.39994506668294322"/>
        </patternFill>
      </fill>
    </dxf>
    <dxf>
      <fill>
        <patternFill patternType="darkTrellis"/>
      </fill>
    </dxf>
    <dxf>
      <fill>
        <patternFill patternType="darkTrellis"/>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rgb="FF9C0006"/>
      </font>
      <fill>
        <patternFill>
          <bgColor rgb="FFFFC7CE"/>
        </patternFill>
      </fill>
    </dxf>
    <dxf>
      <fill>
        <patternFill patternType="darkTrellis"/>
      </fill>
    </dxf>
    <dxf>
      <fill>
        <patternFill patternType="darkTrellis"/>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ill>
        <patternFill>
          <bgColor rgb="FF00B050"/>
        </patternFill>
      </fill>
    </dxf>
    <dxf>
      <fill>
        <patternFill>
          <bgColor rgb="FFC00000"/>
        </patternFill>
      </fill>
    </dxf>
    <dxf>
      <fill>
        <patternFill>
          <bgColor rgb="FFFFC000"/>
        </patternFill>
      </fill>
    </dxf>
    <dxf>
      <fill>
        <patternFill patternType="darkTrellis"/>
      </fill>
    </dxf>
    <dxf>
      <fill>
        <patternFill>
          <bgColor rgb="FFC00000"/>
        </patternFill>
      </fill>
    </dxf>
    <dxf>
      <fill>
        <patternFill>
          <bgColor rgb="FF6BA42C"/>
        </patternFill>
      </fill>
    </dxf>
    <dxf>
      <fill>
        <patternFill>
          <bgColor rgb="FFFFCC00"/>
        </patternFill>
      </fill>
    </dxf>
    <dxf>
      <fill>
        <patternFill>
          <bgColor rgb="FFFF0000"/>
        </patternFill>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rgb="FF9C0006"/>
      </font>
      <fill>
        <patternFill>
          <bgColor rgb="FFFFC7CE"/>
        </patternFill>
      </fill>
    </dxf>
    <dxf>
      <font>
        <color rgb="FF9C0006"/>
      </font>
      <fill>
        <patternFill>
          <bgColor rgb="FFFFC7CE"/>
        </patternFill>
      </fill>
    </dxf>
    <dxf>
      <fill>
        <patternFill patternType="darkGray">
          <bgColor auto="1"/>
        </patternFill>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00B050"/>
        </patternFill>
      </fill>
    </dxf>
    <dxf>
      <font>
        <b/>
        <i val="0"/>
        <condense val="0"/>
        <extend val="0"/>
        <color auto="1"/>
      </font>
      <fill>
        <patternFill>
          <bgColor indexed="50"/>
        </patternFill>
      </fill>
    </dxf>
    <dxf>
      <font>
        <b/>
        <i val="0"/>
      </font>
      <fill>
        <patternFill>
          <bgColor indexed="51"/>
        </patternFill>
      </fill>
    </dxf>
    <dxf>
      <font>
        <b/>
        <i val="0"/>
      </font>
      <fill>
        <patternFill>
          <bgColor indexed="10"/>
        </patternFill>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FFC00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Trellis"/>
      </fill>
    </dxf>
    <dxf>
      <fill>
        <patternFill patternType="darkTrellis"/>
      </fill>
    </dxf>
    <dxf>
      <fill>
        <patternFill patternType="darkGray"/>
      </fill>
    </dxf>
    <dxf>
      <fill>
        <patternFill patternType="darkGray"/>
      </fill>
    </dxf>
    <dxf>
      <fill>
        <patternFill patternType="darkTrellis"/>
      </fill>
    </dxf>
    <dxf>
      <fill>
        <patternFill patternType="darkTrellis"/>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Trellis"/>
      </fill>
    </dxf>
    <dxf>
      <fill>
        <patternFill patternType="darkTrellis"/>
      </fill>
    </dxf>
    <dxf>
      <fill>
        <patternFill patternType="darkTrellis"/>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FF00"/>
        </patternFill>
      </fill>
    </dxf>
    <dxf>
      <fill>
        <patternFill patternType="darkTrellis"/>
      </fill>
    </dxf>
    <dxf>
      <fill>
        <patternFill patternType="darkTrellis"/>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FF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bgColor rgb="FFFFFF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FF00"/>
        </patternFill>
      </fill>
    </dxf>
    <dxf>
      <fill>
        <patternFill patternType="darkGray"/>
      </fill>
    </dxf>
    <dxf>
      <fill>
        <patternFill patternType="darkGray"/>
      </fill>
    </dxf>
    <dxf>
      <fill>
        <patternFill patternType="darkTrellis"/>
      </fill>
    </dxf>
    <dxf>
      <fill>
        <patternFill patternType="darkTrellis"/>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bgColor theme="6" tint="-0.24994659260841701"/>
        </patternFill>
      </fill>
    </dxf>
    <dxf>
      <fill>
        <patternFill>
          <bgColor rgb="FFFFC000"/>
        </patternFill>
      </fill>
    </dxf>
    <dxf>
      <fill>
        <patternFill>
          <bgColor rgb="FFC0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patternType="darkTrellis"/>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s>
  <tableStyles count="0" defaultTableStyle="TableStyleMedium9" defaultPivotStyle="PivotStyleLight16"/>
  <colors>
    <mruColors>
      <color rgb="FFE8FEE9"/>
      <color rgb="FF6BA42C"/>
      <color rgb="FFFFCC00"/>
      <color rgb="FFFF5050"/>
      <color rgb="FFFFFFCC"/>
      <color rgb="FFBCE292"/>
      <color rgb="FFFF9F9F"/>
      <color rgb="FFF3FFF4"/>
      <color rgb="FFFEE8E8"/>
      <color rgb="FFFBF3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INSTRUCTIVO!A1"/><Relationship Id="rId1" Type="http://schemas.openxmlformats.org/officeDocument/2006/relationships/hyperlink" Target="#'02-Plan Contingencia'!A1"/><Relationship Id="rId5" Type="http://schemas.openxmlformats.org/officeDocument/2006/relationships/hyperlink" Target="#ESCALA!A1"/><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INSTRUCTIVO!A1"/><Relationship Id="rId1" Type="http://schemas.openxmlformats.org/officeDocument/2006/relationships/hyperlink" Target="#'01-Mapa de riesgo'!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01-Mapa de riesgo'!A1"/><Relationship Id="rId2" Type="http://schemas.openxmlformats.org/officeDocument/2006/relationships/hyperlink" Target="#INSTRUCTIVO!A1"/><Relationship Id="rId1" Type="http://schemas.openxmlformats.org/officeDocument/2006/relationships/hyperlink" Target="#'02-Plan Contingencia'!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5" Type="http://schemas.openxmlformats.org/officeDocument/2006/relationships/image" Target="../media/image2.emf"/><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drawing1.xml><?xml version="1.0" encoding="utf-8"?>
<xdr:wsDr xmlns:xdr="http://schemas.openxmlformats.org/drawingml/2006/spreadsheetDrawing" xmlns:a="http://schemas.openxmlformats.org/drawingml/2006/main">
  <xdr:twoCellAnchor>
    <xdr:from>
      <xdr:col>34</xdr:col>
      <xdr:colOff>440532</xdr:colOff>
      <xdr:row>80</xdr:row>
      <xdr:rowOff>131138</xdr:rowOff>
    </xdr:from>
    <xdr:to>
      <xdr:col>41</xdr:col>
      <xdr:colOff>559594</xdr:colOff>
      <xdr:row>84</xdr:row>
      <xdr:rowOff>83344</xdr:rowOff>
    </xdr:to>
    <xdr:sp macro="" textlink="">
      <xdr:nvSpPr>
        <xdr:cNvPr id="2" name="9 Rectángulo redondeado">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15737682" y="18933488"/>
          <a:ext cx="1776412" cy="59990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baseline="0"/>
            <a:t> Plan Contingencia</a:t>
          </a:r>
          <a:endParaRPr lang="es-ES" sz="1100" b="1"/>
        </a:p>
      </xdr:txBody>
    </xdr:sp>
    <xdr:clientData/>
  </xdr:twoCellAnchor>
  <xdr:twoCellAnchor>
    <xdr:from>
      <xdr:col>45</xdr:col>
      <xdr:colOff>591119</xdr:colOff>
      <xdr:row>80</xdr:row>
      <xdr:rowOff>108832</xdr:rowOff>
    </xdr:from>
    <xdr:to>
      <xdr:col>46</xdr:col>
      <xdr:colOff>1178717</xdr:colOff>
      <xdr:row>84</xdr:row>
      <xdr:rowOff>28450</xdr:rowOff>
    </xdr:to>
    <xdr:sp macro="" textlink="">
      <xdr:nvSpPr>
        <xdr:cNvPr id="3" name="10 Rectángulo redondeado">
          <a:hlinkClick xmlns:r="http://schemas.openxmlformats.org/officeDocument/2006/relationships" r:id="rId2"/>
          <a:extLst>
            <a:ext uri="{FF2B5EF4-FFF2-40B4-BE49-F238E27FC236}">
              <a16:creationId xmlns:a16="http://schemas.microsoft.com/office/drawing/2014/main" id="{00000000-0008-0000-0000-000003000000}"/>
            </a:ext>
          </a:extLst>
        </xdr:cNvPr>
        <xdr:cNvSpPr/>
      </xdr:nvSpPr>
      <xdr:spPr>
        <a:xfrm>
          <a:off x="20317394" y="18911182"/>
          <a:ext cx="1787748" cy="56731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41</xdr:col>
      <xdr:colOff>714375</xdr:colOff>
      <xdr:row>80</xdr:row>
      <xdr:rowOff>95250</xdr:rowOff>
    </xdr:from>
    <xdr:to>
      <xdr:col>45</xdr:col>
      <xdr:colOff>452437</xdr:colOff>
      <xdr:row>84</xdr:row>
      <xdr:rowOff>47456</xdr:rowOff>
    </xdr:to>
    <xdr:sp macro="" textlink="">
      <xdr:nvSpPr>
        <xdr:cNvPr id="5" name="7 Rectángulo redondeado">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17668875" y="18897600"/>
          <a:ext cx="2509837" cy="59990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editAs="oneCell">
    <xdr:from>
      <xdr:col>0</xdr:col>
      <xdr:colOff>119062</xdr:colOff>
      <xdr:row>0</xdr:row>
      <xdr:rowOff>0</xdr:rowOff>
    </xdr:from>
    <xdr:to>
      <xdr:col>1</xdr:col>
      <xdr:colOff>767590</xdr:colOff>
      <xdr:row>3</xdr:row>
      <xdr:rowOff>236281</xdr:rowOff>
    </xdr:to>
    <xdr:pic>
      <xdr:nvPicPr>
        <xdr:cNvPr id="6" name="8 Imagen">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9062" y="0"/>
          <a:ext cx="1042988" cy="940594"/>
        </a:xfrm>
        <a:prstGeom prst="rect">
          <a:avLst/>
        </a:prstGeom>
        <a:noFill/>
        <a:ln>
          <a:noFill/>
        </a:ln>
      </xdr:spPr>
    </xdr:pic>
    <xdr:clientData/>
  </xdr:twoCellAnchor>
  <xdr:twoCellAnchor>
    <xdr:from>
      <xdr:col>46</xdr:col>
      <xdr:colOff>1309687</xdr:colOff>
      <xdr:row>80</xdr:row>
      <xdr:rowOff>95250</xdr:rowOff>
    </xdr:from>
    <xdr:to>
      <xdr:col>49</xdr:col>
      <xdr:colOff>1153535</xdr:colOff>
      <xdr:row>84</xdr:row>
      <xdr:rowOff>22225</xdr:rowOff>
    </xdr:to>
    <xdr:sp macro="" textlink="">
      <xdr:nvSpPr>
        <xdr:cNvPr id="7" name="5 Rectángulo redondeado">
          <a:hlinkClick xmlns:r="http://schemas.openxmlformats.org/officeDocument/2006/relationships" r:id="rId5"/>
          <a:extLst>
            <a:ext uri="{FF2B5EF4-FFF2-40B4-BE49-F238E27FC236}">
              <a16:creationId xmlns:a16="http://schemas.microsoft.com/office/drawing/2014/main" id="{00000000-0008-0000-0000-000007000000}"/>
            </a:ext>
          </a:extLst>
        </xdr:cNvPr>
        <xdr:cNvSpPr/>
      </xdr:nvSpPr>
      <xdr:spPr>
        <a:xfrm>
          <a:off x="22236112" y="18897600"/>
          <a:ext cx="1320223"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1238250</xdr:colOff>
      <xdr:row>76</xdr:row>
      <xdr:rowOff>137319</xdr:rowOff>
    </xdr:from>
    <xdr:to>
      <xdr:col>11</xdr:col>
      <xdr:colOff>1309688</xdr:colOff>
      <xdr:row>80</xdr:row>
      <xdr:rowOff>71437</xdr:rowOff>
    </xdr:to>
    <xdr:sp macro="" textlink="">
      <xdr:nvSpPr>
        <xdr:cNvPr id="5" name="4 Rectángulo redondeado">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13882688" y="18651538"/>
          <a:ext cx="1583531" cy="60086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11</xdr:col>
      <xdr:colOff>1500301</xdr:colOff>
      <xdr:row>76</xdr:row>
      <xdr:rowOff>89695</xdr:rowOff>
    </xdr:from>
    <xdr:to>
      <xdr:col>13</xdr:col>
      <xdr:colOff>107155</xdr:colOff>
      <xdr:row>80</xdr:row>
      <xdr:rowOff>11906</xdr:rowOff>
    </xdr:to>
    <xdr:sp macro="" textlink="">
      <xdr:nvSpPr>
        <xdr:cNvPr id="6" name="5 Rectángulo redondeado">
          <a:hlinkClick xmlns:r="http://schemas.openxmlformats.org/officeDocument/2006/relationships" r:id="rId2"/>
          <a:extLst>
            <a:ext uri="{FF2B5EF4-FFF2-40B4-BE49-F238E27FC236}">
              <a16:creationId xmlns:a16="http://schemas.microsoft.com/office/drawing/2014/main" id="{00000000-0008-0000-0100-000006000000}"/>
            </a:ext>
          </a:extLst>
        </xdr:cNvPr>
        <xdr:cNvSpPr/>
      </xdr:nvSpPr>
      <xdr:spPr>
        <a:xfrm>
          <a:off x="15656832" y="18603914"/>
          <a:ext cx="1571511" cy="588961"/>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Instructivo</a:t>
          </a:r>
        </a:p>
      </xdr:txBody>
    </xdr:sp>
    <xdr:clientData/>
  </xdr:twoCellAnchor>
  <xdr:twoCellAnchor>
    <xdr:from>
      <xdr:col>9</xdr:col>
      <xdr:colOff>705304</xdr:colOff>
      <xdr:row>76</xdr:row>
      <xdr:rowOff>159883</xdr:rowOff>
    </xdr:from>
    <xdr:to>
      <xdr:col>10</xdr:col>
      <xdr:colOff>952500</xdr:colOff>
      <xdr:row>80</xdr:row>
      <xdr:rowOff>71436</xdr:rowOff>
    </xdr:to>
    <xdr:sp macro="" textlink="">
      <xdr:nvSpPr>
        <xdr:cNvPr id="7" name="6 Rectángulo redondeado">
          <a:hlinkClick xmlns:r="http://schemas.openxmlformats.org/officeDocument/2006/relationships" r:id="rId3"/>
          <a:extLst>
            <a:ext uri="{FF2B5EF4-FFF2-40B4-BE49-F238E27FC236}">
              <a16:creationId xmlns:a16="http://schemas.microsoft.com/office/drawing/2014/main" id="{00000000-0008-0000-0100-000007000000}"/>
            </a:ext>
          </a:extLst>
        </xdr:cNvPr>
        <xdr:cNvSpPr/>
      </xdr:nvSpPr>
      <xdr:spPr>
        <a:xfrm>
          <a:off x="12040054" y="18674102"/>
          <a:ext cx="1556884" cy="57830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10</xdr:col>
      <xdr:colOff>547687</xdr:colOff>
      <xdr:row>81</xdr:row>
      <xdr:rowOff>89694</xdr:rowOff>
    </xdr:from>
    <xdr:to>
      <xdr:col>12</xdr:col>
      <xdr:colOff>530793</xdr:colOff>
      <xdr:row>86</xdr:row>
      <xdr:rowOff>11905</xdr:rowOff>
    </xdr:to>
    <xdr:sp macro="" textlink="">
      <xdr:nvSpPr>
        <xdr:cNvPr id="9" name="8 Rectángulo redondeado">
          <a:hlinkClick xmlns:r="http://schemas.openxmlformats.org/officeDocument/2006/relationships" r:id="rId4"/>
          <a:extLst>
            <a:ext uri="{FF2B5EF4-FFF2-40B4-BE49-F238E27FC236}">
              <a16:creationId xmlns:a16="http://schemas.microsoft.com/office/drawing/2014/main" id="{00000000-0008-0000-0100-000009000000}"/>
            </a:ext>
          </a:extLst>
        </xdr:cNvPr>
        <xdr:cNvSpPr/>
      </xdr:nvSpPr>
      <xdr:spPr>
        <a:xfrm>
          <a:off x="13192125" y="19437350"/>
          <a:ext cx="3007293" cy="75564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Aplicativo  Acciones Preventivas,  Correctivas y de Mejora</a:t>
          </a:r>
        </a:p>
      </xdr:txBody>
    </xdr:sp>
    <xdr:clientData/>
  </xdr:twoCellAnchor>
  <xdr:twoCellAnchor editAs="oneCell">
    <xdr:from>
      <xdr:col>0</xdr:col>
      <xdr:colOff>106590</xdr:colOff>
      <xdr:row>0</xdr:row>
      <xdr:rowOff>0</xdr:rowOff>
    </xdr:from>
    <xdr:to>
      <xdr:col>1</xdr:col>
      <xdr:colOff>605520</xdr:colOff>
      <xdr:row>3</xdr:row>
      <xdr:rowOff>144356</xdr:rowOff>
    </xdr:to>
    <xdr:pic>
      <xdr:nvPicPr>
        <xdr:cNvPr id="10" name="9 Imagen">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6590" y="0"/>
          <a:ext cx="1038680" cy="936058"/>
        </a:xfrm>
        <a:prstGeom prst="rect">
          <a:avLst/>
        </a:prstGeom>
        <a:noFill/>
        <a:ln>
          <a:noFill/>
        </a:ln>
      </xdr:spPr>
    </xdr:pic>
    <xdr:clientData/>
  </xdr:twoCellAnchor>
  <xdr:twoCellAnchor>
    <xdr:from>
      <xdr:col>13</xdr:col>
      <xdr:colOff>238125</xdr:colOff>
      <xdr:row>76</xdr:row>
      <xdr:rowOff>111125</xdr:rowOff>
    </xdr:from>
    <xdr:to>
      <xdr:col>13</xdr:col>
      <xdr:colOff>1558348</xdr:colOff>
      <xdr:row>80</xdr:row>
      <xdr:rowOff>69850</xdr:rowOff>
    </xdr:to>
    <xdr:sp macro="" textlink="">
      <xdr:nvSpPr>
        <xdr:cNvPr id="8" name="5 Rectángulo redondeado">
          <a:hlinkClick xmlns:r="http://schemas.openxmlformats.org/officeDocument/2006/relationships" r:id="rId6"/>
          <a:extLst>
            <a:ext uri="{FF2B5EF4-FFF2-40B4-BE49-F238E27FC236}">
              <a16:creationId xmlns:a16="http://schemas.microsoft.com/office/drawing/2014/main" id="{00000000-0008-0000-0100-000008000000}"/>
            </a:ext>
          </a:extLst>
        </xdr:cNvPr>
        <xdr:cNvSpPr/>
      </xdr:nvSpPr>
      <xdr:spPr>
        <a:xfrm>
          <a:off x="17335500" y="18716625"/>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285751</xdr:colOff>
      <xdr:row>78</xdr:row>
      <xdr:rowOff>158750</xdr:rowOff>
    </xdr:from>
    <xdr:to>
      <xdr:col>17</xdr:col>
      <xdr:colOff>963037</xdr:colOff>
      <xdr:row>82</xdr:row>
      <xdr:rowOff>85725</xdr:rowOff>
    </xdr:to>
    <xdr:sp macro="" textlink="">
      <xdr:nvSpPr>
        <xdr:cNvPr id="6" name="5 Rectángulo redondeado">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a:xfrm>
          <a:off x="19173826" y="179419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a:t>
          </a:r>
          <a:r>
            <a:rPr lang="es-ES" sz="1100" b="1" baseline="0"/>
            <a:t> Contingencia</a:t>
          </a:r>
          <a:endParaRPr lang="es-ES" sz="1100" b="1"/>
        </a:p>
      </xdr:txBody>
    </xdr:sp>
    <xdr:clientData/>
  </xdr:twoCellAnchor>
  <xdr:twoCellAnchor>
    <xdr:from>
      <xdr:col>17</xdr:col>
      <xdr:colOff>1219199</xdr:colOff>
      <xdr:row>78</xdr:row>
      <xdr:rowOff>152400</xdr:rowOff>
    </xdr:from>
    <xdr:to>
      <xdr:col>18</xdr:col>
      <xdr:colOff>210128</xdr:colOff>
      <xdr:row>82</xdr:row>
      <xdr:rowOff>66964</xdr:rowOff>
    </xdr:to>
    <xdr:sp macro="" textlink="">
      <xdr:nvSpPr>
        <xdr:cNvPr id="7" name="6 Rectángulo redondeado">
          <a:hlinkClick xmlns:r="http://schemas.openxmlformats.org/officeDocument/2006/relationships" r:id="rId2"/>
          <a:extLst>
            <a:ext uri="{FF2B5EF4-FFF2-40B4-BE49-F238E27FC236}">
              <a16:creationId xmlns:a16="http://schemas.microsoft.com/office/drawing/2014/main" id="{00000000-0008-0000-0200-000007000000}"/>
            </a:ext>
          </a:extLst>
        </xdr:cNvPr>
        <xdr:cNvSpPr/>
      </xdr:nvSpPr>
      <xdr:spPr>
        <a:xfrm>
          <a:off x="20754974" y="17935575"/>
          <a:ext cx="1372179" cy="562264"/>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11</xdr:col>
      <xdr:colOff>1943100</xdr:colOff>
      <xdr:row>78</xdr:row>
      <xdr:rowOff>133350</xdr:rowOff>
    </xdr:from>
    <xdr:to>
      <xdr:col>14</xdr:col>
      <xdr:colOff>886836</xdr:colOff>
      <xdr:row>82</xdr:row>
      <xdr:rowOff>60325</xdr:rowOff>
    </xdr:to>
    <xdr:sp macro="" textlink="">
      <xdr:nvSpPr>
        <xdr:cNvPr id="9" name="8 Rectángulo redondeado">
          <a:hlinkClick xmlns:r="http://schemas.openxmlformats.org/officeDocument/2006/relationships" r:id="rId3"/>
          <a:extLst>
            <a:ext uri="{FF2B5EF4-FFF2-40B4-BE49-F238E27FC236}">
              <a16:creationId xmlns:a16="http://schemas.microsoft.com/office/drawing/2014/main" id="{00000000-0008-0000-0200-000009000000}"/>
            </a:ext>
          </a:extLst>
        </xdr:cNvPr>
        <xdr:cNvSpPr/>
      </xdr:nvSpPr>
      <xdr:spPr>
        <a:xfrm>
          <a:off x="17554575" y="179165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Mapa</a:t>
          </a:r>
          <a:r>
            <a:rPr lang="es-ES" sz="1100" b="1" baseline="0"/>
            <a:t> de Riesgo</a:t>
          </a:r>
          <a:endParaRPr lang="es-ES" sz="1100" b="1"/>
        </a:p>
      </xdr:txBody>
    </xdr:sp>
    <xdr:clientData/>
  </xdr:twoCellAnchor>
  <xdr:twoCellAnchor>
    <xdr:from>
      <xdr:col>14</xdr:col>
      <xdr:colOff>323850</xdr:colOff>
      <xdr:row>83</xdr:row>
      <xdr:rowOff>19050</xdr:rowOff>
    </xdr:from>
    <xdr:to>
      <xdr:col>17</xdr:col>
      <xdr:colOff>1628775</xdr:colOff>
      <xdr:row>88</xdr:row>
      <xdr:rowOff>28575</xdr:rowOff>
    </xdr:to>
    <xdr:sp macro="" textlink="">
      <xdr:nvSpPr>
        <xdr:cNvPr id="8" name="7 Rectángulo redondeado">
          <a:hlinkClick xmlns:r="http://schemas.openxmlformats.org/officeDocument/2006/relationships" r:id="rId4"/>
          <a:extLst>
            <a:ext uri="{FF2B5EF4-FFF2-40B4-BE49-F238E27FC236}">
              <a16:creationId xmlns:a16="http://schemas.microsoft.com/office/drawing/2014/main" id="{00000000-0008-0000-0200-000008000000}"/>
            </a:ext>
          </a:extLst>
        </xdr:cNvPr>
        <xdr:cNvSpPr/>
      </xdr:nvSpPr>
      <xdr:spPr>
        <a:xfrm>
          <a:off x="18316575" y="18611850"/>
          <a:ext cx="2847975" cy="81915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Acciones Preventivas, Correctivas y de Mejora</a:t>
          </a:r>
        </a:p>
      </xdr:txBody>
    </xdr:sp>
    <xdr:clientData/>
  </xdr:twoCellAnchor>
  <xdr:twoCellAnchor editAs="oneCell">
    <xdr:from>
      <xdr:col>0</xdr:col>
      <xdr:colOff>59529</xdr:colOff>
      <xdr:row>0</xdr:row>
      <xdr:rowOff>0</xdr:rowOff>
    </xdr:from>
    <xdr:to>
      <xdr:col>1</xdr:col>
      <xdr:colOff>750092</xdr:colOff>
      <xdr:row>3</xdr:row>
      <xdr:rowOff>214313</xdr:rowOff>
    </xdr:to>
    <xdr:pic>
      <xdr:nvPicPr>
        <xdr:cNvPr id="10" name="9 Imagen">
          <a:extLst>
            <a:ext uri="{FF2B5EF4-FFF2-40B4-BE49-F238E27FC236}">
              <a16:creationId xmlns:a16="http://schemas.microsoft.com/office/drawing/2014/main" id="{00000000-0008-0000-0200-00000A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9529" y="0"/>
          <a:ext cx="1047751" cy="940594"/>
        </a:xfrm>
        <a:prstGeom prst="rect">
          <a:avLst/>
        </a:prstGeom>
        <a:noFill/>
        <a:ln>
          <a:noFill/>
        </a:ln>
      </xdr:spPr>
    </xdr:pic>
    <xdr:clientData/>
  </xdr:twoCellAnchor>
  <xdr:twoCellAnchor>
    <xdr:from>
      <xdr:col>18</xdr:col>
      <xdr:colOff>369094</xdr:colOff>
      <xdr:row>79</xdr:row>
      <xdr:rowOff>11906</xdr:rowOff>
    </xdr:from>
    <xdr:to>
      <xdr:col>26</xdr:col>
      <xdr:colOff>1070192</xdr:colOff>
      <xdr:row>82</xdr:row>
      <xdr:rowOff>105568</xdr:rowOff>
    </xdr:to>
    <xdr:sp macro="" textlink="">
      <xdr:nvSpPr>
        <xdr:cNvPr id="12" name="5 Rectángulo redondeado">
          <a:hlinkClick xmlns:r="http://schemas.openxmlformats.org/officeDocument/2006/relationships" r:id="rId6"/>
          <a:extLst>
            <a:ext uri="{FF2B5EF4-FFF2-40B4-BE49-F238E27FC236}">
              <a16:creationId xmlns:a16="http://schemas.microsoft.com/office/drawing/2014/main" id="{00000000-0008-0000-0200-00000C000000}"/>
            </a:ext>
          </a:extLst>
        </xdr:cNvPr>
        <xdr:cNvSpPr/>
      </xdr:nvSpPr>
      <xdr:spPr>
        <a:xfrm>
          <a:off x="22562344" y="17883187"/>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486834</xdr:colOff>
      <xdr:row>96</xdr:row>
      <xdr:rowOff>137583</xdr:rowOff>
    </xdr:from>
    <xdr:to>
      <xdr:col>7</xdr:col>
      <xdr:colOff>145521</xdr:colOff>
      <xdr:row>100</xdr:row>
      <xdr:rowOff>60372</xdr:rowOff>
    </xdr:to>
    <xdr:sp macro="" textlink="">
      <xdr:nvSpPr>
        <xdr:cNvPr id="13" name="4 Rectángulo redondeado">
          <a:hlinkClick xmlns:r="http://schemas.openxmlformats.org/officeDocument/2006/relationships" r:id="rId1"/>
          <a:extLst>
            <a:ext uri="{FF2B5EF4-FFF2-40B4-BE49-F238E27FC236}">
              <a16:creationId xmlns:a16="http://schemas.microsoft.com/office/drawing/2014/main" id="{00000000-0008-0000-0400-00000D000000}"/>
            </a:ext>
          </a:extLst>
        </xdr:cNvPr>
        <xdr:cNvSpPr/>
      </xdr:nvSpPr>
      <xdr:spPr>
        <a:xfrm>
          <a:off x="3704167" y="17092083"/>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7</xdr:col>
      <xdr:colOff>558801</xdr:colOff>
      <xdr:row>96</xdr:row>
      <xdr:rowOff>137583</xdr:rowOff>
    </xdr:from>
    <xdr:to>
      <xdr:col>11</xdr:col>
      <xdr:colOff>360317</xdr:colOff>
      <xdr:row>100</xdr:row>
      <xdr:rowOff>60372</xdr:rowOff>
    </xdr:to>
    <xdr:sp macro="" textlink="">
      <xdr:nvSpPr>
        <xdr:cNvPr id="14" name="5 Rectángulo redondeado">
          <a:hlinkClick xmlns:r="http://schemas.openxmlformats.org/officeDocument/2006/relationships" r:id="rId2"/>
          <a:extLst>
            <a:ext uri="{FF2B5EF4-FFF2-40B4-BE49-F238E27FC236}">
              <a16:creationId xmlns:a16="http://schemas.microsoft.com/office/drawing/2014/main" id="{00000000-0008-0000-0400-00000E000000}"/>
            </a:ext>
          </a:extLst>
        </xdr:cNvPr>
        <xdr:cNvSpPr/>
      </xdr:nvSpPr>
      <xdr:spPr>
        <a:xfrm>
          <a:off x="5342468" y="17092083"/>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12</xdr:col>
      <xdr:colOff>156009</xdr:colOff>
      <xdr:row>96</xdr:row>
      <xdr:rowOff>139891</xdr:rowOff>
    </xdr:from>
    <xdr:to>
      <xdr:col>13</xdr:col>
      <xdr:colOff>453786</xdr:colOff>
      <xdr:row>100</xdr:row>
      <xdr:rowOff>62680</xdr:rowOff>
    </xdr:to>
    <xdr:sp macro="" textlink="">
      <xdr:nvSpPr>
        <xdr:cNvPr id="15" name="6 Rectángulo redondeado">
          <a:hlinkClick xmlns:r="http://schemas.openxmlformats.org/officeDocument/2006/relationships" r:id="rId3"/>
          <a:extLst>
            <a:ext uri="{FF2B5EF4-FFF2-40B4-BE49-F238E27FC236}">
              <a16:creationId xmlns:a16="http://schemas.microsoft.com/office/drawing/2014/main" id="{00000000-0008-0000-0400-00000F000000}"/>
            </a:ext>
          </a:extLst>
        </xdr:cNvPr>
        <xdr:cNvSpPr/>
      </xdr:nvSpPr>
      <xdr:spPr>
        <a:xfrm>
          <a:off x="7236259" y="17094391"/>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6</xdr:col>
      <xdr:colOff>657851</xdr:colOff>
      <xdr:row>101</xdr:row>
      <xdr:rowOff>60371</xdr:rowOff>
    </xdr:from>
    <xdr:to>
      <xdr:col>12</xdr:col>
      <xdr:colOff>533737</xdr:colOff>
      <xdr:row>105</xdr:row>
      <xdr:rowOff>103666</xdr:rowOff>
    </xdr:to>
    <xdr:sp macro="" textlink="">
      <xdr:nvSpPr>
        <xdr:cNvPr id="16" name="9 Rectángulo redondeado">
          <a:hlinkClick xmlns:r="http://schemas.openxmlformats.org/officeDocument/2006/relationships" r:id="rId4"/>
          <a:extLst>
            <a:ext uri="{FF2B5EF4-FFF2-40B4-BE49-F238E27FC236}">
              <a16:creationId xmlns:a16="http://schemas.microsoft.com/office/drawing/2014/main" id="{00000000-0008-0000-0400-000010000000}"/>
            </a:ext>
          </a:extLst>
        </xdr:cNvPr>
        <xdr:cNvSpPr/>
      </xdr:nvSpPr>
      <xdr:spPr>
        <a:xfrm>
          <a:off x="4658351" y="17808621"/>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editAs="oneCell">
    <xdr:from>
      <xdr:col>10</xdr:col>
      <xdr:colOff>114960</xdr:colOff>
      <xdr:row>37</xdr:row>
      <xdr:rowOff>254002</xdr:rowOff>
    </xdr:from>
    <xdr:to>
      <xdr:col>19</xdr:col>
      <xdr:colOff>188291</xdr:colOff>
      <xdr:row>68</xdr:row>
      <xdr:rowOff>10584</xdr:rowOff>
    </xdr:to>
    <xdr:pic>
      <xdr:nvPicPr>
        <xdr:cNvPr id="6" name="Imagen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893460" y="7027335"/>
          <a:ext cx="8074331" cy="5630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238125</xdr:colOff>
      <xdr:row>71</xdr:row>
      <xdr:rowOff>66675</xdr:rowOff>
    </xdr:from>
    <xdr:to>
      <xdr:col>5</xdr:col>
      <xdr:colOff>405871</xdr:colOff>
      <xdr:row>74</xdr:row>
      <xdr:rowOff>138689</xdr:rowOff>
    </xdr:to>
    <xdr:sp macro="" textlink="">
      <xdr:nvSpPr>
        <xdr:cNvPr id="5" name="4 Rectángulo redondeado">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a:off x="4638675" y="18021300"/>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6" name="5 Rectángulo redondeado">
          <a:hlinkClick xmlns:r="http://schemas.openxmlformats.org/officeDocument/2006/relationships" r:id="rId2"/>
          <a:extLst>
            <a:ext uri="{FF2B5EF4-FFF2-40B4-BE49-F238E27FC236}">
              <a16:creationId xmlns:a16="http://schemas.microsoft.com/office/drawing/2014/main" id="{00000000-0008-0000-0500-000006000000}"/>
            </a:ext>
          </a:extLst>
        </xdr:cNvPr>
        <xdr:cNvSpPr/>
      </xdr:nvSpPr>
      <xdr:spPr>
        <a:xfrm>
          <a:off x="6276976" y="18021300"/>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7" name="6 Rectángulo redondeado">
          <a:hlinkClick xmlns:r="http://schemas.openxmlformats.org/officeDocument/2006/relationships" r:id="rId3"/>
          <a:extLst>
            <a:ext uri="{FF2B5EF4-FFF2-40B4-BE49-F238E27FC236}">
              <a16:creationId xmlns:a16="http://schemas.microsoft.com/office/drawing/2014/main" id="{00000000-0008-0000-0500-000007000000}"/>
            </a:ext>
          </a:extLst>
        </xdr:cNvPr>
        <xdr:cNvSpPr/>
      </xdr:nvSpPr>
      <xdr:spPr>
        <a:xfrm>
          <a:off x="8170767" y="18023608"/>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8" name="9 Rectángulo redondeado">
          <a:hlinkClick xmlns:r="http://schemas.openxmlformats.org/officeDocument/2006/relationships" r:id="rId4"/>
          <a:extLst>
            <a:ext uri="{FF2B5EF4-FFF2-40B4-BE49-F238E27FC236}">
              <a16:creationId xmlns:a16="http://schemas.microsoft.com/office/drawing/2014/main" id="{00000000-0008-0000-0500-000008000000}"/>
            </a:ext>
          </a:extLst>
        </xdr:cNvPr>
        <xdr:cNvSpPr/>
      </xdr:nvSpPr>
      <xdr:spPr>
        <a:xfrm>
          <a:off x="5592859" y="18737838"/>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9" name="2 Conector recto">
          <a:extLst>
            <a:ext uri="{FF2B5EF4-FFF2-40B4-BE49-F238E27FC236}">
              <a16:creationId xmlns:a16="http://schemas.microsoft.com/office/drawing/2014/main" id="{00000000-0008-0000-0500-000009000000}"/>
            </a:ext>
          </a:extLst>
        </xdr:cNvPr>
        <xdr:cNvCxnSpPr/>
      </xdr:nvCxnSpPr>
      <xdr:spPr>
        <a:xfrm flipH="1">
          <a:off x="3362" y="257175"/>
          <a:ext cx="1206313" cy="26401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0" name="5 Conector recto">
          <a:extLst>
            <a:ext uri="{FF2B5EF4-FFF2-40B4-BE49-F238E27FC236}">
              <a16:creationId xmlns:a16="http://schemas.microsoft.com/office/drawing/2014/main" id="{00000000-0008-0000-0500-00000A000000}"/>
            </a:ext>
          </a:extLst>
        </xdr:cNvPr>
        <xdr:cNvCxnSpPr/>
      </xdr:nvCxnSpPr>
      <xdr:spPr>
        <a:xfrm flipH="1">
          <a:off x="1" y="10434918"/>
          <a:ext cx="1228724" cy="728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71</xdr:row>
      <xdr:rowOff>66675</xdr:rowOff>
    </xdr:from>
    <xdr:to>
      <xdr:col>5</xdr:col>
      <xdr:colOff>405871</xdr:colOff>
      <xdr:row>74</xdr:row>
      <xdr:rowOff>138689</xdr:rowOff>
    </xdr:to>
    <xdr:sp macro="" textlink="">
      <xdr:nvSpPr>
        <xdr:cNvPr id="11" name="4 Rectángulo redondeado">
          <a:hlinkClick xmlns:r="http://schemas.openxmlformats.org/officeDocument/2006/relationships" r:id="rId1"/>
          <a:extLst>
            <a:ext uri="{FF2B5EF4-FFF2-40B4-BE49-F238E27FC236}">
              <a16:creationId xmlns:a16="http://schemas.microsoft.com/office/drawing/2014/main" id="{00000000-0008-0000-0500-00000B000000}"/>
            </a:ext>
          </a:extLst>
        </xdr:cNvPr>
        <xdr:cNvSpPr/>
      </xdr:nvSpPr>
      <xdr:spPr>
        <a:xfrm>
          <a:off x="5257800" y="28841700"/>
          <a:ext cx="1482196"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12" name="5 Rectángulo redondeado">
          <a:hlinkClick xmlns:r="http://schemas.openxmlformats.org/officeDocument/2006/relationships" r:id="rId2"/>
          <a:extLst>
            <a:ext uri="{FF2B5EF4-FFF2-40B4-BE49-F238E27FC236}">
              <a16:creationId xmlns:a16="http://schemas.microsoft.com/office/drawing/2014/main" id="{00000000-0008-0000-0500-00000C000000}"/>
            </a:ext>
          </a:extLst>
        </xdr:cNvPr>
        <xdr:cNvSpPr/>
      </xdr:nvSpPr>
      <xdr:spPr>
        <a:xfrm>
          <a:off x="7153276" y="28841700"/>
          <a:ext cx="195628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13" name="6 Rectángulo redondeado">
          <a:hlinkClick xmlns:r="http://schemas.openxmlformats.org/officeDocument/2006/relationships" r:id="rId3"/>
          <a:extLst>
            <a:ext uri="{FF2B5EF4-FFF2-40B4-BE49-F238E27FC236}">
              <a16:creationId xmlns:a16="http://schemas.microsoft.com/office/drawing/2014/main" id="{00000000-0008-0000-0500-00000D000000}"/>
            </a:ext>
          </a:extLst>
        </xdr:cNvPr>
        <xdr:cNvSpPr/>
      </xdr:nvSpPr>
      <xdr:spPr>
        <a:xfrm>
          <a:off x="9561417" y="28844008"/>
          <a:ext cx="1465119"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14" name="9 Rectángulo redondeado">
          <a:hlinkClick xmlns:r="http://schemas.openxmlformats.org/officeDocument/2006/relationships" r:id="rId4"/>
          <a:extLst>
            <a:ext uri="{FF2B5EF4-FFF2-40B4-BE49-F238E27FC236}">
              <a16:creationId xmlns:a16="http://schemas.microsoft.com/office/drawing/2014/main" id="{00000000-0008-0000-0500-00000E000000}"/>
            </a:ext>
          </a:extLst>
        </xdr:cNvPr>
        <xdr:cNvSpPr/>
      </xdr:nvSpPr>
      <xdr:spPr>
        <a:xfrm>
          <a:off x="6469159" y="29558238"/>
          <a:ext cx="346998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15" name="2 Conector recto">
          <a:extLst>
            <a:ext uri="{FF2B5EF4-FFF2-40B4-BE49-F238E27FC236}">
              <a16:creationId xmlns:a16="http://schemas.microsoft.com/office/drawing/2014/main" id="{00000000-0008-0000-0500-00000F000000}"/>
            </a:ext>
          </a:extLst>
        </xdr:cNvPr>
        <xdr:cNvCxnSpPr/>
      </xdr:nvCxnSpPr>
      <xdr:spPr>
        <a:xfrm flipH="1">
          <a:off x="3362" y="257175"/>
          <a:ext cx="1072963" cy="2821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6" name="5 Conector recto">
          <a:extLst>
            <a:ext uri="{FF2B5EF4-FFF2-40B4-BE49-F238E27FC236}">
              <a16:creationId xmlns:a16="http://schemas.microsoft.com/office/drawing/2014/main" id="{00000000-0008-0000-0500-000010000000}"/>
            </a:ext>
          </a:extLst>
        </xdr:cNvPr>
        <xdr:cNvCxnSpPr/>
      </xdr:nvCxnSpPr>
      <xdr:spPr>
        <a:xfrm flipH="1">
          <a:off x="1" y="16502343"/>
          <a:ext cx="1076324" cy="62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71</xdr:row>
      <xdr:rowOff>66675</xdr:rowOff>
    </xdr:from>
    <xdr:to>
      <xdr:col>5</xdr:col>
      <xdr:colOff>405871</xdr:colOff>
      <xdr:row>74</xdr:row>
      <xdr:rowOff>138689</xdr:rowOff>
    </xdr:to>
    <xdr:sp macro="" textlink="">
      <xdr:nvSpPr>
        <xdr:cNvPr id="17" name="4 Rectángulo redondeado">
          <a:hlinkClick xmlns:r="http://schemas.openxmlformats.org/officeDocument/2006/relationships" r:id="rId1"/>
          <a:extLst>
            <a:ext uri="{FF2B5EF4-FFF2-40B4-BE49-F238E27FC236}">
              <a16:creationId xmlns:a16="http://schemas.microsoft.com/office/drawing/2014/main" id="{00000000-0008-0000-0500-000011000000}"/>
            </a:ext>
          </a:extLst>
        </xdr:cNvPr>
        <xdr:cNvSpPr/>
      </xdr:nvSpPr>
      <xdr:spPr>
        <a:xfrm>
          <a:off x="5257800" y="28841700"/>
          <a:ext cx="1482196"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18" name="5 Rectángulo redondeado">
          <a:hlinkClick xmlns:r="http://schemas.openxmlformats.org/officeDocument/2006/relationships" r:id="rId2"/>
          <a:extLst>
            <a:ext uri="{FF2B5EF4-FFF2-40B4-BE49-F238E27FC236}">
              <a16:creationId xmlns:a16="http://schemas.microsoft.com/office/drawing/2014/main" id="{00000000-0008-0000-0500-000012000000}"/>
            </a:ext>
          </a:extLst>
        </xdr:cNvPr>
        <xdr:cNvSpPr/>
      </xdr:nvSpPr>
      <xdr:spPr>
        <a:xfrm>
          <a:off x="7153276" y="28841700"/>
          <a:ext cx="195628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19" name="6 Rectángulo redondeado">
          <a:hlinkClick xmlns:r="http://schemas.openxmlformats.org/officeDocument/2006/relationships" r:id="rId3"/>
          <a:extLst>
            <a:ext uri="{FF2B5EF4-FFF2-40B4-BE49-F238E27FC236}">
              <a16:creationId xmlns:a16="http://schemas.microsoft.com/office/drawing/2014/main" id="{00000000-0008-0000-0500-000013000000}"/>
            </a:ext>
          </a:extLst>
        </xdr:cNvPr>
        <xdr:cNvSpPr/>
      </xdr:nvSpPr>
      <xdr:spPr>
        <a:xfrm>
          <a:off x="9561417" y="28844008"/>
          <a:ext cx="1465119"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20" name="9 Rectángulo redondeado">
          <a:hlinkClick xmlns:r="http://schemas.openxmlformats.org/officeDocument/2006/relationships" r:id="rId4"/>
          <a:extLst>
            <a:ext uri="{FF2B5EF4-FFF2-40B4-BE49-F238E27FC236}">
              <a16:creationId xmlns:a16="http://schemas.microsoft.com/office/drawing/2014/main" id="{00000000-0008-0000-0500-000014000000}"/>
            </a:ext>
          </a:extLst>
        </xdr:cNvPr>
        <xdr:cNvSpPr/>
      </xdr:nvSpPr>
      <xdr:spPr>
        <a:xfrm>
          <a:off x="6469159" y="29558238"/>
          <a:ext cx="346998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21" name="2 Conector recto">
          <a:extLst>
            <a:ext uri="{FF2B5EF4-FFF2-40B4-BE49-F238E27FC236}">
              <a16:creationId xmlns:a16="http://schemas.microsoft.com/office/drawing/2014/main" id="{00000000-0008-0000-0500-000015000000}"/>
            </a:ext>
          </a:extLst>
        </xdr:cNvPr>
        <xdr:cNvCxnSpPr/>
      </xdr:nvCxnSpPr>
      <xdr:spPr>
        <a:xfrm flipH="1">
          <a:off x="3362" y="257175"/>
          <a:ext cx="1072963" cy="2821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22" name="5 Conector recto">
          <a:extLst>
            <a:ext uri="{FF2B5EF4-FFF2-40B4-BE49-F238E27FC236}">
              <a16:creationId xmlns:a16="http://schemas.microsoft.com/office/drawing/2014/main" id="{00000000-0008-0000-0500-000016000000}"/>
            </a:ext>
          </a:extLst>
        </xdr:cNvPr>
        <xdr:cNvCxnSpPr/>
      </xdr:nvCxnSpPr>
      <xdr:spPr>
        <a:xfrm flipH="1">
          <a:off x="1" y="16502343"/>
          <a:ext cx="1076324" cy="62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048417"/>
  <sheetViews>
    <sheetView showGridLines="0" zoomScale="85" zoomScaleNormal="85" zoomScaleSheetLayoutView="130" workbookViewId="0">
      <selection activeCell="B11" sqref="B11:B13"/>
    </sheetView>
  </sheetViews>
  <sheetFormatPr baseColWidth="10" defaultColWidth="11.42578125" defaultRowHeight="12.75" x14ac:dyDescent="0.2"/>
  <cols>
    <col min="1" max="1" width="6" style="3" customWidth="1"/>
    <col min="2" max="2" width="25.42578125" style="3" customWidth="1"/>
    <col min="3" max="3" width="37.42578125" style="3" customWidth="1"/>
    <col min="4" max="5" width="15.7109375" style="3" customWidth="1"/>
    <col min="6" max="6" width="35" style="3" customWidth="1"/>
    <col min="7" max="7" width="19.140625" style="4" customWidth="1"/>
    <col min="8" max="8" width="30" style="4" customWidth="1"/>
    <col min="9" max="9" width="28.7109375" style="4" customWidth="1"/>
    <col min="10" max="10" width="22.5703125" style="4" customWidth="1"/>
    <col min="11" max="11" width="18.7109375" style="4" customWidth="1"/>
    <col min="12" max="12" width="8.140625" style="4" hidden="1" customWidth="1"/>
    <col min="13" max="13" width="18.85546875" style="4" customWidth="1"/>
    <col min="14" max="14" width="6.140625" style="4" hidden="1" customWidth="1"/>
    <col min="15" max="15" width="10.28515625" style="4" customWidth="1"/>
    <col min="16" max="16" width="28.7109375" style="4" customWidth="1"/>
    <col min="17" max="17" width="8.28515625" style="4" hidden="1" customWidth="1"/>
    <col min="18" max="18" width="8.7109375" style="4" hidden="1" customWidth="1"/>
    <col min="19" max="19" width="6.28515625" style="4" hidden="1" customWidth="1"/>
    <col min="20" max="20" width="25.42578125" style="4" customWidth="1"/>
    <col min="21" max="21" width="8.42578125" style="4" hidden="1" customWidth="1"/>
    <col min="22" max="22" width="14.7109375" style="228" hidden="1" customWidth="1"/>
    <col min="23" max="23" width="12.28515625" style="228" hidden="1" customWidth="1"/>
    <col min="24" max="24" width="16.140625" style="4" customWidth="1"/>
    <col min="25" max="25" width="13.7109375" style="4" customWidth="1"/>
    <col min="26" max="26" width="6.28515625" style="228" hidden="1" customWidth="1"/>
    <col min="27" max="27" width="8.85546875" style="228" hidden="1" customWidth="1"/>
    <col min="28" max="28" width="7.42578125" style="228" hidden="1" customWidth="1"/>
    <col min="29" max="29" width="16.85546875" style="4" customWidth="1"/>
    <col min="30" max="30" width="14.85546875" style="4" customWidth="1"/>
    <col min="31" max="31" width="6.7109375" style="228" hidden="1" customWidth="1"/>
    <col min="32" max="33" width="7" style="228" hidden="1" customWidth="1"/>
    <col min="34" max="34" width="15.85546875" style="4" customWidth="1"/>
    <col min="35" max="35" width="13.85546875" style="4" customWidth="1"/>
    <col min="36" max="36" width="5.7109375" style="228" hidden="1" customWidth="1"/>
    <col min="37" max="37" width="9.28515625" style="228" hidden="1" customWidth="1"/>
    <col min="38" max="38" width="8" style="228" hidden="1" customWidth="1"/>
    <col min="39" max="39" width="15.28515625" style="4" customWidth="1"/>
    <col min="40" max="40" width="7.140625" style="4" hidden="1" customWidth="1"/>
    <col min="41" max="41" width="18.140625" style="38" customWidth="1"/>
    <col min="42" max="42" width="16" style="4" customWidth="1"/>
    <col min="43" max="43" width="14.28515625" style="4" customWidth="1"/>
    <col min="44" max="44" width="25.5703125" style="4" customWidth="1"/>
    <col min="45" max="45" width="19.28515625" style="4" customWidth="1"/>
    <col min="46" max="46" width="18" style="50" customWidth="1"/>
    <col min="47" max="47" width="22.140625" style="50" customWidth="1"/>
    <col min="48" max="48" width="16.7109375" style="50" customWidth="1"/>
    <col min="49" max="49" width="16.7109375" style="50" hidden="1" customWidth="1"/>
    <col min="50" max="50" width="29.42578125" style="50" customWidth="1"/>
    <col min="51" max="56" width="22.140625" style="50" customWidth="1"/>
    <col min="57" max="57" width="17" style="50" customWidth="1"/>
    <col min="58" max="59" width="11.42578125" style="3"/>
    <col min="60" max="60" width="12.5703125" style="3" customWidth="1"/>
    <col min="61" max="64" width="11.42578125" style="3"/>
    <col min="65" max="65" width="13.28515625" style="3" customWidth="1"/>
    <col min="66" max="16384" width="11.42578125" style="3"/>
  </cols>
  <sheetData>
    <row r="1" spans="1:75" s="1" customFormat="1" ht="18.75" customHeight="1" x14ac:dyDescent="0.2">
      <c r="A1" s="91"/>
      <c r="B1" s="92"/>
      <c r="C1" s="92"/>
      <c r="D1" s="92"/>
      <c r="E1" s="92"/>
      <c r="F1" s="92"/>
      <c r="G1" s="92"/>
      <c r="H1" s="92"/>
      <c r="I1" s="85"/>
      <c r="J1" s="85"/>
      <c r="K1" s="85"/>
      <c r="L1" s="85"/>
      <c r="M1" s="85"/>
      <c r="N1" s="85"/>
      <c r="O1" s="85"/>
      <c r="P1" s="85"/>
      <c r="Q1" s="85"/>
      <c r="R1" s="85"/>
      <c r="S1" s="85"/>
      <c r="T1" s="85"/>
      <c r="U1" s="85"/>
      <c r="V1" s="227"/>
      <c r="W1" s="227"/>
      <c r="X1" s="85"/>
      <c r="Y1" s="85"/>
      <c r="Z1" s="227"/>
      <c r="AA1" s="227"/>
      <c r="AB1" s="227"/>
      <c r="AC1" s="85"/>
      <c r="AD1" s="85"/>
      <c r="AE1" s="227"/>
      <c r="AF1" s="227"/>
      <c r="AG1" s="227"/>
      <c r="AH1" s="85"/>
      <c r="AI1" s="85"/>
      <c r="AJ1" s="227"/>
      <c r="AK1" s="227"/>
      <c r="AL1" s="227"/>
      <c r="AM1" s="85"/>
      <c r="AN1" s="85"/>
      <c r="AO1" s="186"/>
      <c r="AP1" s="85"/>
      <c r="AQ1" s="46"/>
      <c r="AR1" s="46"/>
      <c r="AS1" s="46"/>
      <c r="AT1" s="93"/>
      <c r="AU1" s="94"/>
      <c r="AV1" s="238" t="s">
        <v>66</v>
      </c>
      <c r="AW1" s="317"/>
      <c r="AX1" s="239" t="s">
        <v>65</v>
      </c>
      <c r="AY1" s="300"/>
      <c r="AZ1" s="300"/>
      <c r="BA1" s="300"/>
      <c r="BB1" s="300"/>
      <c r="BC1" s="300"/>
      <c r="BD1" s="300"/>
    </row>
    <row r="2" spans="1:75" s="1" customFormat="1" ht="18.75" customHeight="1" x14ac:dyDescent="0.2">
      <c r="A2" s="95"/>
      <c r="B2" s="24"/>
      <c r="C2" s="24"/>
      <c r="D2" s="24"/>
      <c r="E2" s="24"/>
      <c r="F2" s="24"/>
      <c r="G2" s="24"/>
      <c r="H2" s="24"/>
      <c r="I2" s="496" t="s">
        <v>68</v>
      </c>
      <c r="J2" s="496"/>
      <c r="K2" s="496"/>
      <c r="L2" s="496"/>
      <c r="M2" s="496"/>
      <c r="N2" s="496"/>
      <c r="O2" s="496"/>
      <c r="P2" s="496"/>
      <c r="Q2" s="496"/>
      <c r="R2" s="496"/>
      <c r="S2" s="496"/>
      <c r="T2" s="496"/>
      <c r="U2" s="496"/>
      <c r="V2" s="496"/>
      <c r="W2" s="496"/>
      <c r="X2" s="496"/>
      <c r="Y2" s="496"/>
      <c r="Z2" s="496"/>
      <c r="AA2" s="496"/>
      <c r="AB2" s="496"/>
      <c r="AC2" s="496"/>
      <c r="AD2" s="496"/>
      <c r="AE2" s="496"/>
      <c r="AF2" s="496"/>
      <c r="AG2" s="496"/>
      <c r="AH2" s="496"/>
      <c r="AI2" s="496"/>
      <c r="AJ2" s="496"/>
      <c r="AK2" s="496"/>
      <c r="AL2" s="496"/>
      <c r="AM2" s="496"/>
      <c r="AN2" s="496"/>
      <c r="AO2" s="496"/>
      <c r="AP2" s="496"/>
      <c r="AQ2" s="46"/>
      <c r="AR2" s="46"/>
      <c r="AS2" s="46"/>
      <c r="AT2" s="44"/>
      <c r="AU2" s="45"/>
      <c r="AV2" s="240" t="s">
        <v>455</v>
      </c>
      <c r="AW2" s="318"/>
      <c r="AX2" s="241">
        <v>8</v>
      </c>
      <c r="AY2" s="300"/>
      <c r="AZ2" s="300"/>
      <c r="BA2" s="300"/>
      <c r="BB2" s="300"/>
      <c r="BC2" s="300"/>
      <c r="BD2" s="300"/>
    </row>
    <row r="3" spans="1:75" s="1" customFormat="1" ht="18.75" customHeight="1" x14ac:dyDescent="0.2">
      <c r="A3" s="95"/>
      <c r="B3" s="24"/>
      <c r="C3" s="24"/>
      <c r="D3" s="24"/>
      <c r="E3" s="24"/>
      <c r="F3" s="24"/>
      <c r="G3" s="24"/>
      <c r="H3" s="24"/>
      <c r="I3" s="496" t="s">
        <v>52</v>
      </c>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6"/>
      <c r="AP3" s="496"/>
      <c r="AQ3" s="46"/>
      <c r="AR3" s="46"/>
      <c r="AS3" s="46"/>
      <c r="AT3" s="44"/>
      <c r="AU3" s="45"/>
      <c r="AV3" s="240" t="s">
        <v>456</v>
      </c>
      <c r="AW3" s="318"/>
      <c r="AX3" s="333">
        <v>44958</v>
      </c>
      <c r="AY3" s="301"/>
      <c r="AZ3" s="301"/>
      <c r="BA3" s="301"/>
      <c r="BB3" s="301"/>
      <c r="BC3" s="301"/>
      <c r="BD3" s="301"/>
    </row>
    <row r="4" spans="1:75" s="1" customFormat="1" ht="19.5" customHeight="1" thickBot="1" x14ac:dyDescent="0.25">
      <c r="A4" s="95"/>
      <c r="B4" s="24"/>
      <c r="C4" s="24"/>
      <c r="D4" s="24"/>
      <c r="E4" s="24"/>
      <c r="F4" s="24"/>
      <c r="G4" s="24"/>
      <c r="H4" s="24"/>
      <c r="I4" s="496"/>
      <c r="J4" s="496"/>
      <c r="K4" s="496"/>
      <c r="L4" s="496"/>
      <c r="M4" s="496"/>
      <c r="N4" s="496"/>
      <c r="O4" s="496"/>
      <c r="P4" s="496"/>
      <c r="Q4" s="496"/>
      <c r="R4" s="496"/>
      <c r="S4" s="496"/>
      <c r="T4" s="496"/>
      <c r="U4" s="496"/>
      <c r="V4" s="496"/>
      <c r="W4" s="496"/>
      <c r="X4" s="496"/>
      <c r="Y4" s="496"/>
      <c r="Z4" s="496"/>
      <c r="AA4" s="496"/>
      <c r="AB4" s="496"/>
      <c r="AC4" s="496"/>
      <c r="AD4" s="496"/>
      <c r="AE4" s="496"/>
      <c r="AF4" s="496"/>
      <c r="AG4" s="496"/>
      <c r="AH4" s="496"/>
      <c r="AI4" s="496"/>
      <c r="AJ4" s="496"/>
      <c r="AK4" s="496"/>
      <c r="AL4" s="496"/>
      <c r="AM4" s="496"/>
      <c r="AN4" s="496"/>
      <c r="AO4" s="496"/>
      <c r="AP4" s="496"/>
      <c r="AQ4" s="46"/>
      <c r="AR4" s="46"/>
      <c r="AS4" s="46"/>
      <c r="AT4" s="44"/>
      <c r="AU4" s="45"/>
      <c r="AV4" s="268" t="s">
        <v>457</v>
      </c>
      <c r="AW4" s="319"/>
      <c r="AX4" s="269" t="s">
        <v>458</v>
      </c>
      <c r="AY4" s="300"/>
      <c r="AZ4" s="300"/>
      <c r="BA4" s="300"/>
      <c r="BB4" s="300"/>
      <c r="BC4" s="300"/>
      <c r="BD4" s="300"/>
      <c r="BE4" s="46"/>
      <c r="BF4" s="46"/>
    </row>
    <row r="5" spans="1:75" s="1" customFormat="1" ht="19.5" customHeight="1" thickBot="1" x14ac:dyDescent="0.25">
      <c r="A5" s="400"/>
      <c r="B5" s="401"/>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2"/>
      <c r="AY5" s="295"/>
      <c r="AZ5" s="295"/>
      <c r="BA5" s="295"/>
      <c r="BB5" s="295"/>
      <c r="BC5" s="295"/>
      <c r="BD5" s="295"/>
      <c r="BE5" s="46"/>
      <c r="BF5" s="46"/>
    </row>
    <row r="6" spans="1:75" s="1" customFormat="1" ht="50.25" customHeight="1" thickBot="1" x14ac:dyDescent="0.25">
      <c r="A6" s="437" t="s">
        <v>159</v>
      </c>
      <c r="B6" s="438"/>
      <c r="C6" s="500" t="s">
        <v>153</v>
      </c>
      <c r="D6" s="500"/>
      <c r="E6" s="500"/>
      <c r="F6" s="443" t="str">
        <f>IF($C$6=$A$1048372,$H$1048372, IF($C$6=$A$1048374,$H$1048373,$H$1048374))</f>
        <v>UNIDAD ORGANIZACIONALQUE DILIGENCIA EL MAPA DE RIESGO</v>
      </c>
      <c r="G6" s="443"/>
      <c r="H6" s="443"/>
      <c r="I6" s="443"/>
      <c r="J6" s="501" t="s">
        <v>164</v>
      </c>
      <c r="K6" s="501"/>
      <c r="L6" s="501"/>
      <c r="M6" s="501"/>
      <c r="N6" s="501"/>
      <c r="O6" s="501"/>
      <c r="P6" s="501"/>
      <c r="Q6" s="501"/>
      <c r="R6" s="501"/>
      <c r="S6" s="501"/>
      <c r="T6" s="501"/>
      <c r="U6" s="501"/>
      <c r="V6" s="501"/>
      <c r="W6" s="501"/>
      <c r="X6" s="501"/>
      <c r="Y6" s="501"/>
      <c r="Z6" s="501"/>
      <c r="AA6" s="501"/>
      <c r="AB6" s="501"/>
      <c r="AC6" s="501"/>
      <c r="AD6" s="501"/>
      <c r="AE6" s="501"/>
      <c r="AF6" s="501"/>
      <c r="AG6" s="501"/>
      <c r="AH6" s="501"/>
      <c r="AI6" s="498" t="s">
        <v>273</v>
      </c>
      <c r="AJ6" s="498"/>
      <c r="AK6" s="498"/>
      <c r="AL6" s="498"/>
      <c r="AM6" s="498"/>
      <c r="AN6" s="498"/>
      <c r="AO6" s="498"/>
      <c r="AP6" s="498"/>
      <c r="AQ6" s="499" t="str">
        <f>IF($J$6=BD1048372,BE1048372,IF($J$6=BD1048373,BE1048373,IF($J$6=$BD$1048394,$BE$1048394,IF($J$6=BD1048374,BE1048374,IF($J$6=BD1048375,BE1048375,IF($J$6=BD1048376,BE1048376,IF($J$6=BD1048377,BE1048377,IF($J$6=BD1048378,BE1048378,IF($J$6=BD1048379,BE1048379,IF($J$6=BD1048380,BE1048380,IF($J$6=BD1048381,BE1048381,IF($J$6=BD1048382,BE1048382,IF($J$6=BD1048383,BE1048383,IF($J$6=BD1048384,BE1048384,IF($J$6=BD1048385,BE1048385,IF($J$6=BD1048398,BE1048398,IF($J$6=BD1048386,BE1048386,IF($J$6=BD1048387,BE1048387,IF($J$6=BD1048388,BE1048388,IF($J$6=BD1048389,BE1048389,IF($J$6=BD1048390,BE1048390,IF($J$6=AZ1048381,BA1048381,IF($J$6=BD1048391,BE1048391,IF($J$6=AZ1048382,BA1048382,IF($J$6=AZ1048383,BA1048383,IF($J$6=AZ1048384,BA1048384,IF($J$6=AZ1048385,BA1048385,IF($J$6=AZ1048386,BA1048386,IF($J$6=AZ1048387,BA1048387,IF($J$6=AZ1048388,BA1048388,IF($J$6=#REF!,#REF!,IF($J$6=AZ1048389,BA1048389,IF(J6=BD1048392,BE1048392,IF(J6=BD1048393,BE1048393,IF(J6=BD1048395,BE1048395,IF(J6=BD1048396,BE1048396,IF(J6=BD1048397,BE1048397,IF(J6=BD1048399,BE1048399,IF($J$6=AZ1048372,BA1048372,IF($J$6=AZ1048373,BA1048373,IF($J$6=AZ1048374,BA1048374,IF($J$6=AZ1048375,BA1048375,IF($J$6=AZ1048376,BA1048376,"")))))))))))))))))))))))))))))))))))))))))))</f>
        <v>FRANCISCO ANTORIO URIBE GOMEZ</v>
      </c>
      <c r="AR6" s="499"/>
      <c r="AS6" s="499"/>
      <c r="AT6" s="499"/>
      <c r="AU6" s="499"/>
      <c r="AV6" s="292" t="s">
        <v>53</v>
      </c>
      <c r="AW6" s="320"/>
      <c r="AX6" s="293">
        <v>45126</v>
      </c>
      <c r="AY6" s="300"/>
      <c r="AZ6" s="300"/>
      <c r="BA6" s="300"/>
      <c r="BB6" s="300"/>
      <c r="BC6" s="300"/>
      <c r="BD6" s="300"/>
      <c r="BE6" s="300"/>
    </row>
    <row r="7" spans="1:75" s="1" customFormat="1" ht="18" customHeight="1" thickBot="1" x14ac:dyDescent="0.25">
      <c r="A7" s="403"/>
      <c r="B7" s="404"/>
      <c r="C7" s="404"/>
      <c r="D7" s="404"/>
      <c r="E7" s="404"/>
      <c r="F7" s="404"/>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J7" s="404"/>
      <c r="AK7" s="404"/>
      <c r="AL7" s="404"/>
      <c r="AM7" s="404"/>
      <c r="AN7" s="404"/>
      <c r="AO7" s="404"/>
      <c r="AP7" s="404"/>
      <c r="AQ7" s="404"/>
      <c r="AR7" s="404"/>
      <c r="AS7" s="404"/>
      <c r="AT7" s="404"/>
      <c r="AU7" s="404"/>
      <c r="AV7" s="404"/>
      <c r="AW7" s="405"/>
      <c r="AX7" s="406"/>
      <c r="AY7" s="300"/>
      <c r="AZ7" s="300"/>
      <c r="BA7" s="300"/>
      <c r="BB7" s="300"/>
      <c r="BC7" s="300"/>
      <c r="BD7" s="300"/>
      <c r="BE7" s="300"/>
    </row>
    <row r="8" spans="1:75" s="1" customFormat="1" ht="44.45" customHeight="1" x14ac:dyDescent="0.2">
      <c r="A8" s="446" t="s">
        <v>54</v>
      </c>
      <c r="B8" s="483" t="s">
        <v>274</v>
      </c>
      <c r="C8" s="483"/>
      <c r="D8" s="483" t="s">
        <v>76</v>
      </c>
      <c r="E8" s="483"/>
      <c r="F8" s="483"/>
      <c r="G8" s="483"/>
      <c r="H8" s="483"/>
      <c r="I8" s="483"/>
      <c r="J8" s="483"/>
      <c r="K8" s="483" t="s">
        <v>77</v>
      </c>
      <c r="L8" s="483"/>
      <c r="M8" s="483"/>
      <c r="N8" s="483"/>
      <c r="O8" s="483"/>
      <c r="P8" s="483" t="s">
        <v>72</v>
      </c>
      <c r="Q8" s="483"/>
      <c r="R8" s="483"/>
      <c r="S8" s="483"/>
      <c r="T8" s="483"/>
      <c r="U8" s="483"/>
      <c r="V8" s="483"/>
      <c r="W8" s="483"/>
      <c r="X8" s="483"/>
      <c r="Y8" s="483"/>
      <c r="Z8" s="483"/>
      <c r="AA8" s="483"/>
      <c r="AB8" s="483"/>
      <c r="AC8" s="483"/>
      <c r="AD8" s="483"/>
      <c r="AE8" s="483"/>
      <c r="AF8" s="483"/>
      <c r="AG8" s="483"/>
      <c r="AH8" s="483"/>
      <c r="AI8" s="483"/>
      <c r="AJ8" s="483"/>
      <c r="AK8" s="483"/>
      <c r="AL8" s="483"/>
      <c r="AM8" s="483"/>
      <c r="AN8" s="483"/>
      <c r="AO8" s="483"/>
      <c r="AP8" s="483" t="s">
        <v>73</v>
      </c>
      <c r="AQ8" s="483"/>
      <c r="AR8" s="390" t="s">
        <v>33</v>
      </c>
      <c r="AS8" s="391"/>
      <c r="AT8" s="390" t="s">
        <v>78</v>
      </c>
      <c r="AU8" s="394"/>
      <c r="AV8" s="394"/>
      <c r="AW8" s="394"/>
      <c r="AX8" s="395"/>
      <c r="AY8" s="301"/>
      <c r="AZ8" s="301"/>
      <c r="BA8" s="301"/>
      <c r="BB8" s="301"/>
      <c r="BC8" s="301"/>
      <c r="BD8" s="301"/>
      <c r="BE8" s="301"/>
    </row>
    <row r="9" spans="1:75" s="73" customFormat="1" ht="49.15" customHeight="1" x14ac:dyDescent="0.2">
      <c r="A9" s="447"/>
      <c r="B9" s="444" t="s">
        <v>278</v>
      </c>
      <c r="C9" s="444" t="s">
        <v>275</v>
      </c>
      <c r="D9" s="444" t="s">
        <v>279</v>
      </c>
      <c r="E9" s="444" t="s">
        <v>280</v>
      </c>
      <c r="F9" s="444" t="s">
        <v>31</v>
      </c>
      <c r="G9" s="444" t="s">
        <v>71</v>
      </c>
      <c r="H9" s="444" t="s">
        <v>4</v>
      </c>
      <c r="I9" s="444" t="s">
        <v>0</v>
      </c>
      <c r="J9" s="444" t="s">
        <v>32</v>
      </c>
      <c r="K9" s="444" t="s">
        <v>5</v>
      </c>
      <c r="L9" s="275"/>
      <c r="M9" s="444" t="s">
        <v>6</v>
      </c>
      <c r="N9" s="275"/>
      <c r="O9" s="444" t="s">
        <v>295</v>
      </c>
      <c r="P9" s="484" t="s">
        <v>439</v>
      </c>
      <c r="Q9" s="484"/>
      <c r="R9" s="484"/>
      <c r="S9" s="484"/>
      <c r="T9" s="484"/>
      <c r="U9" s="484" t="s">
        <v>438</v>
      </c>
      <c r="V9" s="484"/>
      <c r="W9" s="484"/>
      <c r="X9" s="484"/>
      <c r="Y9" s="484"/>
      <c r="Z9" s="484"/>
      <c r="AA9" s="484"/>
      <c r="AB9" s="484"/>
      <c r="AC9" s="484"/>
      <c r="AD9" s="484"/>
      <c r="AE9" s="484"/>
      <c r="AF9" s="484"/>
      <c r="AG9" s="484"/>
      <c r="AH9" s="484"/>
      <c r="AI9" s="484"/>
      <c r="AJ9" s="484"/>
      <c r="AK9" s="484"/>
      <c r="AL9" s="484"/>
      <c r="AM9" s="484"/>
      <c r="AN9" s="484" t="s">
        <v>423</v>
      </c>
      <c r="AO9" s="484"/>
      <c r="AP9" s="444"/>
      <c r="AQ9" s="444"/>
      <c r="AR9" s="392"/>
      <c r="AS9" s="393"/>
      <c r="AT9" s="392"/>
      <c r="AU9" s="396"/>
      <c r="AV9" s="396"/>
      <c r="AW9" s="396"/>
      <c r="AX9" s="397"/>
      <c r="AY9" s="300"/>
      <c r="AZ9" s="300"/>
      <c r="BA9" s="300"/>
      <c r="BB9" s="300"/>
      <c r="BC9" s="300"/>
      <c r="BD9" s="300"/>
      <c r="BE9" s="300"/>
      <c r="BJ9" s="294"/>
      <c r="BL9" s="294"/>
      <c r="BS9" s="294"/>
      <c r="BT9" s="294"/>
      <c r="BV9" s="294"/>
      <c r="BW9" s="294"/>
    </row>
    <row r="10" spans="1:75" s="177" customFormat="1" ht="75" customHeight="1" thickBot="1" x14ac:dyDescent="0.25">
      <c r="A10" s="448"/>
      <c r="B10" s="445"/>
      <c r="C10" s="445"/>
      <c r="D10" s="445"/>
      <c r="E10" s="445"/>
      <c r="F10" s="445"/>
      <c r="G10" s="445"/>
      <c r="H10" s="445"/>
      <c r="I10" s="445"/>
      <c r="J10" s="445"/>
      <c r="K10" s="445"/>
      <c r="L10" s="276"/>
      <c r="M10" s="445"/>
      <c r="N10" s="276"/>
      <c r="O10" s="445"/>
      <c r="P10" s="490" t="s">
        <v>433</v>
      </c>
      <c r="Q10" s="490"/>
      <c r="R10" s="490"/>
      <c r="S10" s="285">
        <v>0.6</v>
      </c>
      <c r="T10" s="286" t="s">
        <v>339</v>
      </c>
      <c r="U10" s="285">
        <v>0.05</v>
      </c>
      <c r="V10" s="287"/>
      <c r="W10" s="287"/>
      <c r="X10" s="286" t="s">
        <v>436</v>
      </c>
      <c r="Y10" s="286" t="s">
        <v>345</v>
      </c>
      <c r="Z10" s="288">
        <v>0.15</v>
      </c>
      <c r="AA10" s="287"/>
      <c r="AB10" s="287"/>
      <c r="AC10" s="286" t="s">
        <v>437</v>
      </c>
      <c r="AD10" s="286" t="s">
        <v>432</v>
      </c>
      <c r="AE10" s="288">
        <v>0.1</v>
      </c>
      <c r="AF10" s="287"/>
      <c r="AG10" s="287"/>
      <c r="AH10" s="286" t="s">
        <v>440</v>
      </c>
      <c r="AI10" s="286" t="s">
        <v>340</v>
      </c>
      <c r="AJ10" s="288">
        <v>0.1</v>
      </c>
      <c r="AK10" s="289"/>
      <c r="AL10" s="289"/>
      <c r="AM10" s="286" t="s">
        <v>422</v>
      </c>
      <c r="AN10" s="286" t="s">
        <v>338</v>
      </c>
      <c r="AO10" s="286" t="s">
        <v>342</v>
      </c>
      <c r="AP10" s="290" t="s">
        <v>296</v>
      </c>
      <c r="AQ10" s="276" t="s">
        <v>337</v>
      </c>
      <c r="AR10" s="290" t="s">
        <v>424</v>
      </c>
      <c r="AS10" s="290" t="s">
        <v>299</v>
      </c>
      <c r="AT10" s="290" t="s">
        <v>69</v>
      </c>
      <c r="AU10" s="290" t="s">
        <v>70</v>
      </c>
      <c r="AV10" s="286" t="s">
        <v>294</v>
      </c>
      <c r="AW10" s="321"/>
      <c r="AX10" s="291" t="s">
        <v>284</v>
      </c>
      <c r="AY10" s="300"/>
      <c r="AZ10" s="300"/>
      <c r="BA10" s="300"/>
      <c r="BB10" s="300"/>
      <c r="BC10" s="300"/>
      <c r="BD10" s="300"/>
      <c r="BE10" s="300"/>
      <c r="BJ10" s="294"/>
      <c r="BL10" s="294"/>
      <c r="BS10" s="294"/>
      <c r="BT10" s="294"/>
      <c r="BV10" s="294"/>
      <c r="BW10" s="294"/>
    </row>
    <row r="11" spans="1:75" s="73" customFormat="1" ht="79.5" customHeight="1" x14ac:dyDescent="0.2">
      <c r="A11" s="441">
        <v>1</v>
      </c>
      <c r="B11" s="449" t="s">
        <v>167</v>
      </c>
      <c r="C11" s="450" t="str">
        <f>IF(B11=$B$1048372,$C$1048372,IF(B11=$B$1048373,$C$1048373,IF(B11=$B$1048374,$C$1048374,IF(B11=$B$1048375,$C$1048375,IF(B11=$B$1048376,$C$1048376,IF(B11=$B$1048377,$C$1048377,IF(B11=$B$1048378,$C$1048378,IF(B11=$B$1048379,$C$1048379,IF(B11=$B$1048380,$C$1048380,IF(B11=$B$1048381,$C$1048381,IF(B11=VICERRECTORÍA_ACADÉMICA_,BC1048369,IF(B11=PLANEACIÓN_,BC1048371, IF(B11=_VICERRECTORÍA_INVESTIGACIONES_INNOVACIÓN_Y_EXTENSIÓN_,BC1048370,IF(B11=VICERRECTORÍA_ADMINISTRATIVA_FINANCIERA_,BC1048372,IF(B11=_VICERRECTORÍA_RESPONSABILIDAD_SOCIAL_Y_BIENESTAR_UNIVERSITARIO_,BC1048373," ")))))))))))))))</f>
        <v>Orientar el desarrollo de la Universidad mediante el direccionamiento estratégico y visión compartida de la comunidad universitaria, a fin de lograr los objetivos misionales.</v>
      </c>
      <c r="D11" s="277" t="s">
        <v>281</v>
      </c>
      <c r="E11" s="277" t="s">
        <v>37</v>
      </c>
      <c r="F11" s="312" t="s">
        <v>573</v>
      </c>
      <c r="G11" s="442" t="s">
        <v>112</v>
      </c>
      <c r="H11" s="466" t="s">
        <v>576</v>
      </c>
      <c r="I11" s="468" t="s">
        <v>577</v>
      </c>
      <c r="J11" s="468" t="s">
        <v>578</v>
      </c>
      <c r="K11" s="472" t="s">
        <v>151</v>
      </c>
      <c r="L11" s="473">
        <f t="shared" ref="L11" si="0">IF(K11="ALTA",5,IF(K11="MEDIO ALTA",4,IF(K11="MEDIA",3,IF(K11="MEDIO BAJA",2,IF(K11="BAJA",1,0)))))</f>
        <v>2</v>
      </c>
      <c r="M11" s="472" t="s">
        <v>144</v>
      </c>
      <c r="N11" s="473">
        <f>IF(M11="ALTO",5,IF(M11="MEDIO ALTO",4,IF(M11="MEDIO",3,IF(M11="MEDIO BAJO",2,IF(M11="BAJO",1,0)))))</f>
        <v>4</v>
      </c>
      <c r="O11" s="473">
        <f>N11*L11</f>
        <v>8</v>
      </c>
      <c r="P11" s="278" t="s">
        <v>344</v>
      </c>
      <c r="Q11" s="279">
        <f t="shared" ref="Q11:Q16" si="1">IF(P11=$P$1048376,1,IF(P11=$P$1048372,5,IF(P11=$P$1048373,4,IF(P11=$P$1048374,3,IF(P11=$P$1048375,2,0)))))</f>
        <v>1</v>
      </c>
      <c r="R11" s="422">
        <f>ROUND(AVERAGEIF(Q11:Q13,"&gt;0"),0)</f>
        <v>1</v>
      </c>
      <c r="S11" s="422">
        <f>R11*$S$10</f>
        <v>0.6</v>
      </c>
      <c r="T11" s="296" t="s">
        <v>581</v>
      </c>
      <c r="U11" s="489">
        <f>IF(P11="No_existen",5*$U$10,V11*$U$10)</f>
        <v>0.1</v>
      </c>
      <c r="V11" s="407">
        <f>ROUND(AVERAGEIF(W11:W13,"&gt;0"),0)</f>
        <v>2</v>
      </c>
      <c r="W11" s="315">
        <f>IF(X11=$X$1048374,1,IF(X11=$X$1048373,2,IF(X11=$X$1048372,4,IF(P11="No_existen",5,0))))</f>
        <v>2</v>
      </c>
      <c r="X11" s="280" t="s">
        <v>348</v>
      </c>
      <c r="Y11" s="280"/>
      <c r="Z11" s="408">
        <f>IF(P11="No_existen",5*$Z$10,AA11*$Z$10)</f>
        <v>0.15</v>
      </c>
      <c r="AA11" s="422">
        <f>ROUND(AVERAGEIF(AB11:AB13,"&gt;0"),0)</f>
        <v>1</v>
      </c>
      <c r="AB11" s="281">
        <f>IF(AC11=$AD$1048373,1,IF(AC11=$AD$1048372,4,IF(P11="No_existen",5,0)))</f>
        <v>1</v>
      </c>
      <c r="AC11" s="296" t="s">
        <v>324</v>
      </c>
      <c r="AD11" s="296" t="s">
        <v>582</v>
      </c>
      <c r="AE11" s="408">
        <f>IF(P11="No_existen",5*$AE$10,AF11*$AE$10)</f>
        <v>0.1</v>
      </c>
      <c r="AF11" s="422">
        <f>ROUND(AVERAGEIF(AG11:AG13,"&gt;0"),0)</f>
        <v>1</v>
      </c>
      <c r="AG11" s="281">
        <f>IF(AH11=$AH$1048372,1,IF(AH11=$AH$1048373,4,IF(P11="No_existen",5,0)))</f>
        <v>1</v>
      </c>
      <c r="AH11" s="280" t="s">
        <v>321</v>
      </c>
      <c r="AI11" s="280" t="s">
        <v>482</v>
      </c>
      <c r="AJ11" s="408">
        <f>IF(P11="No_existen",5*$AJ$10,AK11*$AJ$10)</f>
        <v>0.1</v>
      </c>
      <c r="AK11" s="422">
        <f>ROUND(AVERAGEIF(AL11:AL13,"&gt;0"),0)</f>
        <v>1</v>
      </c>
      <c r="AL11" s="281">
        <f>IF(AM11="Preventivo",1,IF(AM11="Detectivo",4, IF(P11="No_existen",5,0)))</f>
        <v>1</v>
      </c>
      <c r="AM11" s="280" t="s">
        <v>584</v>
      </c>
      <c r="AN11" s="422">
        <f>ROUND(AVERAGE(R11,V11,AA11,AF11,AK11),0)</f>
        <v>1</v>
      </c>
      <c r="AO11" s="494" t="str">
        <f>IF(AN11&lt;1.5,"FUERTE",IF(AND(AN11&gt;=1.5,AN11&lt;2.5),"ACEPTABLE",IF(AN11&gt;=5,"INEXISTENTE","DÉBIL")))</f>
        <v>FUERTE</v>
      </c>
      <c r="AP11" s="495">
        <f>IF(O11=0,0,ROUND((O11*AN11),0))</f>
        <v>8</v>
      </c>
      <c r="AQ11" s="413" t="str">
        <f>IF(AP11&gt;=36,"GRAVE", IF(AP11&lt;=10, "LEVE", "MODERADO"))</f>
        <v>LEVE</v>
      </c>
      <c r="AR11" s="424" t="s">
        <v>585</v>
      </c>
      <c r="AS11" s="427">
        <v>0.98899999999999999</v>
      </c>
      <c r="AT11" s="282" t="s">
        <v>90</v>
      </c>
      <c r="AU11" s="282"/>
      <c r="AV11" s="283"/>
      <c r="AW11" s="322"/>
      <c r="AX11" s="284"/>
      <c r="AY11" s="300"/>
      <c r="AZ11" s="300"/>
      <c r="BA11" s="300"/>
      <c r="BB11" s="300"/>
      <c r="BC11" s="300"/>
      <c r="BD11" s="300"/>
      <c r="BE11" s="300"/>
      <c r="BF11" s="75"/>
      <c r="BJ11" s="294"/>
      <c r="BL11" s="294"/>
      <c r="BS11" s="294"/>
      <c r="BT11" s="294"/>
      <c r="BV11" s="294"/>
      <c r="BW11" s="294"/>
    </row>
    <row r="12" spans="1:75" s="73" customFormat="1" ht="79.5" customHeight="1" x14ac:dyDescent="0.2">
      <c r="A12" s="439"/>
      <c r="B12" s="449"/>
      <c r="C12" s="451"/>
      <c r="D12" s="277" t="s">
        <v>281</v>
      </c>
      <c r="E12" s="277" t="s">
        <v>37</v>
      </c>
      <c r="F12" s="312" t="s">
        <v>574</v>
      </c>
      <c r="G12" s="433"/>
      <c r="H12" s="467"/>
      <c r="I12" s="467"/>
      <c r="J12" s="467"/>
      <c r="K12" s="470"/>
      <c r="L12" s="423"/>
      <c r="M12" s="470"/>
      <c r="N12" s="423"/>
      <c r="O12" s="423"/>
      <c r="P12" s="181" t="s">
        <v>344</v>
      </c>
      <c r="Q12" s="182">
        <f t="shared" si="1"/>
        <v>1</v>
      </c>
      <c r="R12" s="399"/>
      <c r="S12" s="399"/>
      <c r="T12" s="297" t="s">
        <v>579</v>
      </c>
      <c r="U12" s="410"/>
      <c r="V12" s="389"/>
      <c r="W12" s="314">
        <f t="shared" ref="W12:W75" si="2">IF(X12=$X$1048374,1,IF(X12=$X$1048373,2,IF(X12=$X$1048372,4,IF(P12="No_existen",5,0))))</f>
        <v>1</v>
      </c>
      <c r="X12" s="271" t="s">
        <v>349</v>
      </c>
      <c r="Y12" s="271" t="s">
        <v>622</v>
      </c>
      <c r="Z12" s="389"/>
      <c r="AA12" s="399"/>
      <c r="AB12" s="273">
        <f t="shared" ref="AB12:AB75" si="3">IF(AC12=$AD$1048373,1,IF(AC12=$AD$1048372,4,IF(P12="No_existen",5,0)))</f>
        <v>1</v>
      </c>
      <c r="AC12" s="271" t="s">
        <v>324</v>
      </c>
      <c r="AD12" s="363" t="s">
        <v>583</v>
      </c>
      <c r="AE12" s="389"/>
      <c r="AF12" s="399"/>
      <c r="AG12" s="273">
        <f t="shared" ref="AG12:AG75" si="4">IF(AH12=$AH$1048372,1,IF(AH12=$AH$1048373,4,IF(P12="No_existen",5,0)))</f>
        <v>1</v>
      </c>
      <c r="AH12" s="271" t="s">
        <v>321</v>
      </c>
      <c r="AI12" s="271" t="s">
        <v>331</v>
      </c>
      <c r="AJ12" s="389"/>
      <c r="AK12" s="399"/>
      <c r="AL12" s="273">
        <f t="shared" ref="AL12:AL75" si="5">IF(AM12="Preventivo",1,IF(AM12="Detectivo",4, IF(P12="No_existen",5,0)))</f>
        <v>1</v>
      </c>
      <c r="AM12" s="271" t="s">
        <v>584</v>
      </c>
      <c r="AN12" s="399"/>
      <c r="AO12" s="421"/>
      <c r="AP12" s="416"/>
      <c r="AQ12" s="414"/>
      <c r="AR12" s="425"/>
      <c r="AS12" s="425"/>
      <c r="AT12" s="48" t="s">
        <v>90</v>
      </c>
      <c r="AU12" s="48"/>
      <c r="AV12" s="104"/>
      <c r="AW12" s="323"/>
      <c r="AX12" s="106"/>
      <c r="AY12" s="301"/>
      <c r="AZ12" s="301"/>
      <c r="BA12" s="301"/>
      <c r="BB12" s="301"/>
      <c r="BC12" s="301"/>
      <c r="BD12" s="301"/>
      <c r="BE12" s="301"/>
      <c r="BF12" s="75"/>
      <c r="BJ12" s="294"/>
      <c r="BL12" s="294"/>
      <c r="BS12" s="294"/>
      <c r="BT12" s="294"/>
      <c r="BV12" s="294"/>
      <c r="BW12" s="294"/>
    </row>
    <row r="13" spans="1:75" s="73" customFormat="1" ht="72" customHeight="1" thickBot="1" x14ac:dyDescent="0.25">
      <c r="A13" s="439"/>
      <c r="B13" s="449"/>
      <c r="C13" s="451"/>
      <c r="D13" s="277" t="s">
        <v>281</v>
      </c>
      <c r="E13" s="277" t="s">
        <v>37</v>
      </c>
      <c r="F13" s="78" t="s">
        <v>575</v>
      </c>
      <c r="G13" s="433"/>
      <c r="H13" s="442"/>
      <c r="I13" s="442"/>
      <c r="J13" s="442"/>
      <c r="K13" s="471"/>
      <c r="L13" s="423"/>
      <c r="M13" s="471"/>
      <c r="N13" s="423"/>
      <c r="O13" s="423"/>
      <c r="P13" s="181" t="s">
        <v>344</v>
      </c>
      <c r="Q13" s="182">
        <f t="shared" si="1"/>
        <v>1</v>
      </c>
      <c r="R13" s="399"/>
      <c r="S13" s="399"/>
      <c r="T13" s="297" t="s">
        <v>580</v>
      </c>
      <c r="U13" s="410"/>
      <c r="V13" s="389"/>
      <c r="W13" s="314">
        <f t="shared" si="2"/>
        <v>2</v>
      </c>
      <c r="X13" s="271" t="s">
        <v>348</v>
      </c>
      <c r="Y13" s="271"/>
      <c r="Z13" s="389"/>
      <c r="AA13" s="399"/>
      <c r="AB13" s="273">
        <f t="shared" si="3"/>
        <v>1</v>
      </c>
      <c r="AC13" s="271" t="s">
        <v>324</v>
      </c>
      <c r="AD13" s="363" t="s">
        <v>582</v>
      </c>
      <c r="AE13" s="389"/>
      <c r="AF13" s="399"/>
      <c r="AG13" s="273">
        <f t="shared" si="4"/>
        <v>1</v>
      </c>
      <c r="AH13" s="271" t="s">
        <v>321</v>
      </c>
      <c r="AI13" s="271" t="s">
        <v>331</v>
      </c>
      <c r="AJ13" s="389"/>
      <c r="AK13" s="399"/>
      <c r="AL13" s="273">
        <f t="shared" si="5"/>
        <v>1</v>
      </c>
      <c r="AM13" s="271" t="s">
        <v>584</v>
      </c>
      <c r="AN13" s="399"/>
      <c r="AO13" s="421"/>
      <c r="AP13" s="416"/>
      <c r="AQ13" s="414"/>
      <c r="AR13" s="426"/>
      <c r="AS13" s="426"/>
      <c r="AT13" s="48" t="s">
        <v>90</v>
      </c>
      <c r="AU13" s="48"/>
      <c r="AV13" s="104"/>
      <c r="AW13" s="323"/>
      <c r="AX13" s="106"/>
      <c r="AY13" s="300"/>
      <c r="AZ13" s="300"/>
      <c r="BA13" s="300"/>
      <c r="BB13" s="300"/>
      <c r="BC13" s="300"/>
      <c r="BD13" s="301"/>
      <c r="BE13" s="301"/>
      <c r="BJ13" s="294"/>
      <c r="BL13" s="294"/>
      <c r="BS13" s="294"/>
      <c r="BT13" s="294"/>
      <c r="BV13" s="294"/>
      <c r="BW13" s="294"/>
    </row>
    <row r="14" spans="1:75" s="73" customFormat="1" ht="85.9" customHeight="1" x14ac:dyDescent="0.2">
      <c r="A14" s="439">
        <v>2</v>
      </c>
      <c r="B14" s="449" t="s">
        <v>167</v>
      </c>
      <c r="C14" s="450" t="str">
        <f>IF(B14=$B$1048372,$C$1048372,IF(B14=$B$1048373,$C$1048373,IF(B14=$B$1048374,$C$1048374,IF(B14=$B$1048375,$C$1048375,IF(B14=$B$1048376,$C$1048376,IF(B14=$B$1048377,$C$1048377,IF(B14=$B$1048378,$C$1048378,IF(B14=$B$1048379,$C$1048379,IF(B14=$B$1048380,$C$1048380,IF(B14=$B$1048381,$C$1048381,IF(B14=VICERRECTORÍA_ACADÉMICA_,BC1048372,IF(B14=PLANEACIÓN_,BC1048374, IF(B14=_VICERRECTORÍA_INVESTIGACIONES_INNOVACIÓN_Y_EXTENSIÓN_,BC1048373,IF(B14=VICERRECTORÍA_ADMINISTRATIVA_FINANCIERA_,BC1048375,IF(B14=_VICERRECTORÍA_RESPONSABILIDAD_SOCIAL_Y_BIENESTAR_UNIVERSITARIO_,BC1048376," ")))))))))))))))</f>
        <v>Orientar el desarrollo de la Universidad mediante el direccionamiento estratégico y visión compartida de la comunidad universitaria, a fin de lograr los objetivos misionales.</v>
      </c>
      <c r="D14" s="76" t="s">
        <v>281</v>
      </c>
      <c r="E14" s="277" t="s">
        <v>37</v>
      </c>
      <c r="F14" s="76" t="s">
        <v>586</v>
      </c>
      <c r="G14" s="433" t="s">
        <v>143</v>
      </c>
      <c r="H14" s="466" t="s">
        <v>589</v>
      </c>
      <c r="I14" s="468" t="s">
        <v>590</v>
      </c>
      <c r="J14" s="468" t="s">
        <v>591</v>
      </c>
      <c r="K14" s="469" t="s">
        <v>150</v>
      </c>
      <c r="L14" s="423">
        <f>IF(K14="ALTA",5,IF(K14="MEDIO ALTA",4,IF(K14="MEDIA",3,IF(K14="MEDIO BAJA",2,IF(K14="BAJA",1,0)))))</f>
        <v>4</v>
      </c>
      <c r="M14" s="432" t="s">
        <v>144</v>
      </c>
      <c r="N14" s="423">
        <f>IF(M14="ALTO",5,IF(M14="MEDIO ALTO",4,IF(M14="MEDIO",3,IF(M14="MEDIO BAJO",2,IF(M14="BAJO",1,0)))))</f>
        <v>4</v>
      </c>
      <c r="O14" s="423">
        <f>N14*L14</f>
        <v>16</v>
      </c>
      <c r="P14" s="181" t="s">
        <v>344</v>
      </c>
      <c r="Q14" s="182">
        <f t="shared" si="1"/>
        <v>1</v>
      </c>
      <c r="R14" s="399">
        <f>ROUND(AVERAGEIF(Q14:Q16,"&gt;0"),0)</f>
        <v>1</v>
      </c>
      <c r="S14" s="399">
        <f>R14*0.6</f>
        <v>0.6</v>
      </c>
      <c r="T14" s="364" t="s">
        <v>592</v>
      </c>
      <c r="U14" s="409">
        <f>IF(P14="No_existen",5*$U$10,V14*$U$10)</f>
        <v>0.1</v>
      </c>
      <c r="V14" s="407">
        <f>ROUND(AVERAGEIF(W14:W16,"&gt;0"),0)</f>
        <v>2</v>
      </c>
      <c r="W14" s="314">
        <f t="shared" si="2"/>
        <v>2</v>
      </c>
      <c r="X14" s="271" t="s">
        <v>348</v>
      </c>
      <c r="Y14" s="271"/>
      <c r="Z14" s="389">
        <f>IF(P14="No_existen",5*$Z$10,AA14*$Z$10)</f>
        <v>0.15</v>
      </c>
      <c r="AA14" s="399">
        <f>ROUND(AVERAGEIF(AB14:AB16,"&gt;0"),0)</f>
        <v>1</v>
      </c>
      <c r="AB14" s="273">
        <f t="shared" si="3"/>
        <v>1</v>
      </c>
      <c r="AC14" s="271" t="s">
        <v>324</v>
      </c>
      <c r="AD14" s="364" t="s">
        <v>629</v>
      </c>
      <c r="AE14" s="389">
        <f>IF(P14="No_existen",5*$AE$10,AF14*$AE$10)</f>
        <v>0.1</v>
      </c>
      <c r="AF14" s="399">
        <f>ROUND(AVERAGEIF(AG14:AG16,"&gt;0"),0)</f>
        <v>1</v>
      </c>
      <c r="AG14" s="273">
        <f t="shared" si="4"/>
        <v>1</v>
      </c>
      <c r="AH14" s="271" t="s">
        <v>321</v>
      </c>
      <c r="AI14" s="271" t="s">
        <v>332</v>
      </c>
      <c r="AJ14" s="389">
        <f t="shared" ref="AJ14" si="6">IF(P14="No_existen",5*$AJ$10,AK14*$AJ$10)</f>
        <v>0.1</v>
      </c>
      <c r="AK14" s="399">
        <f>ROUND(AVERAGEIF(AL14:AL16,"&gt;0"),0)</f>
        <v>1</v>
      </c>
      <c r="AL14" s="273">
        <f t="shared" si="5"/>
        <v>1</v>
      </c>
      <c r="AM14" s="271" t="s">
        <v>584</v>
      </c>
      <c r="AN14" s="422">
        <f>ROUND(AVERAGE(R14,V14,AA14,AF14,AK14),0)</f>
        <v>1</v>
      </c>
      <c r="AO14" s="421" t="str">
        <f t="shared" ref="AO14" si="7">IF(AN14&lt;1.5,"FUERTE",IF(AND(AN14&gt;=1.5,AN14&lt;2.5),"ACEPTABLE",IF(AN14&gt;=5,"INEXISTENTE","DÉBIL")))</f>
        <v>FUERTE</v>
      </c>
      <c r="AP14" s="416">
        <f>IF(O14=0,0,ROUND((O14*AN14),0))</f>
        <v>16</v>
      </c>
      <c r="AQ14" s="413" t="str">
        <f t="shared" ref="AQ14" si="8">IF(AP14&gt;=36,"GRAVE", IF(AP14&lt;=10, "LEVE", "MODERADO"))</f>
        <v>MODERADO</v>
      </c>
      <c r="AR14" s="428" t="s">
        <v>596</v>
      </c>
      <c r="AS14" s="493">
        <v>0</v>
      </c>
      <c r="AT14" s="48" t="s">
        <v>91</v>
      </c>
      <c r="AU14" s="48" t="s">
        <v>597</v>
      </c>
      <c r="AV14" s="104">
        <v>45275</v>
      </c>
      <c r="AW14" s="323"/>
      <c r="AX14" s="106"/>
      <c r="AY14" s="301"/>
      <c r="AZ14" s="301"/>
      <c r="BA14" s="301"/>
      <c r="BB14" s="301"/>
      <c r="BC14" s="301"/>
      <c r="BD14" s="300"/>
      <c r="BE14" s="300"/>
      <c r="BJ14" s="294"/>
      <c r="BL14" s="294"/>
      <c r="BS14" s="294"/>
      <c r="BT14" s="294"/>
      <c r="BV14" s="294"/>
      <c r="BW14" s="294"/>
    </row>
    <row r="15" spans="1:75" s="73" customFormat="1" ht="140.25" customHeight="1" x14ac:dyDescent="0.2">
      <c r="A15" s="439"/>
      <c r="B15" s="449"/>
      <c r="C15" s="451"/>
      <c r="D15" s="76" t="s">
        <v>281</v>
      </c>
      <c r="E15" s="277" t="s">
        <v>37</v>
      </c>
      <c r="F15" s="76" t="s">
        <v>587</v>
      </c>
      <c r="G15" s="433"/>
      <c r="H15" s="467"/>
      <c r="I15" s="467"/>
      <c r="J15" s="467"/>
      <c r="K15" s="470"/>
      <c r="L15" s="423"/>
      <c r="M15" s="432"/>
      <c r="N15" s="423"/>
      <c r="O15" s="423"/>
      <c r="P15" s="181" t="s">
        <v>344</v>
      </c>
      <c r="Q15" s="182">
        <f t="shared" si="1"/>
        <v>1</v>
      </c>
      <c r="R15" s="399"/>
      <c r="S15" s="399"/>
      <c r="T15" s="364" t="s">
        <v>593</v>
      </c>
      <c r="U15" s="410"/>
      <c r="V15" s="389"/>
      <c r="W15" s="314">
        <f t="shared" si="2"/>
        <v>2</v>
      </c>
      <c r="X15" s="271" t="s">
        <v>348</v>
      </c>
      <c r="Y15" s="271"/>
      <c r="Z15" s="389"/>
      <c r="AA15" s="399"/>
      <c r="AB15" s="273">
        <f t="shared" si="3"/>
        <v>1</v>
      </c>
      <c r="AC15" s="271" t="s">
        <v>324</v>
      </c>
      <c r="AD15" s="364" t="s">
        <v>630</v>
      </c>
      <c r="AE15" s="389"/>
      <c r="AF15" s="399"/>
      <c r="AG15" s="273">
        <f t="shared" si="4"/>
        <v>1</v>
      </c>
      <c r="AH15" s="271" t="s">
        <v>321</v>
      </c>
      <c r="AI15" s="271" t="s">
        <v>334</v>
      </c>
      <c r="AJ15" s="389"/>
      <c r="AK15" s="399"/>
      <c r="AL15" s="273">
        <f t="shared" si="5"/>
        <v>1</v>
      </c>
      <c r="AM15" s="271" t="s">
        <v>584</v>
      </c>
      <c r="AN15" s="399"/>
      <c r="AO15" s="421"/>
      <c r="AP15" s="416"/>
      <c r="AQ15" s="414"/>
      <c r="AR15" s="429"/>
      <c r="AS15" s="420"/>
      <c r="AT15" s="48" t="s">
        <v>91</v>
      </c>
      <c r="AU15" s="364" t="s">
        <v>598</v>
      </c>
      <c r="AV15" s="104">
        <v>45275</v>
      </c>
      <c r="AW15" s="323"/>
      <c r="AX15" s="106"/>
      <c r="AY15" s="300"/>
      <c r="AZ15" s="300"/>
      <c r="BA15" s="300"/>
      <c r="BB15" s="300"/>
      <c r="BC15" s="300"/>
      <c r="BD15" s="300"/>
      <c r="BE15" s="300"/>
      <c r="BJ15" s="294"/>
      <c r="BL15" s="294"/>
      <c r="BS15" s="294"/>
      <c r="BT15" s="294"/>
      <c r="BV15" s="294"/>
      <c r="BW15" s="294"/>
    </row>
    <row r="16" spans="1:75" s="73" customFormat="1" ht="64.5" customHeight="1" thickBot="1" x14ac:dyDescent="0.25">
      <c r="A16" s="439"/>
      <c r="B16" s="449"/>
      <c r="C16" s="451"/>
      <c r="D16" s="76" t="s">
        <v>281</v>
      </c>
      <c r="E16" s="277" t="s">
        <v>37</v>
      </c>
      <c r="F16" s="76" t="s">
        <v>588</v>
      </c>
      <c r="G16" s="433"/>
      <c r="H16" s="442"/>
      <c r="I16" s="442"/>
      <c r="J16" s="442"/>
      <c r="K16" s="471"/>
      <c r="L16" s="423"/>
      <c r="M16" s="432"/>
      <c r="N16" s="423"/>
      <c r="O16" s="423"/>
      <c r="P16" s="181" t="s">
        <v>344</v>
      </c>
      <c r="Q16" s="182">
        <f t="shared" si="1"/>
        <v>1</v>
      </c>
      <c r="R16" s="399"/>
      <c r="S16" s="399"/>
      <c r="T16" s="271" t="s">
        <v>595</v>
      </c>
      <c r="U16" s="410"/>
      <c r="V16" s="389"/>
      <c r="W16" s="314">
        <f t="shared" si="2"/>
        <v>2</v>
      </c>
      <c r="X16" s="271" t="s">
        <v>348</v>
      </c>
      <c r="Y16" s="271"/>
      <c r="Z16" s="389"/>
      <c r="AA16" s="399"/>
      <c r="AB16" s="273">
        <f t="shared" si="3"/>
        <v>1</v>
      </c>
      <c r="AC16" s="271" t="s">
        <v>324</v>
      </c>
      <c r="AD16" s="364" t="s">
        <v>594</v>
      </c>
      <c r="AE16" s="389"/>
      <c r="AF16" s="399"/>
      <c r="AG16" s="273">
        <f t="shared" si="4"/>
        <v>1</v>
      </c>
      <c r="AH16" s="364" t="s">
        <v>321</v>
      </c>
      <c r="AI16" s="271" t="s">
        <v>332</v>
      </c>
      <c r="AJ16" s="389"/>
      <c r="AK16" s="399"/>
      <c r="AL16" s="273">
        <f t="shared" si="5"/>
        <v>1</v>
      </c>
      <c r="AM16" s="271" t="s">
        <v>584</v>
      </c>
      <c r="AN16" s="399"/>
      <c r="AO16" s="421"/>
      <c r="AP16" s="416"/>
      <c r="AQ16" s="414"/>
      <c r="AR16" s="430"/>
      <c r="AS16" s="420"/>
      <c r="AT16" s="48" t="s">
        <v>91</v>
      </c>
      <c r="AU16" s="48" t="s">
        <v>599</v>
      </c>
      <c r="AV16" s="104">
        <v>45275</v>
      </c>
      <c r="AW16" s="323"/>
      <c r="AX16" s="106"/>
      <c r="AY16" s="300"/>
      <c r="AZ16" s="300"/>
      <c r="BA16" s="300"/>
      <c r="BB16" s="300"/>
      <c r="BC16" s="300"/>
      <c r="BD16" s="300"/>
      <c r="BE16" s="300"/>
      <c r="BJ16" s="294"/>
      <c r="BL16" s="294"/>
      <c r="BS16" s="294"/>
      <c r="BT16" s="294"/>
      <c r="BV16" s="294"/>
      <c r="BW16" s="294"/>
    </row>
    <row r="17" spans="1:75" s="73" customFormat="1" ht="132" customHeight="1" x14ac:dyDescent="0.2">
      <c r="A17" s="439">
        <v>3</v>
      </c>
      <c r="B17" s="449" t="s">
        <v>166</v>
      </c>
      <c r="C17" s="450" t="str">
        <f>IF(B17=$B$1048372,$C$1048372,IF(B17=$B$1048373,$C$1048373,IF(B17=$B$1048374,$C$1048374,IF(B17=$B$1048375,$C$1048375,IF(B17=$B$1048376,$C$1048376,IF(B17=$B$1048377,$C$1048377,IF(B17=$B$1048378,$C$1048378,IF(B17=$B$1048379,$C$1048379,IF(B17=$B$1048380,$C$1048380,IF(B17=$B$1048381,$C$1048381,IF(B17=VICERRECTORÍA_ACADÉMICA_,BC1048372,IF(B17=PLANEACIÓN_,BC1048374, IF(B17=_VICERRECTORÍA_INVESTIGACIONES_INNOVACIÓN_Y_EXTENSIÓN_,BC1048373,IF(B17=VICERRECTORÍA_ADMINISTRATIVA_FINANCIERA_,BC1048375,IF(B17=_VICERRECTORÍA_RESPONSABILIDAD_SOCIAL_Y_BIENESTAR_UNIVERSITARIO_,BC1048376," ")))))))))))))))</f>
        <v>Administrar y ejecutar los recursos de la institución generando en los procesos mayor eficiencia y eficacia para dar una respuesta oportuna a los servicios demandados en el cumplimiento de las funciones misionales.</v>
      </c>
      <c r="D17" s="277" t="s">
        <v>281</v>
      </c>
      <c r="E17" s="277" t="s">
        <v>113</v>
      </c>
      <c r="F17" s="312" t="s">
        <v>604</v>
      </c>
      <c r="G17" s="433" t="s">
        <v>114</v>
      </c>
      <c r="H17" s="480" t="s">
        <v>631</v>
      </c>
      <c r="I17" s="497" t="s">
        <v>605</v>
      </c>
      <c r="J17" s="485" t="s">
        <v>632</v>
      </c>
      <c r="K17" s="432" t="s">
        <v>151</v>
      </c>
      <c r="L17" s="423">
        <f t="shared" ref="L17" si="9">IF(K17="ALTA",5,IF(K17="MEDIO ALTA",4,IF(K17="MEDIA",3,IF(K17="MEDIO BAJA",2,IF(K17="BAJA",1,0)))))</f>
        <v>2</v>
      </c>
      <c r="M17" s="432" t="s">
        <v>140</v>
      </c>
      <c r="N17" s="423">
        <f t="shared" ref="N17:N74" si="10">IF(M17="ALTO",5,IF(M17="MEDIO ALTO",4,IF(M17="MEDIO",3,IF(M17="MEDIO BAJO",2,IF(M17="BAJO",1,0)))))</f>
        <v>5</v>
      </c>
      <c r="O17" s="423">
        <f>N17*L17</f>
        <v>10</v>
      </c>
      <c r="P17" s="181" t="s">
        <v>344</v>
      </c>
      <c r="Q17" s="182">
        <f t="shared" ref="Q17:Q75" si="11">IF(P17=$P$1048376,1,IF(P17=$P$1048372,5,IF(P17=$P$1048373,4,IF(P17=$P$1048374,3,IF(P17=$P$1048375,2,0)))))</f>
        <v>1</v>
      </c>
      <c r="R17" s="399">
        <f>ROUND(AVERAGEIF(Q17:Q19,"&gt;0"),0)</f>
        <v>1</v>
      </c>
      <c r="S17" s="399">
        <f>R17*0.6</f>
        <v>0.6</v>
      </c>
      <c r="T17" s="366" t="s">
        <v>606</v>
      </c>
      <c r="U17" s="409">
        <f>IF(P17="No_existen",5*$U$10,V17*$U$10)</f>
        <v>0.15000000000000002</v>
      </c>
      <c r="V17" s="407">
        <f>ROUND(AVERAGEIF(W17:W19,"&gt;0"),0)</f>
        <v>3</v>
      </c>
      <c r="W17" s="314">
        <f t="shared" si="2"/>
        <v>4</v>
      </c>
      <c r="X17" s="271" t="s">
        <v>347</v>
      </c>
      <c r="Y17" s="271"/>
      <c r="Z17" s="389">
        <f>IF(P17="No_existen",5*$Z$10,AA17*$Z$10)</f>
        <v>0.15</v>
      </c>
      <c r="AA17" s="399">
        <f>ROUND(AVERAGEIF(AB17:AB19,"&gt;0"),0)</f>
        <v>1</v>
      </c>
      <c r="AB17" s="273">
        <f t="shared" si="3"/>
        <v>1</v>
      </c>
      <c r="AC17" s="271" t="s">
        <v>324</v>
      </c>
      <c r="AD17" s="372" t="s">
        <v>623</v>
      </c>
      <c r="AE17" s="389">
        <f t="shared" ref="AE17" si="12">IF(P17="No_existen",5*$AE$10,AF17*$AE$10)</f>
        <v>0.1</v>
      </c>
      <c r="AF17" s="399">
        <f>ROUND(AVERAGEIF(AG17:AG19,"&gt;0"),0)</f>
        <v>1</v>
      </c>
      <c r="AG17" s="273">
        <f t="shared" si="4"/>
        <v>1</v>
      </c>
      <c r="AH17" s="271" t="s">
        <v>321</v>
      </c>
      <c r="AI17" s="271" t="s">
        <v>336</v>
      </c>
      <c r="AJ17" s="389">
        <f t="shared" ref="AJ17" si="13">IF(P17="No_existen",5*$AJ$10,AK17*$AJ$10)</f>
        <v>0.4</v>
      </c>
      <c r="AK17" s="399">
        <f>ROUND(AVERAGEIF(AL17:AL19,"&gt;0"),0)</f>
        <v>4</v>
      </c>
      <c r="AL17" s="273">
        <f t="shared" si="5"/>
        <v>4</v>
      </c>
      <c r="AM17" s="271" t="s">
        <v>607</v>
      </c>
      <c r="AN17" s="422">
        <f>ROUND(AVERAGE(R17,V17,AA17,AF17,AK17),0)</f>
        <v>2</v>
      </c>
      <c r="AO17" s="421" t="str">
        <f t="shared" ref="AO17" si="14">IF(AN17&lt;1.5,"FUERTE",IF(AND(AN17&gt;=1.5,AN17&lt;2.5),"ACEPTABLE",IF(AN17&gt;=5,"INEXISTENTE","DÉBIL")))</f>
        <v>ACEPTABLE</v>
      </c>
      <c r="AP17" s="416">
        <f>IF(O17=0,0,ROUND((O17*AN17),0))</f>
        <v>20</v>
      </c>
      <c r="AQ17" s="413" t="str">
        <f t="shared" ref="AQ17" si="15">IF(AP17&gt;=36,"GRAVE", IF(AP17&lt;=10, "LEVE", "MODERADO"))</f>
        <v>MODERADO</v>
      </c>
      <c r="AR17" s="424" t="s">
        <v>624</v>
      </c>
      <c r="AS17" s="427" t="s">
        <v>625</v>
      </c>
      <c r="AT17" s="282" t="s">
        <v>93</v>
      </c>
      <c r="AU17" s="282" t="s">
        <v>635</v>
      </c>
      <c r="AV17" s="283">
        <v>45260</v>
      </c>
      <c r="AW17" s="323"/>
      <c r="AX17" s="284" t="s">
        <v>609</v>
      </c>
      <c r="AY17" s="300"/>
      <c r="AZ17" s="300"/>
      <c r="BA17" s="300"/>
      <c r="BB17" s="300"/>
      <c r="BC17" s="300"/>
      <c r="BD17" s="301"/>
      <c r="BE17" s="301"/>
      <c r="BJ17" s="294"/>
      <c r="BL17" s="294"/>
      <c r="BS17" s="294"/>
      <c r="BT17" s="294"/>
      <c r="BV17" s="294"/>
      <c r="BW17" s="294"/>
    </row>
    <row r="18" spans="1:75" s="73" customFormat="1" ht="64.5" customHeight="1" x14ac:dyDescent="0.2">
      <c r="A18" s="439"/>
      <c r="B18" s="449"/>
      <c r="C18" s="451"/>
      <c r="D18" s="76"/>
      <c r="E18" s="76"/>
      <c r="F18" s="78"/>
      <c r="G18" s="433"/>
      <c r="H18" s="481"/>
      <c r="I18" s="481"/>
      <c r="J18" s="486"/>
      <c r="K18" s="432"/>
      <c r="L18" s="423"/>
      <c r="M18" s="432"/>
      <c r="N18" s="423"/>
      <c r="O18" s="423"/>
      <c r="P18" s="181" t="s">
        <v>344</v>
      </c>
      <c r="Q18" s="182">
        <f>IF(P18=$P$1048376,1,IF(P18=$P$1048372,5,IF(P18=$P$1048373,4,IF(P18=$P$1048374,3,IF(P18=$P$1048375,2,0)))))</f>
        <v>1</v>
      </c>
      <c r="R18" s="399"/>
      <c r="S18" s="399"/>
      <c r="T18" s="271" t="s">
        <v>633</v>
      </c>
      <c r="U18" s="410"/>
      <c r="V18" s="389"/>
      <c r="W18" s="314">
        <f>IF(X18=$X$1048374,1,IF(X18=$X$1048373,2,IF(X18=$X$1048372,4,IF(P18="No_existen",5,0))))</f>
        <v>2</v>
      </c>
      <c r="X18" s="271" t="s">
        <v>348</v>
      </c>
      <c r="Y18" s="271"/>
      <c r="Z18" s="389"/>
      <c r="AA18" s="399"/>
      <c r="AB18" s="273">
        <f>IF(AC18=$AD$1048373,1,IF(AC18=$AD$1048372,4,IF(P18="No_existen",5,0)))</f>
        <v>1</v>
      </c>
      <c r="AC18" s="271" t="s">
        <v>324</v>
      </c>
      <c r="AD18" s="271" t="s">
        <v>634</v>
      </c>
      <c r="AE18" s="389"/>
      <c r="AF18" s="399"/>
      <c r="AG18" s="273">
        <f>IF(AH18=$AH$1048372,1,IF(AH18=$AH$1048373,4,IF(P18="No_existen",5,0)))</f>
        <v>1</v>
      </c>
      <c r="AH18" s="271" t="s">
        <v>321</v>
      </c>
      <c r="AI18" s="271" t="s">
        <v>329</v>
      </c>
      <c r="AJ18" s="389"/>
      <c r="AK18" s="399"/>
      <c r="AL18" s="273">
        <f>IF(AM18="Preventivo",1,IF(AM18="Detectivo",4, IF(P18="No_existen",5,0)))</f>
        <v>4</v>
      </c>
      <c r="AM18" s="271" t="s">
        <v>607</v>
      </c>
      <c r="AN18" s="399"/>
      <c r="AO18" s="421"/>
      <c r="AP18" s="416"/>
      <c r="AQ18" s="414"/>
      <c r="AR18" s="425"/>
      <c r="AS18" s="491"/>
      <c r="AT18" s="282" t="s">
        <v>93</v>
      </c>
      <c r="AU18" s="282" t="s">
        <v>636</v>
      </c>
      <c r="AV18" s="283">
        <v>45260</v>
      </c>
      <c r="AW18" s="323"/>
      <c r="AX18" s="284" t="s">
        <v>609</v>
      </c>
      <c r="AY18" s="301"/>
      <c r="AZ18" s="301"/>
      <c r="BA18" s="301"/>
      <c r="BB18" s="301"/>
      <c r="BC18" s="301"/>
      <c r="BD18" s="300"/>
      <c r="BE18" s="300"/>
      <c r="BJ18" s="294"/>
      <c r="BL18" s="294"/>
      <c r="BS18" s="294"/>
      <c r="BT18" s="294"/>
      <c r="BV18" s="294"/>
      <c r="BW18" s="294"/>
    </row>
    <row r="19" spans="1:75" s="73" customFormat="1" ht="64.5" customHeight="1" thickBot="1" x14ac:dyDescent="0.25">
      <c r="A19" s="439"/>
      <c r="B19" s="449"/>
      <c r="C19" s="451"/>
      <c r="D19" s="76"/>
      <c r="E19" s="76"/>
      <c r="F19" s="78"/>
      <c r="G19" s="433"/>
      <c r="H19" s="482"/>
      <c r="I19" s="482"/>
      <c r="J19" s="487"/>
      <c r="K19" s="432"/>
      <c r="L19" s="423"/>
      <c r="M19" s="432"/>
      <c r="N19" s="423"/>
      <c r="O19" s="423"/>
      <c r="P19" s="181"/>
      <c r="Q19" s="182">
        <f>IF(P19=$P$1048376,1,IF(P19=$P$1048372,5,IF(P19=$P$1048373,4,IF(P19=$P$1048374,3,IF(P19=$P$1048375,2,0)))))</f>
        <v>0</v>
      </c>
      <c r="R19" s="399"/>
      <c r="S19" s="399"/>
      <c r="T19" s="271"/>
      <c r="U19" s="410"/>
      <c r="V19" s="389"/>
      <c r="W19" s="314">
        <f>IF(X19=$X$1048374,1,IF(X19=$X$1048373,2,IF(X19=$X$1048372,4,IF(P19="No_existen",5,0))))</f>
        <v>0</v>
      </c>
      <c r="X19" s="271"/>
      <c r="Y19" s="271"/>
      <c r="Z19" s="389"/>
      <c r="AA19" s="399"/>
      <c r="AB19" s="273">
        <f>IF(AC19=$AD$1048373,1,IF(AC19=$AD$1048372,4,IF(P19="No_existen",5,0)))</f>
        <v>0</v>
      </c>
      <c r="AC19" s="271"/>
      <c r="AD19" s="271"/>
      <c r="AE19" s="389"/>
      <c r="AF19" s="399"/>
      <c r="AG19" s="273">
        <f>IF(AH19=$AH$1048372,1,IF(AH19=$AH$1048373,4,IF(P19="No_existen",5,0)))</f>
        <v>0</v>
      </c>
      <c r="AH19" s="271"/>
      <c r="AI19" s="271"/>
      <c r="AJ19" s="389"/>
      <c r="AK19" s="399"/>
      <c r="AL19" s="273">
        <f>IF(AM19="Preventivo",1,IF(AM19="Detectivo",4, IF(P19="No_existen",5,0)))</f>
        <v>0</v>
      </c>
      <c r="AM19" s="271"/>
      <c r="AN19" s="399"/>
      <c r="AO19" s="421"/>
      <c r="AP19" s="416"/>
      <c r="AQ19" s="414"/>
      <c r="AR19" s="426"/>
      <c r="AS19" s="492"/>
      <c r="AT19" s="48" t="s">
        <v>91</v>
      </c>
      <c r="AU19" s="48" t="s">
        <v>608</v>
      </c>
      <c r="AV19" s="283">
        <v>45260</v>
      </c>
      <c r="AW19" s="323"/>
      <c r="AX19" s="106"/>
      <c r="AY19" s="300"/>
      <c r="AZ19" s="300"/>
      <c r="BA19" s="300"/>
      <c r="BB19" s="300"/>
      <c r="BC19" s="300"/>
      <c r="BD19" s="301"/>
      <c r="BE19" s="301"/>
      <c r="BJ19" s="294"/>
      <c r="BL19" s="294"/>
      <c r="BS19" s="294"/>
      <c r="BT19" s="294"/>
      <c r="BV19" s="294"/>
      <c r="BW19" s="294"/>
    </row>
    <row r="20" spans="1:75" s="73" customFormat="1" ht="93" customHeight="1" x14ac:dyDescent="0.2">
      <c r="A20" s="439">
        <v>4</v>
      </c>
      <c r="B20" s="449" t="s">
        <v>166</v>
      </c>
      <c r="C20" s="450" t="str">
        <f>IF(B20=$B$1048372,$C$1048372,IF(B20=$B$1048373,$C$1048373,IF(B20=$B$1048374,$C$1048374,IF(B20=$B$1048375,$C$1048375,IF(B20=$B$1048376,$C$1048376,IF(B20=$B$1048377,$C$1048377,IF(B20=$B$1048378,$C$1048378,IF(B20=$B$1048379,$C$1048379,IF(B20=$B$1048380,$C$1048380,IF(B20=$B$1048381,$C$1048381,IF(B20=VICERRECTORÍA_ACADÉMICA_,BC1048372,IF(B20=PLANEACIÓN_,BC1048374, IF(B20=_VICERRECTORÍA_INVESTIGACIONES_INNOVACIÓN_Y_EXTENSIÓN_,BC1048373,IF(B20=VICERRECTORÍA_ADMINISTRATIVA_FINANCIERA_,BC1048375,IF(B20=_VICERRECTORÍA_RESPONSABILIDAD_SOCIAL_Y_BIENESTAR_UNIVERSITARIO_,BC1048376," ")))))))))))))))</f>
        <v>Administrar y ejecutar los recursos de la institución generando en los procesos mayor eficiencia y eficacia para dar una respuesta oportuna a los servicios demandados en el cumplimiento de las funciones misionales.</v>
      </c>
      <c r="D20" s="76" t="s">
        <v>281</v>
      </c>
      <c r="E20" s="76" t="s">
        <v>113</v>
      </c>
      <c r="F20" s="78" t="s">
        <v>610</v>
      </c>
      <c r="G20" s="433" t="s">
        <v>114</v>
      </c>
      <c r="H20" s="488" t="s">
        <v>612</v>
      </c>
      <c r="I20" s="410" t="s">
        <v>626</v>
      </c>
      <c r="J20" s="433" t="s">
        <v>611</v>
      </c>
      <c r="K20" s="432" t="s">
        <v>151</v>
      </c>
      <c r="L20" s="423">
        <f t="shared" ref="L20" si="16">IF(K20="ALTA",5,IF(K20="MEDIO ALTA",4,IF(K20="MEDIA",3,IF(K20="MEDIO BAJA",2,IF(K20="BAJA",1,0)))))</f>
        <v>2</v>
      </c>
      <c r="M20" s="432" t="s">
        <v>141</v>
      </c>
      <c r="N20" s="423">
        <f t="shared" si="10"/>
        <v>3</v>
      </c>
      <c r="O20" s="423">
        <f>N20*L20</f>
        <v>6</v>
      </c>
      <c r="P20" s="181" t="s">
        <v>415</v>
      </c>
      <c r="Q20" s="409">
        <f>IF(L20="No_existen",5*$U$10,R20*$U$10)</f>
        <v>0.2</v>
      </c>
      <c r="R20" s="407">
        <v>4</v>
      </c>
      <c r="S20" s="368">
        <v>4</v>
      </c>
      <c r="T20" s="367" t="s">
        <v>613</v>
      </c>
      <c r="U20" s="409">
        <f>IF(P20="No_existen",5*$U$10,V20*$U$10)</f>
        <v>0.2</v>
      </c>
      <c r="V20" s="407">
        <f>ROUND(AVERAGEIF(W20:W22,"&gt;0"),0)</f>
        <v>4</v>
      </c>
      <c r="W20" s="314">
        <f t="shared" si="2"/>
        <v>4</v>
      </c>
      <c r="X20" s="367" t="s">
        <v>347</v>
      </c>
      <c r="Y20" s="367"/>
      <c r="Z20" s="389">
        <f>IF(P20="No_existen",5*$Z$10,AA20*$Z$10)</f>
        <v>0.15</v>
      </c>
      <c r="AA20" s="399">
        <f>ROUND(AVERAGEIF(AB20:AB22,"&gt;0"),0)</f>
        <v>1</v>
      </c>
      <c r="AB20" s="273">
        <f t="shared" si="3"/>
        <v>1</v>
      </c>
      <c r="AC20" s="271" t="s">
        <v>324</v>
      </c>
      <c r="AD20" s="372" t="s">
        <v>627</v>
      </c>
      <c r="AE20" s="389">
        <f>IF(P20="No_existen",5*$AE$10,AF20*$AE$10)</f>
        <v>0.1</v>
      </c>
      <c r="AF20" s="399">
        <f>ROUND(AVERAGEIF(AG20:AG22,"&gt;0"),0)</f>
        <v>1</v>
      </c>
      <c r="AG20" s="273">
        <f t="shared" si="4"/>
        <v>1</v>
      </c>
      <c r="AH20" s="271" t="s">
        <v>321</v>
      </c>
      <c r="AI20" s="271" t="s">
        <v>328</v>
      </c>
      <c r="AJ20" s="389">
        <f t="shared" ref="AJ20" si="17">IF(P20="No_existen",5*$AJ$10,AK20*$AJ$10)</f>
        <v>0.1</v>
      </c>
      <c r="AK20" s="399">
        <f>ROUND(AVERAGEIF(AL20:AL22,"&gt;0"),0)</f>
        <v>1</v>
      </c>
      <c r="AL20" s="273">
        <f t="shared" si="5"/>
        <v>1</v>
      </c>
      <c r="AM20" s="271" t="s">
        <v>584</v>
      </c>
      <c r="AN20" s="422">
        <f t="shared" ref="AN20" si="18">ROUND(AVERAGE(R20,V20,AA20,AF20,AK20),0)</f>
        <v>2</v>
      </c>
      <c r="AO20" s="421" t="str">
        <f t="shared" ref="AO20" si="19">IF(AN20&lt;1.5,"FUERTE",IF(AND(AN20&gt;=1.5,AN20&lt;2.5),"ACEPTABLE",IF(AN20&gt;=5,"INEXISTENTE","DÉBIL")))</f>
        <v>ACEPTABLE</v>
      </c>
      <c r="AP20" s="416">
        <f t="shared" ref="AP20" si="20">IF(O20=0,0,ROUND((O20*AN20),0))</f>
        <v>12</v>
      </c>
      <c r="AQ20" s="413" t="str">
        <f t="shared" ref="AQ20" si="21">IF(AP20&gt;=36,"GRAVE", IF(AP20&lt;=10, "LEVE", "MODERADO"))</f>
        <v>MODERADO</v>
      </c>
      <c r="AR20" s="420" t="s">
        <v>628</v>
      </c>
      <c r="AS20" s="493">
        <v>1</v>
      </c>
      <c r="AT20" s="48" t="s">
        <v>91</v>
      </c>
      <c r="AU20" s="48" t="s">
        <v>615</v>
      </c>
      <c r="AV20" s="283">
        <v>45260</v>
      </c>
      <c r="AW20" s="323"/>
      <c r="AX20" s="106"/>
      <c r="AY20" s="301"/>
      <c r="AZ20" s="301"/>
      <c r="BA20" s="301"/>
      <c r="BB20" s="301"/>
      <c r="BC20" s="301"/>
      <c r="BD20" s="300"/>
      <c r="BE20" s="300"/>
      <c r="BJ20" s="294"/>
      <c r="BL20" s="294"/>
      <c r="BS20" s="294"/>
      <c r="BT20" s="294"/>
      <c r="BV20" s="294"/>
      <c r="BW20" s="294"/>
    </row>
    <row r="21" spans="1:75" s="73" customFormat="1" ht="64.5" customHeight="1" x14ac:dyDescent="0.2">
      <c r="A21" s="439"/>
      <c r="B21" s="449"/>
      <c r="C21" s="451"/>
      <c r="D21" s="76"/>
      <c r="E21" s="76"/>
      <c r="F21" s="313"/>
      <c r="G21" s="433"/>
      <c r="H21" s="410"/>
      <c r="I21" s="410"/>
      <c r="J21" s="433"/>
      <c r="K21" s="432"/>
      <c r="L21" s="423"/>
      <c r="M21" s="432"/>
      <c r="N21" s="423"/>
      <c r="O21" s="423"/>
      <c r="P21" s="181" t="s">
        <v>415</v>
      </c>
      <c r="Q21" s="410"/>
      <c r="R21" s="389"/>
      <c r="S21" s="368">
        <v>4</v>
      </c>
      <c r="T21" s="367" t="s">
        <v>614</v>
      </c>
      <c r="U21" s="410"/>
      <c r="V21" s="389"/>
      <c r="W21" s="314">
        <f t="shared" si="2"/>
        <v>4</v>
      </c>
      <c r="X21" s="367" t="s">
        <v>347</v>
      </c>
      <c r="Y21" s="367"/>
      <c r="Z21" s="389"/>
      <c r="AA21" s="399"/>
      <c r="AB21" s="273">
        <f t="shared" si="3"/>
        <v>1</v>
      </c>
      <c r="AC21" s="271" t="s">
        <v>324</v>
      </c>
      <c r="AD21" s="372" t="s">
        <v>637</v>
      </c>
      <c r="AE21" s="389"/>
      <c r="AF21" s="399"/>
      <c r="AG21" s="273">
        <f t="shared" si="4"/>
        <v>1</v>
      </c>
      <c r="AH21" s="271" t="s">
        <v>321</v>
      </c>
      <c r="AI21" s="271" t="s">
        <v>329</v>
      </c>
      <c r="AJ21" s="389"/>
      <c r="AK21" s="399"/>
      <c r="AL21" s="273">
        <f t="shared" si="5"/>
        <v>1</v>
      </c>
      <c r="AM21" s="271" t="s">
        <v>584</v>
      </c>
      <c r="AN21" s="399"/>
      <c r="AO21" s="421"/>
      <c r="AP21" s="416"/>
      <c r="AQ21" s="414"/>
      <c r="AR21" s="420"/>
      <c r="AS21" s="420"/>
      <c r="AT21" s="48"/>
      <c r="AU21" s="48"/>
      <c r="AV21" s="104"/>
      <c r="AW21" s="323"/>
      <c r="AX21" s="106"/>
      <c r="AY21" s="300"/>
      <c r="AZ21" s="300"/>
      <c r="BA21" s="300"/>
      <c r="BB21" s="300"/>
      <c r="BC21" s="300"/>
      <c r="BD21" s="300"/>
      <c r="BE21" s="300"/>
      <c r="BJ21" s="294"/>
      <c r="BL21" s="294"/>
      <c r="BS21" s="294"/>
      <c r="BT21" s="294"/>
      <c r="BV21" s="294"/>
      <c r="BW21" s="294"/>
    </row>
    <row r="22" spans="1:75" s="73" customFormat="1" ht="64.5" customHeight="1" thickBot="1" x14ac:dyDescent="0.25">
      <c r="A22" s="439"/>
      <c r="B22" s="449"/>
      <c r="C22" s="451"/>
      <c r="D22" s="76"/>
      <c r="E22" s="76"/>
      <c r="F22" s="76"/>
      <c r="G22" s="433"/>
      <c r="H22" s="410"/>
      <c r="I22" s="410"/>
      <c r="J22" s="433"/>
      <c r="K22" s="432"/>
      <c r="L22" s="423"/>
      <c r="M22" s="432"/>
      <c r="N22" s="423"/>
      <c r="O22" s="423"/>
      <c r="P22" s="367"/>
      <c r="Q22" s="410"/>
      <c r="R22" s="389"/>
      <c r="S22" s="368">
        <v>0</v>
      </c>
      <c r="T22" s="367"/>
      <c r="U22" s="410"/>
      <c r="V22" s="389"/>
      <c r="W22" s="314">
        <f t="shared" si="2"/>
        <v>0</v>
      </c>
      <c r="X22" s="271"/>
      <c r="Y22" s="271"/>
      <c r="Z22" s="389"/>
      <c r="AA22" s="399"/>
      <c r="AB22" s="273">
        <f t="shared" si="3"/>
        <v>0</v>
      </c>
      <c r="AC22" s="271"/>
      <c r="AD22" s="271"/>
      <c r="AE22" s="389"/>
      <c r="AF22" s="399"/>
      <c r="AG22" s="273">
        <f t="shared" si="4"/>
        <v>0</v>
      </c>
      <c r="AH22" s="271"/>
      <c r="AI22" s="271"/>
      <c r="AJ22" s="389"/>
      <c r="AK22" s="399"/>
      <c r="AL22" s="273">
        <f t="shared" si="5"/>
        <v>0</v>
      </c>
      <c r="AM22" s="271"/>
      <c r="AN22" s="399"/>
      <c r="AO22" s="421"/>
      <c r="AP22" s="416"/>
      <c r="AQ22" s="414"/>
      <c r="AR22" s="420"/>
      <c r="AS22" s="420"/>
      <c r="AT22" s="48"/>
      <c r="AU22" s="48"/>
      <c r="AV22" s="104"/>
      <c r="AW22" s="323"/>
      <c r="AX22" s="106"/>
      <c r="AY22" s="300"/>
      <c r="AZ22" s="300"/>
      <c r="BA22" s="300"/>
      <c r="BB22" s="300"/>
      <c r="BC22" s="300"/>
      <c r="BD22" s="301"/>
      <c r="BE22" s="301"/>
      <c r="BJ22" s="294"/>
      <c r="BL22" s="294"/>
      <c r="BS22" s="294"/>
      <c r="BT22" s="294"/>
      <c r="BV22" s="294"/>
      <c r="BW22" s="294"/>
    </row>
    <row r="23" spans="1:75" s="73" customFormat="1" ht="64.5" customHeight="1" x14ac:dyDescent="0.2">
      <c r="A23" s="439">
        <v>5</v>
      </c>
      <c r="B23" s="449" t="s">
        <v>170</v>
      </c>
      <c r="C23" s="450" t="str">
        <f>IF(B23=$B$1048372,$C$1048372,IF(B23=$B$1048373,$C$1048373,IF(B23=$B$1048374,$C$1048374,IF(B23=$B$1048375,$C$1048375,IF(B23=$B$1048376,$C$1048376,IF(B23=$B$1048377,$C$1048377,IF(B23=$B$1048378,$C$1048378,IF(B23=$B$1048379,$C$1048379,IF(B23=$B$1048380,$C$1048380,IF(B23=$B$1048381,$C$1048381,IF(B23=VICERRECTORÍA_ACADÉMICA_,BC1048372,IF(B23=PLANEACIÓN_,BC1048374, IF(B23=_VICERRECTORÍA_INVESTIGACIONES_INNOVACIÓN_Y_EXTENSIÓN_,BC1048373,IF(B23=VICERRECTORÍA_ADMINISTRATIVA_FINANCIERA_,BC1048375,IF(B23=_VICERRECTORÍA_RESPONSABILIDAD_SOCIAL_Y_BIENESTAR_UNIVERSITARIO_,BC1048376," ")))))))))))))))</f>
        <v>Garantizar el aseguramiento de la calidad institucional, mediante acciones permanentes de autoevalución  y  autorregulación, la implementación de diferentes sistemas de gestión y el mejoramiento de procesos, que promuevan la mejora continua, la satisfacción de los usuarios internos y externos y la consolidación de una cultura de calidad institucional.</v>
      </c>
      <c r="D23" s="277" t="s">
        <v>281</v>
      </c>
      <c r="E23" s="277" t="s">
        <v>34</v>
      </c>
      <c r="F23" s="378" t="s">
        <v>643</v>
      </c>
      <c r="G23" s="433" t="s">
        <v>108</v>
      </c>
      <c r="H23" s="464" t="s">
        <v>644</v>
      </c>
      <c r="I23" s="409" t="s">
        <v>616</v>
      </c>
      <c r="J23" s="442" t="s">
        <v>645</v>
      </c>
      <c r="K23" s="432" t="s">
        <v>128</v>
      </c>
      <c r="L23" s="423">
        <f t="shared" ref="L23" si="22">IF(K23="ALTA",5,IF(K23="MEDIO ALTA",4,IF(K23="MEDIA",3,IF(K23="MEDIO BAJA",2,IF(K23="BAJA",1,0)))))</f>
        <v>1</v>
      </c>
      <c r="M23" s="432" t="s">
        <v>144</v>
      </c>
      <c r="N23" s="423">
        <f t="shared" si="10"/>
        <v>4</v>
      </c>
      <c r="O23" s="423">
        <f>N23*L23</f>
        <v>4</v>
      </c>
      <c r="P23" s="278" t="s">
        <v>344</v>
      </c>
      <c r="Q23" s="279">
        <f>IF(P23=$P$1048376,1,IF(P23=$P$1048372,5,IF(P23=$P$1048373,4,IF(P23=$P$1048374,3,IF(P23=$P$1048375,2,0)))))</f>
        <v>1</v>
      </c>
      <c r="R23" s="422">
        <f>ROUND(AVERAGEIF(Q23:Q25,"&gt;0"),0)</f>
        <v>1</v>
      </c>
      <c r="S23" s="422">
        <f>R23*$S$10</f>
        <v>0.6</v>
      </c>
      <c r="T23" s="371" t="s">
        <v>617</v>
      </c>
      <c r="U23" s="409">
        <f>IF(P23="No_existen",5*$U$10,V23*$U$10)</f>
        <v>0.1</v>
      </c>
      <c r="V23" s="407">
        <f>ROUND(AVERAGEIF(W23:W25,"&gt;0"),0)</f>
        <v>2</v>
      </c>
      <c r="W23" s="314">
        <f t="shared" si="2"/>
        <v>2</v>
      </c>
      <c r="X23" s="271" t="s">
        <v>348</v>
      </c>
      <c r="Y23" s="271"/>
      <c r="Z23" s="389">
        <f t="shared" ref="Z23" si="23">IF(P23="No_existen",5*$Z$10,AA23*$Z$10)</f>
        <v>0.15</v>
      </c>
      <c r="AA23" s="399">
        <f>ROUND(AVERAGEIF(AB23:AB25,"&gt;0"),0)</f>
        <v>1</v>
      </c>
      <c r="AB23" s="273">
        <f t="shared" si="3"/>
        <v>1</v>
      </c>
      <c r="AC23" s="271" t="s">
        <v>324</v>
      </c>
      <c r="AD23" s="371" t="s">
        <v>646</v>
      </c>
      <c r="AE23" s="408">
        <f>IF(P23="No_existen",5*$AE$10,AF23*$AE$10)</f>
        <v>0.1</v>
      </c>
      <c r="AF23" s="422">
        <f>ROUND(AVERAGEIF(AG23:AG25,"&gt;0"),0)</f>
        <v>1</v>
      </c>
      <c r="AG23" s="369">
        <f>IF(AH23=$AH$1048372,1,IF(AH23=$AH$1048373,4,IF(P23="No_existen",5,0)))</f>
        <v>1</v>
      </c>
      <c r="AH23" s="371" t="s">
        <v>321</v>
      </c>
      <c r="AI23" s="371" t="s">
        <v>482</v>
      </c>
      <c r="AJ23" s="389">
        <f t="shared" ref="AJ23" si="24">IF(P23="No_existen",5*$AJ$10,AK23*$AJ$10)</f>
        <v>0.1</v>
      </c>
      <c r="AK23" s="399">
        <f t="shared" ref="AK23" si="25">ROUND(AVERAGEIF(AL23:AL25,"&gt;0"),0)</f>
        <v>1</v>
      </c>
      <c r="AL23" s="273">
        <f t="shared" si="5"/>
        <v>1</v>
      </c>
      <c r="AM23" s="271" t="s">
        <v>584</v>
      </c>
      <c r="AN23" s="422">
        <f t="shared" ref="AN23" si="26">ROUND(AVERAGE(R23,V23,AA23,AF23,AK23),0)</f>
        <v>1</v>
      </c>
      <c r="AO23" s="421" t="str">
        <f t="shared" ref="AO23" si="27">IF(AN23&lt;1.5,"FUERTE",IF(AND(AN23&gt;=1.5,AN23&lt;2.5),"ACEPTABLE",IF(AN23&gt;=5,"INEXISTENTE","DÉBIL")))</f>
        <v>FUERTE</v>
      </c>
      <c r="AP23" s="416">
        <f t="shared" ref="AP23" si="28">IF(O23=0,0,ROUND((O23*AN23),0))</f>
        <v>4</v>
      </c>
      <c r="AQ23" s="413" t="str">
        <f t="shared" ref="AQ23" si="29">IF(AP23&gt;=36,"GRAVE", IF(AP23&lt;=10, "LEVE", "MODERADO"))</f>
        <v>LEVE</v>
      </c>
      <c r="AR23" s="502" t="s">
        <v>648</v>
      </c>
      <c r="AS23" s="474">
        <v>0.1</v>
      </c>
      <c r="AT23" s="48" t="s">
        <v>90</v>
      </c>
      <c r="AU23" s="48"/>
      <c r="AV23" s="104"/>
      <c r="AW23" s="323"/>
      <c r="AX23" s="106"/>
      <c r="AY23" s="300"/>
      <c r="AZ23" s="300"/>
      <c r="BA23" s="300"/>
      <c r="BB23" s="300"/>
      <c r="BC23" s="300"/>
      <c r="BD23" s="300"/>
      <c r="BE23" s="300"/>
      <c r="BJ23" s="294"/>
      <c r="BL23" s="294"/>
      <c r="BS23" s="294"/>
      <c r="BT23" s="294"/>
      <c r="BV23" s="294"/>
      <c r="BW23" s="294"/>
    </row>
    <row r="24" spans="1:75" s="73" customFormat="1" ht="64.5" customHeight="1" x14ac:dyDescent="0.2">
      <c r="A24" s="439"/>
      <c r="B24" s="449"/>
      <c r="C24" s="451"/>
      <c r="D24" s="76"/>
      <c r="E24" s="76"/>
      <c r="F24" s="76"/>
      <c r="G24" s="433"/>
      <c r="H24" s="410"/>
      <c r="I24" s="410"/>
      <c r="J24" s="433"/>
      <c r="K24" s="432"/>
      <c r="L24" s="423"/>
      <c r="M24" s="432"/>
      <c r="N24" s="423"/>
      <c r="O24" s="423"/>
      <c r="P24" s="181" t="s">
        <v>344</v>
      </c>
      <c r="Q24" s="182">
        <f t="shared" ref="Q24:Q28" si="30">IF(P24=$P$1048376,1,IF(P24=$P$1048372,5,IF(P24=$P$1048373,4,IF(P24=$P$1048374,3,IF(P24=$P$1048375,2,0)))))</f>
        <v>1</v>
      </c>
      <c r="R24" s="399"/>
      <c r="S24" s="399"/>
      <c r="T24" s="372" t="s">
        <v>647</v>
      </c>
      <c r="U24" s="410"/>
      <c r="V24" s="389"/>
      <c r="W24" s="314">
        <f t="shared" si="2"/>
        <v>2</v>
      </c>
      <c r="X24" s="271" t="s">
        <v>348</v>
      </c>
      <c r="Y24" s="271"/>
      <c r="Z24" s="389"/>
      <c r="AA24" s="399"/>
      <c r="AB24" s="273">
        <f t="shared" si="3"/>
        <v>1</v>
      </c>
      <c r="AC24" s="271" t="s">
        <v>324</v>
      </c>
      <c r="AD24" s="372" t="s">
        <v>637</v>
      </c>
      <c r="AE24" s="389"/>
      <c r="AF24" s="399"/>
      <c r="AG24" s="370">
        <f t="shared" ref="AG24:AG25" si="31">IF(AH24=$AH$1048372,1,IF(AH24=$AH$1048373,4,IF(P24="No_existen",5,0)))</f>
        <v>1</v>
      </c>
      <c r="AH24" s="372" t="s">
        <v>321</v>
      </c>
      <c r="AI24" s="372" t="s">
        <v>482</v>
      </c>
      <c r="AJ24" s="389"/>
      <c r="AK24" s="399"/>
      <c r="AL24" s="273">
        <f t="shared" si="5"/>
        <v>1</v>
      </c>
      <c r="AM24" s="271" t="s">
        <v>584</v>
      </c>
      <c r="AN24" s="399"/>
      <c r="AO24" s="421"/>
      <c r="AP24" s="416"/>
      <c r="AQ24" s="414"/>
      <c r="AR24" s="415"/>
      <c r="AS24" s="415"/>
      <c r="AT24" s="48"/>
      <c r="AU24" s="48"/>
      <c r="AV24" s="104"/>
      <c r="AW24" s="323"/>
      <c r="AX24" s="106"/>
      <c r="AY24" s="301"/>
      <c r="AZ24" s="301"/>
      <c r="BA24" s="301"/>
      <c r="BB24" s="301"/>
      <c r="BC24" s="301"/>
      <c r="BD24" s="300"/>
      <c r="BE24" s="300"/>
      <c r="BJ24" s="294"/>
      <c r="BL24" s="294"/>
      <c r="BS24" s="294"/>
      <c r="BT24" s="294"/>
      <c r="BV24" s="294"/>
      <c r="BW24" s="294"/>
    </row>
    <row r="25" spans="1:75" s="73" customFormat="1" ht="64.5" customHeight="1" thickBot="1" x14ac:dyDescent="0.25">
      <c r="A25" s="439"/>
      <c r="B25" s="449"/>
      <c r="C25" s="451"/>
      <c r="D25" s="76"/>
      <c r="E25" s="76"/>
      <c r="F25" s="76"/>
      <c r="G25" s="433"/>
      <c r="H25" s="410"/>
      <c r="I25" s="410"/>
      <c r="J25" s="433"/>
      <c r="K25" s="432"/>
      <c r="L25" s="423"/>
      <c r="M25" s="432"/>
      <c r="N25" s="423"/>
      <c r="O25" s="423"/>
      <c r="P25" s="181"/>
      <c r="Q25" s="182">
        <f t="shared" si="30"/>
        <v>0</v>
      </c>
      <c r="R25" s="399"/>
      <c r="S25" s="399"/>
      <c r="T25" s="372"/>
      <c r="U25" s="410"/>
      <c r="V25" s="389"/>
      <c r="W25" s="314">
        <f t="shared" si="2"/>
        <v>0</v>
      </c>
      <c r="X25" s="271"/>
      <c r="Y25" s="271"/>
      <c r="Z25" s="389"/>
      <c r="AA25" s="399"/>
      <c r="AB25" s="273">
        <f t="shared" si="3"/>
        <v>0</v>
      </c>
      <c r="AC25" s="271"/>
      <c r="AD25" s="372"/>
      <c r="AE25" s="389"/>
      <c r="AF25" s="399"/>
      <c r="AG25" s="370">
        <f t="shared" si="31"/>
        <v>0</v>
      </c>
      <c r="AH25" s="372"/>
      <c r="AI25" s="372"/>
      <c r="AJ25" s="389"/>
      <c r="AK25" s="399"/>
      <c r="AL25" s="273">
        <f t="shared" si="5"/>
        <v>0</v>
      </c>
      <c r="AM25" s="271"/>
      <c r="AN25" s="399"/>
      <c r="AO25" s="421"/>
      <c r="AP25" s="416"/>
      <c r="AQ25" s="414"/>
      <c r="AR25" s="415"/>
      <c r="AS25" s="415"/>
      <c r="AT25" s="48"/>
      <c r="AU25" s="48"/>
      <c r="AV25" s="104"/>
      <c r="AW25" s="323"/>
      <c r="AX25" s="106"/>
      <c r="AY25" s="300"/>
      <c r="AZ25" s="300"/>
      <c r="BA25" s="300"/>
      <c r="BB25" s="300"/>
      <c r="BC25" s="300"/>
      <c r="BD25" s="300"/>
      <c r="BE25" s="300"/>
      <c r="BJ25" s="294"/>
      <c r="BL25" s="294"/>
      <c r="BS25" s="294"/>
      <c r="BT25" s="294"/>
      <c r="BV25" s="294"/>
      <c r="BW25" s="294"/>
    </row>
    <row r="26" spans="1:75" s="103" customFormat="1" ht="64.5" customHeight="1" x14ac:dyDescent="0.2">
      <c r="A26" s="439">
        <v>6</v>
      </c>
      <c r="B26" s="449" t="s">
        <v>166</v>
      </c>
      <c r="C26" s="450" t="str">
        <f>IF(B26=$B$1048372,$C$1048372,IF(B26=$B$1048373,$C$1048373,IF(B26=$B$1048374,$C$1048374,IF(B26=$B$1048375,$C$1048375,IF(B26=$B$1048376,$C$1048376,IF(B26=$B$1048377,$C$1048377,IF(B26=$B$1048378,$C$1048378,IF(B26=$B$1048379,$C$1048379,IF(B26=$B$1048380,$C$1048380,IF(B26=$B$1048381,$C$1048381,IF(B26=VICERRECTORÍA_ACADÉMICA_,BC1048372,IF(B26=PLANEACIÓN_,BC1048374, IF(B26=_VICERRECTORÍA_INVESTIGACIONES_INNOVACIÓN_Y_EXTENSIÓN_,BC1048373,IF(B26=VICERRECTORÍA_ADMINISTRATIVA_FINANCIERA_,BC1048375,IF(B26=_VICERRECTORÍA_RESPONSABILIDAD_SOCIAL_Y_BIENESTAR_UNIVERSITARIO_,BC1048376," ")))))))))))))))</f>
        <v>Administrar y ejecutar los recursos de la institución generando en los procesos mayor eficiencia y eficacia para dar una respuesta oportuna a los servicios demandados en el cumplimiento de las funciones misionales.</v>
      </c>
      <c r="D26" s="277" t="s">
        <v>281</v>
      </c>
      <c r="E26" s="277" t="s">
        <v>37</v>
      </c>
      <c r="F26" s="312" t="s">
        <v>618</v>
      </c>
      <c r="G26" s="433" t="s">
        <v>108</v>
      </c>
      <c r="H26" s="480" t="s">
        <v>649</v>
      </c>
      <c r="I26" s="497" t="s">
        <v>638</v>
      </c>
      <c r="J26" s="485" t="s">
        <v>620</v>
      </c>
      <c r="K26" s="432" t="s">
        <v>105</v>
      </c>
      <c r="L26" s="423">
        <f t="shared" ref="L26" si="32">IF(K26="ALTA",5,IF(K26="MEDIO ALTA",4,IF(K26="MEDIA",3,IF(K26="MEDIO BAJA",2,IF(K26="BAJA",1,0)))))</f>
        <v>3</v>
      </c>
      <c r="M26" s="432" t="s">
        <v>144</v>
      </c>
      <c r="N26" s="423">
        <f t="shared" ref="N26" si="33">IF(M26="ALTO",5,IF(M26="MEDIO ALTO",4,IF(M26="MEDIO",3,IF(M26="MEDIO BAJO",2,IF(M26="BAJO",1,0)))))</f>
        <v>4</v>
      </c>
      <c r="O26" s="423">
        <f t="shared" ref="O26:O71" si="34">N26*L26</f>
        <v>12</v>
      </c>
      <c r="P26" s="278" t="s">
        <v>344</v>
      </c>
      <c r="Q26" s="279">
        <f>IF(P26=$P$1048376,1,IF(P26=$P$1048372,5,IF(P26=$P$1048373,4,IF(P26=$P$1048374,3,IF(P26=$P$1048375,2,0)))))</f>
        <v>1</v>
      </c>
      <c r="R26" s="422">
        <f>ROUND(AVERAGEIF(Q26:Q28,"&gt;0"),0)</f>
        <v>1</v>
      </c>
      <c r="S26" s="422">
        <f>R26*$S$10</f>
        <v>0.6</v>
      </c>
      <c r="T26" s="377" t="s">
        <v>639</v>
      </c>
      <c r="U26" s="409">
        <f>IF(P26="No_existen",5*$U$10,V26*$U$10)</f>
        <v>0.1</v>
      </c>
      <c r="V26" s="407">
        <f>ROUND(AVERAGEIF(W26:W28,"&gt;0"),0)</f>
        <v>2</v>
      </c>
      <c r="W26" s="374">
        <f t="shared" si="2"/>
        <v>2</v>
      </c>
      <c r="X26" s="371" t="s">
        <v>348</v>
      </c>
      <c r="Y26" s="271"/>
      <c r="Z26" s="389">
        <f>IF(P26="No_existen",5*$Z$10,AA26*$Z$10)</f>
        <v>0.15</v>
      </c>
      <c r="AA26" s="399">
        <f>ROUND(AVERAGEIF(AB26:AB28,"&gt;0"),0)</f>
        <v>1</v>
      </c>
      <c r="AB26" s="273">
        <f t="shared" si="3"/>
        <v>1</v>
      </c>
      <c r="AC26" s="371" t="s">
        <v>324</v>
      </c>
      <c r="AD26" s="372" t="s">
        <v>641</v>
      </c>
      <c r="AE26" s="408">
        <f>IF(P26="No_existen",5*$AE$10,AF26*$AE$10)</f>
        <v>0.1</v>
      </c>
      <c r="AF26" s="422">
        <f>ROUND(AVERAGEIF(AG26:AG28,"&gt;0"),0)</f>
        <v>1</v>
      </c>
      <c r="AG26" s="369">
        <f>IF(AH26=$AH$1048372,1,IF(AH26=$AH$1048373,4,IF(P26="No_existen",5,0)))</f>
        <v>1</v>
      </c>
      <c r="AH26" s="371" t="s">
        <v>321</v>
      </c>
      <c r="AI26" s="371" t="s">
        <v>336</v>
      </c>
      <c r="AJ26" s="408">
        <f>IF(P26="No_existen",5*$AJ$10,AK26*$AJ$10)</f>
        <v>0.1</v>
      </c>
      <c r="AK26" s="422">
        <f>ROUND(AVERAGEIF(AL26:AL28,"&gt;0"),0)</f>
        <v>1</v>
      </c>
      <c r="AL26" s="369">
        <f>IF(AM26="Preventivo",1,IF(AM26="Detectivo",4, IF(P26="No_existen",5,0)))</f>
        <v>1</v>
      </c>
      <c r="AM26" s="371" t="s">
        <v>584</v>
      </c>
      <c r="AN26" s="422">
        <f>ROUND(AVERAGE(R26,V26,AA26,AF26,AK26),0)</f>
        <v>1</v>
      </c>
      <c r="AO26" s="421" t="str">
        <f t="shared" ref="AO26" si="35">IF(AN26&lt;1.5,"FUERTE",IF(AND(AN26&gt;=1.5,AN26&lt;2.5),"ACEPTABLE",IF(AN26&gt;=5,"INEXISTENTE","DÉBIL")))</f>
        <v>FUERTE</v>
      </c>
      <c r="AP26" s="416">
        <f t="shared" ref="AP26" si="36">IF(O26=0,0,ROUND((O26*AN26),0))</f>
        <v>12</v>
      </c>
      <c r="AQ26" s="413" t="str">
        <f t="shared" ref="AQ26" si="37">IF(AP26&gt;=36,"GRAVE", IF(AP26&lt;=10, "LEVE", "MODERADO"))</f>
        <v>MODERADO</v>
      </c>
      <c r="AR26" s="424" t="s">
        <v>621</v>
      </c>
      <c r="AS26" s="427">
        <v>0</v>
      </c>
      <c r="AT26" s="48" t="s">
        <v>91</v>
      </c>
      <c r="AU26" s="379" t="s">
        <v>642</v>
      </c>
      <c r="AV26" s="283">
        <v>45107</v>
      </c>
      <c r="AW26" s="323"/>
      <c r="AX26" s="106"/>
      <c r="AY26" s="301"/>
      <c r="AZ26" s="301"/>
      <c r="BA26" s="301"/>
      <c r="BB26" s="301"/>
      <c r="BC26" s="301"/>
      <c r="BD26" s="301"/>
      <c r="BE26" s="301"/>
      <c r="BJ26" s="294"/>
      <c r="BL26" s="294"/>
      <c r="BS26" s="294"/>
      <c r="BT26" s="294"/>
      <c r="BV26" s="294"/>
      <c r="BW26" s="294"/>
    </row>
    <row r="27" spans="1:75" s="103" customFormat="1" ht="64.5" customHeight="1" x14ac:dyDescent="0.2">
      <c r="A27" s="439"/>
      <c r="B27" s="449"/>
      <c r="C27" s="451"/>
      <c r="D27" s="76" t="s">
        <v>281</v>
      </c>
      <c r="E27" s="76" t="s">
        <v>34</v>
      </c>
      <c r="F27" s="312" t="s">
        <v>619</v>
      </c>
      <c r="G27" s="433"/>
      <c r="H27" s="481"/>
      <c r="I27" s="481"/>
      <c r="J27" s="486"/>
      <c r="K27" s="432"/>
      <c r="L27" s="423"/>
      <c r="M27" s="432"/>
      <c r="N27" s="423"/>
      <c r="O27" s="423"/>
      <c r="P27" s="181" t="s">
        <v>344</v>
      </c>
      <c r="Q27" s="182">
        <f t="shared" si="30"/>
        <v>1</v>
      </c>
      <c r="R27" s="399"/>
      <c r="S27" s="399"/>
      <c r="T27" s="371" t="s">
        <v>640</v>
      </c>
      <c r="U27" s="410"/>
      <c r="V27" s="389"/>
      <c r="W27" s="374">
        <f t="shared" si="2"/>
        <v>2</v>
      </c>
      <c r="X27" s="372" t="s">
        <v>348</v>
      </c>
      <c r="Y27" s="271"/>
      <c r="Z27" s="389"/>
      <c r="AA27" s="399"/>
      <c r="AB27" s="273">
        <f t="shared" si="3"/>
        <v>1</v>
      </c>
      <c r="AC27" s="372" t="s">
        <v>324</v>
      </c>
      <c r="AD27" s="372" t="s">
        <v>641</v>
      </c>
      <c r="AE27" s="389"/>
      <c r="AF27" s="399"/>
      <c r="AG27" s="370">
        <f t="shared" ref="AG27:AG28" si="38">IF(AH27=$AH$1048372,1,IF(AH27=$AH$1048373,4,IF(P27="No_existen",5,0)))</f>
        <v>1</v>
      </c>
      <c r="AH27" s="372" t="s">
        <v>321</v>
      </c>
      <c r="AI27" s="372" t="s">
        <v>336</v>
      </c>
      <c r="AJ27" s="389"/>
      <c r="AK27" s="399"/>
      <c r="AL27" s="370">
        <f t="shared" ref="AL27:AL28" si="39">IF(AM27="Preventivo",1,IF(AM27="Detectivo",4, IF(P27="No_existen",5,0)))</f>
        <v>1</v>
      </c>
      <c r="AM27" s="372" t="s">
        <v>584</v>
      </c>
      <c r="AN27" s="399"/>
      <c r="AO27" s="421"/>
      <c r="AP27" s="416"/>
      <c r="AQ27" s="414"/>
      <c r="AR27" s="425"/>
      <c r="AS27" s="425"/>
      <c r="AT27" s="48" t="s">
        <v>91</v>
      </c>
      <c r="AU27" s="379" t="s">
        <v>650</v>
      </c>
      <c r="AV27" s="380">
        <v>45107</v>
      </c>
      <c r="AW27" s="323"/>
      <c r="AX27" s="106"/>
      <c r="AY27" s="300"/>
      <c r="AZ27" s="300"/>
      <c r="BA27" s="300"/>
      <c r="BB27" s="300"/>
      <c r="BC27" s="300"/>
      <c r="BD27" s="300"/>
      <c r="BE27" s="300"/>
      <c r="BJ27" s="294"/>
      <c r="BL27" s="294"/>
      <c r="BS27" s="294"/>
      <c r="BT27" s="294"/>
      <c r="BV27" s="294"/>
      <c r="BW27" s="294"/>
    </row>
    <row r="28" spans="1:75" s="103" customFormat="1" ht="64.5" customHeight="1" thickBot="1" x14ac:dyDescent="0.25">
      <c r="A28" s="439"/>
      <c r="B28" s="449"/>
      <c r="C28" s="451"/>
      <c r="D28" s="76"/>
      <c r="E28" s="76"/>
      <c r="F28" s="76"/>
      <c r="G28" s="433"/>
      <c r="H28" s="482"/>
      <c r="I28" s="482"/>
      <c r="J28" s="487"/>
      <c r="K28" s="432"/>
      <c r="L28" s="423"/>
      <c r="M28" s="432"/>
      <c r="N28" s="423"/>
      <c r="O28" s="423"/>
      <c r="P28" s="181"/>
      <c r="Q28" s="182">
        <f t="shared" si="30"/>
        <v>0</v>
      </c>
      <c r="R28" s="399"/>
      <c r="S28" s="399"/>
      <c r="T28" s="371"/>
      <c r="U28" s="410"/>
      <c r="V28" s="389"/>
      <c r="W28" s="374">
        <f t="shared" si="2"/>
        <v>0</v>
      </c>
      <c r="X28" s="372"/>
      <c r="Y28" s="271"/>
      <c r="Z28" s="389"/>
      <c r="AA28" s="399"/>
      <c r="AB28" s="273">
        <f t="shared" si="3"/>
        <v>0</v>
      </c>
      <c r="AC28" s="372"/>
      <c r="AD28" s="372"/>
      <c r="AE28" s="389"/>
      <c r="AF28" s="399"/>
      <c r="AG28" s="370">
        <f t="shared" si="38"/>
        <v>0</v>
      </c>
      <c r="AH28" s="372"/>
      <c r="AI28" s="372"/>
      <c r="AJ28" s="389"/>
      <c r="AK28" s="399"/>
      <c r="AL28" s="370">
        <f t="shared" si="39"/>
        <v>0</v>
      </c>
      <c r="AM28" s="372"/>
      <c r="AN28" s="399"/>
      <c r="AO28" s="421"/>
      <c r="AP28" s="416"/>
      <c r="AQ28" s="414"/>
      <c r="AR28" s="426"/>
      <c r="AS28" s="426"/>
      <c r="AT28" s="48"/>
      <c r="AU28" s="282"/>
      <c r="AV28" s="104"/>
      <c r="AW28" s="323"/>
      <c r="AX28" s="106"/>
      <c r="AY28" s="300"/>
      <c r="AZ28" s="300"/>
      <c r="BA28" s="300"/>
      <c r="BB28" s="300"/>
      <c r="BC28" s="300"/>
      <c r="BD28" s="300"/>
      <c r="BE28" s="300"/>
      <c r="BJ28" s="294"/>
      <c r="BL28" s="294"/>
      <c r="BS28" s="294"/>
      <c r="BT28" s="294"/>
      <c r="BV28" s="294"/>
      <c r="BW28" s="294"/>
    </row>
    <row r="29" spans="1:75" s="103" customFormat="1" ht="64.5" customHeight="1" x14ac:dyDescent="0.2">
      <c r="A29" s="439">
        <v>7</v>
      </c>
      <c r="B29" s="449" t="s">
        <v>166</v>
      </c>
      <c r="C29" s="450" t="str">
        <f>IF(B29=$B$1048372,$C$1048372,IF(B29=$B$1048373,$C$1048373,IF(B29=$B$1048374,$C$1048374,IF(B29=$B$1048375,$C$1048375,IF(B29=$B$1048376,$C$1048376,IF(B29=$B$1048377,$C$1048377,IF(B29=$B$1048378,$C$1048378,IF(B29=$B$1048379,$C$1048379,IF(B29=$B$1048380,$C$1048380,IF(B29=$B$1048381,$C$1048381,IF(B29=VICERRECTORÍA_ACADÉMICA_,BC1048375,IF(B29=PLANEACIÓN_,BC1048377, IF(B29=_VICERRECTORÍA_INVESTIGACIONES_INNOVACIÓN_Y_EXTENSIÓN_,BC1048376,IF(B29=VICERRECTORÍA_ADMINISTRATIVA_FINANCIERA_,BC1048378,IF(B29=_VICERRECTORÍA_RESPONSABILIDAD_SOCIAL_Y_BIENESTAR_UNIVERSITARIO_,BC1048379," ")))))))))))))))</f>
        <v>Administrar y ejecutar los recursos de la institución generando en los procesos mayor eficiencia y eficacia para dar una respuesta oportuna a los servicios demandados en el cumplimiento de las funciones misionales.</v>
      </c>
      <c r="D29" s="76" t="s">
        <v>281</v>
      </c>
      <c r="E29" s="76" t="s">
        <v>38</v>
      </c>
      <c r="F29" s="381" t="s">
        <v>653</v>
      </c>
      <c r="G29" s="433" t="s">
        <v>112</v>
      </c>
      <c r="H29" s="466" t="s">
        <v>654</v>
      </c>
      <c r="I29" s="433" t="s">
        <v>655</v>
      </c>
      <c r="J29" s="433" t="s">
        <v>656</v>
      </c>
      <c r="K29" s="432" t="s">
        <v>105</v>
      </c>
      <c r="L29" s="423">
        <f t="shared" ref="L29" si="40">IF(K29="ALTA",5,IF(K29="MEDIO ALTA",4,IF(K29="MEDIA",3,IF(K29="MEDIO BAJA",2,IF(K29="BAJA",1,0)))))</f>
        <v>3</v>
      </c>
      <c r="M29" s="432" t="s">
        <v>141</v>
      </c>
      <c r="N29" s="423">
        <f t="shared" ref="N29" si="41">IF(M29="ALTO",5,IF(M29="MEDIO ALTO",4,IF(M29="MEDIO",3,IF(M29="MEDIO BAJO",2,IF(M29="BAJO",1,0)))))</f>
        <v>3</v>
      </c>
      <c r="O29" s="423">
        <f>N29*L29</f>
        <v>9</v>
      </c>
      <c r="P29" s="181" t="s">
        <v>344</v>
      </c>
      <c r="Q29" s="182">
        <f t="shared" si="11"/>
        <v>1</v>
      </c>
      <c r="R29" s="399">
        <f>ROUND(AVERAGEIF(Q29:Q31,"&gt;0"),0)</f>
        <v>1</v>
      </c>
      <c r="S29" s="399">
        <f>R29*0.6</f>
        <v>0.6</v>
      </c>
      <c r="T29" s="372" t="s">
        <v>657</v>
      </c>
      <c r="U29" s="409">
        <f>IF(P29="No_existen",5*$U$10,V29*$U$10)</f>
        <v>0.15000000000000002</v>
      </c>
      <c r="V29" s="407">
        <f>ROUND(AVERAGEIF(W29:W31,"&gt;0"),0)</f>
        <v>3</v>
      </c>
      <c r="W29" s="314">
        <f t="shared" si="2"/>
        <v>2</v>
      </c>
      <c r="X29" s="271" t="s">
        <v>348</v>
      </c>
      <c r="Y29" s="271"/>
      <c r="Z29" s="389">
        <f>IF(P29="No_existen",5*$Z$10,AA29*$Z$10)</f>
        <v>0.15</v>
      </c>
      <c r="AA29" s="399">
        <f>ROUND(AVERAGEIF(AB29:AB31,"&gt;0"),0)</f>
        <v>1</v>
      </c>
      <c r="AB29" s="273">
        <f t="shared" si="3"/>
        <v>1</v>
      </c>
      <c r="AC29" s="271" t="s">
        <v>324</v>
      </c>
      <c r="AD29" s="372" t="s">
        <v>641</v>
      </c>
      <c r="AE29" s="389">
        <f>IF(P29="No_existen",5*$AE$10,AF29*$AE$10)</f>
        <v>0.1</v>
      </c>
      <c r="AF29" s="399">
        <f t="shared" ref="AF29" si="42">ROUND(AVERAGEIF(AG29:AG31,"&gt;0"),0)</f>
        <v>1</v>
      </c>
      <c r="AG29" s="273">
        <f t="shared" si="4"/>
        <v>1</v>
      </c>
      <c r="AH29" s="271" t="s">
        <v>321</v>
      </c>
      <c r="AI29" s="271" t="s">
        <v>336</v>
      </c>
      <c r="AJ29" s="389">
        <f t="shared" ref="AJ29" si="43">IF(P29="No_existen",5*$AJ$10,AK29*$AJ$10)</f>
        <v>0.1</v>
      </c>
      <c r="AK29" s="399">
        <f t="shared" ref="AK29" si="44">ROUND(AVERAGEIF(AL29:AL31,"&gt;0"),0)</f>
        <v>1</v>
      </c>
      <c r="AL29" s="273">
        <f t="shared" si="5"/>
        <v>1</v>
      </c>
      <c r="AM29" s="271" t="s">
        <v>584</v>
      </c>
      <c r="AN29" s="422">
        <f>ROUND(AVERAGE(R29,V29,AA29,AF29,AK29),0)</f>
        <v>1</v>
      </c>
      <c r="AO29" s="421" t="str">
        <f t="shared" ref="AO29" si="45">IF(AN29&lt;1.5,"FUERTE",IF(AND(AN29&gt;=1.5,AN29&lt;2.5),"ACEPTABLE",IF(AN29&gt;=5,"INEXISTENTE","DÉBIL")))</f>
        <v>FUERTE</v>
      </c>
      <c r="AP29" s="416">
        <f t="shared" ref="AP29" si="46">IF(O29=0,0,ROUND((O29*AN29),0))</f>
        <v>9</v>
      </c>
      <c r="AQ29" s="413" t="str">
        <f t="shared" ref="AQ29" si="47">IF(AP29&gt;=36,"GRAVE", IF(AP29&lt;=10, "LEVE", "MODERADO"))</f>
        <v>LEVE</v>
      </c>
      <c r="AR29" s="428" t="s">
        <v>660</v>
      </c>
      <c r="AS29" s="431">
        <v>1</v>
      </c>
      <c r="AT29" s="48" t="s">
        <v>90</v>
      </c>
      <c r="AU29" s="48"/>
      <c r="AV29" s="380"/>
      <c r="AW29" s="323"/>
      <c r="AX29" s="375"/>
      <c r="AY29" s="301"/>
      <c r="AZ29" s="301"/>
      <c r="BA29" s="301"/>
      <c r="BB29" s="301"/>
      <c r="BC29" s="301"/>
      <c r="BD29" s="301"/>
      <c r="BE29" s="301"/>
      <c r="BJ29" s="294"/>
      <c r="BL29" s="294"/>
      <c r="BS29" s="294"/>
      <c r="BT29" s="294"/>
      <c r="BV29" s="294"/>
      <c r="BW29" s="294"/>
    </row>
    <row r="30" spans="1:75" s="103" customFormat="1" ht="78.75" customHeight="1" x14ac:dyDescent="0.2">
      <c r="A30" s="439"/>
      <c r="B30" s="449"/>
      <c r="C30" s="451"/>
      <c r="D30" s="76" t="s">
        <v>281</v>
      </c>
      <c r="E30" s="76" t="s">
        <v>38</v>
      </c>
      <c r="F30" s="381" t="s">
        <v>651</v>
      </c>
      <c r="G30" s="433"/>
      <c r="H30" s="467"/>
      <c r="I30" s="433"/>
      <c r="J30" s="433"/>
      <c r="K30" s="432"/>
      <c r="L30" s="423"/>
      <c r="M30" s="432"/>
      <c r="N30" s="423"/>
      <c r="O30" s="423"/>
      <c r="P30" s="181" t="s">
        <v>344</v>
      </c>
      <c r="Q30" s="182">
        <f t="shared" si="11"/>
        <v>1</v>
      </c>
      <c r="R30" s="399"/>
      <c r="S30" s="399"/>
      <c r="T30" s="372" t="s">
        <v>658</v>
      </c>
      <c r="U30" s="410"/>
      <c r="V30" s="389"/>
      <c r="W30" s="314">
        <f t="shared" si="2"/>
        <v>4</v>
      </c>
      <c r="X30" s="271" t="s">
        <v>347</v>
      </c>
      <c r="Y30" s="271"/>
      <c r="Z30" s="389"/>
      <c r="AA30" s="399"/>
      <c r="AB30" s="273">
        <f t="shared" si="3"/>
        <v>1</v>
      </c>
      <c r="AC30" s="271" t="s">
        <v>324</v>
      </c>
      <c r="AD30" s="372" t="s">
        <v>641</v>
      </c>
      <c r="AE30" s="389"/>
      <c r="AF30" s="399"/>
      <c r="AG30" s="273">
        <f t="shared" si="4"/>
        <v>1</v>
      </c>
      <c r="AH30" s="271" t="s">
        <v>321</v>
      </c>
      <c r="AI30" s="271" t="s">
        <v>336</v>
      </c>
      <c r="AJ30" s="389"/>
      <c r="AK30" s="399"/>
      <c r="AL30" s="273">
        <f t="shared" si="5"/>
        <v>1</v>
      </c>
      <c r="AM30" s="271" t="s">
        <v>584</v>
      </c>
      <c r="AN30" s="399"/>
      <c r="AO30" s="421"/>
      <c r="AP30" s="416"/>
      <c r="AQ30" s="414"/>
      <c r="AR30" s="429"/>
      <c r="AS30" s="429"/>
      <c r="AT30" s="48"/>
      <c r="AU30" s="48"/>
      <c r="AV30" s="380"/>
      <c r="AW30" s="323"/>
      <c r="AX30" s="106"/>
      <c r="AY30" s="300"/>
      <c r="AZ30" s="300"/>
      <c r="BA30" s="300"/>
      <c r="BB30" s="300"/>
      <c r="BC30" s="300"/>
      <c r="BD30" s="300"/>
      <c r="BE30" s="300"/>
      <c r="BJ30" s="294"/>
      <c r="BL30" s="294"/>
      <c r="BS30" s="294"/>
      <c r="BT30" s="294"/>
      <c r="BV30" s="294"/>
      <c r="BW30" s="294"/>
    </row>
    <row r="31" spans="1:75" s="103" customFormat="1" ht="85.5" customHeight="1" thickBot="1" x14ac:dyDescent="0.25">
      <c r="A31" s="439"/>
      <c r="B31" s="449"/>
      <c r="C31" s="451"/>
      <c r="D31" s="76" t="s">
        <v>282</v>
      </c>
      <c r="E31" s="76" t="s">
        <v>41</v>
      </c>
      <c r="F31" s="381" t="s">
        <v>652</v>
      </c>
      <c r="G31" s="433"/>
      <c r="H31" s="442"/>
      <c r="I31" s="433"/>
      <c r="J31" s="433"/>
      <c r="K31" s="432"/>
      <c r="L31" s="423"/>
      <c r="M31" s="432"/>
      <c r="N31" s="423"/>
      <c r="O31" s="423"/>
      <c r="P31" s="181" t="s">
        <v>344</v>
      </c>
      <c r="Q31" s="182">
        <f t="shared" si="11"/>
        <v>1</v>
      </c>
      <c r="R31" s="399"/>
      <c r="S31" s="399"/>
      <c r="T31" s="372" t="s">
        <v>659</v>
      </c>
      <c r="U31" s="410"/>
      <c r="V31" s="389"/>
      <c r="W31" s="314">
        <f t="shared" si="2"/>
        <v>4</v>
      </c>
      <c r="X31" s="271" t="s">
        <v>347</v>
      </c>
      <c r="Y31" s="271"/>
      <c r="Z31" s="389"/>
      <c r="AA31" s="399"/>
      <c r="AB31" s="273">
        <f t="shared" si="3"/>
        <v>1</v>
      </c>
      <c r="AC31" s="271" t="s">
        <v>324</v>
      </c>
      <c r="AD31" s="372" t="s">
        <v>641</v>
      </c>
      <c r="AE31" s="389"/>
      <c r="AF31" s="399"/>
      <c r="AG31" s="273">
        <f t="shared" si="4"/>
        <v>1</v>
      </c>
      <c r="AH31" s="271" t="s">
        <v>321</v>
      </c>
      <c r="AI31" s="271" t="s">
        <v>336</v>
      </c>
      <c r="AJ31" s="389"/>
      <c r="AK31" s="399"/>
      <c r="AL31" s="273">
        <f t="shared" si="5"/>
        <v>1</v>
      </c>
      <c r="AM31" s="271" t="s">
        <v>584</v>
      </c>
      <c r="AN31" s="399"/>
      <c r="AO31" s="421"/>
      <c r="AP31" s="416"/>
      <c r="AQ31" s="414"/>
      <c r="AR31" s="430"/>
      <c r="AS31" s="430"/>
      <c r="AT31" s="48"/>
      <c r="AU31" s="48"/>
      <c r="AV31" s="104"/>
      <c r="AW31" s="323"/>
      <c r="AX31" s="106"/>
      <c r="AY31" s="300"/>
      <c r="AZ31" s="300"/>
      <c r="BA31" s="300"/>
      <c r="BB31" s="300"/>
      <c r="BC31" s="300"/>
      <c r="BD31" s="300"/>
      <c r="BE31" s="300"/>
      <c r="BJ31" s="294"/>
      <c r="BL31" s="294"/>
      <c r="BS31" s="294"/>
      <c r="BT31" s="294"/>
      <c r="BV31" s="294"/>
      <c r="BW31" s="294"/>
    </row>
    <row r="32" spans="1:75" s="103" customFormat="1" ht="107.25" customHeight="1" x14ac:dyDescent="0.2">
      <c r="A32" s="439">
        <v>8</v>
      </c>
      <c r="B32" s="449"/>
      <c r="C32" s="450"/>
      <c r="D32" s="76"/>
      <c r="E32" s="76"/>
      <c r="F32" s="78"/>
      <c r="G32" s="433"/>
      <c r="H32" s="455"/>
      <c r="I32" s="458"/>
      <c r="J32" s="468"/>
      <c r="K32" s="432"/>
      <c r="L32" s="423">
        <f t="shared" ref="L32" si="48">IF(K32="ALTA",5,IF(K32="MEDIO ALTA",4,IF(K32="MEDIA",3,IF(K32="MEDIO BAJA",2,IF(K32="BAJA",1,0)))))</f>
        <v>0</v>
      </c>
      <c r="M32" s="432"/>
      <c r="N32" s="423">
        <f t="shared" ref="N32" si="49">IF(M32="ALTO",5,IF(M32="MEDIO ALTO",4,IF(M32="MEDIO",3,IF(M32="MEDIO BAJO",2,IF(M32="BAJO",1,0)))))</f>
        <v>0</v>
      </c>
      <c r="O32" s="423">
        <f t="shared" si="34"/>
        <v>0</v>
      </c>
      <c r="P32" s="181"/>
      <c r="Q32" s="182"/>
      <c r="R32" s="399"/>
      <c r="S32" s="399"/>
      <c r="T32" s="376"/>
      <c r="U32" s="409" t="e">
        <f>IF(P32="No_existen",5*$U$10,V32*$U$10)</f>
        <v>#DIV/0!</v>
      </c>
      <c r="V32" s="407" t="e">
        <f>ROUND(AVERAGEIF(W32:W34,"&gt;0"),0)</f>
        <v>#DIV/0!</v>
      </c>
      <c r="W32" s="373">
        <f t="shared" si="2"/>
        <v>0</v>
      </c>
      <c r="X32" s="372"/>
      <c r="Y32" s="271"/>
      <c r="Z32" s="389" t="e">
        <f>IF(P32="No_existen",5*$Z$10,AA32*$Z$10)</f>
        <v>#DIV/0!</v>
      </c>
      <c r="AA32" s="399" t="e">
        <f t="shared" ref="AA32" si="50">ROUND(AVERAGEIF(AB32:AB34,"&gt;0"),0)</f>
        <v>#DIV/0!</v>
      </c>
      <c r="AB32" s="273">
        <f t="shared" si="3"/>
        <v>0</v>
      </c>
      <c r="AC32" s="372"/>
      <c r="AD32" s="372"/>
      <c r="AE32" s="389"/>
      <c r="AF32" s="399"/>
      <c r="AG32" s="370"/>
      <c r="AH32" s="372"/>
      <c r="AI32" s="372"/>
      <c r="AJ32" s="389" t="e">
        <f t="shared" ref="AJ32" si="51">IF(P32="No_existen",5*$AJ$10,AK32*$AJ$10)</f>
        <v>#DIV/0!</v>
      </c>
      <c r="AK32" s="399" t="e">
        <f>ROUND(AVERAGEIF(AL32:AL34,"&gt;0"),0)</f>
        <v>#DIV/0!</v>
      </c>
      <c r="AL32" s="370">
        <f t="shared" si="5"/>
        <v>0</v>
      </c>
      <c r="AM32" s="372"/>
      <c r="AN32" s="422" t="e">
        <f t="shared" ref="AN32" si="52">ROUND(AVERAGE(R32,V32,AA32,AF32,AK32),0)</f>
        <v>#DIV/0!</v>
      </c>
      <c r="AO32" s="421">
        <v>0</v>
      </c>
      <c r="AP32" s="416">
        <v>0</v>
      </c>
      <c r="AQ32" s="413" t="str">
        <f t="shared" ref="AQ32" si="53">IF(AP32&gt;=36,"GRAVE", IF(AP32&lt;=10, "LEVE", "MODERADO"))</f>
        <v>LEVE</v>
      </c>
      <c r="AR32" s="420"/>
      <c r="AS32" s="420"/>
      <c r="AT32" s="48"/>
      <c r="AU32" s="48"/>
      <c r="AV32" s="380"/>
      <c r="AW32" s="323"/>
      <c r="AX32" s="106"/>
      <c r="AY32" s="301"/>
      <c r="AZ32" s="301"/>
      <c r="BA32" s="301"/>
      <c r="BB32" s="301"/>
      <c r="BC32" s="301"/>
      <c r="BD32" s="301"/>
      <c r="BE32" s="301"/>
      <c r="BJ32" s="294"/>
      <c r="BL32" s="294"/>
      <c r="BS32" s="294"/>
      <c r="BT32" s="294"/>
      <c r="BV32" s="294"/>
      <c r="BW32" s="294"/>
    </row>
    <row r="33" spans="1:75" s="103" customFormat="1" ht="64.5" customHeight="1" x14ac:dyDescent="0.2">
      <c r="A33" s="439"/>
      <c r="B33" s="449"/>
      <c r="C33" s="451"/>
      <c r="D33" s="76"/>
      <c r="E33" s="76"/>
      <c r="F33" s="78"/>
      <c r="G33" s="433"/>
      <c r="H33" s="456"/>
      <c r="I33" s="459"/>
      <c r="J33" s="467"/>
      <c r="K33" s="432"/>
      <c r="L33" s="423"/>
      <c r="M33" s="432"/>
      <c r="N33" s="423"/>
      <c r="O33" s="423"/>
      <c r="P33" s="181"/>
      <c r="Q33" s="182"/>
      <c r="R33" s="399"/>
      <c r="S33" s="399"/>
      <c r="T33" s="372"/>
      <c r="U33" s="410"/>
      <c r="V33" s="389"/>
      <c r="W33" s="373">
        <f t="shared" si="2"/>
        <v>0</v>
      </c>
      <c r="X33" s="372"/>
      <c r="Y33" s="271"/>
      <c r="Z33" s="389"/>
      <c r="AA33" s="399"/>
      <c r="AB33" s="273">
        <f t="shared" si="3"/>
        <v>0</v>
      </c>
      <c r="AC33" s="372"/>
      <c r="AD33" s="372"/>
      <c r="AE33" s="389"/>
      <c r="AF33" s="399"/>
      <c r="AG33" s="370"/>
      <c r="AH33" s="372"/>
      <c r="AI33" s="372"/>
      <c r="AJ33" s="389"/>
      <c r="AK33" s="399"/>
      <c r="AL33" s="370">
        <f t="shared" si="5"/>
        <v>0</v>
      </c>
      <c r="AM33" s="372"/>
      <c r="AN33" s="399"/>
      <c r="AO33" s="421"/>
      <c r="AP33" s="416"/>
      <c r="AQ33" s="414"/>
      <c r="AR33" s="420"/>
      <c r="AS33" s="420"/>
      <c r="AT33" s="48"/>
      <c r="AU33" s="48"/>
      <c r="AV33" s="104"/>
      <c r="AW33" s="323"/>
      <c r="AX33" s="106"/>
      <c r="AY33" s="300"/>
      <c r="AZ33" s="300"/>
      <c r="BA33" s="300"/>
      <c r="BB33" s="300"/>
      <c r="BC33" s="300"/>
      <c r="BD33" s="300"/>
      <c r="BE33" s="300"/>
      <c r="BJ33" s="294"/>
      <c r="BL33" s="294"/>
      <c r="BS33" s="294"/>
      <c r="BT33" s="294"/>
      <c r="BV33" s="294"/>
      <c r="BW33" s="294"/>
    </row>
    <row r="34" spans="1:75" s="103" customFormat="1" ht="64.5" customHeight="1" thickBot="1" x14ac:dyDescent="0.25">
      <c r="A34" s="439"/>
      <c r="B34" s="449"/>
      <c r="C34" s="451"/>
      <c r="D34" s="76"/>
      <c r="E34" s="76"/>
      <c r="F34" s="76"/>
      <c r="G34" s="433"/>
      <c r="H34" s="457"/>
      <c r="I34" s="409"/>
      <c r="J34" s="442"/>
      <c r="K34" s="432"/>
      <c r="L34" s="423"/>
      <c r="M34" s="432"/>
      <c r="N34" s="423"/>
      <c r="O34" s="423"/>
      <c r="P34" s="181"/>
      <c r="Q34" s="182"/>
      <c r="R34" s="399"/>
      <c r="S34" s="399"/>
      <c r="T34" s="372"/>
      <c r="U34" s="410"/>
      <c r="V34" s="389"/>
      <c r="W34" s="373">
        <f t="shared" si="2"/>
        <v>0</v>
      </c>
      <c r="X34" s="372"/>
      <c r="Y34" s="271"/>
      <c r="Z34" s="389"/>
      <c r="AA34" s="399"/>
      <c r="AB34" s="273">
        <f t="shared" si="3"/>
        <v>0</v>
      </c>
      <c r="AC34" s="372"/>
      <c r="AD34" s="372"/>
      <c r="AE34" s="389"/>
      <c r="AF34" s="399"/>
      <c r="AG34" s="370"/>
      <c r="AH34" s="372"/>
      <c r="AI34" s="372"/>
      <c r="AJ34" s="389"/>
      <c r="AK34" s="399"/>
      <c r="AL34" s="370">
        <f t="shared" si="5"/>
        <v>0</v>
      </c>
      <c r="AM34" s="372"/>
      <c r="AN34" s="399"/>
      <c r="AO34" s="421"/>
      <c r="AP34" s="416"/>
      <c r="AQ34" s="414"/>
      <c r="AR34" s="420"/>
      <c r="AS34" s="420"/>
      <c r="AT34" s="48"/>
      <c r="AU34" s="48"/>
      <c r="AV34" s="104"/>
      <c r="AW34" s="323"/>
      <c r="AX34" s="106"/>
      <c r="AY34" s="301"/>
      <c r="AZ34" s="301"/>
      <c r="BA34" s="301"/>
      <c r="BB34" s="301"/>
      <c r="BC34" s="301"/>
      <c r="BD34" s="301"/>
      <c r="BE34" s="301"/>
      <c r="BJ34" s="294"/>
      <c r="BL34" s="294"/>
      <c r="BS34" s="294"/>
      <c r="BT34" s="294"/>
      <c r="BV34" s="294"/>
      <c r="BW34" s="294"/>
    </row>
    <row r="35" spans="1:75" s="103" customFormat="1" ht="64.5" customHeight="1" x14ac:dyDescent="0.2">
      <c r="A35" s="439">
        <v>9</v>
      </c>
      <c r="B35" s="449"/>
      <c r="C35" s="450" t="str">
        <f>IF(B35=$B$1048372,$C$1048372,IF(B35=$B$1048373,$C$1048373,IF(B35=$B$1048374,$C$1048374,IF(B35=$B$1048375,$C$1048375,IF(B35=$B$1048376,$C$1048376,IF(B35=$B$1048377,$C$1048377,IF(B35=$B$1048378,$C$1048378,IF(B35=$B$1048379,$C$1048379,IF(B35=$B$1048380,$C$1048380,IF(B35=$B$1048381,$C$1048381,IF(B35=VICERRECTORÍA_ACADÉMICA_,BC1048372,IF(B35=PLANEACIÓN_,BC1048374, IF(B35=_VICERRECTORÍA_INVESTIGACIONES_INNOVACIÓN_Y_EXTENSIÓN_,BC1048373,IF(B35=VICERRECTORÍA_ADMINISTRATIVA_FINANCIERA_,BC1048375,IF(B35=_VICERRECTORÍA_RESPONSABILIDAD_SOCIAL_Y_BIENESTAR_UNIVERSITARIO_,BC1048376," ")))))))))))))))</f>
        <v xml:space="preserve"> </v>
      </c>
      <c r="D35" s="76"/>
      <c r="E35" s="76"/>
      <c r="F35" s="76"/>
      <c r="G35" s="433"/>
      <c r="H35" s="434"/>
      <c r="I35" s="433"/>
      <c r="J35" s="436"/>
      <c r="K35" s="432"/>
      <c r="L35" s="423">
        <f t="shared" ref="L35" si="54">IF(K35="ALTA",5,IF(K35="MEDIO ALTA",4,IF(K35="MEDIA",3,IF(K35="MEDIO BAJA",2,IF(K35="BAJA",1,0)))))</f>
        <v>0</v>
      </c>
      <c r="M35" s="432"/>
      <c r="N35" s="423">
        <f t="shared" ref="N35" si="55">IF(M35="ALTO",5,IF(M35="MEDIO ALTO",4,IF(M35="MEDIO",3,IF(M35="MEDIO BAJO",2,IF(M35="BAJO",1,0)))))</f>
        <v>0</v>
      </c>
      <c r="O35" s="423">
        <f>N35*L35</f>
        <v>0</v>
      </c>
      <c r="P35" s="181"/>
      <c r="Q35" s="182">
        <f t="shared" si="11"/>
        <v>0</v>
      </c>
      <c r="R35" s="399" t="e">
        <f>ROUND(AVERAGEIF(Q35:Q37,"&gt;0"),0)</f>
        <v>#DIV/0!</v>
      </c>
      <c r="S35" s="399" t="e">
        <f>R35*0.6</f>
        <v>#DIV/0!</v>
      </c>
      <c r="T35" s="271"/>
      <c r="U35" s="409" t="e">
        <f t="shared" ref="U35" si="56">IF(P35="No_existen",5*$U$10,V35*$U$10)</f>
        <v>#DIV/0!</v>
      </c>
      <c r="V35" s="407" t="e">
        <f t="shared" ref="V35" si="57">ROUND(AVERAGEIF(W35:W37,"&gt;0"),0)</f>
        <v>#DIV/0!</v>
      </c>
      <c r="W35" s="314">
        <f t="shared" si="2"/>
        <v>0</v>
      </c>
      <c r="X35" s="271"/>
      <c r="Y35" s="271"/>
      <c r="Z35" s="389" t="e">
        <f>IF(P35="No_existen",5*$Z$10,AA35*$Z$10)</f>
        <v>#DIV/0!</v>
      </c>
      <c r="AA35" s="399" t="e">
        <f>ROUND(AVERAGEIF(AB35:AB37,"&gt;0"),0)</f>
        <v>#DIV/0!</v>
      </c>
      <c r="AB35" s="273">
        <f t="shared" si="3"/>
        <v>0</v>
      </c>
      <c r="AC35" s="271"/>
      <c r="AD35" s="271"/>
      <c r="AE35" s="389" t="e">
        <f>IF(P35="No_existen",5*$AE$10,AF35*$AE$10)</f>
        <v>#DIV/0!</v>
      </c>
      <c r="AF35" s="399" t="e">
        <f t="shared" ref="AF35" si="58">ROUND(AVERAGEIF(AG35:AG37,"&gt;0"),0)</f>
        <v>#DIV/0!</v>
      </c>
      <c r="AG35" s="273">
        <f t="shared" si="4"/>
        <v>0</v>
      </c>
      <c r="AH35" s="271"/>
      <c r="AI35" s="271"/>
      <c r="AJ35" s="389" t="e">
        <f t="shared" ref="AJ35" si="59">IF(P35="No_existen",5*$AJ$10,AK35*$AJ$10)</f>
        <v>#DIV/0!</v>
      </c>
      <c r="AK35" s="399" t="e">
        <f>ROUND(AVERAGEIF(AL35:AL37,"&gt;0"),0)</f>
        <v>#DIV/0!</v>
      </c>
      <c r="AL35" s="273">
        <f t="shared" si="5"/>
        <v>0</v>
      </c>
      <c r="AM35" s="271"/>
      <c r="AN35" s="422" t="e">
        <f t="shared" ref="AN35" si="60">ROUND(AVERAGE(R35,V35,AA35,AF35,AK35),0)</f>
        <v>#DIV/0!</v>
      </c>
      <c r="AO35" s="421" t="e">
        <f t="shared" ref="AO35" si="61">IF(AN35&lt;1.5,"FUERTE",IF(AND(AN35&gt;=1.5,AN35&lt;2.5),"ACEPTABLE",IF(AN35&gt;=5,"INEXISTENTE","DÉBIL")))</f>
        <v>#DIV/0!</v>
      </c>
      <c r="AP35" s="416">
        <f t="shared" ref="AP35" si="62">IF(O35=0,0,ROUND((O35*AN35),0))</f>
        <v>0</v>
      </c>
      <c r="AQ35" s="413" t="str">
        <f t="shared" ref="AQ35" si="63">IF(AP35&gt;=36,"GRAVE", IF(AP35&lt;=10, "LEVE", "MODERADO"))</f>
        <v>LEVE</v>
      </c>
      <c r="AR35" s="415"/>
      <c r="AS35" s="415"/>
      <c r="AT35" s="48"/>
      <c r="AU35" s="48"/>
      <c r="AV35" s="104"/>
      <c r="AW35" s="323"/>
      <c r="AX35" s="106"/>
      <c r="AY35" s="300"/>
      <c r="AZ35" s="300"/>
      <c r="BA35" s="300"/>
      <c r="BB35" s="300"/>
      <c r="BC35" s="300"/>
      <c r="BD35" s="300"/>
      <c r="BE35" s="108"/>
      <c r="BJ35" s="294"/>
      <c r="BL35" s="294"/>
      <c r="BS35" s="294"/>
      <c r="BT35" s="294"/>
      <c r="BV35" s="294"/>
      <c r="BW35" s="294"/>
    </row>
    <row r="36" spans="1:75" s="103" customFormat="1" ht="64.5" customHeight="1" x14ac:dyDescent="0.2">
      <c r="A36" s="439"/>
      <c r="B36" s="449"/>
      <c r="C36" s="451"/>
      <c r="D36" s="76"/>
      <c r="E36" s="76"/>
      <c r="F36" s="76"/>
      <c r="G36" s="433"/>
      <c r="H36" s="435"/>
      <c r="I36" s="433"/>
      <c r="J36" s="436"/>
      <c r="K36" s="432"/>
      <c r="L36" s="423"/>
      <c r="M36" s="432"/>
      <c r="N36" s="423"/>
      <c r="O36" s="423"/>
      <c r="P36" s="181"/>
      <c r="Q36" s="182">
        <f t="shared" si="11"/>
        <v>0</v>
      </c>
      <c r="R36" s="399"/>
      <c r="S36" s="399"/>
      <c r="T36" s="271"/>
      <c r="U36" s="410"/>
      <c r="V36" s="389"/>
      <c r="W36" s="314">
        <f t="shared" si="2"/>
        <v>0</v>
      </c>
      <c r="X36" s="271"/>
      <c r="Y36" s="271"/>
      <c r="Z36" s="389"/>
      <c r="AA36" s="399"/>
      <c r="AB36" s="273">
        <f t="shared" si="3"/>
        <v>0</v>
      </c>
      <c r="AC36" s="271"/>
      <c r="AD36" s="271"/>
      <c r="AE36" s="389"/>
      <c r="AF36" s="399"/>
      <c r="AG36" s="273">
        <f t="shared" si="4"/>
        <v>0</v>
      </c>
      <c r="AH36" s="271"/>
      <c r="AI36" s="271"/>
      <c r="AJ36" s="389"/>
      <c r="AK36" s="399"/>
      <c r="AL36" s="273">
        <f t="shared" si="5"/>
        <v>0</v>
      </c>
      <c r="AM36" s="271"/>
      <c r="AN36" s="399"/>
      <c r="AO36" s="421"/>
      <c r="AP36" s="416"/>
      <c r="AQ36" s="414"/>
      <c r="AR36" s="415"/>
      <c r="AS36" s="415"/>
      <c r="AT36" s="48"/>
      <c r="AU36" s="48"/>
      <c r="AV36" s="104"/>
      <c r="AW36" s="323"/>
      <c r="AX36" s="106"/>
      <c r="AY36" s="300"/>
      <c r="AZ36" s="300"/>
      <c r="BA36" s="300"/>
      <c r="BB36" s="300"/>
      <c r="BC36" s="300"/>
      <c r="BD36" s="300"/>
      <c r="BE36" s="108"/>
      <c r="BJ36" s="294"/>
      <c r="BL36" s="294"/>
      <c r="BS36" s="294"/>
      <c r="BT36" s="294"/>
      <c r="BV36" s="294"/>
      <c r="BW36" s="294"/>
    </row>
    <row r="37" spans="1:75" s="103" customFormat="1" ht="64.5" customHeight="1" thickBot="1" x14ac:dyDescent="0.25">
      <c r="A37" s="439"/>
      <c r="B37" s="449"/>
      <c r="C37" s="451"/>
      <c r="D37" s="76"/>
      <c r="E37" s="76"/>
      <c r="F37" s="76"/>
      <c r="G37" s="433"/>
      <c r="H37" s="435"/>
      <c r="I37" s="433"/>
      <c r="J37" s="436"/>
      <c r="K37" s="432"/>
      <c r="L37" s="423"/>
      <c r="M37" s="432"/>
      <c r="N37" s="423"/>
      <c r="O37" s="423"/>
      <c r="P37" s="181"/>
      <c r="Q37" s="182">
        <f t="shared" si="11"/>
        <v>0</v>
      </c>
      <c r="R37" s="399"/>
      <c r="S37" s="399"/>
      <c r="T37" s="271"/>
      <c r="U37" s="410"/>
      <c r="V37" s="389"/>
      <c r="W37" s="314">
        <f t="shared" si="2"/>
        <v>0</v>
      </c>
      <c r="X37" s="271"/>
      <c r="Y37" s="271"/>
      <c r="Z37" s="389"/>
      <c r="AA37" s="399"/>
      <c r="AB37" s="273">
        <f t="shared" si="3"/>
        <v>0</v>
      </c>
      <c r="AC37" s="271"/>
      <c r="AD37" s="271"/>
      <c r="AE37" s="389"/>
      <c r="AF37" s="399"/>
      <c r="AG37" s="273">
        <f t="shared" si="4"/>
        <v>0</v>
      </c>
      <c r="AH37" s="271"/>
      <c r="AI37" s="271"/>
      <c r="AJ37" s="389"/>
      <c r="AK37" s="399"/>
      <c r="AL37" s="273">
        <f t="shared" si="5"/>
        <v>0</v>
      </c>
      <c r="AM37" s="271"/>
      <c r="AN37" s="399"/>
      <c r="AO37" s="421"/>
      <c r="AP37" s="416"/>
      <c r="AQ37" s="414"/>
      <c r="AR37" s="415"/>
      <c r="AS37" s="415"/>
      <c r="AT37" s="48"/>
      <c r="AU37" s="48"/>
      <c r="AV37" s="104"/>
      <c r="AW37" s="323"/>
      <c r="AX37" s="106"/>
      <c r="AY37" s="301"/>
      <c r="AZ37" s="301"/>
      <c r="BA37" s="301"/>
      <c r="BB37" s="301"/>
      <c r="BC37" s="301"/>
      <c r="BD37" s="301"/>
      <c r="BE37" s="108"/>
      <c r="BJ37" s="294"/>
      <c r="BL37" s="294"/>
      <c r="BS37" s="294"/>
      <c r="BT37" s="294"/>
      <c r="BV37" s="294"/>
      <c r="BW37" s="294"/>
    </row>
    <row r="38" spans="1:75" s="103" customFormat="1" ht="64.5" customHeight="1" x14ac:dyDescent="0.2">
      <c r="A38" s="439">
        <v>10</v>
      </c>
      <c r="B38" s="449"/>
      <c r="C38" s="450" t="str">
        <f>IF(B38=$B$1048372,$C$1048372,IF(B38=$B$1048373,$C$1048373,IF(B38=$B$1048374,$C$1048374,IF(B38=$B$1048375,$C$1048375,IF(B38=$B$1048376,$C$1048376,IF(B38=$B$1048377,$C$1048377,IF(B38=$B$1048378,$C$1048378,IF(B38=$B$1048379,$C$1048379,IF(B38=$B$1048380,$C$1048380,IF(B38=$B$1048381,$C$1048381,IF(B38=VICERRECTORÍA_ACADÉMICA_,BC1048372,IF(B38=PLANEACIÓN_,BC1048374, IF(B38=_VICERRECTORÍA_INVESTIGACIONES_INNOVACIÓN_Y_EXTENSIÓN_,BC1048373,IF(B38=VICERRECTORÍA_ADMINISTRATIVA_FINANCIERA_,BC1048375,IF(B38=_VICERRECTORÍA_RESPONSABILIDAD_SOCIAL_Y_BIENESTAR_UNIVERSITARIO_,BC1048376," ")))))))))))))))</f>
        <v xml:space="preserve"> </v>
      </c>
      <c r="D38" s="76"/>
      <c r="E38" s="76"/>
      <c r="F38" s="76"/>
      <c r="G38" s="433"/>
      <c r="H38" s="434"/>
      <c r="I38" s="433"/>
      <c r="J38" s="436"/>
      <c r="K38" s="432"/>
      <c r="L38" s="423">
        <f t="shared" ref="L38" si="64">IF(K38="ALTA",5,IF(K38="MEDIO ALTA",4,IF(K38="MEDIA",3,IF(K38="MEDIO BAJA",2,IF(K38="BAJA",1,0)))))</f>
        <v>0</v>
      </c>
      <c r="M38" s="432"/>
      <c r="N38" s="423">
        <f t="shared" ref="N38" si="65">IF(M38="ALTO",5,IF(M38="MEDIO ALTO",4,IF(M38="MEDIO",3,IF(M38="MEDIO BAJO",2,IF(M38="BAJO",1,0)))))</f>
        <v>0</v>
      </c>
      <c r="O38" s="423">
        <f t="shared" si="34"/>
        <v>0</v>
      </c>
      <c r="P38" s="181"/>
      <c r="Q38" s="182">
        <f t="shared" si="11"/>
        <v>0</v>
      </c>
      <c r="R38" s="399" t="e">
        <f>ROUND(AVERAGEIF(Q38:Q40,"&gt;0"),0)</f>
        <v>#DIV/0!</v>
      </c>
      <c r="S38" s="399" t="e">
        <f>R38*0.6</f>
        <v>#DIV/0!</v>
      </c>
      <c r="T38" s="271"/>
      <c r="U38" s="409" t="e">
        <f>IF(P38="No_existen",5*$U$10,V38*$U$10)</f>
        <v>#DIV/0!</v>
      </c>
      <c r="V38" s="407" t="e">
        <f>ROUND(AVERAGEIF(W38:W40,"&gt;0"),0)</f>
        <v>#DIV/0!</v>
      </c>
      <c r="W38" s="314">
        <f t="shared" si="2"/>
        <v>0</v>
      </c>
      <c r="X38" s="271"/>
      <c r="Y38" s="271"/>
      <c r="Z38" s="389" t="e">
        <f t="shared" ref="Z38" si="66">IF(P38="No_existen",5*$Z$10,AA38*$Z$10)</f>
        <v>#DIV/0!</v>
      </c>
      <c r="AA38" s="399" t="e">
        <f t="shared" ref="AA38" si="67">ROUND(AVERAGEIF(AB38:AB40,"&gt;0"),0)</f>
        <v>#DIV/0!</v>
      </c>
      <c r="AB38" s="273">
        <f t="shared" si="3"/>
        <v>0</v>
      </c>
      <c r="AC38" s="271"/>
      <c r="AD38" s="271"/>
      <c r="AE38" s="389" t="e">
        <f t="shared" ref="AE38" si="68">IF(P38="No_existen",5*$AE$10,AF38*$AE$10)</f>
        <v>#DIV/0!</v>
      </c>
      <c r="AF38" s="399" t="e">
        <f t="shared" ref="AF38" si="69">ROUND(AVERAGEIF(AG38:AG40,"&gt;0"),0)</f>
        <v>#DIV/0!</v>
      </c>
      <c r="AG38" s="273">
        <f t="shared" si="4"/>
        <v>0</v>
      </c>
      <c r="AH38" s="271"/>
      <c r="AI38" s="271"/>
      <c r="AJ38" s="389" t="e">
        <f t="shared" ref="AJ38" si="70">IF(P38="No_existen",5*$AJ$10,AK38*$AJ$10)</f>
        <v>#DIV/0!</v>
      </c>
      <c r="AK38" s="399" t="e">
        <f t="shared" ref="AK38" si="71">ROUND(AVERAGEIF(AL38:AL40,"&gt;0"),0)</f>
        <v>#DIV/0!</v>
      </c>
      <c r="AL38" s="273">
        <f t="shared" si="5"/>
        <v>0</v>
      </c>
      <c r="AM38" s="271"/>
      <c r="AN38" s="422" t="e">
        <f t="shared" ref="AN38" si="72">ROUND(AVERAGE(R38,V38,AA38,AF38,AK38),0)</f>
        <v>#DIV/0!</v>
      </c>
      <c r="AO38" s="421" t="e">
        <f t="shared" ref="AO38" si="73">IF(AN38&lt;1.5,"FUERTE",IF(AND(AN38&gt;=1.5,AN38&lt;2.5),"ACEPTABLE",IF(AN38&gt;=5,"INEXISTENTE","DÉBIL")))</f>
        <v>#DIV/0!</v>
      </c>
      <c r="AP38" s="416">
        <f t="shared" ref="AP38" si="74">IF(O38=0,0,ROUND((O38*AN38),0))</f>
        <v>0</v>
      </c>
      <c r="AQ38" s="413" t="str">
        <f t="shared" ref="AQ38" si="75">IF(AP38&gt;=36,"GRAVE", IF(AP38&lt;=10, "LEVE", "MODERADO"))</f>
        <v>LEVE</v>
      </c>
      <c r="AR38" s="415"/>
      <c r="AS38" s="415"/>
      <c r="AT38" s="48"/>
      <c r="AU38" s="48"/>
      <c r="AV38" s="104"/>
      <c r="AW38" s="323"/>
      <c r="AX38" s="106"/>
      <c r="AY38" s="300"/>
      <c r="AZ38" s="300"/>
      <c r="BA38" s="300"/>
      <c r="BB38" s="300"/>
      <c r="BC38" s="300"/>
      <c r="BD38" s="300"/>
      <c r="BE38" s="108"/>
      <c r="BJ38" s="294"/>
      <c r="BL38" s="294"/>
      <c r="BS38" s="294"/>
      <c r="BT38" s="294"/>
      <c r="BV38" s="294"/>
      <c r="BW38" s="294"/>
    </row>
    <row r="39" spans="1:75" s="103" customFormat="1" ht="64.5" customHeight="1" x14ac:dyDescent="0.2">
      <c r="A39" s="439"/>
      <c r="B39" s="449"/>
      <c r="C39" s="451"/>
      <c r="D39" s="76"/>
      <c r="E39" s="76"/>
      <c r="F39" s="76"/>
      <c r="G39" s="433"/>
      <c r="H39" s="435"/>
      <c r="I39" s="433"/>
      <c r="J39" s="436"/>
      <c r="K39" s="432"/>
      <c r="L39" s="423"/>
      <c r="M39" s="432"/>
      <c r="N39" s="423"/>
      <c r="O39" s="423"/>
      <c r="P39" s="181"/>
      <c r="Q39" s="182">
        <f t="shared" si="11"/>
        <v>0</v>
      </c>
      <c r="R39" s="399"/>
      <c r="S39" s="399"/>
      <c r="T39" s="271"/>
      <c r="U39" s="410"/>
      <c r="V39" s="389"/>
      <c r="W39" s="314">
        <f t="shared" si="2"/>
        <v>0</v>
      </c>
      <c r="X39" s="271"/>
      <c r="Y39" s="271"/>
      <c r="Z39" s="389"/>
      <c r="AA39" s="399"/>
      <c r="AB39" s="273">
        <f t="shared" si="3"/>
        <v>0</v>
      </c>
      <c r="AC39" s="271"/>
      <c r="AD39" s="271"/>
      <c r="AE39" s="389"/>
      <c r="AF39" s="399"/>
      <c r="AG39" s="273">
        <f t="shared" si="4"/>
        <v>0</v>
      </c>
      <c r="AH39" s="271"/>
      <c r="AI39" s="271"/>
      <c r="AJ39" s="389"/>
      <c r="AK39" s="399"/>
      <c r="AL39" s="273">
        <f t="shared" si="5"/>
        <v>0</v>
      </c>
      <c r="AM39" s="271"/>
      <c r="AN39" s="399"/>
      <c r="AO39" s="421"/>
      <c r="AP39" s="416"/>
      <c r="AQ39" s="414"/>
      <c r="AR39" s="415"/>
      <c r="AS39" s="415"/>
      <c r="AT39" s="48"/>
      <c r="AU39" s="48"/>
      <c r="AV39" s="104"/>
      <c r="AW39" s="323"/>
      <c r="AX39" s="106"/>
      <c r="AY39" s="300"/>
      <c r="AZ39" s="300"/>
      <c r="BA39" s="300"/>
      <c r="BB39" s="300"/>
      <c r="BC39" s="300"/>
      <c r="BD39" s="300"/>
      <c r="BE39" s="108"/>
      <c r="BJ39" s="294"/>
      <c r="BL39" s="294"/>
      <c r="BS39" s="294"/>
      <c r="BT39" s="294"/>
      <c r="BV39" s="294"/>
      <c r="BW39" s="294"/>
    </row>
    <row r="40" spans="1:75" s="103" customFormat="1" ht="64.5" customHeight="1" thickBot="1" x14ac:dyDescent="0.25">
      <c r="A40" s="439"/>
      <c r="B40" s="449"/>
      <c r="C40" s="451"/>
      <c r="D40" s="76"/>
      <c r="E40" s="76"/>
      <c r="F40" s="76"/>
      <c r="G40" s="433"/>
      <c r="H40" s="435"/>
      <c r="I40" s="433"/>
      <c r="J40" s="436"/>
      <c r="K40" s="432"/>
      <c r="L40" s="423"/>
      <c r="M40" s="432"/>
      <c r="N40" s="423"/>
      <c r="O40" s="423"/>
      <c r="P40" s="181"/>
      <c r="Q40" s="182">
        <f t="shared" si="11"/>
        <v>0</v>
      </c>
      <c r="R40" s="399"/>
      <c r="S40" s="399"/>
      <c r="T40" s="271"/>
      <c r="U40" s="410"/>
      <c r="V40" s="389"/>
      <c r="W40" s="314">
        <f t="shared" si="2"/>
        <v>0</v>
      </c>
      <c r="X40" s="271"/>
      <c r="Y40" s="271"/>
      <c r="Z40" s="389"/>
      <c r="AA40" s="399"/>
      <c r="AB40" s="273">
        <f t="shared" si="3"/>
        <v>0</v>
      </c>
      <c r="AC40" s="271"/>
      <c r="AD40" s="271"/>
      <c r="AE40" s="389"/>
      <c r="AF40" s="399"/>
      <c r="AG40" s="273">
        <f t="shared" si="4"/>
        <v>0</v>
      </c>
      <c r="AH40" s="271"/>
      <c r="AI40" s="271"/>
      <c r="AJ40" s="389"/>
      <c r="AK40" s="399"/>
      <c r="AL40" s="273">
        <f t="shared" si="5"/>
        <v>0</v>
      </c>
      <c r="AM40" s="271"/>
      <c r="AN40" s="399"/>
      <c r="AO40" s="421"/>
      <c r="AP40" s="416"/>
      <c r="AQ40" s="414"/>
      <c r="AR40" s="415"/>
      <c r="AS40" s="415"/>
      <c r="AT40" s="48"/>
      <c r="AU40" s="48"/>
      <c r="AV40" s="104"/>
      <c r="AW40" s="323"/>
      <c r="AX40" s="106"/>
      <c r="AY40" s="301"/>
      <c r="AZ40" s="301"/>
      <c r="BA40" s="301"/>
      <c r="BB40" s="301"/>
      <c r="BC40" s="301"/>
      <c r="BD40" s="301"/>
      <c r="BE40" s="108"/>
      <c r="BJ40" s="294"/>
      <c r="BL40" s="294"/>
      <c r="BS40" s="294"/>
      <c r="BT40" s="294"/>
      <c r="BV40" s="294"/>
      <c r="BW40" s="294"/>
    </row>
    <row r="41" spans="1:75" s="105" customFormat="1" ht="64.5" customHeight="1" x14ac:dyDescent="0.2">
      <c r="A41" s="439">
        <v>11</v>
      </c>
      <c r="B41" s="449"/>
      <c r="C41" s="450" t="str">
        <f>IF(B41=$B$1048372,$C$1048372,IF(B41=$B$1048373,$C$1048373,IF(B41=$B$1048374,$C$1048374,IF(B41=$B$1048375,$C$1048375,IF(B41=$B$1048376,$C$1048376,IF(B41=$B$1048377,$C$1048377,IF(B41=$B$1048378,$C$1048378,IF(B41=$B$1048379,$C$1048379,IF(B41=$B$1048380,$C$1048380,IF(B41=$B$1048381,$C$1048381,IF(B41=VICERRECTORÍA_ACADÉMICA_,BC1048372,IF(B41=PLANEACIÓN_,BC1048374, IF(B41=_VICERRECTORÍA_INVESTIGACIONES_INNOVACIÓN_Y_EXTENSIÓN_,BC1048373,IF(B41=VICERRECTORÍA_ADMINISTRATIVA_FINANCIERA_,BC1048375,IF(B41=_VICERRECTORÍA_RESPONSABILIDAD_SOCIAL_Y_BIENESTAR_UNIVERSITARIO_,BC1048376," ")))))))))))))))</f>
        <v xml:space="preserve"> </v>
      </c>
      <c r="D41" s="76"/>
      <c r="E41" s="76"/>
      <c r="F41" s="76"/>
      <c r="G41" s="433"/>
      <c r="H41" s="434"/>
      <c r="I41" s="433"/>
      <c r="J41" s="436"/>
      <c r="K41" s="432"/>
      <c r="L41" s="423">
        <f t="shared" ref="L41" si="76">IF(K41="ALTA",5,IF(K41="MEDIO ALTA",4,IF(K41="MEDIA",3,IF(K41="MEDIO BAJA",2,IF(K41="BAJA",1,0)))))</f>
        <v>0</v>
      </c>
      <c r="M41" s="432"/>
      <c r="N41" s="423">
        <f t="shared" ref="N41" si="77">IF(M41="ALTO",5,IF(M41="MEDIO ALTO",4,IF(M41="MEDIO",3,IF(M41="MEDIO BAJO",2,IF(M41="BAJO",1,0)))))</f>
        <v>0</v>
      </c>
      <c r="O41" s="423">
        <f t="shared" si="34"/>
        <v>0</v>
      </c>
      <c r="P41" s="181"/>
      <c r="Q41" s="182">
        <f t="shared" si="11"/>
        <v>0</v>
      </c>
      <c r="R41" s="399" t="e">
        <f>ROUND(AVERAGEIF(Q41:Q43,"&gt;0"),0)</f>
        <v>#DIV/0!</v>
      </c>
      <c r="S41" s="399" t="e">
        <f>R41*0.6</f>
        <v>#DIV/0!</v>
      </c>
      <c r="T41" s="271"/>
      <c r="U41" s="409" t="e">
        <f t="shared" ref="U41" si="78">IF(P41="No_existen",5*$U$10,V41*$U$10)</f>
        <v>#DIV/0!</v>
      </c>
      <c r="V41" s="407" t="e">
        <f t="shared" ref="V41" si="79">ROUND(AVERAGEIF(W41:W43,"&gt;0"),0)</f>
        <v>#DIV/0!</v>
      </c>
      <c r="W41" s="314">
        <f t="shared" si="2"/>
        <v>0</v>
      </c>
      <c r="X41" s="271"/>
      <c r="Y41" s="271"/>
      <c r="Z41" s="389" t="e">
        <f t="shared" ref="Z41" si="80">IF(P41="No_existen",5*$Z$10,AA41*$Z$10)</f>
        <v>#DIV/0!</v>
      </c>
      <c r="AA41" s="399" t="e">
        <f t="shared" ref="AA41" si="81">ROUND(AVERAGEIF(AB41:AB43,"&gt;0"),0)</f>
        <v>#DIV/0!</v>
      </c>
      <c r="AB41" s="273">
        <f t="shared" si="3"/>
        <v>0</v>
      </c>
      <c r="AC41" s="271"/>
      <c r="AD41" s="271"/>
      <c r="AE41" s="389" t="e">
        <f>IF(P41="No_existen",5*$AE$10,AF41*$AE$10)</f>
        <v>#DIV/0!</v>
      </c>
      <c r="AF41" s="399" t="e">
        <f>ROUND(AVERAGEIF(AG41:AG43,"&gt;0"),0)</f>
        <v>#DIV/0!</v>
      </c>
      <c r="AG41" s="273">
        <f t="shared" si="4"/>
        <v>0</v>
      </c>
      <c r="AH41" s="271"/>
      <c r="AI41" s="271"/>
      <c r="AJ41" s="389" t="e">
        <f t="shared" ref="AJ41" si="82">IF(P41="No_existen",5*$AJ$10,AK41*$AJ$10)</f>
        <v>#DIV/0!</v>
      </c>
      <c r="AK41" s="399" t="e">
        <f t="shared" ref="AK41" si="83">ROUND(AVERAGEIF(AL41:AL43,"&gt;0"),0)</f>
        <v>#DIV/0!</v>
      </c>
      <c r="AL41" s="273">
        <f t="shared" si="5"/>
        <v>0</v>
      </c>
      <c r="AM41" s="271"/>
      <c r="AN41" s="422" t="e">
        <f t="shared" ref="AN41" si="84">ROUND(AVERAGE(R41,V41,AA41,AF41,AK41),0)</f>
        <v>#DIV/0!</v>
      </c>
      <c r="AO41" s="421" t="e">
        <f t="shared" ref="AO41" si="85">IF(AN41&lt;1.5,"FUERTE",IF(AND(AN41&gt;=1.5,AN41&lt;2.5),"ACEPTABLE",IF(AN41&gt;=5,"INEXISTENTE","DÉBIL")))</f>
        <v>#DIV/0!</v>
      </c>
      <c r="AP41" s="416">
        <f t="shared" ref="AP41" si="86">IF(O41=0,0,ROUND((O41*AN41),0))</f>
        <v>0</v>
      </c>
      <c r="AQ41" s="413" t="str">
        <f t="shared" ref="AQ41" si="87">IF(AP41&gt;=36,"GRAVE", IF(AP41&lt;=10, "LEVE", "MODERADO"))</f>
        <v>LEVE</v>
      </c>
      <c r="AR41" s="415"/>
      <c r="AS41" s="415"/>
      <c r="AT41" s="48"/>
      <c r="AU41" s="48"/>
      <c r="AV41" s="104"/>
      <c r="AW41" s="323"/>
      <c r="AX41" s="106"/>
      <c r="AY41" s="300"/>
      <c r="AZ41" s="300"/>
      <c r="BA41" s="300"/>
      <c r="BB41" s="300"/>
      <c r="BC41" s="300"/>
      <c r="BD41" s="300"/>
      <c r="BE41" s="108"/>
      <c r="BJ41" s="294"/>
      <c r="BL41" s="294"/>
      <c r="BS41" s="294"/>
      <c r="BT41" s="294"/>
      <c r="BV41" s="294"/>
      <c r="BW41" s="294"/>
    </row>
    <row r="42" spans="1:75" s="105" customFormat="1" ht="64.5" customHeight="1" x14ac:dyDescent="0.2">
      <c r="A42" s="439"/>
      <c r="B42" s="449"/>
      <c r="C42" s="451"/>
      <c r="D42" s="76"/>
      <c r="E42" s="76"/>
      <c r="F42" s="76"/>
      <c r="G42" s="433"/>
      <c r="H42" s="435"/>
      <c r="I42" s="433"/>
      <c r="J42" s="436"/>
      <c r="K42" s="432"/>
      <c r="L42" s="423"/>
      <c r="M42" s="432"/>
      <c r="N42" s="423"/>
      <c r="O42" s="423"/>
      <c r="P42" s="181"/>
      <c r="Q42" s="182">
        <f t="shared" si="11"/>
        <v>0</v>
      </c>
      <c r="R42" s="399"/>
      <c r="S42" s="399"/>
      <c r="T42" s="271"/>
      <c r="U42" s="410"/>
      <c r="V42" s="389"/>
      <c r="W42" s="314">
        <f t="shared" si="2"/>
        <v>0</v>
      </c>
      <c r="X42" s="271"/>
      <c r="Y42" s="271"/>
      <c r="Z42" s="389"/>
      <c r="AA42" s="399"/>
      <c r="AB42" s="273">
        <f t="shared" si="3"/>
        <v>0</v>
      </c>
      <c r="AC42" s="271"/>
      <c r="AD42" s="271"/>
      <c r="AE42" s="389"/>
      <c r="AF42" s="399"/>
      <c r="AG42" s="273">
        <f t="shared" si="4"/>
        <v>0</v>
      </c>
      <c r="AH42" s="271"/>
      <c r="AI42" s="271"/>
      <c r="AJ42" s="389"/>
      <c r="AK42" s="399"/>
      <c r="AL42" s="273">
        <f t="shared" si="5"/>
        <v>0</v>
      </c>
      <c r="AM42" s="271"/>
      <c r="AN42" s="399"/>
      <c r="AO42" s="421"/>
      <c r="AP42" s="416"/>
      <c r="AQ42" s="414"/>
      <c r="AR42" s="415"/>
      <c r="AS42" s="415"/>
      <c r="AT42" s="48"/>
      <c r="AU42" s="48"/>
      <c r="AV42" s="104"/>
      <c r="AW42" s="323"/>
      <c r="AX42" s="106"/>
      <c r="AY42" s="300"/>
      <c r="AZ42" s="300"/>
      <c r="BA42" s="300"/>
      <c r="BB42" s="300"/>
      <c r="BC42" s="300"/>
      <c r="BD42" s="300"/>
      <c r="BE42" s="108"/>
      <c r="BJ42" s="294"/>
      <c r="BL42" s="294"/>
      <c r="BS42" s="294"/>
      <c r="BT42" s="294"/>
      <c r="BV42" s="294"/>
      <c r="BW42" s="294"/>
    </row>
    <row r="43" spans="1:75" s="105" customFormat="1" ht="64.5" customHeight="1" thickBot="1" x14ac:dyDescent="0.25">
      <c r="A43" s="439"/>
      <c r="B43" s="449"/>
      <c r="C43" s="451"/>
      <c r="D43" s="76"/>
      <c r="E43" s="76"/>
      <c r="F43" s="76"/>
      <c r="G43" s="433"/>
      <c r="H43" s="435"/>
      <c r="I43" s="433"/>
      <c r="J43" s="436"/>
      <c r="K43" s="432"/>
      <c r="L43" s="423"/>
      <c r="M43" s="432"/>
      <c r="N43" s="423"/>
      <c r="O43" s="423"/>
      <c r="P43" s="181"/>
      <c r="Q43" s="182">
        <f t="shared" si="11"/>
        <v>0</v>
      </c>
      <c r="R43" s="399"/>
      <c r="S43" s="399"/>
      <c r="T43" s="271"/>
      <c r="U43" s="410"/>
      <c r="V43" s="389"/>
      <c r="W43" s="314">
        <f t="shared" si="2"/>
        <v>0</v>
      </c>
      <c r="X43" s="271"/>
      <c r="Y43" s="271"/>
      <c r="Z43" s="389"/>
      <c r="AA43" s="399"/>
      <c r="AB43" s="273">
        <f t="shared" si="3"/>
        <v>0</v>
      </c>
      <c r="AC43" s="271"/>
      <c r="AD43" s="271"/>
      <c r="AE43" s="389"/>
      <c r="AF43" s="399"/>
      <c r="AG43" s="273">
        <f t="shared" si="4"/>
        <v>0</v>
      </c>
      <c r="AH43" s="271"/>
      <c r="AI43" s="271"/>
      <c r="AJ43" s="389"/>
      <c r="AK43" s="399"/>
      <c r="AL43" s="273">
        <f t="shared" si="5"/>
        <v>0</v>
      </c>
      <c r="AM43" s="271"/>
      <c r="AN43" s="399"/>
      <c r="AO43" s="421"/>
      <c r="AP43" s="416"/>
      <c r="AQ43" s="414"/>
      <c r="AR43" s="415"/>
      <c r="AS43" s="415"/>
      <c r="AT43" s="48"/>
      <c r="AU43" s="48"/>
      <c r="AV43" s="104"/>
      <c r="AW43" s="323"/>
      <c r="AX43" s="106"/>
      <c r="AY43" s="301"/>
      <c r="AZ43" s="301"/>
      <c r="BA43" s="301"/>
      <c r="BB43" s="301"/>
      <c r="BC43" s="301"/>
      <c r="BD43" s="301"/>
      <c r="BE43" s="108"/>
      <c r="BJ43" s="294"/>
      <c r="BL43" s="294"/>
      <c r="BS43" s="294"/>
      <c r="BT43" s="294"/>
      <c r="BV43" s="294"/>
      <c r="BW43" s="294"/>
    </row>
    <row r="44" spans="1:75" s="105" customFormat="1" ht="64.5" customHeight="1" x14ac:dyDescent="0.2">
      <c r="A44" s="439">
        <v>12</v>
      </c>
      <c r="B44" s="449"/>
      <c r="C44" s="450" t="str">
        <f>IF(B44=$B$1048372,$C$1048372,IF(B44=$B$1048373,$C$1048373,IF(B44=$B$1048374,$C$1048374,IF(B44=$B$1048375,$C$1048375,IF(B44=$B$1048376,$C$1048376,IF(B44=$B$1048377,$C$1048377,IF(B44=$B$1048378,$C$1048378,IF(B44=$B$1048379,$C$1048379,IF(B44=$B$1048380,$C$1048380,IF(B44=$B$1048381,$C$1048381,IF(B44=VICERRECTORÍA_ACADÉMICA_,BC1048372,IF(B44=PLANEACIÓN_,BC1048374, IF(B44=_VICERRECTORÍA_INVESTIGACIONES_INNOVACIÓN_Y_EXTENSIÓN_,BC1048373,IF(B44=VICERRECTORÍA_ADMINISTRATIVA_FINANCIERA_,BC1048375,IF(B44=_VICERRECTORÍA_RESPONSABILIDAD_SOCIAL_Y_BIENESTAR_UNIVERSITARIO_,BC1048376," ")))))))))))))))</f>
        <v xml:space="preserve"> </v>
      </c>
      <c r="D44" s="76"/>
      <c r="E44" s="76"/>
      <c r="F44" s="76"/>
      <c r="G44" s="433"/>
      <c r="H44" s="434"/>
      <c r="I44" s="433"/>
      <c r="J44" s="436"/>
      <c r="K44" s="432"/>
      <c r="L44" s="423">
        <f t="shared" ref="L44" si="88">IF(K44="ALTA",5,IF(K44="MEDIO ALTA",4,IF(K44="MEDIA",3,IF(K44="MEDIO BAJA",2,IF(K44="BAJA",1,0)))))</f>
        <v>0</v>
      </c>
      <c r="M44" s="432"/>
      <c r="N44" s="423">
        <f t="shared" ref="N44" si="89">IF(M44="ALTO",5,IF(M44="MEDIO ALTO",4,IF(M44="MEDIO",3,IF(M44="MEDIO BAJO",2,IF(M44="BAJO",1,0)))))</f>
        <v>0</v>
      </c>
      <c r="O44" s="423">
        <f t="shared" si="34"/>
        <v>0</v>
      </c>
      <c r="P44" s="181"/>
      <c r="Q44" s="182">
        <f t="shared" si="11"/>
        <v>0</v>
      </c>
      <c r="R44" s="399" t="e">
        <f>ROUND(AVERAGEIF(Q44:Q46,"&gt;0"),0)</f>
        <v>#DIV/0!</v>
      </c>
      <c r="S44" s="399" t="e">
        <f>R44*0.6</f>
        <v>#DIV/0!</v>
      </c>
      <c r="T44" s="271"/>
      <c r="U44" s="409" t="e">
        <f>IF(P44="No_existen",5*$U$10,V44*$U$10)</f>
        <v>#DIV/0!</v>
      </c>
      <c r="V44" s="407" t="e">
        <f>ROUND(AVERAGEIF(W44:W46,"&gt;0"),0)</f>
        <v>#DIV/0!</v>
      </c>
      <c r="W44" s="314">
        <f t="shared" si="2"/>
        <v>0</v>
      </c>
      <c r="X44" s="271"/>
      <c r="Y44" s="271"/>
      <c r="Z44" s="389" t="e">
        <f>IF(P44="No_existen",5*$Z$10,AA44*$Z$10)</f>
        <v>#DIV/0!</v>
      </c>
      <c r="AA44" s="399" t="e">
        <f t="shared" ref="AA44" si="90">ROUND(AVERAGEIF(AB44:AB46,"&gt;0"),0)</f>
        <v>#DIV/0!</v>
      </c>
      <c r="AB44" s="273">
        <f t="shared" si="3"/>
        <v>0</v>
      </c>
      <c r="AC44" s="271"/>
      <c r="AD44" s="271"/>
      <c r="AE44" s="389" t="e">
        <f t="shared" ref="AE44" si="91">IF(P44="No_existen",5*$AE$10,AF44*$AE$10)</f>
        <v>#DIV/0!</v>
      </c>
      <c r="AF44" s="399" t="e">
        <f t="shared" ref="AF44" si="92">ROUND(AVERAGEIF(AG44:AG46,"&gt;0"),0)</f>
        <v>#DIV/0!</v>
      </c>
      <c r="AG44" s="273">
        <f t="shared" si="4"/>
        <v>0</v>
      </c>
      <c r="AH44" s="271"/>
      <c r="AI44" s="271"/>
      <c r="AJ44" s="389" t="e">
        <f t="shared" ref="AJ44" si="93">IF(P44="No_existen",5*$AJ$10,AK44*$AJ$10)</f>
        <v>#DIV/0!</v>
      </c>
      <c r="AK44" s="399" t="e">
        <f t="shared" ref="AK44" si="94">ROUND(AVERAGEIF(AL44:AL46,"&gt;0"),0)</f>
        <v>#DIV/0!</v>
      </c>
      <c r="AL44" s="273">
        <f t="shared" si="5"/>
        <v>0</v>
      </c>
      <c r="AM44" s="271"/>
      <c r="AN44" s="422" t="e">
        <f t="shared" ref="AN44" si="95">ROUND(AVERAGE(R44,V44,AA44,AF44,AK44),0)</f>
        <v>#DIV/0!</v>
      </c>
      <c r="AO44" s="421" t="e">
        <f t="shared" ref="AO44" si="96">IF(AN44&lt;1.5,"FUERTE",IF(AND(AN44&gt;=1.5,AN44&lt;2.5),"ACEPTABLE",IF(AN44&gt;=5,"INEXISTENTE","DÉBIL")))</f>
        <v>#DIV/0!</v>
      </c>
      <c r="AP44" s="416">
        <f t="shared" ref="AP44" si="97">IF(O44=0,0,ROUND((O44*AN44),0))</f>
        <v>0</v>
      </c>
      <c r="AQ44" s="413" t="str">
        <f t="shared" ref="AQ44" si="98">IF(AP44&gt;=36,"GRAVE", IF(AP44&lt;=10, "LEVE", "MODERADO"))</f>
        <v>LEVE</v>
      </c>
      <c r="AR44" s="415"/>
      <c r="AS44" s="415"/>
      <c r="AT44" s="48"/>
      <c r="AU44" s="48"/>
      <c r="AV44" s="104"/>
      <c r="AW44" s="323"/>
      <c r="AX44" s="106"/>
      <c r="AY44" s="300"/>
      <c r="AZ44" s="300"/>
      <c r="BA44" s="300"/>
      <c r="BB44" s="300"/>
      <c r="BC44" s="300"/>
      <c r="BD44" s="300"/>
      <c r="BE44" s="108"/>
      <c r="BJ44" s="294"/>
      <c r="BL44" s="294"/>
      <c r="BS44" s="294"/>
      <c r="BT44" s="294"/>
      <c r="BV44" s="294"/>
      <c r="BW44" s="294"/>
    </row>
    <row r="45" spans="1:75" s="105" customFormat="1" ht="64.5" customHeight="1" x14ac:dyDescent="0.2">
      <c r="A45" s="439"/>
      <c r="B45" s="449"/>
      <c r="C45" s="451"/>
      <c r="D45" s="76"/>
      <c r="E45" s="76"/>
      <c r="F45" s="76"/>
      <c r="G45" s="433"/>
      <c r="H45" s="435"/>
      <c r="I45" s="433"/>
      <c r="J45" s="436"/>
      <c r="K45" s="432"/>
      <c r="L45" s="423"/>
      <c r="M45" s="432"/>
      <c r="N45" s="423"/>
      <c r="O45" s="423"/>
      <c r="P45" s="181"/>
      <c r="Q45" s="182">
        <f t="shared" si="11"/>
        <v>0</v>
      </c>
      <c r="R45" s="399"/>
      <c r="S45" s="399"/>
      <c r="T45" s="271"/>
      <c r="U45" s="410"/>
      <c r="V45" s="389"/>
      <c r="W45" s="314">
        <f t="shared" si="2"/>
        <v>0</v>
      </c>
      <c r="X45" s="271"/>
      <c r="Y45" s="271"/>
      <c r="Z45" s="389"/>
      <c r="AA45" s="399"/>
      <c r="AB45" s="273">
        <f t="shared" si="3"/>
        <v>0</v>
      </c>
      <c r="AC45" s="271"/>
      <c r="AD45" s="271"/>
      <c r="AE45" s="389"/>
      <c r="AF45" s="399"/>
      <c r="AG45" s="273">
        <f t="shared" si="4"/>
        <v>0</v>
      </c>
      <c r="AH45" s="271"/>
      <c r="AI45" s="271"/>
      <c r="AJ45" s="389"/>
      <c r="AK45" s="399"/>
      <c r="AL45" s="273">
        <f t="shared" si="5"/>
        <v>0</v>
      </c>
      <c r="AM45" s="271"/>
      <c r="AN45" s="399"/>
      <c r="AO45" s="421"/>
      <c r="AP45" s="416"/>
      <c r="AQ45" s="414"/>
      <c r="AR45" s="415"/>
      <c r="AS45" s="415"/>
      <c r="AT45" s="48"/>
      <c r="AU45" s="48"/>
      <c r="AV45" s="104"/>
      <c r="AW45" s="323"/>
      <c r="AX45" s="106"/>
      <c r="AY45" s="300"/>
      <c r="AZ45" s="300"/>
      <c r="BA45" s="300"/>
      <c r="BB45" s="300"/>
      <c r="BC45" s="300"/>
      <c r="BD45" s="300"/>
      <c r="BE45" s="108"/>
      <c r="BJ45" s="294"/>
      <c r="BL45" s="294"/>
      <c r="BS45" s="294"/>
      <c r="BT45" s="294"/>
      <c r="BV45" s="294"/>
      <c r="BW45" s="294"/>
    </row>
    <row r="46" spans="1:75" s="105" customFormat="1" ht="64.5" customHeight="1" thickBot="1" x14ac:dyDescent="0.25">
      <c r="A46" s="439"/>
      <c r="B46" s="449"/>
      <c r="C46" s="451"/>
      <c r="D46" s="76"/>
      <c r="E46" s="76"/>
      <c r="F46" s="76"/>
      <c r="G46" s="433"/>
      <c r="H46" s="435"/>
      <c r="I46" s="433"/>
      <c r="J46" s="436"/>
      <c r="K46" s="432"/>
      <c r="L46" s="423"/>
      <c r="M46" s="432"/>
      <c r="N46" s="423"/>
      <c r="O46" s="423"/>
      <c r="P46" s="181"/>
      <c r="Q46" s="182">
        <f t="shared" si="11"/>
        <v>0</v>
      </c>
      <c r="R46" s="399"/>
      <c r="S46" s="399"/>
      <c r="T46" s="271"/>
      <c r="U46" s="410"/>
      <c r="V46" s="389"/>
      <c r="W46" s="314">
        <f t="shared" si="2"/>
        <v>0</v>
      </c>
      <c r="X46" s="271"/>
      <c r="Y46" s="271"/>
      <c r="Z46" s="389"/>
      <c r="AA46" s="399"/>
      <c r="AB46" s="273">
        <f t="shared" si="3"/>
        <v>0</v>
      </c>
      <c r="AC46" s="271"/>
      <c r="AD46" s="271"/>
      <c r="AE46" s="389"/>
      <c r="AF46" s="399"/>
      <c r="AG46" s="273">
        <f t="shared" si="4"/>
        <v>0</v>
      </c>
      <c r="AH46" s="271"/>
      <c r="AI46" s="271"/>
      <c r="AJ46" s="389"/>
      <c r="AK46" s="399"/>
      <c r="AL46" s="273">
        <f t="shared" si="5"/>
        <v>0</v>
      </c>
      <c r="AM46" s="271"/>
      <c r="AN46" s="399"/>
      <c r="AO46" s="421"/>
      <c r="AP46" s="416"/>
      <c r="AQ46" s="414"/>
      <c r="AR46" s="415"/>
      <c r="AS46" s="415"/>
      <c r="AT46" s="48"/>
      <c r="AU46" s="48"/>
      <c r="AV46" s="104"/>
      <c r="AW46" s="323"/>
      <c r="AX46" s="106"/>
      <c r="AY46" s="300"/>
      <c r="AZ46" s="300"/>
      <c r="BA46" s="300"/>
      <c r="BB46" s="300"/>
      <c r="BC46" s="300"/>
      <c r="BD46" s="300"/>
      <c r="BE46" s="108"/>
      <c r="BJ46" s="294"/>
      <c r="BL46" s="294"/>
      <c r="BS46" s="294"/>
      <c r="BT46" s="294"/>
      <c r="BV46" s="294"/>
      <c r="BW46" s="294"/>
    </row>
    <row r="47" spans="1:75" s="105" customFormat="1" ht="64.5" customHeight="1" x14ac:dyDescent="0.2">
      <c r="A47" s="439">
        <v>13</v>
      </c>
      <c r="B47" s="449"/>
      <c r="C47" s="450" t="str">
        <f>IF(B47=$B$1048372,$C$1048372,IF(B47=$B$1048373,$C$1048373,IF(B47=$B$1048374,$C$1048374,IF(B47=$B$1048375,$C$1048375,IF(B47=$B$1048376,$C$1048376,IF(B47=$B$1048377,$C$1048377,IF(B47=$B$1048378,$C$1048378,IF(B47=$B$1048379,$C$1048379,IF(B47=$B$1048380,$C$1048380,IF(B47=$B$1048381,$C$1048381,IF(B47=VICERRECTORÍA_ACADÉMICA_,BC1048372,IF(B47=PLANEACIÓN_,BC1048374, IF(B47=_VICERRECTORÍA_INVESTIGACIONES_INNOVACIÓN_Y_EXTENSIÓN_,BC1048373,IF(B47=VICERRECTORÍA_ADMINISTRATIVA_FINANCIERA_,BC1048375,IF(B47=_VICERRECTORÍA_RESPONSABILIDAD_SOCIAL_Y_BIENESTAR_UNIVERSITARIO_,BC1048376," ")))))))))))))))</f>
        <v xml:space="preserve"> </v>
      </c>
      <c r="D47" s="76"/>
      <c r="E47" s="76"/>
      <c r="F47" s="76"/>
      <c r="G47" s="433"/>
      <c r="H47" s="452"/>
      <c r="I47" s="454"/>
      <c r="J47" s="436"/>
      <c r="K47" s="432"/>
      <c r="L47" s="423">
        <f t="shared" ref="L47" si="99">IF(K47="ALTA",5,IF(K47="MEDIO ALTA",4,IF(K47="MEDIA",3,IF(K47="MEDIO BAJA",2,IF(K47="BAJA",1,0)))))</f>
        <v>0</v>
      </c>
      <c r="M47" s="432"/>
      <c r="N47" s="423">
        <f t="shared" ref="N47" si="100">IF(M47="ALTO",5,IF(M47="MEDIO ALTO",4,IF(M47="MEDIO",3,IF(M47="MEDIO BAJO",2,IF(M47="BAJO",1,0)))))</f>
        <v>0</v>
      </c>
      <c r="O47" s="423">
        <f t="shared" si="34"/>
        <v>0</v>
      </c>
      <c r="P47" s="181"/>
      <c r="Q47" s="182">
        <f t="shared" si="11"/>
        <v>0</v>
      </c>
      <c r="R47" s="399" t="e">
        <f>ROUND(AVERAGEIF(Q47:Q49,"&gt;0"),0)</f>
        <v>#DIV/0!</v>
      </c>
      <c r="S47" s="399" t="e">
        <f>R47*0.6</f>
        <v>#DIV/0!</v>
      </c>
      <c r="T47" s="271"/>
      <c r="U47" s="409" t="e">
        <f t="shared" ref="U47" si="101">IF(P47="No_existen",5*$U$10,V47*$U$10)</f>
        <v>#DIV/0!</v>
      </c>
      <c r="V47" s="407" t="e">
        <f t="shared" ref="V47" si="102">ROUND(AVERAGEIF(W47:W49,"&gt;0"),0)</f>
        <v>#DIV/0!</v>
      </c>
      <c r="W47" s="314">
        <f t="shared" si="2"/>
        <v>0</v>
      </c>
      <c r="X47" s="271"/>
      <c r="Y47" s="271"/>
      <c r="Z47" s="389" t="e">
        <f t="shared" ref="Z47" si="103">IF(P47="No_existen",5*$Z$10,AA47*$Z$10)</f>
        <v>#DIV/0!</v>
      </c>
      <c r="AA47" s="399" t="e">
        <f>ROUND(AVERAGEIF(AB47:AB49,"&gt;0"),0)</f>
        <v>#DIV/0!</v>
      </c>
      <c r="AB47" s="273">
        <f t="shared" si="3"/>
        <v>0</v>
      </c>
      <c r="AC47" s="271"/>
      <c r="AD47" s="271"/>
      <c r="AE47" s="389" t="e">
        <f>IF(P47="No_existen",5*$AE$10,AF47*$AE$10)</f>
        <v>#DIV/0!</v>
      </c>
      <c r="AF47" s="399" t="e">
        <f t="shared" ref="AF47" si="104">ROUND(AVERAGEIF(AG47:AG49,"&gt;0"),0)</f>
        <v>#DIV/0!</v>
      </c>
      <c r="AG47" s="273">
        <f t="shared" si="4"/>
        <v>0</v>
      </c>
      <c r="AH47" s="271"/>
      <c r="AI47" s="271"/>
      <c r="AJ47" s="389" t="e">
        <f t="shared" ref="AJ47" si="105">IF(P47="No_existen",5*$AJ$10,AK47*$AJ$10)</f>
        <v>#DIV/0!</v>
      </c>
      <c r="AK47" s="399" t="e">
        <f t="shared" ref="AK47" si="106">ROUND(AVERAGEIF(AL47:AL49,"&gt;0"),0)</f>
        <v>#DIV/0!</v>
      </c>
      <c r="AL47" s="273">
        <f t="shared" si="5"/>
        <v>0</v>
      </c>
      <c r="AM47" s="271"/>
      <c r="AN47" s="422" t="e">
        <f t="shared" ref="AN47" si="107">ROUND(AVERAGE(R47,V47,AA47,AF47,AK47),0)</f>
        <v>#DIV/0!</v>
      </c>
      <c r="AO47" s="421" t="e">
        <f t="shared" ref="AO47" si="108">IF(AN47&lt;1.5,"FUERTE",IF(AND(AN47&gt;=1.5,AN47&lt;2.5),"ACEPTABLE",IF(AN47&gt;=5,"INEXISTENTE","DÉBIL")))</f>
        <v>#DIV/0!</v>
      </c>
      <c r="AP47" s="416">
        <f t="shared" ref="AP47" si="109">IF(O47=0,0,ROUND((O47*AN47),0))</f>
        <v>0</v>
      </c>
      <c r="AQ47" s="413" t="str">
        <f t="shared" ref="AQ47" si="110">IF(AP47&gt;=36,"GRAVE", IF(AP47&lt;=10, "LEVE", "MODERADO"))</f>
        <v>LEVE</v>
      </c>
      <c r="AR47" s="415"/>
      <c r="AS47" s="415"/>
      <c r="AT47" s="48"/>
      <c r="AU47" s="48"/>
      <c r="AV47" s="104"/>
      <c r="AW47" s="323"/>
      <c r="AX47" s="106"/>
      <c r="AY47" s="301"/>
      <c r="AZ47" s="301"/>
      <c r="BA47" s="301"/>
      <c r="BB47" s="301"/>
      <c r="BC47" s="301"/>
      <c r="BD47" s="301"/>
      <c r="BE47" s="108"/>
      <c r="BJ47" s="294"/>
      <c r="BL47" s="294"/>
      <c r="BS47" s="294"/>
      <c r="BT47" s="294"/>
      <c r="BV47" s="294"/>
      <c r="BW47" s="294"/>
    </row>
    <row r="48" spans="1:75" s="105" customFormat="1" ht="64.5" customHeight="1" x14ac:dyDescent="0.2">
      <c r="A48" s="439"/>
      <c r="B48" s="449"/>
      <c r="C48" s="451"/>
      <c r="D48" s="76"/>
      <c r="E48" s="76"/>
      <c r="F48" s="76"/>
      <c r="G48" s="433"/>
      <c r="H48" s="453"/>
      <c r="I48" s="454"/>
      <c r="J48" s="436"/>
      <c r="K48" s="432"/>
      <c r="L48" s="423"/>
      <c r="M48" s="432"/>
      <c r="N48" s="423"/>
      <c r="O48" s="423"/>
      <c r="P48" s="181"/>
      <c r="Q48" s="182">
        <f t="shared" si="11"/>
        <v>0</v>
      </c>
      <c r="R48" s="399"/>
      <c r="S48" s="399"/>
      <c r="T48" s="271"/>
      <c r="U48" s="410"/>
      <c r="V48" s="389"/>
      <c r="W48" s="314">
        <f t="shared" si="2"/>
        <v>0</v>
      </c>
      <c r="X48" s="271"/>
      <c r="Y48" s="271"/>
      <c r="Z48" s="389"/>
      <c r="AA48" s="399"/>
      <c r="AB48" s="273">
        <f t="shared" si="3"/>
        <v>0</v>
      </c>
      <c r="AC48" s="271"/>
      <c r="AD48" s="271"/>
      <c r="AE48" s="389"/>
      <c r="AF48" s="399"/>
      <c r="AG48" s="273">
        <f t="shared" si="4"/>
        <v>0</v>
      </c>
      <c r="AH48" s="271"/>
      <c r="AI48" s="271"/>
      <c r="AJ48" s="389"/>
      <c r="AK48" s="399"/>
      <c r="AL48" s="273">
        <f t="shared" si="5"/>
        <v>0</v>
      </c>
      <c r="AM48" s="271"/>
      <c r="AN48" s="399"/>
      <c r="AO48" s="421"/>
      <c r="AP48" s="416"/>
      <c r="AQ48" s="414"/>
      <c r="AR48" s="415"/>
      <c r="AS48" s="415"/>
      <c r="AT48" s="48"/>
      <c r="AU48" s="48"/>
      <c r="AV48" s="104"/>
      <c r="AW48" s="323"/>
      <c r="AX48" s="106"/>
      <c r="AY48" s="300"/>
      <c r="AZ48" s="300"/>
      <c r="BA48" s="300"/>
      <c r="BB48" s="300"/>
      <c r="BC48" s="300"/>
      <c r="BD48" s="300"/>
      <c r="BE48" s="108"/>
      <c r="BJ48" s="294"/>
      <c r="BL48" s="294"/>
      <c r="BS48" s="294"/>
      <c r="BT48" s="294"/>
      <c r="BV48" s="294"/>
      <c r="BW48" s="294"/>
    </row>
    <row r="49" spans="1:75" s="105" customFormat="1" ht="64.5" customHeight="1" thickBot="1" x14ac:dyDescent="0.25">
      <c r="A49" s="439"/>
      <c r="B49" s="449"/>
      <c r="C49" s="451"/>
      <c r="D49" s="76"/>
      <c r="E49" s="76"/>
      <c r="F49" s="76"/>
      <c r="G49" s="433"/>
      <c r="H49" s="453"/>
      <c r="I49" s="454"/>
      <c r="J49" s="436"/>
      <c r="K49" s="432"/>
      <c r="L49" s="423"/>
      <c r="M49" s="432"/>
      <c r="N49" s="423"/>
      <c r="O49" s="423"/>
      <c r="P49" s="181"/>
      <c r="Q49" s="182">
        <f t="shared" si="11"/>
        <v>0</v>
      </c>
      <c r="R49" s="399"/>
      <c r="S49" s="399"/>
      <c r="T49" s="271"/>
      <c r="U49" s="410"/>
      <c r="V49" s="389"/>
      <c r="W49" s="314">
        <f t="shared" si="2"/>
        <v>0</v>
      </c>
      <c r="X49" s="271"/>
      <c r="Y49" s="271"/>
      <c r="Z49" s="389"/>
      <c r="AA49" s="399"/>
      <c r="AB49" s="273">
        <f t="shared" si="3"/>
        <v>0</v>
      </c>
      <c r="AC49" s="271"/>
      <c r="AD49" s="271"/>
      <c r="AE49" s="389"/>
      <c r="AF49" s="399"/>
      <c r="AG49" s="273">
        <f t="shared" si="4"/>
        <v>0</v>
      </c>
      <c r="AH49" s="271"/>
      <c r="AI49" s="271"/>
      <c r="AJ49" s="389"/>
      <c r="AK49" s="399"/>
      <c r="AL49" s="273">
        <f t="shared" si="5"/>
        <v>0</v>
      </c>
      <c r="AM49" s="271"/>
      <c r="AN49" s="399"/>
      <c r="AO49" s="421"/>
      <c r="AP49" s="416"/>
      <c r="AQ49" s="414"/>
      <c r="AR49" s="415"/>
      <c r="AS49" s="415"/>
      <c r="AT49" s="48"/>
      <c r="AU49" s="48"/>
      <c r="AV49" s="104"/>
      <c r="AW49" s="323"/>
      <c r="AX49" s="106"/>
      <c r="AY49" s="300"/>
      <c r="AZ49" s="300"/>
      <c r="BA49" s="300"/>
      <c r="BB49" s="300"/>
      <c r="BC49" s="300"/>
      <c r="BD49" s="300"/>
      <c r="BE49" s="108"/>
      <c r="BJ49" s="294"/>
      <c r="BL49" s="294"/>
      <c r="BS49" s="294"/>
      <c r="BT49" s="294"/>
      <c r="BV49" s="294"/>
      <c r="BW49" s="294"/>
    </row>
    <row r="50" spans="1:75" s="105" customFormat="1" ht="64.5" customHeight="1" x14ac:dyDescent="0.2">
      <c r="A50" s="439">
        <v>14</v>
      </c>
      <c r="B50" s="449"/>
      <c r="C50" s="450" t="str">
        <f>IF(B50=$B$1048372,$C$1048372,IF(B50=$B$1048373,$C$1048373,IF(B50=$B$1048374,$C$1048374,IF(B50=$B$1048375,$C$1048375,IF(B50=$B$1048376,$C$1048376,IF(B50=$B$1048377,$C$1048377,IF(B50=$B$1048378,$C$1048378,IF(B50=$B$1048379,$C$1048379,IF(B50=$B$1048380,$C$1048380,IF(B50=$B$1048381,$C$1048381,IF(B50=VICERRECTORÍA_ACADÉMICA_,BC1048372,IF(B50=PLANEACIÓN_,BC1048374, IF(B50=_VICERRECTORÍA_INVESTIGACIONES_INNOVACIÓN_Y_EXTENSIÓN_,BC1048373,IF(B50=VICERRECTORÍA_ADMINISTRATIVA_FINANCIERA_,BC1048375,IF(B50=_VICERRECTORÍA_RESPONSABILIDAD_SOCIAL_Y_BIENESTAR_UNIVERSITARIO_,BC1048376," ")))))))))))))))</f>
        <v xml:space="preserve"> </v>
      </c>
      <c r="D50" s="76"/>
      <c r="E50" s="76"/>
      <c r="F50" s="76"/>
      <c r="G50" s="433"/>
      <c r="H50" s="434"/>
      <c r="I50" s="433"/>
      <c r="J50" s="436"/>
      <c r="K50" s="432"/>
      <c r="L50" s="423">
        <f t="shared" ref="L50" si="111">IF(K50="ALTA",5,IF(K50="MEDIO ALTA",4,IF(K50="MEDIA",3,IF(K50="MEDIO BAJA",2,IF(K50="BAJA",1,0)))))</f>
        <v>0</v>
      </c>
      <c r="M50" s="432"/>
      <c r="N50" s="423">
        <f t="shared" ref="N50" si="112">IF(M50="ALTO",5,IF(M50="MEDIO ALTO",4,IF(M50="MEDIO",3,IF(M50="MEDIO BAJO",2,IF(M50="BAJO",1,0)))))</f>
        <v>0</v>
      </c>
      <c r="O50" s="423">
        <f t="shared" si="34"/>
        <v>0</v>
      </c>
      <c r="P50" s="181"/>
      <c r="Q50" s="182">
        <f t="shared" si="11"/>
        <v>0</v>
      </c>
      <c r="R50" s="399" t="e">
        <f>ROUND(AVERAGEIF(Q50:Q52,"&gt;0"),0)</f>
        <v>#DIV/0!</v>
      </c>
      <c r="S50" s="399" t="e">
        <f t="shared" ref="S50" si="113">R50*0.6</f>
        <v>#DIV/0!</v>
      </c>
      <c r="T50" s="271"/>
      <c r="U50" s="409" t="e">
        <f t="shared" ref="U50" si="114">IF(P50="No_existen",5*$U$10,V50*$U$10)</f>
        <v>#DIV/0!</v>
      </c>
      <c r="V50" s="407" t="e">
        <f>ROUND(AVERAGEIF(W50:W52,"&gt;0"),0)</f>
        <v>#DIV/0!</v>
      </c>
      <c r="W50" s="314">
        <f t="shared" si="2"/>
        <v>0</v>
      </c>
      <c r="X50" s="271"/>
      <c r="Y50" s="271"/>
      <c r="Z50" s="389" t="e">
        <f>IF(P50="No_existen",5*$Z$10,AA50*$Z$10)</f>
        <v>#DIV/0!</v>
      </c>
      <c r="AA50" s="399" t="e">
        <f t="shared" ref="AA50" si="115">ROUND(AVERAGEIF(AB50:AB52,"&gt;0"),0)</f>
        <v>#DIV/0!</v>
      </c>
      <c r="AB50" s="273">
        <f t="shared" si="3"/>
        <v>0</v>
      </c>
      <c r="AC50" s="271"/>
      <c r="AD50" s="271"/>
      <c r="AE50" s="389" t="e">
        <f t="shared" ref="AE50" si="116">IF(P50="No_existen",5*$AE$10,AF50*$AE$10)</f>
        <v>#DIV/0!</v>
      </c>
      <c r="AF50" s="399" t="e">
        <f>ROUND(AVERAGEIF(AG50:AG52,"&gt;0"),0)</f>
        <v>#DIV/0!</v>
      </c>
      <c r="AG50" s="273">
        <f t="shared" si="4"/>
        <v>0</v>
      </c>
      <c r="AH50" s="271"/>
      <c r="AI50" s="271"/>
      <c r="AJ50" s="389" t="e">
        <f t="shared" ref="AJ50" si="117">IF(P50="No_existen",5*$AJ$10,AK50*$AJ$10)</f>
        <v>#DIV/0!</v>
      </c>
      <c r="AK50" s="399" t="e">
        <f t="shared" ref="AK50" si="118">ROUND(AVERAGEIF(AL50:AL52,"&gt;0"),0)</f>
        <v>#DIV/0!</v>
      </c>
      <c r="AL50" s="273">
        <f t="shared" si="5"/>
        <v>0</v>
      </c>
      <c r="AM50" s="271"/>
      <c r="AN50" s="422" t="e">
        <f t="shared" ref="AN50" si="119">ROUND(AVERAGE(R50,V50,AA50,AF50,AK50),0)</f>
        <v>#DIV/0!</v>
      </c>
      <c r="AO50" s="421" t="e">
        <f t="shared" ref="AO50" si="120">IF(AN50&lt;1.5,"FUERTE",IF(AND(AN50&gt;=1.5,AN50&lt;2.5),"ACEPTABLE",IF(AN50&gt;=5,"INEXISTENTE","DÉBIL")))</f>
        <v>#DIV/0!</v>
      </c>
      <c r="AP50" s="416">
        <f t="shared" ref="AP50" si="121">IF(O50=0,0,ROUND((O50*AN50),0))</f>
        <v>0</v>
      </c>
      <c r="AQ50" s="413" t="str">
        <f t="shared" ref="AQ50" si="122">IF(AP50&gt;=36,"GRAVE", IF(AP50&lt;=10, "LEVE", "MODERADO"))</f>
        <v>LEVE</v>
      </c>
      <c r="AR50" s="415"/>
      <c r="AS50" s="415"/>
      <c r="AT50" s="48"/>
      <c r="AU50" s="48"/>
      <c r="AV50" s="104"/>
      <c r="AW50" s="323"/>
      <c r="AX50" s="106"/>
      <c r="AY50" s="301"/>
      <c r="AZ50" s="301"/>
      <c r="BA50" s="301"/>
      <c r="BB50" s="301"/>
      <c r="BC50" s="301"/>
      <c r="BD50" s="301"/>
      <c r="BE50" s="108"/>
      <c r="BJ50" s="294"/>
      <c r="BL50" s="294"/>
      <c r="BS50" s="294"/>
      <c r="BT50" s="294"/>
      <c r="BV50" s="294"/>
      <c r="BW50" s="294"/>
    </row>
    <row r="51" spans="1:75" s="105" customFormat="1" ht="64.5" customHeight="1" x14ac:dyDescent="0.2">
      <c r="A51" s="439"/>
      <c r="B51" s="449"/>
      <c r="C51" s="451"/>
      <c r="D51" s="76"/>
      <c r="E51" s="76"/>
      <c r="F51" s="76"/>
      <c r="G51" s="433"/>
      <c r="H51" s="435"/>
      <c r="I51" s="433"/>
      <c r="J51" s="436"/>
      <c r="K51" s="432"/>
      <c r="L51" s="423"/>
      <c r="M51" s="432"/>
      <c r="N51" s="423"/>
      <c r="O51" s="423"/>
      <c r="P51" s="181"/>
      <c r="Q51" s="182">
        <f t="shared" si="11"/>
        <v>0</v>
      </c>
      <c r="R51" s="399"/>
      <c r="S51" s="399"/>
      <c r="T51" s="271"/>
      <c r="U51" s="410"/>
      <c r="V51" s="389"/>
      <c r="W51" s="314">
        <f t="shared" si="2"/>
        <v>0</v>
      </c>
      <c r="X51" s="271"/>
      <c r="Y51" s="271"/>
      <c r="Z51" s="389"/>
      <c r="AA51" s="399"/>
      <c r="AB51" s="273">
        <f t="shared" si="3"/>
        <v>0</v>
      </c>
      <c r="AC51" s="271"/>
      <c r="AD51" s="271"/>
      <c r="AE51" s="389"/>
      <c r="AF51" s="399"/>
      <c r="AG51" s="273">
        <f t="shared" si="4"/>
        <v>0</v>
      </c>
      <c r="AH51" s="271"/>
      <c r="AI51" s="271"/>
      <c r="AJ51" s="389"/>
      <c r="AK51" s="399"/>
      <c r="AL51" s="273">
        <f t="shared" si="5"/>
        <v>0</v>
      </c>
      <c r="AM51" s="271"/>
      <c r="AN51" s="399"/>
      <c r="AO51" s="421"/>
      <c r="AP51" s="416"/>
      <c r="AQ51" s="414"/>
      <c r="AR51" s="415"/>
      <c r="AS51" s="415"/>
      <c r="AT51" s="48"/>
      <c r="AU51" s="48"/>
      <c r="AV51" s="104"/>
      <c r="AW51" s="323"/>
      <c r="AX51" s="106"/>
      <c r="AY51" s="300"/>
      <c r="AZ51" s="300"/>
      <c r="BA51" s="300"/>
      <c r="BB51" s="300"/>
      <c r="BC51" s="300"/>
      <c r="BD51" s="300"/>
      <c r="BE51" s="108"/>
      <c r="BJ51" s="294"/>
      <c r="BL51" s="294"/>
      <c r="BS51" s="294"/>
      <c r="BT51" s="294"/>
      <c r="BV51" s="294"/>
      <c r="BW51" s="294"/>
    </row>
    <row r="52" spans="1:75" s="105" customFormat="1" ht="64.5" customHeight="1" thickBot="1" x14ac:dyDescent="0.25">
      <c r="A52" s="439"/>
      <c r="B52" s="449"/>
      <c r="C52" s="451"/>
      <c r="D52" s="76"/>
      <c r="E52" s="76"/>
      <c r="F52" s="76"/>
      <c r="G52" s="433"/>
      <c r="H52" s="435"/>
      <c r="I52" s="433"/>
      <c r="J52" s="436"/>
      <c r="K52" s="432"/>
      <c r="L52" s="423"/>
      <c r="M52" s="432"/>
      <c r="N52" s="423"/>
      <c r="O52" s="423"/>
      <c r="P52" s="181"/>
      <c r="Q52" s="182">
        <f t="shared" si="11"/>
        <v>0</v>
      </c>
      <c r="R52" s="399"/>
      <c r="S52" s="399"/>
      <c r="T52" s="271"/>
      <c r="U52" s="410"/>
      <c r="V52" s="389"/>
      <c r="W52" s="314">
        <f t="shared" si="2"/>
        <v>0</v>
      </c>
      <c r="X52" s="271"/>
      <c r="Y52" s="271"/>
      <c r="Z52" s="389"/>
      <c r="AA52" s="399"/>
      <c r="AB52" s="273">
        <f t="shared" si="3"/>
        <v>0</v>
      </c>
      <c r="AC52" s="271"/>
      <c r="AD52" s="271"/>
      <c r="AE52" s="389"/>
      <c r="AF52" s="399"/>
      <c r="AG52" s="273">
        <f t="shared" si="4"/>
        <v>0</v>
      </c>
      <c r="AH52" s="271"/>
      <c r="AI52" s="271"/>
      <c r="AJ52" s="389"/>
      <c r="AK52" s="399"/>
      <c r="AL52" s="273">
        <f t="shared" si="5"/>
        <v>0</v>
      </c>
      <c r="AM52" s="271"/>
      <c r="AN52" s="399"/>
      <c r="AO52" s="421"/>
      <c r="AP52" s="416"/>
      <c r="AQ52" s="414"/>
      <c r="AR52" s="415"/>
      <c r="AS52" s="415"/>
      <c r="AT52" s="48"/>
      <c r="AU52" s="48"/>
      <c r="AV52" s="104"/>
      <c r="AW52" s="323"/>
      <c r="AX52" s="106"/>
      <c r="AY52" s="300"/>
      <c r="AZ52" s="300"/>
      <c r="BA52" s="300"/>
      <c r="BB52" s="300"/>
      <c r="BC52" s="300"/>
      <c r="BD52" s="300"/>
      <c r="BE52" s="108"/>
      <c r="BJ52" s="294"/>
      <c r="BL52" s="294"/>
      <c r="BS52" s="294"/>
      <c r="BT52" s="294"/>
      <c r="BV52" s="294"/>
      <c r="BW52" s="294"/>
    </row>
    <row r="53" spans="1:75" s="105" customFormat="1" ht="64.5" customHeight="1" x14ac:dyDescent="0.2">
      <c r="A53" s="439">
        <v>15</v>
      </c>
      <c r="B53" s="449"/>
      <c r="C53" s="450" t="str">
        <f>IF(B53=$B$1048372,$C$1048372,IF(B53=$B$1048373,$C$1048373,IF(B53=$B$1048374,$C$1048374,IF(B53=$B$1048375,$C$1048375,IF(B53=$B$1048376,$C$1048376,IF(B53=$B$1048377,$C$1048377,IF(B53=$B$1048378,$C$1048378,IF(B53=$B$1048379,$C$1048379,IF(B53=$B$1048380,$C$1048380,IF(B53=$B$1048381,$C$1048381,IF(B53=VICERRECTORÍA_ACADÉMICA_,BC1048372,IF(B53=PLANEACIÓN_,BC1048374, IF(B53=_VICERRECTORÍA_INVESTIGACIONES_INNOVACIÓN_Y_EXTENSIÓN_,BC1048373,IF(B53=VICERRECTORÍA_ADMINISTRATIVA_FINANCIERA_,BC1048375,IF(B53=_VICERRECTORÍA_RESPONSABILIDAD_SOCIAL_Y_BIENESTAR_UNIVERSITARIO_,BC1048376," ")))))))))))))))</f>
        <v xml:space="preserve"> </v>
      </c>
      <c r="D53" s="76"/>
      <c r="E53" s="76"/>
      <c r="F53" s="76"/>
      <c r="G53" s="433"/>
      <c r="H53" s="434"/>
      <c r="I53" s="433"/>
      <c r="J53" s="436"/>
      <c r="K53" s="432"/>
      <c r="L53" s="423">
        <f t="shared" ref="L53" si="123">IF(K53="ALTA",5,IF(K53="MEDIO ALTA",4,IF(K53="MEDIA",3,IF(K53="MEDIO BAJA",2,IF(K53="BAJA",1,0)))))</f>
        <v>0</v>
      </c>
      <c r="M53" s="432"/>
      <c r="N53" s="423">
        <f t="shared" ref="N53" si="124">IF(M53="ALTO",5,IF(M53="MEDIO ALTO",4,IF(M53="MEDIO",3,IF(M53="MEDIO BAJO",2,IF(M53="BAJO",1,0)))))</f>
        <v>0</v>
      </c>
      <c r="O53" s="423">
        <f t="shared" si="34"/>
        <v>0</v>
      </c>
      <c r="P53" s="181"/>
      <c r="Q53" s="182">
        <f t="shared" si="11"/>
        <v>0</v>
      </c>
      <c r="R53" s="399" t="e">
        <f>ROUND(AVERAGEIF(Q53:Q55,"&gt;0"),0)</f>
        <v>#DIV/0!</v>
      </c>
      <c r="S53" s="399" t="e">
        <f>R53*0.6</f>
        <v>#DIV/0!</v>
      </c>
      <c r="T53" s="271"/>
      <c r="U53" s="409" t="e">
        <f>IF(P53="No_existen",5*$U$10,V53*$U$10)</f>
        <v>#DIV/0!</v>
      </c>
      <c r="V53" s="407" t="e">
        <f t="shared" ref="V53" si="125">ROUND(AVERAGEIF(W53:W55,"&gt;0"),0)</f>
        <v>#DIV/0!</v>
      </c>
      <c r="W53" s="314">
        <f t="shared" si="2"/>
        <v>0</v>
      </c>
      <c r="X53" s="271"/>
      <c r="Y53" s="271"/>
      <c r="Z53" s="389" t="e">
        <f t="shared" ref="Z53" si="126">IF(P53="No_existen",5*$Z$10,AA53*$Z$10)</f>
        <v>#DIV/0!</v>
      </c>
      <c r="AA53" s="399" t="e">
        <f>ROUND(AVERAGEIF(AB53:AB55,"&gt;0"),0)</f>
        <v>#DIV/0!</v>
      </c>
      <c r="AB53" s="273">
        <f t="shared" si="3"/>
        <v>0</v>
      </c>
      <c r="AC53" s="271"/>
      <c r="AD53" s="271"/>
      <c r="AE53" s="389" t="e">
        <f>IF(P53="No_existen",5*$AE$10,AF53*$AE$10)</f>
        <v>#DIV/0!</v>
      </c>
      <c r="AF53" s="399" t="e">
        <f t="shared" ref="AF53" si="127">ROUND(AVERAGEIF(AG53:AG55,"&gt;0"),0)</f>
        <v>#DIV/0!</v>
      </c>
      <c r="AG53" s="273">
        <f t="shared" si="4"/>
        <v>0</v>
      </c>
      <c r="AH53" s="271"/>
      <c r="AI53" s="271"/>
      <c r="AJ53" s="389" t="e">
        <f t="shared" ref="AJ53" si="128">IF(P53="No_existen",5*$AJ$10,AK53*$AJ$10)</f>
        <v>#DIV/0!</v>
      </c>
      <c r="AK53" s="399" t="e">
        <f t="shared" ref="AK53" si="129">ROUND(AVERAGEIF(AL53:AL55,"&gt;0"),0)</f>
        <v>#DIV/0!</v>
      </c>
      <c r="AL53" s="273">
        <f t="shared" si="5"/>
        <v>0</v>
      </c>
      <c r="AM53" s="271"/>
      <c r="AN53" s="422" t="e">
        <f t="shared" ref="AN53" si="130">ROUND(AVERAGE(R53,V53,AA53,AF53,AK53),0)</f>
        <v>#DIV/0!</v>
      </c>
      <c r="AO53" s="421" t="e">
        <f t="shared" ref="AO53" si="131">IF(AN53&lt;1.5,"FUERTE",IF(AND(AN53&gt;=1.5,AN53&lt;2.5),"ACEPTABLE",IF(AN53&gt;=5,"INEXISTENTE","DÉBIL")))</f>
        <v>#DIV/0!</v>
      </c>
      <c r="AP53" s="416">
        <f t="shared" ref="AP53" si="132">IF(O53=0,0,ROUND((O53*AN53),0))</f>
        <v>0</v>
      </c>
      <c r="AQ53" s="413" t="str">
        <f t="shared" ref="AQ53" si="133">IF(AP53&gt;=36,"GRAVE", IF(AP53&lt;=10, "LEVE", "MODERADO"))</f>
        <v>LEVE</v>
      </c>
      <c r="AR53" s="415"/>
      <c r="AS53" s="415"/>
      <c r="AT53" s="48"/>
      <c r="AU53" s="48"/>
      <c r="AV53" s="104"/>
      <c r="AW53" s="323"/>
      <c r="AX53" s="106"/>
      <c r="AY53" s="301"/>
      <c r="AZ53" s="301"/>
      <c r="BA53" s="301"/>
      <c r="BB53" s="301"/>
      <c r="BC53" s="301"/>
      <c r="BD53" s="301"/>
      <c r="BE53" s="108"/>
      <c r="BJ53" s="294"/>
      <c r="BL53" s="294"/>
      <c r="BS53" s="294"/>
      <c r="BT53" s="294"/>
      <c r="BV53" s="294"/>
      <c r="BW53" s="294"/>
    </row>
    <row r="54" spans="1:75" s="105" customFormat="1" ht="64.5" customHeight="1" x14ac:dyDescent="0.2">
      <c r="A54" s="439"/>
      <c r="B54" s="449"/>
      <c r="C54" s="451"/>
      <c r="D54" s="76"/>
      <c r="E54" s="76"/>
      <c r="F54" s="76"/>
      <c r="G54" s="433"/>
      <c r="H54" s="435"/>
      <c r="I54" s="433"/>
      <c r="J54" s="436"/>
      <c r="K54" s="432"/>
      <c r="L54" s="423"/>
      <c r="M54" s="432"/>
      <c r="N54" s="423"/>
      <c r="O54" s="423"/>
      <c r="P54" s="181"/>
      <c r="Q54" s="182">
        <f t="shared" si="11"/>
        <v>0</v>
      </c>
      <c r="R54" s="399"/>
      <c r="S54" s="399"/>
      <c r="T54" s="271"/>
      <c r="U54" s="410"/>
      <c r="V54" s="389"/>
      <c r="W54" s="314">
        <f t="shared" si="2"/>
        <v>0</v>
      </c>
      <c r="X54" s="271"/>
      <c r="Y54" s="271"/>
      <c r="Z54" s="389"/>
      <c r="AA54" s="399"/>
      <c r="AB54" s="273">
        <f t="shared" si="3"/>
        <v>0</v>
      </c>
      <c r="AC54" s="271"/>
      <c r="AD54" s="271"/>
      <c r="AE54" s="389"/>
      <c r="AF54" s="399"/>
      <c r="AG54" s="273">
        <f t="shared" si="4"/>
        <v>0</v>
      </c>
      <c r="AH54" s="271"/>
      <c r="AI54" s="271"/>
      <c r="AJ54" s="389"/>
      <c r="AK54" s="399"/>
      <c r="AL54" s="273">
        <f t="shared" si="5"/>
        <v>0</v>
      </c>
      <c r="AM54" s="271"/>
      <c r="AN54" s="399"/>
      <c r="AO54" s="421"/>
      <c r="AP54" s="416"/>
      <c r="AQ54" s="414"/>
      <c r="AR54" s="415"/>
      <c r="AS54" s="415"/>
      <c r="AT54" s="48"/>
      <c r="AU54" s="48"/>
      <c r="AV54" s="104"/>
      <c r="AW54" s="323"/>
      <c r="AX54" s="106"/>
      <c r="AY54" s="300"/>
      <c r="AZ54" s="300"/>
      <c r="BA54" s="300"/>
      <c r="BB54" s="300"/>
      <c r="BC54" s="300"/>
      <c r="BD54" s="300"/>
      <c r="BE54" s="108"/>
      <c r="BJ54" s="294"/>
      <c r="BL54" s="294"/>
      <c r="BS54" s="294"/>
      <c r="BT54" s="294"/>
      <c r="BV54" s="294"/>
      <c r="BW54" s="294"/>
    </row>
    <row r="55" spans="1:75" s="105" customFormat="1" ht="64.5" customHeight="1" thickBot="1" x14ac:dyDescent="0.25">
      <c r="A55" s="439"/>
      <c r="B55" s="449"/>
      <c r="C55" s="451"/>
      <c r="D55" s="76"/>
      <c r="E55" s="76"/>
      <c r="F55" s="76"/>
      <c r="G55" s="433"/>
      <c r="H55" s="435"/>
      <c r="I55" s="433"/>
      <c r="J55" s="436"/>
      <c r="K55" s="432"/>
      <c r="L55" s="423"/>
      <c r="M55" s="432"/>
      <c r="N55" s="423"/>
      <c r="O55" s="423"/>
      <c r="P55" s="181"/>
      <c r="Q55" s="182">
        <f t="shared" si="11"/>
        <v>0</v>
      </c>
      <c r="R55" s="399"/>
      <c r="S55" s="399"/>
      <c r="T55" s="271"/>
      <c r="U55" s="410"/>
      <c r="V55" s="389"/>
      <c r="W55" s="314">
        <f t="shared" si="2"/>
        <v>0</v>
      </c>
      <c r="X55" s="271"/>
      <c r="Y55" s="271"/>
      <c r="Z55" s="389"/>
      <c r="AA55" s="399"/>
      <c r="AB55" s="273">
        <f t="shared" si="3"/>
        <v>0</v>
      </c>
      <c r="AC55" s="271"/>
      <c r="AD55" s="271"/>
      <c r="AE55" s="389"/>
      <c r="AF55" s="399"/>
      <c r="AG55" s="273">
        <f t="shared" si="4"/>
        <v>0</v>
      </c>
      <c r="AH55" s="271"/>
      <c r="AI55" s="271"/>
      <c r="AJ55" s="389"/>
      <c r="AK55" s="399"/>
      <c r="AL55" s="273">
        <f t="shared" si="5"/>
        <v>0</v>
      </c>
      <c r="AM55" s="271"/>
      <c r="AN55" s="399"/>
      <c r="AO55" s="421"/>
      <c r="AP55" s="416"/>
      <c r="AQ55" s="414"/>
      <c r="AR55" s="415"/>
      <c r="AS55" s="415"/>
      <c r="AT55" s="48"/>
      <c r="AU55" s="48"/>
      <c r="AV55" s="104"/>
      <c r="AW55" s="323"/>
      <c r="AX55" s="106"/>
      <c r="AY55" s="301"/>
      <c r="AZ55" s="301"/>
      <c r="BA55" s="301"/>
      <c r="BB55" s="301"/>
      <c r="BC55" s="301"/>
      <c r="BD55" s="301"/>
      <c r="BE55" s="108"/>
      <c r="BJ55" s="294"/>
      <c r="BL55" s="294"/>
      <c r="BS55" s="294"/>
      <c r="BT55" s="294"/>
      <c r="BV55" s="294"/>
      <c r="BW55" s="294"/>
    </row>
    <row r="56" spans="1:75" s="105" customFormat="1" ht="64.5" customHeight="1" x14ac:dyDescent="0.2">
      <c r="A56" s="439">
        <v>16</v>
      </c>
      <c r="B56" s="449"/>
      <c r="C56" s="450" t="str">
        <f>IF(B56=$B$1048372,$C$1048372,IF(B56=$B$1048373,$C$1048373,IF(B56=$B$1048374,$C$1048374,IF(B56=$B$1048375,$C$1048375,IF(B56=$B$1048376,$C$1048376,IF(B56=$B$1048377,$C$1048377,IF(B56=$B$1048378,$C$1048378,IF(B56=$B$1048379,$C$1048379,IF(B56=$B$1048380,$C$1048380,IF(B56=$B$1048381,$C$1048381,IF(B56=VICERRECTORÍA_ACADÉMICA_,BC1048372,IF(B56=PLANEACIÓN_,BC1048374, IF(B56=_VICERRECTORÍA_INVESTIGACIONES_INNOVACIÓN_Y_EXTENSIÓN_,BC1048373,IF(B56=VICERRECTORÍA_ADMINISTRATIVA_FINANCIERA_,BC1048375,IF(B56=_VICERRECTORÍA_RESPONSABILIDAD_SOCIAL_Y_BIENESTAR_UNIVERSITARIO_,BC1048376," ")))))))))))))))</f>
        <v xml:space="preserve"> </v>
      </c>
      <c r="D56" s="76"/>
      <c r="E56" s="76"/>
      <c r="F56" s="76"/>
      <c r="G56" s="433"/>
      <c r="H56" s="434"/>
      <c r="I56" s="433"/>
      <c r="J56" s="436"/>
      <c r="K56" s="432"/>
      <c r="L56" s="423">
        <f t="shared" ref="L56" si="134">IF(K56="ALTA",5,IF(K56="MEDIO ALTA",4,IF(K56="MEDIA",3,IF(K56="MEDIO BAJA",2,IF(K56="BAJA",1,0)))))</f>
        <v>0</v>
      </c>
      <c r="M56" s="432"/>
      <c r="N56" s="423">
        <f t="shared" ref="N56" si="135">IF(M56="ALTO",5,IF(M56="MEDIO ALTO",4,IF(M56="MEDIO",3,IF(M56="MEDIO BAJO",2,IF(M56="BAJO",1,0)))))</f>
        <v>0</v>
      </c>
      <c r="O56" s="423">
        <f t="shared" si="34"/>
        <v>0</v>
      </c>
      <c r="P56" s="181"/>
      <c r="Q56" s="182">
        <f t="shared" si="11"/>
        <v>0</v>
      </c>
      <c r="R56" s="399" t="e">
        <f>ROUND(AVERAGEIF(Q56:Q58,"&gt;0"),0)</f>
        <v>#DIV/0!</v>
      </c>
      <c r="S56" s="399" t="e">
        <f>R56*0.6</f>
        <v>#DIV/0!</v>
      </c>
      <c r="T56" s="271"/>
      <c r="U56" s="409" t="e">
        <f t="shared" ref="U56" si="136">IF(P56="No_existen",5*$U$10,V56*$U$10)</f>
        <v>#DIV/0!</v>
      </c>
      <c r="V56" s="407" t="e">
        <f>ROUND(AVERAGEIF(W56:W58,"&gt;0"),0)</f>
        <v>#DIV/0!</v>
      </c>
      <c r="W56" s="314">
        <f t="shared" si="2"/>
        <v>0</v>
      </c>
      <c r="X56" s="271"/>
      <c r="Y56" s="271"/>
      <c r="Z56" s="389" t="e">
        <f t="shared" ref="Z56" si="137">IF(P56="No_existen",5*$Z$10,AA56*$Z$10)</f>
        <v>#DIV/0!</v>
      </c>
      <c r="AA56" s="399" t="e">
        <f t="shared" ref="AA56" si="138">ROUND(AVERAGEIF(AB56:AB58,"&gt;0"),0)</f>
        <v>#DIV/0!</v>
      </c>
      <c r="AB56" s="273">
        <f t="shared" si="3"/>
        <v>0</v>
      </c>
      <c r="AC56" s="271"/>
      <c r="AD56" s="271"/>
      <c r="AE56" s="389" t="e">
        <f t="shared" ref="AE56" si="139">IF(P56="No_existen",5*$AE$10,AF56*$AE$10)</f>
        <v>#DIV/0!</v>
      </c>
      <c r="AF56" s="399" t="e">
        <f t="shared" ref="AF56" si="140">ROUND(AVERAGEIF(AG56:AG58,"&gt;0"),0)</f>
        <v>#DIV/0!</v>
      </c>
      <c r="AG56" s="273">
        <f t="shared" si="4"/>
        <v>0</v>
      </c>
      <c r="AH56" s="271"/>
      <c r="AI56" s="271"/>
      <c r="AJ56" s="389" t="e">
        <f t="shared" ref="AJ56" si="141">IF(P56="No_existen",5*$AJ$10,AK56*$AJ$10)</f>
        <v>#DIV/0!</v>
      </c>
      <c r="AK56" s="399" t="e">
        <f t="shared" ref="AK56" si="142">ROUND(AVERAGEIF(AL56:AL58,"&gt;0"),0)</f>
        <v>#DIV/0!</v>
      </c>
      <c r="AL56" s="273">
        <f t="shared" si="5"/>
        <v>0</v>
      </c>
      <c r="AM56" s="271"/>
      <c r="AN56" s="422" t="e">
        <f t="shared" ref="AN56" si="143">ROUND(AVERAGE(R56,V56,AA56,AF56,AK56),0)</f>
        <v>#DIV/0!</v>
      </c>
      <c r="AO56" s="421" t="e">
        <f t="shared" ref="AO56" si="144">IF(AN56&lt;1.5,"FUERTE",IF(AND(AN56&gt;=1.5,AN56&lt;2.5),"ACEPTABLE",IF(AN56&gt;=5,"INEXISTENTE","DÉBIL")))</f>
        <v>#DIV/0!</v>
      </c>
      <c r="AP56" s="416">
        <f t="shared" ref="AP56" si="145">IF(O56=0,0,ROUND((O56*AN56),0))</f>
        <v>0</v>
      </c>
      <c r="AQ56" s="413" t="str">
        <f t="shared" ref="AQ56" si="146">IF(AP56&gt;=36,"GRAVE", IF(AP56&lt;=10, "LEVE", "MODERADO"))</f>
        <v>LEVE</v>
      </c>
      <c r="AR56" s="415"/>
      <c r="AS56" s="415"/>
      <c r="AT56" s="48"/>
      <c r="AU56" s="48"/>
      <c r="AV56" s="104"/>
      <c r="AW56" s="323"/>
      <c r="AX56" s="106"/>
      <c r="AY56" s="300"/>
      <c r="AZ56" s="300"/>
      <c r="BA56" s="300"/>
      <c r="BB56" s="300"/>
      <c r="BC56" s="300"/>
      <c r="BD56" s="300"/>
      <c r="BE56" s="108"/>
      <c r="BJ56" s="294"/>
      <c r="BL56" s="294"/>
      <c r="BS56" s="294"/>
      <c r="BT56" s="294"/>
      <c r="BV56" s="294"/>
      <c r="BW56" s="294"/>
    </row>
    <row r="57" spans="1:75" s="105" customFormat="1" ht="64.5" customHeight="1" x14ac:dyDescent="0.2">
      <c r="A57" s="439"/>
      <c r="B57" s="449"/>
      <c r="C57" s="451"/>
      <c r="D57" s="76"/>
      <c r="E57" s="76"/>
      <c r="F57" s="76"/>
      <c r="G57" s="433"/>
      <c r="H57" s="435"/>
      <c r="I57" s="433"/>
      <c r="J57" s="436"/>
      <c r="K57" s="432"/>
      <c r="L57" s="423"/>
      <c r="M57" s="432"/>
      <c r="N57" s="423"/>
      <c r="O57" s="423"/>
      <c r="P57" s="181"/>
      <c r="Q57" s="182">
        <f t="shared" si="11"/>
        <v>0</v>
      </c>
      <c r="R57" s="399"/>
      <c r="S57" s="399"/>
      <c r="T57" s="271"/>
      <c r="U57" s="410"/>
      <c r="V57" s="389"/>
      <c r="W57" s="314">
        <f t="shared" si="2"/>
        <v>0</v>
      </c>
      <c r="X57" s="271"/>
      <c r="Y57" s="271"/>
      <c r="Z57" s="389"/>
      <c r="AA57" s="399"/>
      <c r="AB57" s="273">
        <f t="shared" si="3"/>
        <v>0</v>
      </c>
      <c r="AC57" s="271"/>
      <c r="AD57" s="271"/>
      <c r="AE57" s="389"/>
      <c r="AF57" s="399"/>
      <c r="AG57" s="273">
        <f t="shared" si="4"/>
        <v>0</v>
      </c>
      <c r="AH57" s="271"/>
      <c r="AI57" s="271"/>
      <c r="AJ57" s="389"/>
      <c r="AK57" s="399"/>
      <c r="AL57" s="273">
        <f t="shared" si="5"/>
        <v>0</v>
      </c>
      <c r="AM57" s="271"/>
      <c r="AN57" s="399"/>
      <c r="AO57" s="421"/>
      <c r="AP57" s="416"/>
      <c r="AQ57" s="414"/>
      <c r="AR57" s="415"/>
      <c r="AS57" s="415"/>
      <c r="AT57" s="48"/>
      <c r="AU57" s="48"/>
      <c r="AV57" s="104"/>
      <c r="AW57" s="323"/>
      <c r="AX57" s="106"/>
      <c r="AY57" s="300"/>
      <c r="AZ57" s="300"/>
      <c r="BA57" s="300"/>
      <c r="BB57" s="300"/>
      <c r="BC57" s="300"/>
      <c r="BD57" s="300"/>
      <c r="BE57" s="108"/>
      <c r="BJ57" s="294"/>
      <c r="BL57" s="294"/>
      <c r="BS57" s="294"/>
      <c r="BT57" s="294"/>
      <c r="BV57" s="294"/>
      <c r="BW57" s="294"/>
    </row>
    <row r="58" spans="1:75" s="105" customFormat="1" ht="64.5" customHeight="1" thickBot="1" x14ac:dyDescent="0.25">
      <c r="A58" s="439"/>
      <c r="B58" s="449"/>
      <c r="C58" s="451"/>
      <c r="D58" s="76"/>
      <c r="E58" s="76"/>
      <c r="F58" s="76"/>
      <c r="G58" s="433"/>
      <c r="H58" s="435"/>
      <c r="I58" s="433"/>
      <c r="J58" s="436"/>
      <c r="K58" s="432"/>
      <c r="L58" s="423"/>
      <c r="M58" s="432"/>
      <c r="N58" s="423"/>
      <c r="O58" s="423"/>
      <c r="P58" s="181"/>
      <c r="Q58" s="182">
        <f t="shared" si="11"/>
        <v>0</v>
      </c>
      <c r="R58" s="399"/>
      <c r="S58" s="399"/>
      <c r="T58" s="271"/>
      <c r="U58" s="410"/>
      <c r="V58" s="389"/>
      <c r="W58" s="314">
        <f t="shared" si="2"/>
        <v>0</v>
      </c>
      <c r="X58" s="271"/>
      <c r="Y58" s="271"/>
      <c r="Z58" s="389"/>
      <c r="AA58" s="399"/>
      <c r="AB58" s="273">
        <f t="shared" si="3"/>
        <v>0</v>
      </c>
      <c r="AC58" s="271"/>
      <c r="AD58" s="271"/>
      <c r="AE58" s="389"/>
      <c r="AF58" s="399"/>
      <c r="AG58" s="273">
        <f t="shared" si="4"/>
        <v>0</v>
      </c>
      <c r="AH58" s="271"/>
      <c r="AI58" s="271"/>
      <c r="AJ58" s="389"/>
      <c r="AK58" s="399"/>
      <c r="AL58" s="273">
        <f t="shared" si="5"/>
        <v>0</v>
      </c>
      <c r="AM58" s="271"/>
      <c r="AN58" s="399"/>
      <c r="AO58" s="421"/>
      <c r="AP58" s="416"/>
      <c r="AQ58" s="414"/>
      <c r="AR58" s="415"/>
      <c r="AS58" s="415"/>
      <c r="AT58" s="48"/>
      <c r="AU58" s="48"/>
      <c r="AV58" s="104"/>
      <c r="AW58" s="323"/>
      <c r="AX58" s="106"/>
      <c r="AY58" s="301"/>
      <c r="AZ58" s="301"/>
      <c r="BA58" s="301"/>
      <c r="BB58" s="301"/>
      <c r="BC58" s="301"/>
      <c r="BD58" s="301"/>
      <c r="BE58" s="108"/>
      <c r="BJ58" s="294"/>
      <c r="BL58" s="294"/>
      <c r="BS58" s="294"/>
      <c r="BT58" s="294"/>
      <c r="BV58" s="294"/>
      <c r="BW58" s="294"/>
    </row>
    <row r="59" spans="1:75" s="105" customFormat="1" ht="64.5" customHeight="1" x14ac:dyDescent="0.2">
      <c r="A59" s="439">
        <v>17</v>
      </c>
      <c r="B59" s="449"/>
      <c r="C59" s="450" t="str">
        <f>IF(B59=$B$1048372,$C$1048372,IF(B59=$B$1048373,$C$1048373,IF(B59=$B$1048374,$C$1048374,IF(B59=$B$1048375,$C$1048375,IF(B59=$B$1048376,$C$1048376,IF(B59=$B$1048377,$C$1048377,IF(B59=$B$1048378,$C$1048378,IF(B59=$B$1048379,$C$1048379,IF(B59=$B$1048380,$C$1048380,IF(B59=$B$1048381,$C$1048381,IF(B59=VICERRECTORÍA_ACADÉMICA_,BC1048372,IF(B59=PLANEACIÓN_,BC1048374, IF(B59=_VICERRECTORÍA_INVESTIGACIONES_INNOVACIÓN_Y_EXTENSIÓN_,BC1048373,IF(B59=VICERRECTORÍA_ADMINISTRATIVA_FINANCIERA_,BC1048375,IF(B59=_VICERRECTORÍA_RESPONSABILIDAD_SOCIAL_Y_BIENESTAR_UNIVERSITARIO_,BC1048376," ")))))))))))))))</f>
        <v xml:space="preserve"> </v>
      </c>
      <c r="D59" s="76"/>
      <c r="E59" s="76"/>
      <c r="F59" s="76"/>
      <c r="G59" s="433"/>
      <c r="H59" s="434"/>
      <c r="I59" s="433"/>
      <c r="J59" s="436"/>
      <c r="K59" s="432"/>
      <c r="L59" s="423">
        <f t="shared" ref="L59" si="147">IF(K59="ALTA",5,IF(K59="MEDIO ALTA",4,IF(K59="MEDIA",3,IF(K59="MEDIO BAJA",2,IF(K59="BAJA",1,0)))))</f>
        <v>0</v>
      </c>
      <c r="M59" s="432"/>
      <c r="N59" s="423">
        <f t="shared" ref="N59" si="148">IF(M59="ALTO",5,IF(M59="MEDIO ALTO",4,IF(M59="MEDIO",3,IF(M59="MEDIO BAJO",2,IF(M59="BAJO",1,0)))))</f>
        <v>0</v>
      </c>
      <c r="O59" s="423">
        <f t="shared" si="34"/>
        <v>0</v>
      </c>
      <c r="P59" s="181"/>
      <c r="Q59" s="182">
        <f t="shared" si="11"/>
        <v>0</v>
      </c>
      <c r="R59" s="399" t="e">
        <f>ROUND(AVERAGEIF(Q59:Q61,"&gt;0"),0)</f>
        <v>#DIV/0!</v>
      </c>
      <c r="S59" s="399" t="e">
        <f>R59*0.6</f>
        <v>#DIV/0!</v>
      </c>
      <c r="T59" s="271"/>
      <c r="U59" s="409" t="e">
        <f t="shared" ref="U59" si="149">IF(P59="No_existen",5*$U$10,V59*$U$10)</f>
        <v>#DIV/0!</v>
      </c>
      <c r="V59" s="407" t="e">
        <f t="shared" ref="V59" si="150">ROUND(AVERAGEIF(W59:W61,"&gt;0"),0)</f>
        <v>#DIV/0!</v>
      </c>
      <c r="W59" s="314">
        <f t="shared" si="2"/>
        <v>0</v>
      </c>
      <c r="X59" s="271"/>
      <c r="Y59" s="271"/>
      <c r="Z59" s="389" t="e">
        <f t="shared" ref="Z59" si="151">IF(P59="No_existen",5*$Z$10,AA59*$Z$10)</f>
        <v>#DIV/0!</v>
      </c>
      <c r="AA59" s="399" t="e">
        <f>ROUND(AVERAGEIF(AB59:AB61,"&gt;0"),0)</f>
        <v>#DIV/0!</v>
      </c>
      <c r="AB59" s="273">
        <f t="shared" si="3"/>
        <v>0</v>
      </c>
      <c r="AC59" s="271"/>
      <c r="AD59" s="271"/>
      <c r="AE59" s="389" t="e">
        <f t="shared" ref="AE59" si="152">IF(P59="No_existen",5*$AE$10,AF59*$AE$10)</f>
        <v>#DIV/0!</v>
      </c>
      <c r="AF59" s="399" t="e">
        <f t="shared" ref="AF59" si="153">ROUND(AVERAGEIF(AG59:AG61,"&gt;0"),0)</f>
        <v>#DIV/0!</v>
      </c>
      <c r="AG59" s="273">
        <f t="shared" si="4"/>
        <v>0</v>
      </c>
      <c r="AH59" s="271"/>
      <c r="AI59" s="271"/>
      <c r="AJ59" s="389" t="e">
        <f t="shared" ref="AJ59" si="154">IF(P59="No_existen",5*$AJ$10,AK59*$AJ$10)</f>
        <v>#DIV/0!</v>
      </c>
      <c r="AK59" s="399" t="e">
        <f t="shared" ref="AK59" si="155">ROUND(AVERAGEIF(AL59:AL61,"&gt;0"),0)</f>
        <v>#DIV/0!</v>
      </c>
      <c r="AL59" s="273">
        <f t="shared" si="5"/>
        <v>0</v>
      </c>
      <c r="AM59" s="271"/>
      <c r="AN59" s="422" t="e">
        <f t="shared" ref="AN59" si="156">ROUND(AVERAGE(R59,V59,AA59,AF59,AK59),0)</f>
        <v>#DIV/0!</v>
      </c>
      <c r="AO59" s="421" t="e">
        <f t="shared" ref="AO59" si="157">IF(AN59&lt;1.5,"FUERTE",IF(AND(AN59&gt;=1.5,AN59&lt;2.5),"ACEPTABLE",IF(AN59&gt;=5,"INEXISTENTE","DÉBIL")))</f>
        <v>#DIV/0!</v>
      </c>
      <c r="AP59" s="416">
        <f t="shared" ref="AP59" si="158">IF(O59=0,0,ROUND((O59*AN59),0))</f>
        <v>0</v>
      </c>
      <c r="AQ59" s="413" t="str">
        <f t="shared" ref="AQ59" si="159">IF(AP59&gt;=36,"GRAVE", IF(AP59&lt;=10, "LEVE", "MODERADO"))</f>
        <v>LEVE</v>
      </c>
      <c r="AR59" s="415"/>
      <c r="AS59" s="415"/>
      <c r="AT59" s="48"/>
      <c r="AU59" s="48"/>
      <c r="AV59" s="104"/>
      <c r="AW59" s="323"/>
      <c r="AX59" s="106"/>
      <c r="AY59" s="300"/>
      <c r="AZ59" s="300"/>
      <c r="BA59" s="300"/>
      <c r="BB59" s="300"/>
      <c r="BC59" s="300"/>
      <c r="BD59" s="300"/>
      <c r="BE59" s="108"/>
      <c r="BJ59" s="294"/>
      <c r="BL59" s="294"/>
      <c r="BS59" s="294"/>
      <c r="BT59" s="294"/>
      <c r="BV59" s="294"/>
      <c r="BW59" s="294"/>
    </row>
    <row r="60" spans="1:75" s="105" customFormat="1" ht="64.5" customHeight="1" x14ac:dyDescent="0.2">
      <c r="A60" s="439"/>
      <c r="B60" s="449"/>
      <c r="C60" s="451"/>
      <c r="D60" s="76"/>
      <c r="E60" s="76"/>
      <c r="F60" s="76"/>
      <c r="G60" s="433"/>
      <c r="H60" s="435"/>
      <c r="I60" s="433"/>
      <c r="J60" s="436"/>
      <c r="K60" s="432"/>
      <c r="L60" s="423"/>
      <c r="M60" s="432"/>
      <c r="N60" s="423"/>
      <c r="O60" s="423"/>
      <c r="P60" s="181"/>
      <c r="Q60" s="182">
        <f t="shared" si="11"/>
        <v>0</v>
      </c>
      <c r="R60" s="399"/>
      <c r="S60" s="399"/>
      <c r="T60" s="271"/>
      <c r="U60" s="410"/>
      <c r="V60" s="389"/>
      <c r="W60" s="314">
        <f t="shared" si="2"/>
        <v>0</v>
      </c>
      <c r="X60" s="271"/>
      <c r="Y60" s="271"/>
      <c r="Z60" s="389"/>
      <c r="AA60" s="399"/>
      <c r="AB60" s="273">
        <f t="shared" si="3"/>
        <v>0</v>
      </c>
      <c r="AC60" s="271"/>
      <c r="AD60" s="271"/>
      <c r="AE60" s="389"/>
      <c r="AF60" s="399"/>
      <c r="AG60" s="273">
        <f t="shared" si="4"/>
        <v>0</v>
      </c>
      <c r="AH60" s="271"/>
      <c r="AI60" s="271"/>
      <c r="AJ60" s="389"/>
      <c r="AK60" s="399"/>
      <c r="AL60" s="273">
        <f t="shared" si="5"/>
        <v>0</v>
      </c>
      <c r="AM60" s="271"/>
      <c r="AN60" s="399"/>
      <c r="AO60" s="421"/>
      <c r="AP60" s="416"/>
      <c r="AQ60" s="414"/>
      <c r="AR60" s="415"/>
      <c r="AS60" s="415"/>
      <c r="AT60" s="48"/>
      <c r="AU60" s="48"/>
      <c r="AV60" s="104"/>
      <c r="AW60" s="323"/>
      <c r="AX60" s="106"/>
      <c r="AY60" s="300"/>
      <c r="AZ60" s="300"/>
      <c r="BA60" s="300"/>
      <c r="BB60" s="300"/>
      <c r="BC60" s="300"/>
      <c r="BD60" s="300"/>
      <c r="BE60" s="108"/>
      <c r="BJ60" s="294"/>
      <c r="BL60" s="294"/>
      <c r="BS60" s="294"/>
      <c r="BT60" s="294"/>
      <c r="BV60" s="294"/>
      <c r="BW60" s="294"/>
    </row>
    <row r="61" spans="1:75" s="105" customFormat="1" ht="64.5" customHeight="1" thickBot="1" x14ac:dyDescent="0.25">
      <c r="A61" s="439"/>
      <c r="B61" s="449"/>
      <c r="C61" s="451"/>
      <c r="D61" s="76"/>
      <c r="E61" s="76"/>
      <c r="F61" s="76"/>
      <c r="G61" s="433"/>
      <c r="H61" s="435"/>
      <c r="I61" s="433"/>
      <c r="J61" s="436"/>
      <c r="K61" s="432"/>
      <c r="L61" s="423"/>
      <c r="M61" s="432"/>
      <c r="N61" s="423"/>
      <c r="O61" s="423"/>
      <c r="P61" s="181"/>
      <c r="Q61" s="182">
        <f t="shared" si="11"/>
        <v>0</v>
      </c>
      <c r="R61" s="399"/>
      <c r="S61" s="399"/>
      <c r="T61" s="271"/>
      <c r="U61" s="410"/>
      <c r="V61" s="389"/>
      <c r="W61" s="314">
        <f t="shared" si="2"/>
        <v>0</v>
      </c>
      <c r="X61" s="271"/>
      <c r="Y61" s="271"/>
      <c r="Z61" s="389"/>
      <c r="AA61" s="399"/>
      <c r="AB61" s="273">
        <f t="shared" si="3"/>
        <v>0</v>
      </c>
      <c r="AC61" s="271"/>
      <c r="AD61" s="271"/>
      <c r="AE61" s="389"/>
      <c r="AF61" s="399"/>
      <c r="AG61" s="273">
        <f t="shared" si="4"/>
        <v>0</v>
      </c>
      <c r="AH61" s="271"/>
      <c r="AI61" s="271"/>
      <c r="AJ61" s="389"/>
      <c r="AK61" s="399"/>
      <c r="AL61" s="273">
        <f t="shared" si="5"/>
        <v>0</v>
      </c>
      <c r="AM61" s="271"/>
      <c r="AN61" s="399"/>
      <c r="AO61" s="421"/>
      <c r="AP61" s="416"/>
      <c r="AQ61" s="414"/>
      <c r="AR61" s="415"/>
      <c r="AS61" s="415"/>
      <c r="AT61" s="48"/>
      <c r="AU61" s="48"/>
      <c r="AV61" s="104"/>
      <c r="AW61" s="323"/>
      <c r="AX61" s="106"/>
      <c r="AY61" s="301"/>
      <c r="AZ61" s="301"/>
      <c r="BA61" s="301"/>
      <c r="BB61" s="301"/>
      <c r="BC61" s="301"/>
      <c r="BD61" s="301"/>
      <c r="BE61" s="108"/>
      <c r="BJ61" s="294"/>
      <c r="BL61" s="294"/>
      <c r="BS61" s="294"/>
      <c r="BT61" s="294"/>
      <c r="BV61" s="294"/>
      <c r="BW61" s="294"/>
    </row>
    <row r="62" spans="1:75" s="105" customFormat="1" ht="64.5" customHeight="1" x14ac:dyDescent="0.2">
      <c r="A62" s="439">
        <v>18</v>
      </c>
      <c r="B62" s="449"/>
      <c r="C62" s="450" t="str">
        <f>IF(B62=$B$1048372,$C$1048372,IF(B62=$B$1048373,$C$1048373,IF(B62=$B$1048374,$C$1048374,IF(B62=$B$1048375,$C$1048375,IF(B62=$B$1048376,$C$1048376,IF(B62=$B$1048377,$C$1048377,IF(B62=$B$1048378,$C$1048378,IF(B62=$B$1048379,$C$1048379,IF(B62=$B$1048380,$C$1048380,IF(B62=$B$1048381,$C$1048381,IF(B62=VICERRECTORÍA_ACADÉMICA_,BC1048372,IF(B62=PLANEACIÓN_,BC1048374, IF(B62=_VICERRECTORÍA_INVESTIGACIONES_INNOVACIÓN_Y_EXTENSIÓN_,BC1048373,IF(B62=VICERRECTORÍA_ADMINISTRATIVA_FINANCIERA_,BC1048375,IF(B62=_VICERRECTORÍA_RESPONSABILIDAD_SOCIAL_Y_BIENESTAR_UNIVERSITARIO_,BC1048376," ")))))))))))))))</f>
        <v xml:space="preserve"> </v>
      </c>
      <c r="D62" s="76"/>
      <c r="E62" s="76"/>
      <c r="F62" s="76"/>
      <c r="G62" s="433"/>
      <c r="H62" s="434"/>
      <c r="I62" s="433"/>
      <c r="J62" s="436"/>
      <c r="K62" s="432"/>
      <c r="L62" s="423">
        <f t="shared" ref="L62" si="160">IF(K62="ALTA",5,IF(K62="MEDIO ALTA",4,IF(K62="MEDIA",3,IF(K62="MEDIO BAJA",2,IF(K62="BAJA",1,0)))))</f>
        <v>0</v>
      </c>
      <c r="M62" s="432"/>
      <c r="N62" s="423">
        <f t="shared" ref="N62" si="161">IF(M62="ALTO",5,IF(M62="MEDIO ALTO",4,IF(M62="MEDIO",3,IF(M62="MEDIO BAJO",2,IF(M62="BAJO",1,0)))))</f>
        <v>0</v>
      </c>
      <c r="O62" s="423">
        <f t="shared" si="34"/>
        <v>0</v>
      </c>
      <c r="P62" s="181"/>
      <c r="Q62" s="182">
        <f t="shared" si="11"/>
        <v>0</v>
      </c>
      <c r="R62" s="399" t="e">
        <f>ROUND(AVERAGEIF(Q62:Q64,"&gt;0"),0)</f>
        <v>#DIV/0!</v>
      </c>
      <c r="S62" s="399" t="e">
        <f>R62*0.6</f>
        <v>#DIV/0!</v>
      </c>
      <c r="T62" s="271"/>
      <c r="U62" s="409" t="e">
        <f>IF(P62="No_existen",5*$U$10,V62*$U$10)</f>
        <v>#DIV/0!</v>
      </c>
      <c r="V62" s="407" t="e">
        <f>ROUND(AVERAGEIF(W62:W64,"&gt;0"),0)</f>
        <v>#DIV/0!</v>
      </c>
      <c r="W62" s="314">
        <f t="shared" si="2"/>
        <v>0</v>
      </c>
      <c r="X62" s="271"/>
      <c r="Y62" s="271"/>
      <c r="Z62" s="389" t="e">
        <f>IF(P62="No_existen",5*$Z$10,AA62*$Z$10)</f>
        <v>#DIV/0!</v>
      </c>
      <c r="AA62" s="399" t="e">
        <f t="shared" ref="AA62" si="162">ROUND(AVERAGEIF(AB62:AB64,"&gt;0"),0)</f>
        <v>#DIV/0!</v>
      </c>
      <c r="AB62" s="273">
        <f t="shared" si="3"/>
        <v>0</v>
      </c>
      <c r="AC62" s="271"/>
      <c r="AD62" s="271"/>
      <c r="AE62" s="389" t="e">
        <f>IF(P62="No_existen",5*$AE$10,AF62*$AE$10)</f>
        <v>#DIV/0!</v>
      </c>
      <c r="AF62" s="399" t="e">
        <f>ROUND(AVERAGEIF(AG62:AG64,"&gt;0"),0)</f>
        <v>#DIV/0!</v>
      </c>
      <c r="AG62" s="273">
        <f t="shared" si="4"/>
        <v>0</v>
      </c>
      <c r="AH62" s="271"/>
      <c r="AI62" s="271"/>
      <c r="AJ62" s="389" t="e">
        <f t="shared" ref="AJ62" si="163">IF(P62="No_existen",5*$AJ$10,AK62*$AJ$10)</f>
        <v>#DIV/0!</v>
      </c>
      <c r="AK62" s="399" t="e">
        <f t="shared" ref="AK62" si="164">ROUND(AVERAGEIF(AL62:AL64,"&gt;0"),0)</f>
        <v>#DIV/0!</v>
      </c>
      <c r="AL62" s="273">
        <f t="shared" si="5"/>
        <v>0</v>
      </c>
      <c r="AM62" s="271"/>
      <c r="AN62" s="422" t="e">
        <f t="shared" ref="AN62" si="165">ROUND(AVERAGE(R62,V62,AA62,AF62,AK62),0)</f>
        <v>#DIV/0!</v>
      </c>
      <c r="AO62" s="421" t="e">
        <f t="shared" ref="AO62" si="166">IF(AN62&lt;1.5,"FUERTE",IF(AND(AN62&gt;=1.5,AN62&lt;2.5),"ACEPTABLE",IF(AN62&gt;=5,"INEXISTENTE","DÉBIL")))</f>
        <v>#DIV/0!</v>
      </c>
      <c r="AP62" s="416">
        <f t="shared" ref="AP62" si="167">IF(O62=0,0,ROUND((O62*AN62),0))</f>
        <v>0</v>
      </c>
      <c r="AQ62" s="413" t="str">
        <f t="shared" ref="AQ62" si="168">IF(AP62&gt;=36,"GRAVE", IF(AP62&lt;=10, "LEVE", "MODERADO"))</f>
        <v>LEVE</v>
      </c>
      <c r="AR62" s="415"/>
      <c r="AS62" s="415"/>
      <c r="AT62" s="48"/>
      <c r="AU62" s="104"/>
      <c r="AV62" s="104"/>
      <c r="AW62" s="323"/>
      <c r="AX62" s="106"/>
      <c r="AY62" s="300"/>
      <c r="AZ62" s="300"/>
      <c r="BA62" s="300"/>
      <c r="BB62" s="300"/>
      <c r="BC62" s="300"/>
      <c r="BD62" s="300"/>
      <c r="BE62" s="108"/>
      <c r="BJ62" s="294"/>
      <c r="BL62" s="294"/>
      <c r="BS62" s="294"/>
      <c r="BT62" s="294"/>
      <c r="BV62" s="294"/>
      <c r="BW62" s="294"/>
    </row>
    <row r="63" spans="1:75" s="105" customFormat="1" ht="64.5" customHeight="1" x14ac:dyDescent="0.2">
      <c r="A63" s="439"/>
      <c r="B63" s="449"/>
      <c r="C63" s="451"/>
      <c r="D63" s="76"/>
      <c r="E63" s="76"/>
      <c r="F63" s="76"/>
      <c r="G63" s="433"/>
      <c r="H63" s="435"/>
      <c r="I63" s="433"/>
      <c r="J63" s="436"/>
      <c r="K63" s="432"/>
      <c r="L63" s="423"/>
      <c r="M63" s="432"/>
      <c r="N63" s="423"/>
      <c r="O63" s="423"/>
      <c r="P63" s="181"/>
      <c r="Q63" s="182">
        <f t="shared" si="11"/>
        <v>0</v>
      </c>
      <c r="R63" s="399"/>
      <c r="S63" s="399"/>
      <c r="T63" s="271"/>
      <c r="U63" s="410"/>
      <c r="V63" s="389"/>
      <c r="W63" s="314">
        <f t="shared" si="2"/>
        <v>0</v>
      </c>
      <c r="X63" s="271"/>
      <c r="Y63" s="271"/>
      <c r="Z63" s="389"/>
      <c r="AA63" s="399"/>
      <c r="AB63" s="273">
        <f t="shared" si="3"/>
        <v>0</v>
      </c>
      <c r="AC63" s="271"/>
      <c r="AD63" s="271"/>
      <c r="AE63" s="389"/>
      <c r="AF63" s="399"/>
      <c r="AG63" s="273">
        <f t="shared" si="4"/>
        <v>0</v>
      </c>
      <c r="AH63" s="271"/>
      <c r="AI63" s="271"/>
      <c r="AJ63" s="389"/>
      <c r="AK63" s="399"/>
      <c r="AL63" s="273">
        <f t="shared" si="5"/>
        <v>0</v>
      </c>
      <c r="AM63" s="271"/>
      <c r="AN63" s="399"/>
      <c r="AO63" s="421"/>
      <c r="AP63" s="416"/>
      <c r="AQ63" s="414"/>
      <c r="AR63" s="415"/>
      <c r="AS63" s="415"/>
      <c r="AT63" s="48"/>
      <c r="AU63" s="48"/>
      <c r="AV63" s="104"/>
      <c r="AW63" s="323"/>
      <c r="AX63" s="106"/>
      <c r="AY63" s="300"/>
      <c r="AZ63" s="300"/>
      <c r="BA63" s="300"/>
      <c r="BB63" s="300"/>
      <c r="BC63" s="300"/>
      <c r="BD63" s="300"/>
      <c r="BE63" s="108"/>
      <c r="BJ63" s="294"/>
      <c r="BL63" s="294"/>
      <c r="BS63" s="294"/>
      <c r="BT63" s="294"/>
      <c r="BV63" s="294"/>
      <c r="BW63" s="294"/>
    </row>
    <row r="64" spans="1:75" s="105" customFormat="1" ht="64.5" customHeight="1" thickBot="1" x14ac:dyDescent="0.25">
      <c r="A64" s="439"/>
      <c r="B64" s="449"/>
      <c r="C64" s="451"/>
      <c r="D64" s="76"/>
      <c r="E64" s="76"/>
      <c r="F64" s="76"/>
      <c r="G64" s="433"/>
      <c r="H64" s="435"/>
      <c r="I64" s="433"/>
      <c r="J64" s="436"/>
      <c r="K64" s="432"/>
      <c r="L64" s="423"/>
      <c r="M64" s="432"/>
      <c r="N64" s="423"/>
      <c r="O64" s="423"/>
      <c r="P64" s="181"/>
      <c r="Q64" s="182">
        <f t="shared" si="11"/>
        <v>0</v>
      </c>
      <c r="R64" s="399"/>
      <c r="S64" s="399"/>
      <c r="T64" s="271"/>
      <c r="U64" s="410"/>
      <c r="V64" s="389"/>
      <c r="W64" s="314">
        <f t="shared" si="2"/>
        <v>0</v>
      </c>
      <c r="X64" s="271"/>
      <c r="Y64" s="271"/>
      <c r="Z64" s="389"/>
      <c r="AA64" s="399"/>
      <c r="AB64" s="273">
        <f t="shared" si="3"/>
        <v>0</v>
      </c>
      <c r="AC64" s="271"/>
      <c r="AD64" s="271"/>
      <c r="AE64" s="389"/>
      <c r="AF64" s="399"/>
      <c r="AG64" s="273">
        <f t="shared" si="4"/>
        <v>0</v>
      </c>
      <c r="AH64" s="271"/>
      <c r="AI64" s="271"/>
      <c r="AJ64" s="389"/>
      <c r="AK64" s="399"/>
      <c r="AL64" s="273">
        <f t="shared" si="5"/>
        <v>0</v>
      </c>
      <c r="AM64" s="271"/>
      <c r="AN64" s="399"/>
      <c r="AO64" s="421"/>
      <c r="AP64" s="416"/>
      <c r="AQ64" s="414"/>
      <c r="AR64" s="415"/>
      <c r="AS64" s="415"/>
      <c r="AT64" s="48"/>
      <c r="AU64" s="48"/>
      <c r="AV64" s="104"/>
      <c r="AW64" s="323"/>
      <c r="AX64" s="106"/>
      <c r="AY64" s="301"/>
      <c r="AZ64" s="301"/>
      <c r="BA64" s="301"/>
      <c r="BB64" s="301"/>
      <c r="BC64" s="301"/>
      <c r="BD64" s="301"/>
      <c r="BE64" s="108"/>
      <c r="BJ64" s="294"/>
      <c r="BL64" s="294"/>
      <c r="BS64" s="294"/>
      <c r="BT64" s="294"/>
      <c r="BV64" s="294"/>
      <c r="BW64" s="294"/>
    </row>
    <row r="65" spans="1:75" s="105" customFormat="1" ht="64.5" customHeight="1" x14ac:dyDescent="0.2">
      <c r="A65" s="439">
        <v>19</v>
      </c>
      <c r="B65" s="449"/>
      <c r="C65" s="450" t="str">
        <f>IF(B65=$B$1048372,$C$1048372,IF(B65=$B$1048373,$C$1048373,IF(B65=$B$1048374,$C$1048374,IF(B65=$B$1048375,$C$1048375,IF(B65=$B$1048376,$C$1048376,IF(B65=$B$1048377,$C$1048377,IF(B65=$B$1048378,$C$1048378,IF(B65=$B$1048379,$C$1048379,IF(B65=$B$1048380,$C$1048380,IF(B65=$B$1048381,$C$1048381,IF(B65=VICERRECTORÍA_ACADÉMICA_,BC1048372,IF(B65=PLANEACIÓN_,BC1048374, IF(B65=_VICERRECTORÍA_INVESTIGACIONES_INNOVACIÓN_Y_EXTENSIÓN_,BC1048373,IF(B65=VICERRECTORÍA_ADMINISTRATIVA_FINANCIERA_,BC1048375,IF(B65=_VICERRECTORÍA_RESPONSABILIDAD_SOCIAL_Y_BIENESTAR_UNIVERSITARIO_,BC1048376," ")))))))))))))))</f>
        <v xml:space="preserve"> </v>
      </c>
      <c r="D65" s="76"/>
      <c r="E65" s="76"/>
      <c r="F65" s="76"/>
      <c r="G65" s="433"/>
      <c r="H65" s="434"/>
      <c r="I65" s="433"/>
      <c r="J65" s="436"/>
      <c r="K65" s="432"/>
      <c r="L65" s="423">
        <f t="shared" ref="L65" si="169">IF(K65="ALTA",5,IF(K65="MEDIO ALTA",4,IF(K65="MEDIA",3,IF(K65="MEDIO BAJA",2,IF(K65="BAJA",1,0)))))</f>
        <v>0</v>
      </c>
      <c r="M65" s="432"/>
      <c r="N65" s="423">
        <f t="shared" ref="N65" si="170">IF(M65="ALTO",5,IF(M65="MEDIO ALTO",4,IF(M65="MEDIO",3,IF(M65="MEDIO BAJO",2,IF(M65="BAJO",1,0)))))</f>
        <v>0</v>
      </c>
      <c r="O65" s="423">
        <f t="shared" si="34"/>
        <v>0</v>
      </c>
      <c r="P65" s="181"/>
      <c r="Q65" s="182">
        <f t="shared" si="11"/>
        <v>0</v>
      </c>
      <c r="R65" s="399" t="e">
        <f>ROUND(AVERAGEIF(Q65:Q67,"&gt;0"),0)</f>
        <v>#DIV/0!</v>
      </c>
      <c r="S65" s="399" t="e">
        <f>R65*0.6</f>
        <v>#DIV/0!</v>
      </c>
      <c r="T65" s="271"/>
      <c r="U65" s="409" t="e">
        <f t="shared" ref="U65" si="171">IF(P65="No_existen",5*$U$10,V65*$U$10)</f>
        <v>#DIV/0!</v>
      </c>
      <c r="V65" s="407" t="e">
        <f t="shared" ref="V65" si="172">ROUND(AVERAGEIF(W65:W67,"&gt;0"),0)</f>
        <v>#DIV/0!</v>
      </c>
      <c r="W65" s="314">
        <f t="shared" si="2"/>
        <v>0</v>
      </c>
      <c r="X65" s="271"/>
      <c r="Y65" s="271"/>
      <c r="Z65" s="389" t="e">
        <f t="shared" ref="Z65" si="173">IF(P65="No_existen",5*$Z$10,AA65*$Z$10)</f>
        <v>#DIV/0!</v>
      </c>
      <c r="AA65" s="399" t="e">
        <f t="shared" ref="AA65" si="174">ROUND(AVERAGEIF(AB65:AB67,"&gt;0"),0)</f>
        <v>#DIV/0!</v>
      </c>
      <c r="AB65" s="273">
        <f t="shared" si="3"/>
        <v>0</v>
      </c>
      <c r="AC65" s="271"/>
      <c r="AD65" s="271"/>
      <c r="AE65" s="389" t="e">
        <f t="shared" ref="AE65" si="175">IF(P65="No_existen",5*$AE$10,AF65*$AE$10)</f>
        <v>#DIV/0!</v>
      </c>
      <c r="AF65" s="399" t="e">
        <f t="shared" ref="AF65" si="176">ROUND(AVERAGEIF(AG65:AG67,"&gt;0"),0)</f>
        <v>#DIV/0!</v>
      </c>
      <c r="AG65" s="273">
        <f t="shared" si="4"/>
        <v>0</v>
      </c>
      <c r="AH65" s="271"/>
      <c r="AI65" s="271"/>
      <c r="AJ65" s="389" t="e">
        <f t="shared" ref="AJ65" si="177">IF(P65="No_existen",5*$AJ$10,AK65*$AJ$10)</f>
        <v>#DIV/0!</v>
      </c>
      <c r="AK65" s="399" t="e">
        <f t="shared" ref="AK65" si="178">ROUND(AVERAGEIF(AL65:AL67,"&gt;0"),0)</f>
        <v>#DIV/0!</v>
      </c>
      <c r="AL65" s="273">
        <f t="shared" si="5"/>
        <v>0</v>
      </c>
      <c r="AM65" s="271"/>
      <c r="AN65" s="422" t="e">
        <f t="shared" ref="AN65" si="179">ROUND(AVERAGE(R65,V65,AA65,AF65,AK65),0)</f>
        <v>#DIV/0!</v>
      </c>
      <c r="AO65" s="421" t="e">
        <f t="shared" ref="AO65" si="180">IF(AN65&lt;1.5,"FUERTE",IF(AND(AN65&gt;=1.5,AN65&lt;2.5),"ACEPTABLE",IF(AN65&gt;=5,"INEXISTENTE","DÉBIL")))</f>
        <v>#DIV/0!</v>
      </c>
      <c r="AP65" s="416">
        <f t="shared" ref="AP65" si="181">IF(O65=0,0,ROUND((O65*AN65),0))</f>
        <v>0</v>
      </c>
      <c r="AQ65" s="413" t="str">
        <f t="shared" ref="AQ65" si="182">IF(AP65&gt;=36,"GRAVE", IF(AP65&lt;=10, "LEVE", "MODERADO"))</f>
        <v>LEVE</v>
      </c>
      <c r="AR65" s="415"/>
      <c r="AS65" s="415"/>
      <c r="AT65" s="48"/>
      <c r="AU65" s="48"/>
      <c r="AV65" s="104"/>
      <c r="AW65" s="323"/>
      <c r="AX65" s="106"/>
      <c r="AY65" s="300"/>
      <c r="AZ65" s="300"/>
      <c r="BA65" s="300"/>
      <c r="BB65" s="300"/>
      <c r="BC65" s="300"/>
      <c r="BD65" s="300"/>
      <c r="BE65" s="108"/>
      <c r="BJ65" s="294"/>
      <c r="BL65" s="294"/>
      <c r="BS65" s="294"/>
      <c r="BT65" s="294"/>
      <c r="BV65" s="294"/>
      <c r="BW65" s="294"/>
    </row>
    <row r="66" spans="1:75" s="105" customFormat="1" ht="64.5" customHeight="1" x14ac:dyDescent="0.2">
      <c r="A66" s="439"/>
      <c r="B66" s="449"/>
      <c r="C66" s="451"/>
      <c r="D66" s="76"/>
      <c r="E66" s="76"/>
      <c r="F66" s="76"/>
      <c r="G66" s="433"/>
      <c r="H66" s="435"/>
      <c r="I66" s="433"/>
      <c r="J66" s="436"/>
      <c r="K66" s="432"/>
      <c r="L66" s="423"/>
      <c r="M66" s="432"/>
      <c r="N66" s="423"/>
      <c r="O66" s="423"/>
      <c r="P66" s="181"/>
      <c r="Q66" s="182">
        <f t="shared" si="11"/>
        <v>0</v>
      </c>
      <c r="R66" s="399"/>
      <c r="S66" s="399"/>
      <c r="T66" s="271"/>
      <c r="U66" s="410"/>
      <c r="V66" s="389"/>
      <c r="W66" s="314">
        <f t="shared" si="2"/>
        <v>0</v>
      </c>
      <c r="X66" s="271"/>
      <c r="Y66" s="271"/>
      <c r="Z66" s="389"/>
      <c r="AA66" s="399"/>
      <c r="AB66" s="273">
        <f t="shared" si="3"/>
        <v>0</v>
      </c>
      <c r="AC66" s="271"/>
      <c r="AD66" s="271"/>
      <c r="AE66" s="389"/>
      <c r="AF66" s="399"/>
      <c r="AG66" s="273">
        <f t="shared" si="4"/>
        <v>0</v>
      </c>
      <c r="AH66" s="271"/>
      <c r="AI66" s="271"/>
      <c r="AJ66" s="389"/>
      <c r="AK66" s="399"/>
      <c r="AL66" s="273">
        <f t="shared" si="5"/>
        <v>0</v>
      </c>
      <c r="AM66" s="271"/>
      <c r="AN66" s="399"/>
      <c r="AO66" s="421"/>
      <c r="AP66" s="416"/>
      <c r="AQ66" s="414"/>
      <c r="AR66" s="415"/>
      <c r="AS66" s="415"/>
      <c r="AT66" s="48"/>
      <c r="AU66" s="48"/>
      <c r="AV66" s="104"/>
      <c r="AW66" s="323"/>
      <c r="AX66" s="106"/>
      <c r="AY66" s="300"/>
      <c r="AZ66" s="300"/>
      <c r="BA66" s="300"/>
      <c r="BB66" s="300"/>
      <c r="BC66" s="300"/>
      <c r="BD66" s="300"/>
      <c r="BE66" s="108"/>
      <c r="BJ66" s="294"/>
      <c r="BL66" s="294"/>
      <c r="BS66" s="294"/>
      <c r="BT66" s="294"/>
      <c r="BV66" s="294"/>
      <c r="BW66" s="294"/>
    </row>
    <row r="67" spans="1:75" s="105" customFormat="1" ht="64.5" customHeight="1" thickBot="1" x14ac:dyDescent="0.25">
      <c r="A67" s="439"/>
      <c r="B67" s="449"/>
      <c r="C67" s="451"/>
      <c r="D67" s="76"/>
      <c r="E67" s="76"/>
      <c r="F67" s="76"/>
      <c r="G67" s="433"/>
      <c r="H67" s="435"/>
      <c r="I67" s="433"/>
      <c r="J67" s="436"/>
      <c r="K67" s="432"/>
      <c r="L67" s="423"/>
      <c r="M67" s="432"/>
      <c r="N67" s="423"/>
      <c r="O67" s="423"/>
      <c r="P67" s="181"/>
      <c r="Q67" s="182">
        <f t="shared" si="11"/>
        <v>0</v>
      </c>
      <c r="R67" s="399"/>
      <c r="S67" s="399"/>
      <c r="T67" s="271"/>
      <c r="U67" s="410"/>
      <c r="V67" s="389"/>
      <c r="W67" s="314">
        <f t="shared" si="2"/>
        <v>0</v>
      </c>
      <c r="X67" s="271"/>
      <c r="Y67" s="271"/>
      <c r="Z67" s="389"/>
      <c r="AA67" s="399"/>
      <c r="AB67" s="273">
        <f t="shared" si="3"/>
        <v>0</v>
      </c>
      <c r="AC67" s="271"/>
      <c r="AD67" s="271"/>
      <c r="AE67" s="389"/>
      <c r="AF67" s="399"/>
      <c r="AG67" s="273">
        <f t="shared" si="4"/>
        <v>0</v>
      </c>
      <c r="AH67" s="271"/>
      <c r="AI67" s="271"/>
      <c r="AJ67" s="389"/>
      <c r="AK67" s="399"/>
      <c r="AL67" s="273">
        <f t="shared" si="5"/>
        <v>0</v>
      </c>
      <c r="AM67" s="271"/>
      <c r="AN67" s="399"/>
      <c r="AO67" s="421"/>
      <c r="AP67" s="416"/>
      <c r="AQ67" s="414"/>
      <c r="AR67" s="415"/>
      <c r="AS67" s="415"/>
      <c r="AT67" s="48"/>
      <c r="AU67" s="48"/>
      <c r="AV67" s="104"/>
      <c r="AW67" s="323"/>
      <c r="AX67" s="106"/>
      <c r="AY67" s="300"/>
      <c r="AZ67" s="300"/>
      <c r="BA67" s="300"/>
      <c r="BB67" s="300"/>
      <c r="BC67" s="300"/>
      <c r="BD67" s="300"/>
      <c r="BE67" s="300"/>
      <c r="BJ67" s="294"/>
      <c r="BL67" s="294"/>
      <c r="BS67" s="294"/>
      <c r="BT67" s="294"/>
      <c r="BV67" s="294"/>
      <c r="BW67" s="294"/>
    </row>
    <row r="68" spans="1:75" s="105" customFormat="1" ht="64.5" customHeight="1" x14ac:dyDescent="0.2">
      <c r="A68" s="439">
        <v>20</v>
      </c>
      <c r="B68" s="449"/>
      <c r="C68" s="450" t="str">
        <f>IF(B68=$B$1048372,$C$1048372,IF(B68=$B$1048373,$C$1048373,IF(B68=$B$1048374,$C$1048374,IF(B68=$B$1048375,$C$1048375,IF(B68=$B$1048376,$C$1048376,IF(B68=$B$1048377,$C$1048377,IF(B68=$B$1048378,$C$1048378,IF(B68=$B$1048379,$C$1048379,IF(B68=$B$1048380,$C$1048380,IF(B68=$B$1048381,$C$1048381,IF(B68=VICERRECTORÍA_ACADÉMICA_,BC1048372,IF(B68=PLANEACIÓN_,BC1048374, IF(B68=_VICERRECTORÍA_INVESTIGACIONES_INNOVACIÓN_Y_EXTENSIÓN_,BC1048373,IF(B68=VICERRECTORÍA_ADMINISTRATIVA_FINANCIERA_,BC1048375,IF(B68=_VICERRECTORÍA_RESPONSABILIDAD_SOCIAL_Y_BIENESTAR_UNIVERSITARIO_,BC1048376," ")))))))))))))))</f>
        <v xml:space="preserve"> </v>
      </c>
      <c r="D68" s="76"/>
      <c r="E68" s="76"/>
      <c r="F68" s="76"/>
      <c r="G68" s="433"/>
      <c r="H68" s="434"/>
      <c r="I68" s="433"/>
      <c r="J68" s="436"/>
      <c r="K68" s="432"/>
      <c r="L68" s="423">
        <f t="shared" ref="L68" si="183">IF(K68="ALTA",5,IF(K68="MEDIO ALTA",4,IF(K68="MEDIA",3,IF(K68="MEDIO BAJA",2,IF(K68="BAJA",1,0)))))</f>
        <v>0</v>
      </c>
      <c r="M68" s="432"/>
      <c r="N68" s="423">
        <f t="shared" ref="N68" si="184">IF(M68="ALTO",5,IF(M68="MEDIO ALTO",4,IF(M68="MEDIO",3,IF(M68="MEDIO BAJO",2,IF(M68="BAJO",1,0)))))</f>
        <v>0</v>
      </c>
      <c r="O68" s="423">
        <f t="shared" si="34"/>
        <v>0</v>
      </c>
      <c r="P68" s="181"/>
      <c r="Q68" s="182">
        <f t="shared" si="11"/>
        <v>0</v>
      </c>
      <c r="R68" s="399" t="e">
        <f>ROUND(AVERAGEIF(Q68:Q70,"&gt;0"),0)</f>
        <v>#DIV/0!</v>
      </c>
      <c r="S68" s="399" t="e">
        <f t="shared" ref="S68" si="185">R68*0.6</f>
        <v>#DIV/0!</v>
      </c>
      <c r="T68" s="271"/>
      <c r="U68" s="409" t="e">
        <f t="shared" ref="U68" si="186">IF(P68="No_existen",5*$U$10,V68*$U$10)</f>
        <v>#DIV/0!</v>
      </c>
      <c r="V68" s="407" t="e">
        <f>ROUND(AVERAGEIF(W68:W70,"&gt;0"),0)</f>
        <v>#DIV/0!</v>
      </c>
      <c r="W68" s="314">
        <f t="shared" si="2"/>
        <v>0</v>
      </c>
      <c r="X68" s="271"/>
      <c r="Y68" s="271"/>
      <c r="Z68" s="389" t="e">
        <f t="shared" ref="Z68" si="187">IF(P68="No_existen",5*$Z$10,AA68*$Z$10)</f>
        <v>#DIV/0!</v>
      </c>
      <c r="AA68" s="399" t="e">
        <f>ROUND(AVERAGEIF(AB68:AB70,"&gt;0"),0)</f>
        <v>#DIV/0!</v>
      </c>
      <c r="AB68" s="273">
        <f t="shared" si="3"/>
        <v>0</v>
      </c>
      <c r="AC68" s="271"/>
      <c r="AD68" s="271"/>
      <c r="AE68" s="389" t="e">
        <f t="shared" ref="AE68" si="188">IF(P68="No_existen",5*$AE$10,AF68*$AE$10)</f>
        <v>#DIV/0!</v>
      </c>
      <c r="AF68" s="399" t="e">
        <f t="shared" ref="AF68" si="189">ROUND(AVERAGEIF(AG68:AG70,"&gt;0"),0)</f>
        <v>#DIV/0!</v>
      </c>
      <c r="AG68" s="273">
        <f t="shared" si="4"/>
        <v>0</v>
      </c>
      <c r="AH68" s="271"/>
      <c r="AI68" s="271"/>
      <c r="AJ68" s="389" t="e">
        <f t="shared" ref="AJ68" si="190">IF(P68="No_existen",5*$AJ$10,AK68*$AJ$10)</f>
        <v>#DIV/0!</v>
      </c>
      <c r="AK68" s="399" t="e">
        <f t="shared" ref="AK68" si="191">ROUND(AVERAGEIF(AL68:AL70,"&gt;0"),0)</f>
        <v>#DIV/0!</v>
      </c>
      <c r="AL68" s="273">
        <f t="shared" si="5"/>
        <v>0</v>
      </c>
      <c r="AM68" s="271"/>
      <c r="AN68" s="422" t="e">
        <f t="shared" ref="AN68" si="192">ROUND(AVERAGE(R68,V68,AA68,AF68,AK68),0)</f>
        <v>#DIV/0!</v>
      </c>
      <c r="AO68" s="421" t="e">
        <f t="shared" ref="AO68" si="193">IF(AN68&lt;1.5,"FUERTE",IF(AND(AN68&gt;=1.5,AN68&lt;2.5),"ACEPTABLE",IF(AN68&gt;=5,"INEXISTENTE","DÉBIL")))</f>
        <v>#DIV/0!</v>
      </c>
      <c r="AP68" s="416">
        <f t="shared" ref="AP68" si="194">IF(O68=0,0,ROUND((O68*AN68),0))</f>
        <v>0</v>
      </c>
      <c r="AQ68" s="413" t="str">
        <f t="shared" ref="AQ68" si="195">IF(AP68&gt;=36,"GRAVE", IF(AP68&lt;=10, "LEVE", "MODERADO"))</f>
        <v>LEVE</v>
      </c>
      <c r="AR68" s="415"/>
      <c r="AS68" s="415"/>
      <c r="AT68" s="48"/>
      <c r="AU68" s="48"/>
      <c r="AV68" s="104"/>
      <c r="AW68" s="323"/>
      <c r="AX68" s="106"/>
      <c r="AY68" s="301"/>
      <c r="AZ68" s="301"/>
      <c r="BA68" s="301"/>
      <c r="BB68" s="301"/>
      <c r="BC68" s="301"/>
      <c r="BD68" s="301"/>
      <c r="BE68" s="301"/>
      <c r="BJ68" s="294"/>
      <c r="BL68" s="294"/>
      <c r="BS68" s="294"/>
      <c r="BT68" s="294"/>
      <c r="BV68" s="294"/>
      <c r="BW68" s="294"/>
    </row>
    <row r="69" spans="1:75" s="105" customFormat="1" ht="64.5" customHeight="1" x14ac:dyDescent="0.2">
      <c r="A69" s="439"/>
      <c r="B69" s="449"/>
      <c r="C69" s="451"/>
      <c r="D69" s="76"/>
      <c r="E69" s="76"/>
      <c r="F69" s="76"/>
      <c r="G69" s="433"/>
      <c r="H69" s="434"/>
      <c r="I69" s="433"/>
      <c r="J69" s="436"/>
      <c r="K69" s="432"/>
      <c r="L69" s="423"/>
      <c r="M69" s="432"/>
      <c r="N69" s="423"/>
      <c r="O69" s="423"/>
      <c r="P69" s="181"/>
      <c r="Q69" s="182">
        <f t="shared" si="11"/>
        <v>0</v>
      </c>
      <c r="R69" s="399"/>
      <c r="S69" s="399"/>
      <c r="T69" s="271"/>
      <c r="U69" s="410"/>
      <c r="V69" s="389"/>
      <c r="W69" s="314">
        <f t="shared" si="2"/>
        <v>0</v>
      </c>
      <c r="X69" s="271"/>
      <c r="Y69" s="271"/>
      <c r="Z69" s="389"/>
      <c r="AA69" s="399"/>
      <c r="AB69" s="273">
        <f t="shared" si="3"/>
        <v>0</v>
      </c>
      <c r="AC69" s="271"/>
      <c r="AD69" s="271"/>
      <c r="AE69" s="389"/>
      <c r="AF69" s="399"/>
      <c r="AG69" s="273">
        <f t="shared" si="4"/>
        <v>0</v>
      </c>
      <c r="AH69" s="271"/>
      <c r="AI69" s="271"/>
      <c r="AJ69" s="389"/>
      <c r="AK69" s="399"/>
      <c r="AL69" s="273">
        <f t="shared" si="5"/>
        <v>0</v>
      </c>
      <c r="AM69" s="271"/>
      <c r="AN69" s="399"/>
      <c r="AO69" s="421"/>
      <c r="AP69" s="416"/>
      <c r="AQ69" s="414"/>
      <c r="AR69" s="415"/>
      <c r="AS69" s="415"/>
      <c r="AT69" s="48"/>
      <c r="AU69" s="48"/>
      <c r="AV69" s="104"/>
      <c r="AW69" s="323"/>
      <c r="AX69" s="106"/>
      <c r="AY69" s="300"/>
      <c r="AZ69" s="300"/>
      <c r="BA69" s="300"/>
      <c r="BB69" s="300"/>
      <c r="BC69" s="300"/>
      <c r="BD69" s="300"/>
      <c r="BE69" s="300"/>
      <c r="BJ69" s="294"/>
      <c r="BL69" s="294"/>
      <c r="BS69" s="294"/>
      <c r="BT69" s="294"/>
      <c r="BV69" s="294"/>
      <c r="BW69" s="294"/>
    </row>
    <row r="70" spans="1:75" s="105" customFormat="1" ht="64.5" customHeight="1" thickBot="1" x14ac:dyDescent="0.25">
      <c r="A70" s="439"/>
      <c r="B70" s="449"/>
      <c r="C70" s="451"/>
      <c r="D70" s="76"/>
      <c r="E70" s="76"/>
      <c r="F70" s="76"/>
      <c r="G70" s="433"/>
      <c r="H70" s="434"/>
      <c r="I70" s="433"/>
      <c r="J70" s="436"/>
      <c r="K70" s="432"/>
      <c r="L70" s="423"/>
      <c r="M70" s="432"/>
      <c r="N70" s="423"/>
      <c r="O70" s="423"/>
      <c r="P70" s="181"/>
      <c r="Q70" s="182">
        <f t="shared" si="11"/>
        <v>0</v>
      </c>
      <c r="R70" s="399"/>
      <c r="S70" s="399"/>
      <c r="T70" s="271"/>
      <c r="U70" s="410"/>
      <c r="V70" s="389"/>
      <c r="W70" s="314">
        <f t="shared" si="2"/>
        <v>0</v>
      </c>
      <c r="X70" s="271"/>
      <c r="Y70" s="271"/>
      <c r="Z70" s="389"/>
      <c r="AA70" s="399"/>
      <c r="AB70" s="273">
        <f t="shared" si="3"/>
        <v>0</v>
      </c>
      <c r="AC70" s="271"/>
      <c r="AD70" s="271"/>
      <c r="AE70" s="389"/>
      <c r="AF70" s="399"/>
      <c r="AG70" s="273">
        <f t="shared" si="4"/>
        <v>0</v>
      </c>
      <c r="AH70" s="271"/>
      <c r="AI70" s="271"/>
      <c r="AJ70" s="389"/>
      <c r="AK70" s="399"/>
      <c r="AL70" s="273">
        <f t="shared" si="5"/>
        <v>0</v>
      </c>
      <c r="AM70" s="271"/>
      <c r="AN70" s="399"/>
      <c r="AO70" s="421"/>
      <c r="AP70" s="416"/>
      <c r="AQ70" s="414"/>
      <c r="AR70" s="415"/>
      <c r="AS70" s="415"/>
      <c r="AT70" s="48"/>
      <c r="AU70" s="48"/>
      <c r="AV70" s="104"/>
      <c r="AW70" s="323"/>
      <c r="AX70" s="106"/>
      <c r="AY70" s="300"/>
      <c r="AZ70" s="300"/>
      <c r="BA70" s="300"/>
      <c r="BB70" s="300"/>
      <c r="BC70" s="300"/>
      <c r="BD70" s="300"/>
      <c r="BE70" s="300"/>
      <c r="BJ70" s="294"/>
      <c r="BL70" s="294"/>
      <c r="BS70" s="294"/>
      <c r="BT70" s="294"/>
      <c r="BV70" s="294"/>
      <c r="BW70" s="294"/>
    </row>
    <row r="71" spans="1:75" s="103" customFormat="1" ht="64.5" customHeight="1" x14ac:dyDescent="0.2">
      <c r="A71" s="439">
        <v>21</v>
      </c>
      <c r="B71" s="449"/>
      <c r="C71" s="450" t="str">
        <f>IF(B71=$B$1048372,$C$1048372,IF(B71=$B$1048373,$C$1048373,IF(B71=$B$1048374,$C$1048374,IF(B71=$B$1048375,$C$1048375,IF(B71=$B$1048376,$C$1048376,IF(B71=$B$1048377,$C$1048377,IF(B71=$B$1048378,$C$1048378,IF(B71=$B$1048379,$C$1048379,IF(B71=$B$1048380,$C$1048380,IF(B71=$B$1048381,$C$1048381,IF(B71=VICERRECTORÍA_ACADÉMICA_,BC1048372,IF(B71=PLANEACIÓN_,BC1048374, IF(B71=_VICERRECTORÍA_INVESTIGACIONES_INNOVACIÓN_Y_EXTENSIÓN_,BC1048373,IF(B71=VICERRECTORÍA_ADMINISTRATIVA_FINANCIERA_,BC1048375,IF(B71=_VICERRECTORÍA_RESPONSABILIDAD_SOCIAL_Y_BIENESTAR_UNIVERSITARIO_,BC1048376," ")))))))))))))))</f>
        <v xml:space="preserve"> </v>
      </c>
      <c r="D71" s="76"/>
      <c r="E71" s="76"/>
      <c r="F71" s="76"/>
      <c r="G71" s="433"/>
      <c r="H71" s="434"/>
      <c r="I71" s="433"/>
      <c r="J71" s="436"/>
      <c r="K71" s="432"/>
      <c r="L71" s="423">
        <f t="shared" ref="L71" si="196">IF(K71="ALTA",5,IF(K71="MEDIO ALTA",4,IF(K71="MEDIA",3,IF(K71="MEDIO BAJA",2,IF(K71="BAJA",1,0)))))</f>
        <v>0</v>
      </c>
      <c r="M71" s="432"/>
      <c r="N71" s="423">
        <f t="shared" ref="N71" si="197">IF(M71="ALTO",5,IF(M71="MEDIO ALTO",4,IF(M71="MEDIO",3,IF(M71="MEDIO BAJO",2,IF(M71="BAJO",1,0)))))</f>
        <v>0</v>
      </c>
      <c r="O71" s="423">
        <f t="shared" si="34"/>
        <v>0</v>
      </c>
      <c r="P71" s="181"/>
      <c r="Q71" s="182">
        <f t="shared" si="11"/>
        <v>0</v>
      </c>
      <c r="R71" s="399" t="e">
        <f>ROUND(AVERAGEIF(Q71:Q73,"&gt;0"),0)</f>
        <v>#DIV/0!</v>
      </c>
      <c r="S71" s="399" t="e">
        <f t="shared" ref="S71" si="198">R71*0.6</f>
        <v>#DIV/0!</v>
      </c>
      <c r="T71" s="271"/>
      <c r="U71" s="409" t="e">
        <f>IF(P71="No_existen",5*$U$10,V71*$U$10)</f>
        <v>#DIV/0!</v>
      </c>
      <c r="V71" s="407" t="e">
        <f t="shared" ref="V71" si="199">ROUND(AVERAGEIF(W71:W73,"&gt;0"),0)</f>
        <v>#DIV/0!</v>
      </c>
      <c r="W71" s="314">
        <f t="shared" si="2"/>
        <v>0</v>
      </c>
      <c r="X71" s="271"/>
      <c r="Y71" s="271"/>
      <c r="Z71" s="389" t="e">
        <f>IF(P71="No_existen",5*$Z$10,AA71*$Z$10)</f>
        <v>#DIV/0!</v>
      </c>
      <c r="AA71" s="399" t="e">
        <f>ROUND(AVERAGEIF(AB71:AB73,"&gt;0"),0)</f>
        <v>#DIV/0!</v>
      </c>
      <c r="AB71" s="273">
        <f t="shared" si="3"/>
        <v>0</v>
      </c>
      <c r="AC71" s="271"/>
      <c r="AD71" s="271"/>
      <c r="AE71" s="389" t="e">
        <f>IF(P71="No_existen",5*$AE$10,AF71*$AE$10)</f>
        <v>#DIV/0!</v>
      </c>
      <c r="AF71" s="399" t="e">
        <f t="shared" ref="AF71" si="200">ROUND(AVERAGEIF(AG71:AG73,"&gt;0"),0)</f>
        <v>#DIV/0!</v>
      </c>
      <c r="AG71" s="273">
        <f t="shared" si="4"/>
        <v>0</v>
      </c>
      <c r="AH71" s="271"/>
      <c r="AI71" s="271"/>
      <c r="AJ71" s="389" t="e">
        <f t="shared" ref="AJ71" si="201">IF(P71="No_existen",5*$AJ$10,AK71*$AJ$10)</f>
        <v>#DIV/0!</v>
      </c>
      <c r="AK71" s="399" t="e">
        <f t="shared" ref="AK71" si="202">ROUND(AVERAGEIF(AL71:AL73,"&gt;0"),0)</f>
        <v>#DIV/0!</v>
      </c>
      <c r="AL71" s="273">
        <f t="shared" si="5"/>
        <v>0</v>
      </c>
      <c r="AM71" s="271"/>
      <c r="AN71" s="422" t="e">
        <f t="shared" ref="AN71" si="203">ROUND(AVERAGE(R71,V71,AA71,AF71,AK71),0)</f>
        <v>#DIV/0!</v>
      </c>
      <c r="AO71" s="421" t="e">
        <f t="shared" ref="AO71" si="204">IF(AN71&lt;1.5,"FUERTE",IF(AND(AN71&gt;=1.5,AN71&lt;2.5),"ACEPTABLE",IF(AN71&gt;=5,"INEXISTENTE","DÉBIL")))</f>
        <v>#DIV/0!</v>
      </c>
      <c r="AP71" s="416">
        <f t="shared" ref="AP71" si="205">IF(O71=0,0,ROUND((O71*AN71),0))</f>
        <v>0</v>
      </c>
      <c r="AQ71" s="413" t="str">
        <f t="shared" ref="AQ71" si="206">IF(AP71&gt;=36,"GRAVE", IF(AP71&lt;=10, "LEVE", "MODERADO"))</f>
        <v>LEVE</v>
      </c>
      <c r="AR71" s="415"/>
      <c r="AS71" s="415"/>
      <c r="AT71" s="48"/>
      <c r="AU71" s="48"/>
      <c r="AV71" s="104"/>
      <c r="AW71" s="323"/>
      <c r="AX71" s="106"/>
      <c r="AY71" s="301"/>
      <c r="AZ71" s="301"/>
      <c r="BA71" s="301"/>
      <c r="BB71" s="301"/>
      <c r="BC71" s="301"/>
      <c r="BD71" s="301"/>
      <c r="BE71" s="301"/>
      <c r="BJ71" s="294"/>
      <c r="BL71" s="294"/>
      <c r="BS71" s="294"/>
      <c r="BT71" s="294"/>
      <c r="BV71" s="294"/>
      <c r="BW71" s="294"/>
    </row>
    <row r="72" spans="1:75" s="103" customFormat="1" ht="64.5" customHeight="1" x14ac:dyDescent="0.2">
      <c r="A72" s="439"/>
      <c r="B72" s="449"/>
      <c r="C72" s="451"/>
      <c r="D72" s="76"/>
      <c r="E72" s="76"/>
      <c r="F72" s="76"/>
      <c r="G72" s="433"/>
      <c r="H72" s="434"/>
      <c r="I72" s="433"/>
      <c r="J72" s="436"/>
      <c r="K72" s="432"/>
      <c r="L72" s="423"/>
      <c r="M72" s="432"/>
      <c r="N72" s="423"/>
      <c r="O72" s="423"/>
      <c r="P72" s="181"/>
      <c r="Q72" s="182">
        <f t="shared" si="11"/>
        <v>0</v>
      </c>
      <c r="R72" s="399"/>
      <c r="S72" s="399"/>
      <c r="T72" s="271"/>
      <c r="U72" s="410"/>
      <c r="V72" s="389"/>
      <c r="W72" s="314">
        <f t="shared" si="2"/>
        <v>0</v>
      </c>
      <c r="X72" s="271"/>
      <c r="Y72" s="271"/>
      <c r="Z72" s="389"/>
      <c r="AA72" s="399"/>
      <c r="AB72" s="273">
        <f t="shared" si="3"/>
        <v>0</v>
      </c>
      <c r="AC72" s="271"/>
      <c r="AD72" s="271"/>
      <c r="AE72" s="389"/>
      <c r="AF72" s="399"/>
      <c r="AG72" s="273">
        <f t="shared" si="4"/>
        <v>0</v>
      </c>
      <c r="AH72" s="271"/>
      <c r="AI72" s="271"/>
      <c r="AJ72" s="389"/>
      <c r="AK72" s="399"/>
      <c r="AL72" s="273">
        <f t="shared" si="5"/>
        <v>0</v>
      </c>
      <c r="AM72" s="271"/>
      <c r="AN72" s="399"/>
      <c r="AO72" s="421"/>
      <c r="AP72" s="416"/>
      <c r="AQ72" s="414"/>
      <c r="AR72" s="415"/>
      <c r="AS72" s="415"/>
      <c r="AT72" s="48"/>
      <c r="AU72" s="48"/>
      <c r="AV72" s="104"/>
      <c r="AW72" s="323"/>
      <c r="AX72" s="106"/>
      <c r="AY72" s="300"/>
      <c r="AZ72" s="300"/>
      <c r="BA72" s="300"/>
      <c r="BB72" s="300"/>
      <c r="BC72" s="300"/>
      <c r="BD72" s="300"/>
      <c r="BE72" s="300"/>
      <c r="BJ72" s="294"/>
      <c r="BL72" s="294"/>
      <c r="BS72" s="294"/>
      <c r="BT72" s="294"/>
      <c r="BV72" s="294"/>
      <c r="BW72" s="294"/>
    </row>
    <row r="73" spans="1:75" s="103" customFormat="1" ht="64.5" customHeight="1" thickBot="1" x14ac:dyDescent="0.25">
      <c r="A73" s="439"/>
      <c r="B73" s="449"/>
      <c r="C73" s="451"/>
      <c r="D73" s="76"/>
      <c r="E73" s="76"/>
      <c r="F73" s="76"/>
      <c r="G73" s="433"/>
      <c r="H73" s="434"/>
      <c r="I73" s="433"/>
      <c r="J73" s="436"/>
      <c r="K73" s="432"/>
      <c r="L73" s="423"/>
      <c r="M73" s="432"/>
      <c r="N73" s="423"/>
      <c r="O73" s="423"/>
      <c r="P73" s="181"/>
      <c r="Q73" s="182">
        <f t="shared" si="11"/>
        <v>0</v>
      </c>
      <c r="R73" s="399"/>
      <c r="S73" s="399"/>
      <c r="T73" s="271"/>
      <c r="U73" s="410"/>
      <c r="V73" s="389"/>
      <c r="W73" s="314">
        <f t="shared" si="2"/>
        <v>0</v>
      </c>
      <c r="X73" s="271"/>
      <c r="Y73" s="271"/>
      <c r="Z73" s="389"/>
      <c r="AA73" s="399"/>
      <c r="AB73" s="273">
        <f t="shared" si="3"/>
        <v>0</v>
      </c>
      <c r="AC73" s="271"/>
      <c r="AD73" s="271"/>
      <c r="AE73" s="389"/>
      <c r="AF73" s="399"/>
      <c r="AG73" s="273">
        <f t="shared" si="4"/>
        <v>0</v>
      </c>
      <c r="AH73" s="271"/>
      <c r="AI73" s="271"/>
      <c r="AJ73" s="389"/>
      <c r="AK73" s="399"/>
      <c r="AL73" s="273">
        <f t="shared" si="5"/>
        <v>0</v>
      </c>
      <c r="AM73" s="271"/>
      <c r="AN73" s="399"/>
      <c r="AO73" s="421"/>
      <c r="AP73" s="416"/>
      <c r="AQ73" s="414"/>
      <c r="AR73" s="415"/>
      <c r="AS73" s="415"/>
      <c r="AT73" s="48"/>
      <c r="AU73" s="48"/>
      <c r="AV73" s="104"/>
      <c r="AW73" s="323"/>
      <c r="AX73" s="106"/>
      <c r="AY73" s="300"/>
      <c r="AZ73" s="300"/>
      <c r="BA73" s="300"/>
      <c r="BB73" s="300"/>
      <c r="BC73" s="300"/>
      <c r="BD73" s="300"/>
      <c r="BE73" s="300"/>
      <c r="BJ73" s="294"/>
      <c r="BL73" s="294"/>
      <c r="BS73" s="294"/>
      <c r="BT73" s="294"/>
      <c r="BV73" s="294"/>
      <c r="BW73" s="294"/>
    </row>
    <row r="74" spans="1:75" s="73" customFormat="1" ht="63.75" customHeight="1" x14ac:dyDescent="0.2">
      <c r="A74" s="439">
        <v>22</v>
      </c>
      <c r="B74" s="449"/>
      <c r="C74" s="451" t="str">
        <f>IF(B74=$B$1048372,$C$1048372,IF(B74=$B$1048373,$C$1048373,IF(B74=$B$1048374,$C$1048374,IF(B74=$B$1048375,$C$1048375,IF(B74=$B$1048376,$C$1048376,IF(B74=$B$1048377,$C$1048377,IF(B74=$B$1048378,$C$1048378,IF(B74=$B$1048379,$C$1048379,IF(B74=$B$1048380,$C$1048380,IF(B74=$B$1048381,$C$1048381,IF(B74=VICERRECTORÍA_ACADÉMICA_,BC1048372,IF(B74=PLANEACIÓN_,BC1048374, IF(B74=_VICERRECTORÍA_INVESTIGACIONES_INNOVACIÓN_Y_EXTENSIÓN_,BC1048373,IF(B74=VICERRECTORÍA_ADMINISTRATIVA_FINANCIERA_,BC1048375,IF(B74=_VICERRECTORÍA_RESPONSABILIDAD_SOCIAL_Y_BIENESTAR_UNIVERSITARIO_,BC1048376," ")))))))))))))))</f>
        <v xml:space="preserve"> </v>
      </c>
      <c r="D74" s="76"/>
      <c r="E74" s="76"/>
      <c r="F74" s="76"/>
      <c r="G74" s="433"/>
      <c r="H74" s="434"/>
      <c r="I74" s="435"/>
      <c r="J74" s="433"/>
      <c r="K74" s="432"/>
      <c r="L74" s="423">
        <f t="shared" ref="L74" si="207">IF(K74="ALTA",5,IF(K74="MEDIO ALTA",4,IF(K74="MEDIA",3,IF(K74="MEDIO BAJA",2,IF(K74="BAJA",1,0)))))</f>
        <v>0</v>
      </c>
      <c r="M74" s="432"/>
      <c r="N74" s="423">
        <f t="shared" si="10"/>
        <v>0</v>
      </c>
      <c r="O74" s="423">
        <f>N74*L74</f>
        <v>0</v>
      </c>
      <c r="P74" s="181"/>
      <c r="Q74" s="182">
        <f t="shared" si="11"/>
        <v>0</v>
      </c>
      <c r="R74" s="399" t="e">
        <f>ROUND(AVERAGEIF(Q74:Q76,"&gt;0"),0)</f>
        <v>#DIV/0!</v>
      </c>
      <c r="S74" s="399" t="e">
        <f>R74*0.6</f>
        <v>#DIV/0!</v>
      </c>
      <c r="T74" s="271"/>
      <c r="U74" s="409" t="e">
        <f>IF(P74="No_existen",5*$U$10,V74*$U$10)</f>
        <v>#DIV/0!</v>
      </c>
      <c r="V74" s="407" t="e">
        <f>ROUND(AVERAGEIF(W74:W76,"&gt;0"),0)</f>
        <v>#DIV/0!</v>
      </c>
      <c r="W74" s="314">
        <f t="shared" si="2"/>
        <v>0</v>
      </c>
      <c r="X74" s="271"/>
      <c r="Y74" s="271"/>
      <c r="Z74" s="389" t="e">
        <f>IF(P74="No_existen",5*$Z$10,AA74*$Z$10)</f>
        <v>#DIV/0!</v>
      </c>
      <c r="AA74" s="399" t="e">
        <f>ROUND(AVERAGEIF(AB74:AB76,"&gt;0"),0)</f>
        <v>#DIV/0!</v>
      </c>
      <c r="AB74" s="273">
        <f t="shared" si="3"/>
        <v>0</v>
      </c>
      <c r="AC74" s="271"/>
      <c r="AD74" s="271"/>
      <c r="AE74" s="389" t="e">
        <f>IF(P74="No_existen",5*$AE$10,AF74*$AE$10)</f>
        <v>#DIV/0!</v>
      </c>
      <c r="AF74" s="399" t="e">
        <f>ROUND(AVERAGEIF(AG74:AG76,"&gt;0"),0)</f>
        <v>#DIV/0!</v>
      </c>
      <c r="AG74" s="273">
        <f t="shared" si="4"/>
        <v>0</v>
      </c>
      <c r="AH74" s="271"/>
      <c r="AI74" s="271"/>
      <c r="AJ74" s="389" t="e">
        <f t="shared" ref="AJ74" si="208">IF(P74="No_existen",5*$AJ$10,AK74*$AJ$10)</f>
        <v>#DIV/0!</v>
      </c>
      <c r="AK74" s="399" t="e">
        <f t="shared" ref="AK74" si="209">ROUND(AVERAGEIF(AL74:AL76,"&gt;0"),0)</f>
        <v>#DIV/0!</v>
      </c>
      <c r="AL74" s="273">
        <f t="shared" si="5"/>
        <v>0</v>
      </c>
      <c r="AM74" s="271"/>
      <c r="AN74" s="399" t="e">
        <f>ROUND(AVERAGE(R74,V74,AA74,AF74,AK74),0)</f>
        <v>#DIV/0!</v>
      </c>
      <c r="AO74" s="421" t="e">
        <f t="shared" ref="AO74" si="210">IF(AN74&lt;1.5,"FUERTE",IF(AND(AN74&gt;=1.5,AN74&lt;2.5),"ACEPTABLE",IF(AN74&gt;=5,"INEXISTENTE","DÉBIL")))</f>
        <v>#DIV/0!</v>
      </c>
      <c r="AP74" s="416">
        <f t="shared" ref="AP74" si="211">IF(O74=0,0,ROUND((O74*AN74),0))</f>
        <v>0</v>
      </c>
      <c r="AQ74" s="414" t="str">
        <f t="shared" ref="AQ74" si="212">IF(AP74&gt;=36,"GRAVE", IF(AP74&lt;=10, "LEVE", "MODERADO"))</f>
        <v>LEVE</v>
      </c>
      <c r="AR74" s="415"/>
      <c r="AS74" s="415"/>
      <c r="AT74" s="48"/>
      <c r="AU74" s="48"/>
      <c r="AV74" s="104"/>
      <c r="AW74" s="323"/>
      <c r="AX74" s="106"/>
      <c r="AY74" s="300"/>
      <c r="AZ74" s="300"/>
      <c r="BA74" s="300"/>
      <c r="BB74" s="300"/>
      <c r="BC74" s="300"/>
      <c r="BD74" s="300"/>
      <c r="BE74" s="300"/>
      <c r="BJ74" s="294"/>
      <c r="BL74" s="294"/>
      <c r="BS74" s="294"/>
      <c r="BT74" s="294"/>
      <c r="BV74" s="294"/>
      <c r="BW74" s="294"/>
    </row>
    <row r="75" spans="1:75" s="73" customFormat="1" ht="63.75" customHeight="1" x14ac:dyDescent="0.2">
      <c r="A75" s="439"/>
      <c r="B75" s="449"/>
      <c r="C75" s="451"/>
      <c r="D75" s="76"/>
      <c r="E75" s="76"/>
      <c r="F75" s="76"/>
      <c r="G75" s="433"/>
      <c r="H75" s="434"/>
      <c r="I75" s="435"/>
      <c r="J75" s="433"/>
      <c r="K75" s="432"/>
      <c r="L75" s="423"/>
      <c r="M75" s="432"/>
      <c r="N75" s="423"/>
      <c r="O75" s="423"/>
      <c r="P75" s="181"/>
      <c r="Q75" s="182">
        <f t="shared" si="11"/>
        <v>0</v>
      </c>
      <c r="R75" s="399"/>
      <c r="S75" s="399"/>
      <c r="T75" s="271"/>
      <c r="U75" s="410"/>
      <c r="V75" s="389"/>
      <c r="W75" s="314">
        <f t="shared" si="2"/>
        <v>0</v>
      </c>
      <c r="X75" s="271"/>
      <c r="Y75" s="271"/>
      <c r="Z75" s="389"/>
      <c r="AA75" s="399"/>
      <c r="AB75" s="273">
        <f t="shared" si="3"/>
        <v>0</v>
      </c>
      <c r="AC75" s="271"/>
      <c r="AD75" s="271"/>
      <c r="AE75" s="389"/>
      <c r="AF75" s="399"/>
      <c r="AG75" s="273">
        <f t="shared" si="4"/>
        <v>0</v>
      </c>
      <c r="AH75" s="271"/>
      <c r="AI75" s="271"/>
      <c r="AJ75" s="389"/>
      <c r="AK75" s="399"/>
      <c r="AL75" s="273">
        <f t="shared" si="5"/>
        <v>0</v>
      </c>
      <c r="AM75" s="271"/>
      <c r="AN75" s="399"/>
      <c r="AO75" s="421"/>
      <c r="AP75" s="416"/>
      <c r="AQ75" s="414"/>
      <c r="AR75" s="415"/>
      <c r="AS75" s="415"/>
      <c r="AT75" s="48"/>
      <c r="AU75" s="48"/>
      <c r="AV75" s="104"/>
      <c r="AW75" s="323"/>
      <c r="AX75" s="106"/>
      <c r="AY75" s="301"/>
      <c r="AZ75" s="301"/>
      <c r="BA75" s="301"/>
      <c r="BB75" s="301"/>
      <c r="BC75" s="301"/>
      <c r="BD75" s="301"/>
      <c r="BE75" s="301"/>
      <c r="BJ75" s="294"/>
      <c r="BL75" s="294"/>
      <c r="BS75" s="294"/>
      <c r="BT75" s="294"/>
      <c r="BV75" s="294"/>
      <c r="BW75" s="294"/>
    </row>
    <row r="76" spans="1:75" s="73" customFormat="1" ht="63.75" customHeight="1" thickBot="1" x14ac:dyDescent="0.25">
      <c r="A76" s="440"/>
      <c r="B76" s="465"/>
      <c r="C76" s="460"/>
      <c r="D76" s="96"/>
      <c r="E76" s="96"/>
      <c r="F76" s="96"/>
      <c r="G76" s="461"/>
      <c r="H76" s="462"/>
      <c r="I76" s="463"/>
      <c r="J76" s="461"/>
      <c r="K76" s="477"/>
      <c r="L76" s="476"/>
      <c r="M76" s="477"/>
      <c r="N76" s="476"/>
      <c r="O76" s="476"/>
      <c r="P76" s="23"/>
      <c r="Q76" s="114">
        <f t="shared" ref="Q76" si="213">IF(P76=$P$1048376,1,IF(P76=$P$1048372,5,IF(P76=$P$1048373,4,IF(P76=$P$1048374,3,IF(P76=$P$1048375,2,0)))))</f>
        <v>0</v>
      </c>
      <c r="R76" s="478"/>
      <c r="S76" s="478"/>
      <c r="T76" s="272"/>
      <c r="U76" s="419"/>
      <c r="V76" s="389"/>
      <c r="W76" s="316">
        <f t="shared" ref="W76" si="214">IF(X76=$X$1048374,1,IF(X76=$X$1048373,2,IF(X76=$X$1048372,4,IF(P76="No_existen",5,0))))</f>
        <v>0</v>
      </c>
      <c r="X76" s="272"/>
      <c r="Y76" s="272"/>
      <c r="Z76" s="398"/>
      <c r="AA76" s="478"/>
      <c r="AB76" s="274">
        <f t="shared" ref="AB76" si="215">IF(AC76=$AD$1048373,1,IF(AC76=$AD$1048372,4,IF(P76="No_existen",5,0)))</f>
        <v>0</v>
      </c>
      <c r="AC76" s="272"/>
      <c r="AD76" s="272"/>
      <c r="AE76" s="398"/>
      <c r="AF76" s="478"/>
      <c r="AG76" s="274">
        <f t="shared" ref="AG76" si="216">IF(AH76=$AH$1048372,1,IF(AH76=$AH$1048373,4,IF(P76="No_existen",5,0)))</f>
        <v>0</v>
      </c>
      <c r="AH76" s="272"/>
      <c r="AI76" s="272"/>
      <c r="AJ76" s="398"/>
      <c r="AK76" s="478"/>
      <c r="AL76" s="274">
        <f t="shared" ref="AL76" si="217">IF(AM76="Preventivo",1,IF(AM76="Detectivo",4, IF(P76="No_existen",5,0)))</f>
        <v>0</v>
      </c>
      <c r="AM76" s="272"/>
      <c r="AN76" s="478"/>
      <c r="AO76" s="506"/>
      <c r="AP76" s="479"/>
      <c r="AQ76" s="516"/>
      <c r="AR76" s="475"/>
      <c r="AS76" s="475"/>
      <c r="AT76" s="49"/>
      <c r="AU76" s="49"/>
      <c r="AV76" s="213"/>
      <c r="AW76" s="324"/>
      <c r="AX76" s="107"/>
      <c r="AY76" s="300"/>
      <c r="AZ76" s="300"/>
      <c r="BA76" s="300"/>
      <c r="BB76" s="300"/>
      <c r="BC76" s="300"/>
      <c r="BD76" s="300"/>
      <c r="BE76" s="300"/>
      <c r="BJ76" s="294"/>
      <c r="BL76" s="294"/>
      <c r="BS76" s="294"/>
      <c r="BT76" s="294"/>
      <c r="BV76" s="294"/>
      <c r="BW76" s="294"/>
    </row>
    <row r="77" spans="1:75" x14ac:dyDescent="0.2">
      <c r="U77" s="418"/>
      <c r="Z77" s="411"/>
      <c r="AA77" s="412"/>
      <c r="AF77" s="412"/>
      <c r="AK77" s="412"/>
      <c r="AN77" s="412"/>
      <c r="AO77" s="187"/>
      <c r="AY77" s="300"/>
      <c r="AZ77" s="300"/>
      <c r="BA77" s="300"/>
      <c r="BB77" s="300"/>
      <c r="BC77" s="300"/>
      <c r="BD77" s="300"/>
      <c r="BE77" s="300"/>
    </row>
    <row r="78" spans="1:75" x14ac:dyDescent="0.2">
      <c r="U78" s="417"/>
      <c r="Z78" s="411"/>
      <c r="AA78" s="412"/>
      <c r="AF78" s="412"/>
      <c r="AK78" s="412"/>
      <c r="AN78" s="412"/>
      <c r="AO78" s="187"/>
      <c r="AY78" s="301"/>
      <c r="AZ78" s="301"/>
      <c r="BA78" s="301"/>
      <c r="BB78" s="301"/>
      <c r="BC78" s="301"/>
      <c r="BD78" s="301"/>
      <c r="BE78" s="301"/>
    </row>
    <row r="79" spans="1:75" x14ac:dyDescent="0.2">
      <c r="U79" s="417"/>
      <c r="Z79" s="411"/>
      <c r="AA79" s="412"/>
      <c r="AF79" s="412"/>
      <c r="AK79" s="412"/>
      <c r="AN79" s="412"/>
      <c r="AO79" s="187"/>
      <c r="AY79" s="300"/>
      <c r="AZ79" s="300"/>
      <c r="BA79" s="300"/>
      <c r="BB79" s="300"/>
      <c r="BC79" s="300"/>
      <c r="BD79" s="300"/>
      <c r="BE79" s="300"/>
    </row>
    <row r="80" spans="1:75" x14ac:dyDescent="0.2">
      <c r="U80" s="417"/>
      <c r="Z80" s="411"/>
      <c r="AA80" s="412"/>
      <c r="AF80" s="412"/>
      <c r="AK80" s="412"/>
      <c r="AN80" s="412"/>
      <c r="AO80" s="187"/>
      <c r="AY80" s="300"/>
      <c r="AZ80" s="300"/>
      <c r="BA80" s="300"/>
      <c r="BB80" s="300"/>
      <c r="BC80" s="300"/>
      <c r="BD80" s="300"/>
      <c r="BE80" s="300"/>
    </row>
    <row r="81" spans="20:57" x14ac:dyDescent="0.2">
      <c r="T81" s="17"/>
      <c r="U81" s="417"/>
      <c r="V81" s="229"/>
      <c r="W81" s="229"/>
      <c r="X81" s="17"/>
      <c r="Y81" s="17"/>
      <c r="Z81" s="411"/>
      <c r="AA81" s="412"/>
      <c r="AB81" s="229"/>
      <c r="AC81" s="17"/>
      <c r="AD81" s="17"/>
      <c r="AE81" s="229"/>
      <c r="AF81" s="412"/>
      <c r="AG81" s="229"/>
      <c r="AH81" s="17"/>
      <c r="AK81" s="412"/>
      <c r="AN81" s="412"/>
      <c r="AO81" s="187"/>
      <c r="AY81" s="300"/>
      <c r="AZ81" s="300"/>
      <c r="BA81" s="300"/>
      <c r="BB81" s="300"/>
      <c r="BC81" s="300"/>
      <c r="BD81" s="300"/>
      <c r="BE81" s="300"/>
    </row>
    <row r="82" spans="20:57" x14ac:dyDescent="0.2">
      <c r="U82" s="417"/>
      <c r="Z82" s="411"/>
      <c r="AA82" s="412"/>
      <c r="AF82" s="412"/>
      <c r="AK82" s="412"/>
      <c r="AN82" s="412"/>
      <c r="AO82" s="187"/>
      <c r="AY82" s="301"/>
      <c r="AZ82" s="301"/>
      <c r="BA82" s="301"/>
      <c r="BB82" s="301"/>
      <c r="BC82" s="301"/>
      <c r="BD82" s="301"/>
      <c r="BE82" s="301"/>
    </row>
    <row r="83" spans="20:57" x14ac:dyDescent="0.2">
      <c r="U83" s="417"/>
      <c r="Z83" s="411"/>
      <c r="AA83" s="412"/>
      <c r="AF83" s="412"/>
      <c r="AK83" s="412"/>
      <c r="AN83" s="412"/>
      <c r="AO83" s="187"/>
    </row>
    <row r="84" spans="20:57" x14ac:dyDescent="0.2">
      <c r="U84" s="417"/>
      <c r="Z84" s="411"/>
      <c r="AA84" s="412"/>
      <c r="AF84" s="412"/>
      <c r="AK84" s="412"/>
      <c r="AN84" s="412"/>
      <c r="AO84" s="187"/>
    </row>
    <row r="85" spans="20:57" x14ac:dyDescent="0.2">
      <c r="U85" s="417"/>
      <c r="Z85" s="411"/>
      <c r="AA85" s="412"/>
      <c r="AF85" s="412"/>
      <c r="AK85" s="412"/>
      <c r="AN85" s="412"/>
      <c r="AO85" s="187"/>
    </row>
    <row r="86" spans="20:57" x14ac:dyDescent="0.2">
      <c r="U86" s="417"/>
      <c r="Z86" s="411"/>
      <c r="AK86" s="412"/>
      <c r="AN86" s="412"/>
      <c r="AO86" s="187"/>
    </row>
    <row r="87" spans="20:57" x14ac:dyDescent="0.2">
      <c r="U87" s="417"/>
      <c r="Z87" s="411"/>
      <c r="AK87" s="412"/>
      <c r="AN87" s="412"/>
      <c r="AO87" s="187"/>
    </row>
    <row r="88" spans="20:57" x14ac:dyDescent="0.2">
      <c r="U88" s="417"/>
      <c r="Z88" s="411"/>
      <c r="AK88" s="412"/>
      <c r="AN88" s="412"/>
      <c r="AO88" s="187"/>
    </row>
    <row r="89" spans="20:57" x14ac:dyDescent="0.2">
      <c r="U89" s="417"/>
      <c r="AN89" s="19"/>
      <c r="AO89" s="187"/>
    </row>
    <row r="90" spans="20:57" x14ac:dyDescent="0.2">
      <c r="U90" s="417"/>
      <c r="AN90" s="19"/>
      <c r="AO90" s="187"/>
    </row>
    <row r="91" spans="20:57" x14ac:dyDescent="0.2">
      <c r="U91" s="417"/>
      <c r="AN91" s="19"/>
      <c r="AO91" s="187"/>
    </row>
    <row r="92" spans="20:57" x14ac:dyDescent="0.2">
      <c r="AN92" s="19"/>
      <c r="AO92" s="187"/>
    </row>
    <row r="93" spans="20:57" x14ac:dyDescent="0.2">
      <c r="AN93" s="19"/>
      <c r="AO93" s="187"/>
    </row>
    <row r="94" spans="20:57" x14ac:dyDescent="0.2">
      <c r="AN94" s="19"/>
      <c r="AO94" s="187"/>
    </row>
    <row r="95" spans="20:57" x14ac:dyDescent="0.2">
      <c r="AN95" s="19"/>
      <c r="AO95" s="187"/>
    </row>
    <row r="96" spans="20:57" x14ac:dyDescent="0.2">
      <c r="AN96" s="19"/>
      <c r="AO96" s="187"/>
    </row>
    <row r="97" spans="40:41" x14ac:dyDescent="0.2">
      <c r="AN97" s="19"/>
      <c r="AO97" s="187"/>
    </row>
    <row r="98" spans="40:41" x14ac:dyDescent="0.2">
      <c r="AN98" s="19"/>
      <c r="AO98" s="187"/>
    </row>
    <row r="99" spans="40:41" x14ac:dyDescent="0.2">
      <c r="AN99" s="19"/>
      <c r="AO99" s="187"/>
    </row>
    <row r="100" spans="40:41" x14ac:dyDescent="0.2">
      <c r="AN100" s="19"/>
      <c r="AO100" s="187"/>
    </row>
    <row r="101" spans="40:41" x14ac:dyDescent="0.2">
      <c r="AN101" s="19"/>
      <c r="AO101" s="187"/>
    </row>
    <row r="102" spans="40:41" x14ac:dyDescent="0.2">
      <c r="AN102" s="19"/>
      <c r="AO102" s="187"/>
    </row>
    <row r="103" spans="40:41" x14ac:dyDescent="0.2">
      <c r="AN103" s="19"/>
      <c r="AO103" s="187"/>
    </row>
    <row r="104" spans="40:41" x14ac:dyDescent="0.2">
      <c r="AN104" s="19"/>
      <c r="AO104" s="187"/>
    </row>
    <row r="105" spans="40:41" x14ac:dyDescent="0.2">
      <c r="AN105" s="19"/>
      <c r="AO105" s="187"/>
    </row>
    <row r="106" spans="40:41" x14ac:dyDescent="0.2">
      <c r="AN106" s="19"/>
      <c r="AO106" s="187"/>
    </row>
    <row r="107" spans="40:41" x14ac:dyDescent="0.2">
      <c r="AN107" s="19"/>
      <c r="AO107" s="187"/>
    </row>
    <row r="108" spans="40:41" x14ac:dyDescent="0.2">
      <c r="AN108" s="19"/>
    </row>
    <row r="109" spans="40:41" x14ac:dyDescent="0.2">
      <c r="AN109" s="19"/>
    </row>
    <row r="110" spans="40:41" x14ac:dyDescent="0.2">
      <c r="AN110" s="19"/>
    </row>
    <row r="111" spans="40:41" x14ac:dyDescent="0.2">
      <c r="AN111" s="19"/>
    </row>
    <row r="112" spans="40:41" x14ac:dyDescent="0.2">
      <c r="AN112" s="19"/>
    </row>
    <row r="113" spans="40:40" x14ac:dyDescent="0.2">
      <c r="AN113" s="19"/>
    </row>
    <row r="114" spans="40:40" x14ac:dyDescent="0.2">
      <c r="AN114" s="19"/>
    </row>
    <row r="115" spans="40:40" x14ac:dyDescent="0.2">
      <c r="AN115" s="19"/>
    </row>
    <row r="116" spans="40:40" x14ac:dyDescent="0.2">
      <c r="AN116" s="19"/>
    </row>
    <row r="117" spans="40:40" x14ac:dyDescent="0.2">
      <c r="AN117" s="19"/>
    </row>
    <row r="118" spans="40:40" x14ac:dyDescent="0.2">
      <c r="AN118" s="19"/>
    </row>
    <row r="119" spans="40:40" x14ac:dyDescent="0.2">
      <c r="AN119" s="19"/>
    </row>
    <row r="1048350" spans="46:46" x14ac:dyDescent="0.2">
      <c r="AT1048350" s="4"/>
    </row>
    <row r="1048351" spans="46:46" x14ac:dyDescent="0.2">
      <c r="AT1048351" s="4"/>
    </row>
    <row r="1048352" spans="46:46" x14ac:dyDescent="0.2">
      <c r="AT1048352" s="4"/>
    </row>
    <row r="1048353" spans="7:57" x14ac:dyDescent="0.2">
      <c r="AO1048353" s="188"/>
      <c r="AT1048353" s="4"/>
    </row>
    <row r="1048354" spans="7:57" x14ac:dyDescent="0.2">
      <c r="AO1048354" s="188"/>
      <c r="AT1048354" s="4"/>
    </row>
    <row r="1048355" spans="7:57" x14ac:dyDescent="0.2">
      <c r="AO1048355" s="188"/>
      <c r="AT1048355" s="4"/>
    </row>
    <row r="1048356" spans="7:57" x14ac:dyDescent="0.2">
      <c r="AO1048356" s="188"/>
      <c r="AT1048356" s="4"/>
    </row>
    <row r="1048357" spans="7:57" x14ac:dyDescent="0.2">
      <c r="AO1048357" s="188"/>
      <c r="AT1048357" s="4"/>
    </row>
    <row r="1048358" spans="7:57" x14ac:dyDescent="0.2">
      <c r="AO1048358" s="188"/>
      <c r="AT1048358" s="4"/>
    </row>
    <row r="1048359" spans="7:57" x14ac:dyDescent="0.2">
      <c r="AT1048359" s="4"/>
    </row>
    <row r="1048360" spans="7:57" x14ac:dyDescent="0.2">
      <c r="AT1048360" s="4"/>
    </row>
    <row r="1048361" spans="7:57" x14ac:dyDescent="0.2">
      <c r="AT1048361" s="4"/>
    </row>
    <row r="1048362" spans="7:57" x14ac:dyDescent="0.2">
      <c r="AT1048362" s="4"/>
    </row>
    <row r="1048363" spans="7:57" x14ac:dyDescent="0.2">
      <c r="AT1048363" s="4"/>
    </row>
    <row r="1048364" spans="7:57" x14ac:dyDescent="0.2">
      <c r="AT1048364" s="4"/>
    </row>
    <row r="1048365" spans="7:57" s="150" customFormat="1" x14ac:dyDescent="0.2">
      <c r="G1048365" s="151"/>
      <c r="H1048365" s="151"/>
      <c r="I1048365" s="151"/>
      <c r="J1048365" s="151"/>
      <c r="K1048365" s="151"/>
      <c r="L1048365" s="151"/>
      <c r="M1048365" s="151"/>
      <c r="N1048365" s="151"/>
      <c r="O1048365" s="151"/>
      <c r="P1048365" s="151"/>
      <c r="Q1048365" s="151"/>
      <c r="R1048365" s="151"/>
      <c r="S1048365" s="151"/>
      <c r="T1048365" s="151"/>
      <c r="U1048365" s="151"/>
      <c r="V1048365" s="230"/>
      <c r="W1048365" s="230"/>
      <c r="X1048365" s="151"/>
      <c r="Y1048365" s="151"/>
      <c r="Z1048365" s="230"/>
      <c r="AA1048365" s="230"/>
      <c r="AB1048365" s="230"/>
      <c r="AC1048365" s="151"/>
      <c r="AD1048365" s="151"/>
      <c r="AE1048365" s="230"/>
      <c r="AF1048365" s="230"/>
      <c r="AG1048365" s="230"/>
      <c r="AH1048365" s="151"/>
      <c r="AI1048365" s="151"/>
      <c r="AJ1048365" s="230"/>
      <c r="AK1048365" s="230"/>
      <c r="AL1048365" s="230"/>
      <c r="AM1048365" s="151"/>
      <c r="AN1048365" s="151"/>
      <c r="AO1048365" s="38"/>
      <c r="AP1048365" s="151"/>
      <c r="AQ1048365" s="151"/>
      <c r="AR1048365" s="151"/>
      <c r="AS1048365" s="151"/>
      <c r="AT1048365" s="151"/>
      <c r="AU1048365" s="152"/>
      <c r="AV1048365" s="152"/>
      <c r="AW1048365" s="152"/>
      <c r="AX1048365" s="152"/>
      <c r="AY1048365" s="152"/>
      <c r="AZ1048365" s="152"/>
      <c r="BA1048365" s="152"/>
      <c r="BB1048365" s="152"/>
      <c r="BC1048365" s="152"/>
      <c r="BD1048365" s="152"/>
      <c r="BE1048365" s="152"/>
    </row>
    <row r="1048366" spans="7:57" s="150" customFormat="1" x14ac:dyDescent="0.2">
      <c r="G1048366" s="151"/>
      <c r="H1048366" s="151"/>
      <c r="I1048366" s="151"/>
      <c r="J1048366" s="151"/>
      <c r="K1048366" s="151"/>
      <c r="L1048366" s="151"/>
      <c r="M1048366" s="151"/>
      <c r="N1048366" s="151"/>
      <c r="O1048366" s="151"/>
      <c r="P1048366" s="151"/>
      <c r="Q1048366" s="151"/>
      <c r="R1048366" s="151"/>
      <c r="S1048366" s="151"/>
      <c r="T1048366" s="151"/>
      <c r="U1048366" s="151"/>
      <c r="V1048366" s="230"/>
      <c r="W1048366" s="230"/>
      <c r="X1048366" s="151"/>
      <c r="Y1048366" s="151"/>
      <c r="Z1048366" s="230"/>
      <c r="AA1048366" s="230"/>
      <c r="AB1048366" s="230"/>
      <c r="AC1048366" s="151"/>
      <c r="AD1048366" s="151"/>
      <c r="AE1048366" s="230"/>
      <c r="AF1048366" s="230"/>
      <c r="AG1048366" s="230"/>
      <c r="AH1048366" s="151"/>
      <c r="AI1048366" s="151"/>
      <c r="AJ1048366" s="230"/>
      <c r="AK1048366" s="230"/>
      <c r="AL1048366" s="230"/>
      <c r="AM1048366" s="151"/>
      <c r="AN1048366" s="151"/>
      <c r="AO1048366" s="178"/>
      <c r="AP1048366" s="151"/>
      <c r="AQ1048366" s="151"/>
      <c r="AR1048366" s="151"/>
      <c r="AS1048366" s="151"/>
      <c r="AT1048366" s="151"/>
      <c r="AU1048366" s="152"/>
      <c r="AV1048366" s="152"/>
      <c r="AW1048366" s="152"/>
      <c r="AX1048366" s="152"/>
      <c r="AY1048366" s="152"/>
      <c r="AZ1048366" s="152"/>
      <c r="BA1048366" s="152"/>
      <c r="BB1048366" s="152"/>
      <c r="BC1048366" s="152"/>
      <c r="BD1048366" s="152"/>
      <c r="BE1048366" s="152"/>
    </row>
    <row r="1048367" spans="7:57" s="150" customFormat="1" x14ac:dyDescent="0.2">
      <c r="G1048367" s="151"/>
      <c r="H1048367" s="151"/>
      <c r="I1048367" s="151"/>
      <c r="J1048367" s="151"/>
      <c r="K1048367" s="151"/>
      <c r="L1048367" s="151"/>
      <c r="M1048367" s="151"/>
      <c r="N1048367" s="151"/>
      <c r="O1048367" s="151"/>
      <c r="P1048367" s="151"/>
      <c r="Q1048367" s="151"/>
      <c r="R1048367" s="151"/>
      <c r="S1048367" s="151"/>
      <c r="T1048367" s="151"/>
      <c r="U1048367" s="151"/>
      <c r="V1048367" s="230"/>
      <c r="W1048367" s="230"/>
      <c r="X1048367" s="151"/>
      <c r="Y1048367" s="151"/>
      <c r="Z1048367" s="230"/>
      <c r="AA1048367" s="230"/>
      <c r="AB1048367" s="230"/>
      <c r="AC1048367" s="151"/>
      <c r="AD1048367" s="151"/>
      <c r="AE1048367" s="230"/>
      <c r="AF1048367" s="230"/>
      <c r="AG1048367" s="230"/>
      <c r="AH1048367" s="151"/>
      <c r="AI1048367" s="151"/>
      <c r="AJ1048367" s="230"/>
      <c r="AK1048367" s="230"/>
      <c r="AL1048367" s="230"/>
      <c r="AM1048367" s="151"/>
      <c r="AN1048367" s="151"/>
      <c r="AO1048367" s="38"/>
      <c r="AP1048367" s="151"/>
      <c r="AQ1048367" s="151"/>
      <c r="AR1048367" s="151"/>
      <c r="AS1048367" s="151"/>
      <c r="AT1048367" s="151"/>
      <c r="AU1048367" s="152"/>
      <c r="AV1048367" s="152"/>
      <c r="AW1048367" s="152"/>
      <c r="AX1048367" s="152"/>
      <c r="AY1048367" s="152"/>
      <c r="AZ1048367" s="152"/>
      <c r="BA1048367" s="152"/>
      <c r="BB1048367" s="152"/>
      <c r="BC1048367" s="152"/>
      <c r="BD1048367" s="152"/>
      <c r="BE1048367" s="152"/>
    </row>
    <row r="1048368" spans="7:57" s="150" customFormat="1" x14ac:dyDescent="0.2">
      <c r="G1048368" s="151"/>
      <c r="H1048368" s="151"/>
      <c r="I1048368" s="151"/>
      <c r="J1048368" s="151"/>
      <c r="K1048368" s="151"/>
      <c r="L1048368" s="151"/>
      <c r="M1048368" s="151"/>
      <c r="N1048368" s="151"/>
      <c r="O1048368" s="151"/>
      <c r="P1048368" s="151"/>
      <c r="Q1048368" s="151"/>
      <c r="R1048368" s="151"/>
      <c r="S1048368" s="151"/>
      <c r="T1048368" s="151"/>
      <c r="U1048368" s="151"/>
      <c r="V1048368" s="230"/>
      <c r="W1048368" s="230"/>
      <c r="X1048368" s="151"/>
      <c r="Y1048368" s="151"/>
      <c r="Z1048368" s="230"/>
      <c r="AA1048368" s="230"/>
      <c r="AB1048368" s="230"/>
      <c r="AC1048368" s="151"/>
      <c r="AD1048368" s="151"/>
      <c r="AE1048368" s="230"/>
      <c r="AF1048368" s="230"/>
      <c r="AG1048368" s="230"/>
      <c r="AH1048368" s="151"/>
      <c r="AI1048368" s="151"/>
      <c r="AJ1048368" s="230"/>
      <c r="AK1048368" s="230"/>
      <c r="AL1048368" s="230"/>
      <c r="AM1048368" s="151"/>
      <c r="AN1048368" s="151"/>
      <c r="AO1048368" s="38"/>
      <c r="AP1048368" s="151"/>
      <c r="AQ1048368" s="151"/>
      <c r="AR1048368" s="151"/>
      <c r="AS1048368" s="151"/>
      <c r="AT1048368" s="151"/>
      <c r="AU1048368" s="152"/>
      <c r="AV1048368" s="152"/>
      <c r="AW1048368" s="152"/>
      <c r="AX1048368" s="152"/>
      <c r="AY1048368" s="152"/>
      <c r="AZ1048368" s="152"/>
      <c r="BA1048368" s="152"/>
      <c r="BB1048368" s="152"/>
      <c r="BC1048368" s="152"/>
      <c r="BD1048368" s="152"/>
      <c r="BE1048368" s="152"/>
    </row>
    <row r="1048369" spans="1:99" s="150" customFormat="1" x14ac:dyDescent="0.2">
      <c r="G1048369" s="151"/>
      <c r="H1048369" s="151"/>
      <c r="I1048369" s="151"/>
      <c r="J1048369" s="151"/>
      <c r="K1048369" s="151"/>
      <c r="L1048369" s="151"/>
      <c r="M1048369" s="151"/>
      <c r="N1048369" s="151"/>
      <c r="O1048369" s="151"/>
      <c r="P1048369" s="151"/>
      <c r="Q1048369" s="151"/>
      <c r="R1048369" s="151"/>
      <c r="S1048369" s="151"/>
      <c r="T1048369" s="151"/>
      <c r="U1048369" s="151"/>
      <c r="V1048369" s="230"/>
      <c r="W1048369" s="230"/>
      <c r="X1048369" s="151"/>
      <c r="Y1048369" s="151"/>
      <c r="Z1048369" s="230"/>
      <c r="AA1048369" s="230"/>
      <c r="AB1048369" s="230"/>
      <c r="AC1048369" s="151"/>
      <c r="AD1048369" s="151"/>
      <c r="AE1048369" s="230"/>
      <c r="AF1048369" s="230"/>
      <c r="AG1048369" s="230"/>
      <c r="AH1048369" s="151"/>
      <c r="AI1048369" s="151"/>
      <c r="AJ1048369" s="230"/>
      <c r="AK1048369" s="230"/>
      <c r="AL1048369" s="230"/>
      <c r="AM1048369" s="151"/>
      <c r="AN1048369" s="151"/>
      <c r="AO1048369" s="38"/>
      <c r="AP1048369" s="151"/>
      <c r="AQ1048369" s="151"/>
      <c r="AR1048369" s="151"/>
      <c r="AS1048369" s="151"/>
      <c r="AT1048369" s="151"/>
      <c r="AU1048369" s="152"/>
      <c r="AV1048369" s="152"/>
      <c r="AW1048369" s="152"/>
      <c r="AX1048369" s="152"/>
      <c r="AY1048369" s="152"/>
      <c r="AZ1048369" s="152"/>
      <c r="BA1048369" s="152"/>
      <c r="BB1048369" s="152"/>
      <c r="BC1048369" s="152"/>
      <c r="BD1048369" s="152"/>
      <c r="BE1048369" s="152"/>
    </row>
    <row r="1048370" spans="1:99" s="150" customFormat="1" ht="13.5" thickBot="1" x14ac:dyDescent="0.25">
      <c r="G1048370" s="151"/>
      <c r="H1048370" s="151"/>
      <c r="I1048370" s="151"/>
      <c r="J1048370" s="151"/>
      <c r="K1048370" s="151"/>
      <c r="L1048370" s="151"/>
      <c r="M1048370" s="151"/>
      <c r="N1048370" s="151"/>
      <c r="O1048370" s="151"/>
      <c r="P1048370" s="151"/>
      <c r="Q1048370" s="151"/>
      <c r="R1048370" s="151"/>
      <c r="S1048370" s="151"/>
      <c r="T1048370" s="151"/>
      <c r="U1048370" s="151"/>
      <c r="V1048370" s="230"/>
      <c r="W1048370" s="230"/>
      <c r="X1048370" s="151"/>
      <c r="Y1048370" s="151"/>
      <c r="Z1048370" s="230"/>
      <c r="AA1048370" s="230"/>
      <c r="AB1048370" s="230"/>
      <c r="AC1048370" s="151"/>
      <c r="AD1048370" s="151"/>
      <c r="AE1048370" s="230"/>
      <c r="AF1048370" s="230"/>
      <c r="AG1048370" s="230"/>
      <c r="AH1048370" s="151"/>
      <c r="AI1048370" s="151"/>
      <c r="AJ1048370" s="230"/>
      <c r="AK1048370" s="230"/>
      <c r="AL1048370" s="230"/>
      <c r="AM1048370" s="151"/>
      <c r="AN1048370" s="151"/>
      <c r="AO1048370" s="38"/>
      <c r="AP1048370" s="151"/>
      <c r="AQ1048370" s="151"/>
      <c r="AR1048370" s="151"/>
      <c r="AS1048370" s="151"/>
      <c r="AT1048370" s="151"/>
      <c r="AU1048370" s="152"/>
      <c r="AV1048370" s="152"/>
      <c r="AW1048370" s="152"/>
      <c r="AX1048370" s="152"/>
      <c r="AY1048370" s="152"/>
      <c r="AZ1048370" s="152"/>
      <c r="BA1048370" s="152"/>
      <c r="BB1048370" s="152"/>
      <c r="BC1048370" s="152"/>
      <c r="BD1048370" s="152"/>
      <c r="BE1048370" s="152"/>
    </row>
    <row r="1048371" spans="1:99" s="50" customFormat="1" ht="36" customHeight="1" thickBot="1" x14ac:dyDescent="0.25">
      <c r="A1048371" s="128" t="s">
        <v>157</v>
      </c>
      <c r="B1048371" s="189" t="s">
        <v>153</v>
      </c>
      <c r="C1048371" s="126" t="s">
        <v>310</v>
      </c>
      <c r="D1048371" s="128" t="s">
        <v>280</v>
      </c>
      <c r="E1048371" s="133" t="s">
        <v>281</v>
      </c>
      <c r="F1048371" s="133" t="s">
        <v>282</v>
      </c>
      <c r="G1048371" s="134" t="s">
        <v>311</v>
      </c>
      <c r="H1048371" s="4"/>
      <c r="I1048371" s="4"/>
      <c r="J1048371" s="4"/>
      <c r="K1048371" s="134" t="s">
        <v>25</v>
      </c>
      <c r="L1048371" s="4"/>
      <c r="M1048371" s="4"/>
      <c r="N1048371" s="4"/>
      <c r="O1048371" s="4"/>
      <c r="P1048371" s="134" t="s">
        <v>58</v>
      </c>
      <c r="Q1048371" s="4"/>
      <c r="R1048371" s="4"/>
      <c r="S1048371" s="4"/>
      <c r="T1048371" s="4"/>
      <c r="U1048371" s="4"/>
      <c r="V1048371" s="228"/>
      <c r="W1048371" s="228"/>
      <c r="X1048371" s="38" t="s">
        <v>346</v>
      </c>
      <c r="Y1048371" s="4"/>
      <c r="Z1048371" s="228"/>
      <c r="AA1048371" s="228"/>
      <c r="AB1048371" s="228"/>
      <c r="AC1048371" s="4"/>
      <c r="AD1048371" s="38" t="s">
        <v>322</v>
      </c>
      <c r="AE1048371" s="234"/>
      <c r="AF1048371" s="228"/>
      <c r="AG1048371" s="228"/>
      <c r="AH1048371" s="38" t="s">
        <v>327</v>
      </c>
      <c r="AI1048371" s="38" t="s">
        <v>326</v>
      </c>
      <c r="AJ1048371" s="234"/>
      <c r="AK1048371" s="228"/>
      <c r="AL1048371" s="228"/>
      <c r="AM1048371" s="4"/>
      <c r="AN1048371" s="4"/>
      <c r="AO1048371" s="38"/>
      <c r="AP1048371" s="4"/>
      <c r="AQ1048371" s="137" t="s">
        <v>313</v>
      </c>
      <c r="AS1048371" s="4"/>
      <c r="AT1048371" s="513" t="s">
        <v>312</v>
      </c>
      <c r="AU1048371" s="514"/>
      <c r="AV1048371" s="515"/>
      <c r="AW1048371" s="120"/>
      <c r="AX1048371" s="137" t="s">
        <v>161</v>
      </c>
      <c r="AY1048371" s="38"/>
      <c r="AZ1048371" s="154" t="s">
        <v>315</v>
      </c>
      <c r="BA1048371" s="155" t="s">
        <v>314</v>
      </c>
      <c r="BB1048371" s="252" t="s">
        <v>463</v>
      </c>
      <c r="BC1048371" s="156" t="s">
        <v>479</v>
      </c>
      <c r="BD1048371" s="250" t="s">
        <v>161</v>
      </c>
      <c r="BE1048371" s="302" t="s">
        <v>316</v>
      </c>
      <c r="BG1048371" s="507" t="s">
        <v>317</v>
      </c>
      <c r="BH1048371" s="508"/>
      <c r="BI1048371" s="508"/>
      <c r="BJ1048371" s="508"/>
      <c r="BK1048371" s="508"/>
      <c r="BL1048371" s="508"/>
      <c r="BM1048371" s="508"/>
      <c r="BN1048371" s="508"/>
      <c r="BO1048371" s="508"/>
      <c r="BP1048371" s="508"/>
      <c r="BQ1048371" s="508"/>
      <c r="BR1048371" s="508"/>
      <c r="BS1048371" s="508"/>
      <c r="BT1048371" s="508"/>
      <c r="BU1048371" s="508"/>
      <c r="BV1048371" s="508"/>
      <c r="BW1048371" s="508"/>
      <c r="BX1048371" s="508"/>
      <c r="BY1048371" s="509"/>
      <c r="CA1048371" s="510" t="s">
        <v>318</v>
      </c>
      <c r="CB1048371" s="511"/>
      <c r="CC1048371" s="511"/>
      <c r="CD1048371" s="511"/>
      <c r="CE1048371" s="511"/>
      <c r="CF1048371" s="511"/>
      <c r="CG1048371" s="511"/>
      <c r="CH1048371" s="511"/>
      <c r="CI1048371" s="511"/>
      <c r="CJ1048371" s="512"/>
      <c r="CL1048371" s="384" t="s">
        <v>319</v>
      </c>
      <c r="CM1048371" s="385"/>
      <c r="CN1048371" s="385"/>
      <c r="CO1048371" s="385"/>
      <c r="CP1048371" s="385"/>
      <c r="CQ1048371" s="385"/>
      <c r="CR1048371" s="385"/>
      <c r="CS1048371" s="385"/>
      <c r="CT1048371" s="386"/>
      <c r="CU1048371" s="331"/>
    </row>
    <row r="1048372" spans="1:99" s="50" customFormat="1" ht="108" customHeight="1" x14ac:dyDescent="0.2">
      <c r="A1048372" s="129" t="s">
        <v>153</v>
      </c>
      <c r="B1048372" s="190" t="s">
        <v>167</v>
      </c>
      <c r="C1048372" s="123" t="s">
        <v>202</v>
      </c>
      <c r="D1048372" s="129" t="s">
        <v>281</v>
      </c>
      <c r="E1048372" s="131" t="s">
        <v>38</v>
      </c>
      <c r="F1048372" s="131" t="s">
        <v>283</v>
      </c>
      <c r="G1048372" s="195" t="s">
        <v>115</v>
      </c>
      <c r="H1048372" s="196" t="s">
        <v>400</v>
      </c>
      <c r="I1048372" s="4"/>
      <c r="J1048372" s="4"/>
      <c r="K1048372" s="135" t="s">
        <v>149</v>
      </c>
      <c r="L1048372" s="4"/>
      <c r="M1048372" s="4"/>
      <c r="N1048372" s="4"/>
      <c r="O1048372" s="4"/>
      <c r="P1048372" s="135" t="s">
        <v>305</v>
      </c>
      <c r="Q1048372" s="4"/>
      <c r="R1048372" s="4"/>
      <c r="S1048372" s="4"/>
      <c r="T1048372" s="4"/>
      <c r="U1048372" s="4"/>
      <c r="V1048372" s="228"/>
      <c r="W1048372" s="228"/>
      <c r="X1048372" s="4" t="s">
        <v>347</v>
      </c>
      <c r="Y1048372" s="4"/>
      <c r="Z1048372" s="228"/>
      <c r="AA1048372" s="228"/>
      <c r="AB1048372" s="228"/>
      <c r="AC1048372" s="4"/>
      <c r="AD1048372" s="135" t="s">
        <v>323</v>
      </c>
      <c r="AE1048372" s="232"/>
      <c r="AF1048372" s="228"/>
      <c r="AG1048372" s="228"/>
      <c r="AH1048372" s="179" t="s">
        <v>321</v>
      </c>
      <c r="AI1048372" s="179" t="s">
        <v>328</v>
      </c>
      <c r="AJ1048372" s="232"/>
      <c r="AK1048372" s="228"/>
      <c r="AL1048372" s="228"/>
      <c r="AM1048372" s="4"/>
      <c r="AN1048372" s="4"/>
      <c r="AO1048372" s="38"/>
      <c r="AP1048372" s="4"/>
      <c r="AQ1048372" s="138" t="s">
        <v>152</v>
      </c>
      <c r="AT1048372" s="146" t="s">
        <v>87</v>
      </c>
      <c r="AU1048372" s="120" t="s">
        <v>88</v>
      </c>
      <c r="AV1048372" s="144" t="s">
        <v>89</v>
      </c>
      <c r="AW1048372" s="120"/>
      <c r="AX1048372" s="305" t="s">
        <v>483</v>
      </c>
      <c r="AY1048372" s="39"/>
      <c r="AZ1048372" s="248" t="s">
        <v>276</v>
      </c>
      <c r="BA1048372" s="50" t="s">
        <v>465</v>
      </c>
      <c r="BB1048372" s="299" t="s">
        <v>464</v>
      </c>
      <c r="BC1048372" s="253" t="s">
        <v>474</v>
      </c>
      <c r="BD1048372" s="306" t="s">
        <v>483</v>
      </c>
      <c r="BE1048372" s="270" t="s">
        <v>259</v>
      </c>
      <c r="BG1048372" s="162" t="str">
        <f>BD1048392</f>
        <v>RECTORÍA</v>
      </c>
      <c r="BH1048372" s="161" t="str">
        <f>BD1048390</f>
        <v>JURIDICA</v>
      </c>
      <c r="BI1048372" s="161" t="str">
        <f>BD1048397</f>
        <v>VICERRECTORIA_ADMINISTRATIVA_FINANCIERA</v>
      </c>
      <c r="BJ1048372" s="307" t="str">
        <f>BD1048399</f>
        <v xml:space="preserve">VICERRECTORÍA_INVESTIGACIONES_INNOVACIÓN_Y_EXTENSIÓN </v>
      </c>
      <c r="BK1048372" s="161" t="str">
        <f>BD1048396</f>
        <v>VICERRECTORÍA_ACADÉMICA</v>
      </c>
      <c r="BL1048372" s="307" t="str">
        <f>BD1048398</f>
        <v>VICERRECTORÍA_RESPONSABILIDAD_SOCIAL_Y_BIENESTAR_UNIVERSITARIO</v>
      </c>
      <c r="BM1048372" s="161" t="str">
        <f>BD1048391</f>
        <v>PLANEACIÓN</v>
      </c>
      <c r="BN1048372" s="161" t="str">
        <f>BD1048394</f>
        <v>RELACIONES_INTERNACIONALES</v>
      </c>
      <c r="BO1048372" s="161" t="str">
        <f>BD1048374</f>
        <v>CONTROL_INTERNO</v>
      </c>
      <c r="BP1048372" s="161" t="str">
        <f>BD1048375</f>
        <v>CONTROL_INTERNO_DISCIPLINARIO</v>
      </c>
      <c r="BQ1048372" s="161" t="str">
        <f>BD1048395</f>
        <v>SECRETARIA_GENERAL</v>
      </c>
      <c r="BR1048372" s="161" t="str">
        <f>BD1048389</f>
        <v>GESTIÓN_FINANCIERA</v>
      </c>
      <c r="BS1048372" s="307" t="str">
        <f>BD1048388</f>
        <v>GESTIÓN_DE_TECNOLOGÍAS_INFORMÁTICAS_Y_SISTEMAS_DE_INFORMACIÓN</v>
      </c>
      <c r="BT1048372" s="307" t="str">
        <f>BD1048387</f>
        <v>GESTIÓN_DEL_TALENTO_HUMANO</v>
      </c>
      <c r="BU1048372" s="161" t="str">
        <f>BD1048386</f>
        <v>GESTIÓN_DE_SERVICIOS_INSTITUCIONALES</v>
      </c>
      <c r="BV1048372" s="307" t="str">
        <f>BD1048393</f>
        <v>RECURSOS_INFORMÁTICOS_Y_EDUCATIVOS_CRIE</v>
      </c>
      <c r="BW1048372" s="307" t="str">
        <f>BD1048372</f>
        <v>ADMISIONES_REGISTRO_Y_CONTROL_ACADÉMICO</v>
      </c>
      <c r="BX1048372" s="161" t="str">
        <f>BD1048373</f>
        <v>BIBLIOTECA_E_INFORMACIÓN_CIENTIFICA</v>
      </c>
      <c r="BY1048372" s="170" t="s">
        <v>425</v>
      </c>
      <c r="CA1048372" s="171" t="s">
        <v>201</v>
      </c>
      <c r="CB1048372" s="172" t="s">
        <v>200</v>
      </c>
      <c r="CC1048372" s="173" t="s">
        <v>197</v>
      </c>
      <c r="CD1048372" s="173" t="s">
        <v>198</v>
      </c>
      <c r="CE1048372" s="173" t="s">
        <v>199</v>
      </c>
      <c r="CF1048372" s="173" t="s">
        <v>193</v>
      </c>
      <c r="CG1048372" s="173" t="s">
        <v>454</v>
      </c>
      <c r="CH1048372" s="173" t="s">
        <v>195</v>
      </c>
      <c r="CI1048372" s="173" t="s">
        <v>194</v>
      </c>
      <c r="CJ1048372" s="174" t="s">
        <v>196</v>
      </c>
      <c r="CL1048372" s="332" t="s">
        <v>307</v>
      </c>
      <c r="CM1048372" s="173" t="s">
        <v>262</v>
      </c>
      <c r="CN1048372" s="173" t="s">
        <v>265</v>
      </c>
      <c r="CO1048372" s="173" t="s">
        <v>263</v>
      </c>
      <c r="CP1048372" s="173" t="s">
        <v>261</v>
      </c>
      <c r="CQ1048372" s="173" t="s">
        <v>271</v>
      </c>
      <c r="CR1048372" s="173" t="s">
        <v>269</v>
      </c>
      <c r="CS1048372" s="173" t="s">
        <v>272</v>
      </c>
      <c r="CT1048372" s="174" t="s">
        <v>480</v>
      </c>
    </row>
    <row r="1048373" spans="1:99" s="50" customFormat="1" ht="105.75" thickBot="1" x14ac:dyDescent="0.25">
      <c r="A1048373" s="129" t="s">
        <v>158</v>
      </c>
      <c r="B1048373" s="190" t="s">
        <v>154</v>
      </c>
      <c r="C1048373" s="124" t="s">
        <v>203</v>
      </c>
      <c r="D1048373" s="130" t="s">
        <v>282</v>
      </c>
      <c r="E1048373" s="131" t="s">
        <v>37</v>
      </c>
      <c r="F1048373" s="131" t="s">
        <v>41</v>
      </c>
      <c r="G1048373" s="195" t="s">
        <v>111</v>
      </c>
      <c r="H1048373" s="135" t="s">
        <v>401</v>
      </c>
      <c r="I1048373" s="4"/>
      <c r="J1048373" s="4"/>
      <c r="K1048373" s="135" t="s">
        <v>150</v>
      </c>
      <c r="L1048373" s="4"/>
      <c r="M1048373" s="4"/>
      <c r="N1048373" s="4"/>
      <c r="O1048373" s="4"/>
      <c r="P1048373" s="135" t="s">
        <v>415</v>
      </c>
      <c r="Q1048373" s="4"/>
      <c r="R1048373" s="4"/>
      <c r="S1048373" s="4"/>
      <c r="T1048373" s="4"/>
      <c r="U1048373" s="4"/>
      <c r="V1048373" s="228"/>
      <c r="W1048373" s="228"/>
      <c r="X1048373" s="4" t="s">
        <v>348</v>
      </c>
      <c r="Y1048373" s="4"/>
      <c r="Z1048373" s="228"/>
      <c r="AA1048373" s="228"/>
      <c r="AB1048373" s="228"/>
      <c r="AC1048373" s="4"/>
      <c r="AD1048373" s="135" t="s">
        <v>324</v>
      </c>
      <c r="AE1048373" s="232"/>
      <c r="AF1048373" s="228"/>
      <c r="AG1048373" s="228"/>
      <c r="AH1048373" s="139" t="s">
        <v>325</v>
      </c>
      <c r="AI1048373" s="138" t="s">
        <v>329</v>
      </c>
      <c r="AJ1048373" s="232"/>
      <c r="AK1048373" s="228"/>
      <c r="AL1048373" s="228"/>
      <c r="AM1048373" s="4"/>
      <c r="AN1048373" s="4"/>
      <c r="AO1048373" s="38"/>
      <c r="AP1048373" s="4"/>
      <c r="AQ1048373" s="138" t="s">
        <v>88</v>
      </c>
      <c r="AT1048373" s="147" t="s">
        <v>90</v>
      </c>
      <c r="AU1048373" s="102" t="s">
        <v>91</v>
      </c>
      <c r="AV1048373" s="142" t="s">
        <v>92</v>
      </c>
      <c r="AW1048373" s="102"/>
      <c r="AX1048373" s="153" t="s">
        <v>192</v>
      </c>
      <c r="AY1048373" s="39"/>
      <c r="AZ1048373" s="248" t="s">
        <v>489</v>
      </c>
      <c r="BA1048373" s="50" t="s">
        <v>467</v>
      </c>
      <c r="BB1048373" s="299" t="s">
        <v>466</v>
      </c>
      <c r="BC1048373" s="253" t="s">
        <v>475</v>
      </c>
      <c r="BD1048373" s="251" t="s">
        <v>192</v>
      </c>
      <c r="BE1048373" s="270" t="s">
        <v>181</v>
      </c>
      <c r="BG1048373" s="164" t="s">
        <v>166</v>
      </c>
      <c r="BH1048373" s="145" t="s">
        <v>166</v>
      </c>
      <c r="BI1048373" s="145" t="s">
        <v>167</v>
      </c>
      <c r="BJ1048373" s="145" t="s">
        <v>168</v>
      </c>
      <c r="BK1048373" s="145" t="s">
        <v>167</v>
      </c>
      <c r="BL1048373" s="145" t="s">
        <v>154</v>
      </c>
      <c r="BM1048373" s="145" t="s">
        <v>167</v>
      </c>
      <c r="BN1048373" s="145" t="s">
        <v>155</v>
      </c>
      <c r="BO1048373" s="145" t="s">
        <v>169</v>
      </c>
      <c r="BP1048373" s="145" t="s">
        <v>169</v>
      </c>
      <c r="BQ1048373" s="145" t="s">
        <v>166</v>
      </c>
      <c r="BR1048373" s="145" t="s">
        <v>166</v>
      </c>
      <c r="BS1048373" s="145" t="s">
        <v>166</v>
      </c>
      <c r="BT1048373" s="145" t="s">
        <v>166</v>
      </c>
      <c r="BU1048373" s="145" t="s">
        <v>166</v>
      </c>
      <c r="BV1048373" s="145" t="s">
        <v>166</v>
      </c>
      <c r="BW1048373" s="145" t="s">
        <v>154</v>
      </c>
      <c r="BX1048373" s="145" t="s">
        <v>154</v>
      </c>
      <c r="BY1048373" s="270" t="s">
        <v>170</v>
      </c>
      <c r="CA1048373" s="163" t="s">
        <v>154</v>
      </c>
      <c r="CB1048373" s="145" t="s">
        <v>154</v>
      </c>
      <c r="CC1048373" s="145" t="s">
        <v>154</v>
      </c>
      <c r="CD1048373" s="145" t="s">
        <v>154</v>
      </c>
      <c r="CE1048373" s="145" t="s">
        <v>154</v>
      </c>
      <c r="CF1048373" s="145" t="s">
        <v>154</v>
      </c>
      <c r="CG1048373" s="145" t="s">
        <v>154</v>
      </c>
      <c r="CH1048373" s="145" t="s">
        <v>154</v>
      </c>
      <c r="CI1048373" s="145" t="s">
        <v>154</v>
      </c>
      <c r="CJ1048373" s="158" t="s">
        <v>154</v>
      </c>
      <c r="CL1048373" s="175" t="s">
        <v>171</v>
      </c>
      <c r="CM1048373" s="168" t="s">
        <v>171</v>
      </c>
      <c r="CN1048373" s="168" t="s">
        <v>171</v>
      </c>
      <c r="CO1048373" s="168" t="s">
        <v>171</v>
      </c>
      <c r="CP1048373" s="168" t="s">
        <v>171</v>
      </c>
      <c r="CQ1048373" s="168" t="s">
        <v>171</v>
      </c>
      <c r="CR1048373" s="168" t="s">
        <v>171</v>
      </c>
      <c r="CS1048373" s="168" t="s">
        <v>171</v>
      </c>
      <c r="CT1048373" s="160" t="s">
        <v>171</v>
      </c>
    </row>
    <row r="1048374" spans="1:99" ht="127.9" customHeight="1" thickBot="1" x14ac:dyDescent="0.25">
      <c r="A1048374" s="130" t="s">
        <v>399</v>
      </c>
      <c r="B1048374" s="190" t="s">
        <v>168</v>
      </c>
      <c r="C1048374" s="124" t="s">
        <v>204</v>
      </c>
      <c r="E1048374" s="131" t="s">
        <v>238</v>
      </c>
      <c r="F1048374" s="131" t="s">
        <v>237</v>
      </c>
      <c r="G1048374" s="195" t="s">
        <v>143</v>
      </c>
      <c r="H1048374" s="136" t="s">
        <v>414</v>
      </c>
      <c r="K1048374" s="135" t="s">
        <v>105</v>
      </c>
      <c r="P1048374" s="135" t="s">
        <v>350</v>
      </c>
      <c r="X1048374" s="4" t="s">
        <v>349</v>
      </c>
      <c r="AD1048374" s="102"/>
      <c r="AE1048374" s="232"/>
      <c r="AI1048374" s="138" t="s">
        <v>330</v>
      </c>
      <c r="AJ1048374" s="232"/>
      <c r="AQ1048374" s="139" t="s">
        <v>89</v>
      </c>
      <c r="AS1048374" s="50"/>
      <c r="AT1048374" s="147"/>
      <c r="AU1048374" s="102" t="s">
        <v>93</v>
      </c>
      <c r="AV1048374" s="142" t="s">
        <v>91</v>
      </c>
      <c r="AW1048374" s="102"/>
      <c r="AX1048374" s="153" t="s">
        <v>191</v>
      </c>
      <c r="AY1048374" s="39"/>
      <c r="AZ1048374" s="248" t="s">
        <v>277</v>
      </c>
      <c r="BA1048374" s="50" t="s">
        <v>469</v>
      </c>
      <c r="BB1048374" s="299" t="s">
        <v>468</v>
      </c>
      <c r="BC1048374" s="254" t="s">
        <v>476</v>
      </c>
      <c r="BD1048374" s="251" t="s">
        <v>191</v>
      </c>
      <c r="BE1048374" s="270" t="s">
        <v>179</v>
      </c>
      <c r="BG1048374" s="164" t="s">
        <v>167</v>
      </c>
      <c r="BH1048374" s="127"/>
      <c r="BI1048374" s="145" t="s">
        <v>166</v>
      </c>
      <c r="BJ1048374" s="145" t="s">
        <v>171</v>
      </c>
      <c r="BK1048374" s="145" t="s">
        <v>154</v>
      </c>
      <c r="BL1048374" s="145" t="s">
        <v>165</v>
      </c>
      <c r="BM1048374" s="145" t="s">
        <v>166</v>
      </c>
      <c r="BN1048374" s="127"/>
      <c r="BO1048374" s="145"/>
      <c r="BP1048374" s="145"/>
      <c r="BQ1048374" s="145"/>
      <c r="BR1048374" s="127"/>
      <c r="BS1048374" s="127"/>
      <c r="BT1048374" s="145" t="s">
        <v>165</v>
      </c>
      <c r="BU1048374" s="145" t="s">
        <v>169</v>
      </c>
      <c r="BV1048374" s="145"/>
      <c r="BW1048374" s="145"/>
      <c r="BX1048374" s="127"/>
      <c r="BY1048374" s="165"/>
      <c r="CA1048374" s="163" t="s">
        <v>168</v>
      </c>
      <c r="CB1048374" s="145" t="s">
        <v>168</v>
      </c>
      <c r="CC1048374" s="145" t="s">
        <v>168</v>
      </c>
      <c r="CD1048374" s="145" t="s">
        <v>168</v>
      </c>
      <c r="CE1048374" s="145" t="s">
        <v>168</v>
      </c>
      <c r="CF1048374" s="145" t="s">
        <v>168</v>
      </c>
      <c r="CG1048374" s="145" t="s">
        <v>168</v>
      </c>
      <c r="CH1048374" s="145" t="s">
        <v>168</v>
      </c>
      <c r="CI1048374" s="145" t="s">
        <v>168</v>
      </c>
      <c r="CJ1048374" s="158" t="s">
        <v>168</v>
      </c>
    </row>
    <row r="1048375" spans="1:99" ht="102" x14ac:dyDescent="0.2">
      <c r="B1048375" s="121" t="s">
        <v>171</v>
      </c>
      <c r="C1048375" s="124" t="s">
        <v>205</v>
      </c>
      <c r="E1048375" s="131" t="s">
        <v>36</v>
      </c>
      <c r="F1048375" s="131" t="s">
        <v>40</v>
      </c>
      <c r="G1048375" s="135" t="s">
        <v>112</v>
      </c>
      <c r="K1048375" s="135" t="s">
        <v>151</v>
      </c>
      <c r="P1048375" s="135" t="s">
        <v>343</v>
      </c>
      <c r="AD1048375" s="102"/>
      <c r="AE1048375" s="232"/>
      <c r="AI1048375" s="138" t="s">
        <v>482</v>
      </c>
      <c r="AJ1048375" s="232"/>
      <c r="AQ1048375" s="50"/>
      <c r="AS1048375" s="50"/>
      <c r="AT1048375" s="147"/>
      <c r="AU1048375" s="102" t="s">
        <v>94</v>
      </c>
      <c r="AV1048375" s="142" t="s">
        <v>93</v>
      </c>
      <c r="AW1048375" s="102"/>
      <c r="AX1048375" s="153" t="s">
        <v>184</v>
      </c>
      <c r="AY1048375" s="39"/>
      <c r="AZ1048375" s="248" t="s">
        <v>471</v>
      </c>
      <c r="BA1048375" s="50" t="s">
        <v>160</v>
      </c>
      <c r="BB1048375" s="299" t="s">
        <v>470</v>
      </c>
      <c r="BC1048375" s="253" t="s">
        <v>477</v>
      </c>
      <c r="BD1048375" s="251" t="s">
        <v>184</v>
      </c>
      <c r="BE1048375" s="270" t="s">
        <v>173</v>
      </c>
      <c r="BG1048375" s="164"/>
      <c r="BH1048375" s="127"/>
      <c r="BI1048375" s="145" t="s">
        <v>171</v>
      </c>
      <c r="BJ1048375" s="145" t="s">
        <v>154</v>
      </c>
      <c r="BK1048375" s="145" t="s">
        <v>156</v>
      </c>
      <c r="BL1048375" s="145"/>
      <c r="BM1048375" s="145" t="s">
        <v>170</v>
      </c>
      <c r="BN1048375" s="127"/>
      <c r="BO1048375" s="127"/>
      <c r="BP1048375" s="127"/>
      <c r="BQ1048375" s="127"/>
      <c r="BR1048375" s="127"/>
      <c r="BS1048375" s="127"/>
      <c r="BT1048375" s="127"/>
      <c r="BU1048375" s="127"/>
      <c r="BV1048375" s="127"/>
      <c r="BW1048375" s="127"/>
      <c r="BX1048375" s="127"/>
      <c r="BY1048375" s="165"/>
      <c r="CA1048375" s="163" t="s">
        <v>171</v>
      </c>
      <c r="CB1048375" s="145" t="s">
        <v>171</v>
      </c>
      <c r="CC1048375" s="145" t="s">
        <v>171</v>
      </c>
      <c r="CD1048375" s="145" t="s">
        <v>171</v>
      </c>
      <c r="CE1048375" s="145" t="s">
        <v>171</v>
      </c>
      <c r="CF1048375" s="145" t="s">
        <v>171</v>
      </c>
      <c r="CG1048375" s="145" t="s">
        <v>171</v>
      </c>
      <c r="CH1048375" s="145" t="s">
        <v>171</v>
      </c>
      <c r="CI1048375" s="145" t="s">
        <v>171</v>
      </c>
      <c r="CJ1048375" s="158" t="s">
        <v>171</v>
      </c>
    </row>
    <row r="1048376" spans="1:99" ht="192" customHeight="1" thickBot="1" x14ac:dyDescent="0.25">
      <c r="B1048376" s="121" t="s">
        <v>166</v>
      </c>
      <c r="C1048376" s="123" t="s">
        <v>206</v>
      </c>
      <c r="E1048376" s="131" t="s">
        <v>35</v>
      </c>
      <c r="F1048376" s="131" t="s">
        <v>39</v>
      </c>
      <c r="G1048376" s="135" t="s">
        <v>146</v>
      </c>
      <c r="K1048376" s="136" t="s">
        <v>128</v>
      </c>
      <c r="P1048376" s="136" t="s">
        <v>344</v>
      </c>
      <c r="AI1048376" s="138" t="s">
        <v>331</v>
      </c>
      <c r="AJ1048376" s="232"/>
      <c r="AQ1048376" s="50"/>
      <c r="AS1048376" s="50"/>
      <c r="AT1048376" s="148"/>
      <c r="AU1048376" s="149"/>
      <c r="AV1048376" s="143" t="s">
        <v>94</v>
      </c>
      <c r="AW1048376" s="102"/>
      <c r="AX1048376" s="298" t="s">
        <v>201</v>
      </c>
      <c r="AY1048376" s="39"/>
      <c r="AZ1048376" s="249" t="s">
        <v>490</v>
      </c>
      <c r="BA1048376" s="157" t="s">
        <v>473</v>
      </c>
      <c r="BB1048376" s="255" t="s">
        <v>472</v>
      </c>
      <c r="BC1048376" s="256" t="s">
        <v>478</v>
      </c>
      <c r="BD1048376" s="303" t="s">
        <v>201</v>
      </c>
      <c r="BE1048376" s="270" t="s">
        <v>308</v>
      </c>
      <c r="BG1048376" s="166"/>
      <c r="BH1048376" s="127"/>
      <c r="BI1048376" s="145" t="s">
        <v>165</v>
      </c>
      <c r="BJ1048376" s="145" t="s">
        <v>170</v>
      </c>
      <c r="BK1048376" s="145" t="s">
        <v>170</v>
      </c>
      <c r="BL1048376" s="145"/>
      <c r="BM1048376" s="127"/>
      <c r="BN1048376" s="127"/>
      <c r="BO1048376" s="127"/>
      <c r="BP1048376" s="127"/>
      <c r="BQ1048376" s="127"/>
      <c r="BR1048376" s="127"/>
      <c r="BS1048376" s="127"/>
      <c r="BT1048376" s="127"/>
      <c r="BU1048376" s="127"/>
      <c r="BV1048376" s="127"/>
      <c r="BW1048376" s="127"/>
      <c r="BX1048376" s="127"/>
      <c r="BY1048376" s="165"/>
      <c r="CA1048376" s="175" t="s">
        <v>166</v>
      </c>
      <c r="CB1048376" s="168" t="s">
        <v>166</v>
      </c>
      <c r="CC1048376" s="168" t="s">
        <v>166</v>
      </c>
      <c r="CD1048376" s="168" t="s">
        <v>166</v>
      </c>
      <c r="CE1048376" s="168" t="s">
        <v>166</v>
      </c>
      <c r="CF1048376" s="168" t="s">
        <v>166</v>
      </c>
      <c r="CG1048376" s="168" t="s">
        <v>166</v>
      </c>
      <c r="CH1048376" s="168" t="s">
        <v>166</v>
      </c>
      <c r="CI1048376" s="168" t="s">
        <v>166</v>
      </c>
      <c r="CJ1048376" s="160" t="s">
        <v>166</v>
      </c>
    </row>
    <row r="1048377" spans="1:99" ht="64.5" thickBot="1" x14ac:dyDescent="0.25">
      <c r="B1048377" s="121" t="s">
        <v>169</v>
      </c>
      <c r="C1048377" s="123" t="s">
        <v>209</v>
      </c>
      <c r="E1048377" s="132" t="s">
        <v>34</v>
      </c>
      <c r="F1048377" s="132" t="s">
        <v>236</v>
      </c>
      <c r="G1048377" s="135" t="s">
        <v>108</v>
      </c>
      <c r="AI1048377" s="138" t="s">
        <v>332</v>
      </c>
      <c r="AJ1048377" s="232"/>
      <c r="AQ1048377" s="50"/>
      <c r="AS1048377" s="50"/>
      <c r="AX1048377" s="298" t="s">
        <v>200</v>
      </c>
      <c r="BD1048377" s="304" t="s">
        <v>200</v>
      </c>
      <c r="BE1048377" s="270" t="s">
        <v>495</v>
      </c>
      <c r="BH1048377" s="167"/>
      <c r="BI1048377" s="325" t="s">
        <v>169</v>
      </c>
      <c r="BJ1048377" s="167"/>
      <c r="BK1048377" s="168" t="s">
        <v>165</v>
      </c>
      <c r="BL1048377" s="168"/>
      <c r="BM1048377" s="167"/>
      <c r="BN1048377" s="167"/>
      <c r="BO1048377" s="167"/>
      <c r="BP1048377" s="167"/>
      <c r="BQ1048377" s="167"/>
      <c r="BR1048377" s="167"/>
      <c r="BS1048377" s="167"/>
      <c r="BT1048377" s="167"/>
      <c r="BU1048377" s="167"/>
      <c r="BV1048377" s="167"/>
      <c r="BW1048377" s="167"/>
      <c r="BX1048377" s="167"/>
      <c r="BY1048377" s="169"/>
    </row>
    <row r="1048378" spans="1:99" ht="128.25" thickBot="1" x14ac:dyDescent="0.25">
      <c r="B1048378" s="121" t="s">
        <v>170</v>
      </c>
      <c r="C1048378" s="123" t="s">
        <v>210</v>
      </c>
      <c r="E1048378" s="131" t="s">
        <v>113</v>
      </c>
      <c r="G1048378" s="135" t="s">
        <v>110</v>
      </c>
      <c r="H1048378" s="503" t="s">
        <v>26</v>
      </c>
      <c r="I1048378" s="504"/>
      <c r="J1048378" s="504"/>
      <c r="K1048378" s="504"/>
      <c r="L1048378" s="504"/>
      <c r="M1048378" s="504"/>
      <c r="N1048378" s="504"/>
      <c r="O1048378" s="504"/>
      <c r="P1048378" s="504"/>
      <c r="Q1048378" s="504"/>
      <c r="R1048378" s="504"/>
      <c r="S1048378" s="504"/>
      <c r="T1048378" s="504"/>
      <c r="U1048378" s="504"/>
      <c r="V1048378" s="504"/>
      <c r="W1048378" s="504"/>
      <c r="X1048378" s="504"/>
      <c r="Y1048378" s="504"/>
      <c r="Z1048378" s="504"/>
      <c r="AA1048378" s="504"/>
      <c r="AB1048378" s="504"/>
      <c r="AC1048378" s="504"/>
      <c r="AD1048378" s="505"/>
      <c r="AE1048378" s="235"/>
      <c r="AF1048378" s="236"/>
      <c r="AG1048378" s="236"/>
      <c r="AH1048378" s="178"/>
      <c r="AI1048378" s="138" t="s">
        <v>333</v>
      </c>
      <c r="AJ1048378" s="237"/>
      <c r="AK1048378" s="236"/>
      <c r="AL1048378" s="236"/>
      <c r="AM1048378" s="178"/>
      <c r="AN1048378" s="178"/>
      <c r="AP1048378" s="178"/>
      <c r="AQ1048378" s="178"/>
      <c r="AS1048378" s="50"/>
      <c r="AX1048378" s="153" t="s">
        <v>197</v>
      </c>
      <c r="BD1048378" s="159" t="s">
        <v>197</v>
      </c>
      <c r="BE1048378" s="270" t="s">
        <v>496</v>
      </c>
      <c r="BI1048378" s="168" t="s">
        <v>170</v>
      </c>
      <c r="BK1048378" s="1"/>
      <c r="BL1048378" s="1"/>
    </row>
    <row r="1048379" spans="1:99" ht="64.5" thickBot="1" x14ac:dyDescent="0.25">
      <c r="B1048379" s="121" t="s">
        <v>155</v>
      </c>
      <c r="C1048379" s="123" t="s">
        <v>208</v>
      </c>
      <c r="G1048379" s="135" t="s">
        <v>109</v>
      </c>
      <c r="H1048379" s="141" t="s">
        <v>115</v>
      </c>
      <c r="I1048379" s="141" t="s">
        <v>111</v>
      </c>
      <c r="J1048379" s="141" t="s">
        <v>143</v>
      </c>
      <c r="K1048379" s="141" t="s">
        <v>112</v>
      </c>
      <c r="L1048379" s="141" t="s">
        <v>146</v>
      </c>
      <c r="M1048379" s="144" t="s">
        <v>108</v>
      </c>
      <c r="N1048379" s="38"/>
      <c r="O1048379" s="141" t="s">
        <v>110</v>
      </c>
      <c r="P1048379" s="141" t="s">
        <v>109</v>
      </c>
      <c r="Q1048379" s="141" t="s">
        <v>114</v>
      </c>
      <c r="T1048379" s="141" t="s">
        <v>106</v>
      </c>
      <c r="U1048379" s="120"/>
      <c r="V1048379" s="231"/>
      <c r="W1048379" s="231"/>
      <c r="X1048379" s="120"/>
      <c r="Y1048379" s="120"/>
      <c r="Z1048379" s="231"/>
      <c r="AC1048379" s="141" t="s">
        <v>147</v>
      </c>
      <c r="AD1048379" s="141" t="s">
        <v>42</v>
      </c>
      <c r="AE1048379" s="231"/>
      <c r="AF1048379" s="233"/>
      <c r="AG1048379" s="233"/>
      <c r="AH1048379" s="50"/>
      <c r="AI1048379" s="180" t="s">
        <v>334</v>
      </c>
      <c r="AJ1048379" s="232"/>
      <c r="AS1048379" s="50"/>
      <c r="AU1048379" s="47"/>
      <c r="AV1048379" s="47"/>
      <c r="AW1048379" s="47"/>
      <c r="AX1048379" s="153" t="s">
        <v>198</v>
      </c>
      <c r="AY1048379" s="47"/>
      <c r="AZ1048379" s="47"/>
      <c r="BA1048379" s="47"/>
      <c r="BB1048379" s="47"/>
      <c r="BC1048379" s="47"/>
      <c r="BD1048379" s="159" t="s">
        <v>198</v>
      </c>
      <c r="BE1048379" s="270" t="s">
        <v>497</v>
      </c>
    </row>
    <row r="1048380" spans="1:99" ht="102.75" thickBot="1" x14ac:dyDescent="0.25">
      <c r="B1048380" s="121" t="s">
        <v>156</v>
      </c>
      <c r="C1048380" s="123" t="s">
        <v>435</v>
      </c>
      <c r="G1048380" s="135" t="s">
        <v>114</v>
      </c>
      <c r="H1048380" s="140" t="s">
        <v>140</v>
      </c>
      <c r="I1048380" s="138" t="s">
        <v>140</v>
      </c>
      <c r="J1048380" s="138" t="s">
        <v>140</v>
      </c>
      <c r="K1048380" s="138" t="s">
        <v>140</v>
      </c>
      <c r="L1048380" s="140" t="s">
        <v>140</v>
      </c>
      <c r="M1048380" s="142" t="s">
        <v>140</v>
      </c>
      <c r="O1048380" s="138" t="s">
        <v>140</v>
      </c>
      <c r="P1048380" s="140" t="s">
        <v>140</v>
      </c>
      <c r="Q1048380" s="138" t="s">
        <v>140</v>
      </c>
      <c r="T1048380" s="138" t="s">
        <v>140</v>
      </c>
      <c r="U1048380" s="102"/>
      <c r="V1048380" s="232"/>
      <c r="W1048380" s="232"/>
      <c r="X1048380" s="102"/>
      <c r="Y1048380" s="102"/>
      <c r="Z1048380" s="232"/>
      <c r="AC1048380" s="140" t="s">
        <v>140</v>
      </c>
      <c r="AD1048380" s="138" t="s">
        <v>140</v>
      </c>
      <c r="AE1048380" s="232"/>
      <c r="AF1048380" s="233"/>
      <c r="AG1048380" s="233"/>
      <c r="AH1048380" s="50"/>
      <c r="AI1048380" s="138" t="s">
        <v>335</v>
      </c>
      <c r="AJ1048380" s="232"/>
      <c r="AS1048380" s="50"/>
      <c r="AU1048380" s="47"/>
      <c r="AX1048380" s="153" t="s">
        <v>199</v>
      </c>
      <c r="AZ1048380" s="387" t="s">
        <v>399</v>
      </c>
      <c r="BA1048380" s="388"/>
      <c r="BD1048380" s="159" t="s">
        <v>199</v>
      </c>
      <c r="BE1048380" s="270" t="s">
        <v>498</v>
      </c>
      <c r="BZ1048380" s="50"/>
    </row>
    <row r="1048381" spans="1:99" ht="64.5" thickBot="1" x14ac:dyDescent="0.25">
      <c r="B1048381" s="122" t="s">
        <v>165</v>
      </c>
      <c r="C1048381" s="125" t="s">
        <v>207</v>
      </c>
      <c r="G1048381" s="135" t="s">
        <v>106</v>
      </c>
      <c r="H1048381" s="138" t="s">
        <v>144</v>
      </c>
      <c r="I1048381" s="138" t="s">
        <v>144</v>
      </c>
      <c r="J1048381" s="138" t="s">
        <v>144</v>
      </c>
      <c r="K1048381" s="138" t="s">
        <v>144</v>
      </c>
      <c r="L1048381" s="138" t="s">
        <v>144</v>
      </c>
      <c r="M1048381" s="142" t="s">
        <v>144</v>
      </c>
      <c r="O1048381" s="138" t="s">
        <v>144</v>
      </c>
      <c r="P1048381" s="138" t="s">
        <v>144</v>
      </c>
      <c r="Q1048381" s="138" t="s">
        <v>141</v>
      </c>
      <c r="T1048381" s="138" t="s">
        <v>144</v>
      </c>
      <c r="U1048381" s="102"/>
      <c r="V1048381" s="232"/>
      <c r="W1048381" s="232"/>
      <c r="X1048381" s="102"/>
      <c r="Y1048381" s="102"/>
      <c r="Z1048381" s="232"/>
      <c r="AC1048381" s="138" t="s">
        <v>144</v>
      </c>
      <c r="AD1048381" s="138" t="s">
        <v>144</v>
      </c>
      <c r="AE1048381" s="232"/>
      <c r="AF1048381" s="233"/>
      <c r="AG1048381" s="233"/>
      <c r="AH1048381" s="50"/>
      <c r="AI1048381" s="139" t="s">
        <v>336</v>
      </c>
      <c r="AS1048381" s="50"/>
      <c r="AX1048381" s="153" t="s">
        <v>193</v>
      </c>
      <c r="AZ1048381" s="191" t="s">
        <v>272</v>
      </c>
      <c r="BA1048381" s="192" t="s">
        <v>270</v>
      </c>
      <c r="BD1048381" s="159" t="s">
        <v>193</v>
      </c>
      <c r="BE1048381" s="270" t="s">
        <v>499</v>
      </c>
    </row>
    <row r="1048382" spans="1:99" ht="30.75" customHeight="1" thickBot="1" x14ac:dyDescent="0.25">
      <c r="B1048382" s="102"/>
      <c r="C1048382" s="102"/>
      <c r="G1048382" s="135" t="s">
        <v>148</v>
      </c>
      <c r="H1048382" s="138" t="s">
        <v>141</v>
      </c>
      <c r="I1048382" s="138" t="s">
        <v>141</v>
      </c>
      <c r="J1048382" s="139" t="s">
        <v>141</v>
      </c>
      <c r="K1048382" s="138" t="s">
        <v>141</v>
      </c>
      <c r="L1048382" s="138" t="s">
        <v>141</v>
      </c>
      <c r="M1048382" s="142" t="s">
        <v>141</v>
      </c>
      <c r="O1048382" s="138" t="s">
        <v>141</v>
      </c>
      <c r="P1048382" s="138" t="s">
        <v>141</v>
      </c>
      <c r="Q1048382" s="139" t="s">
        <v>142</v>
      </c>
      <c r="T1048382" s="138" t="s">
        <v>141</v>
      </c>
      <c r="U1048382" s="102"/>
      <c r="V1048382" s="232"/>
      <c r="W1048382" s="232"/>
      <c r="X1048382" s="102"/>
      <c r="Y1048382" s="102"/>
      <c r="Z1048382" s="232"/>
      <c r="AC1048382" s="138" t="s">
        <v>141</v>
      </c>
      <c r="AD1048382" s="138" t="s">
        <v>141</v>
      </c>
      <c r="AE1048382" s="232"/>
      <c r="AF1048382" s="233"/>
      <c r="AG1048382" s="233"/>
      <c r="AH1048382" s="50"/>
      <c r="AS1048382" s="50"/>
      <c r="AX1048382" s="153" t="s">
        <v>454</v>
      </c>
      <c r="AZ1048382" s="159" t="s">
        <v>262</v>
      </c>
      <c r="BA1048382" s="270" t="s">
        <v>260</v>
      </c>
      <c r="BD1048382" s="159" t="s">
        <v>454</v>
      </c>
      <c r="BE1048382" s="270" t="s">
        <v>182</v>
      </c>
    </row>
    <row r="1048383" spans="1:99" ht="38.25" customHeight="1" thickBot="1" x14ac:dyDescent="0.25">
      <c r="B1048383" s="120"/>
      <c r="C1048383" s="120"/>
      <c r="G1048383" s="136"/>
      <c r="H1048383" s="138" t="s">
        <v>145</v>
      </c>
      <c r="I1048383" s="138" t="s">
        <v>145</v>
      </c>
      <c r="J1048383" s="50"/>
      <c r="K1048383" s="138" t="s">
        <v>145</v>
      </c>
      <c r="M1048383" s="142" t="s">
        <v>145</v>
      </c>
      <c r="O1048383" s="138" t="s">
        <v>145</v>
      </c>
      <c r="P1048383" s="138" t="s">
        <v>145</v>
      </c>
      <c r="T1048383" s="138" t="s">
        <v>145</v>
      </c>
      <c r="U1048383" s="102"/>
      <c r="V1048383" s="232"/>
      <c r="W1048383" s="232"/>
      <c r="X1048383" s="102"/>
      <c r="Y1048383" s="102"/>
      <c r="Z1048383" s="232"/>
      <c r="AC1048383" s="138" t="s">
        <v>145</v>
      </c>
      <c r="AD1048383" s="138" t="s">
        <v>145</v>
      </c>
      <c r="AE1048383" s="232"/>
      <c r="AF1048383" s="233"/>
      <c r="AG1048383" s="233"/>
      <c r="AH1048383" s="50"/>
      <c r="AS1048383" s="50"/>
      <c r="AX1048383" s="153" t="s">
        <v>195</v>
      </c>
      <c r="AZ1048383" s="159" t="s">
        <v>265</v>
      </c>
      <c r="BA1048383" s="270" t="s">
        <v>266</v>
      </c>
      <c r="BD1048383" s="159" t="s">
        <v>195</v>
      </c>
      <c r="BE1048383" s="270" t="s">
        <v>500</v>
      </c>
      <c r="BF1048383" s="50"/>
      <c r="BZ1048383" s="50"/>
    </row>
    <row r="1048384" spans="1:99" ht="38.25" customHeight="1" thickBot="1" x14ac:dyDescent="0.25">
      <c r="B1048384" s="102"/>
      <c r="C1048384" s="257"/>
      <c r="H1048384" s="139" t="s">
        <v>142</v>
      </c>
      <c r="I1048384" s="139" t="s">
        <v>142</v>
      </c>
      <c r="J1048384" s="50"/>
      <c r="K1048384" s="139" t="s">
        <v>142</v>
      </c>
      <c r="M1048384" s="143" t="s">
        <v>142</v>
      </c>
      <c r="O1048384" s="139" t="s">
        <v>142</v>
      </c>
      <c r="P1048384" s="139" t="s">
        <v>142</v>
      </c>
      <c r="T1048384" s="139" t="s">
        <v>142</v>
      </c>
      <c r="U1048384" s="102"/>
      <c r="V1048384" s="232"/>
      <c r="W1048384" s="232"/>
      <c r="X1048384" s="102"/>
      <c r="Y1048384" s="102"/>
      <c r="Z1048384" s="232"/>
      <c r="AC1048384" s="139" t="s">
        <v>142</v>
      </c>
      <c r="AD1048384" s="139" t="s">
        <v>142</v>
      </c>
      <c r="AE1048384" s="232"/>
      <c r="AF1048384" s="233"/>
      <c r="AG1048384" s="233"/>
      <c r="AH1048384" s="50"/>
      <c r="AS1048384" s="50"/>
      <c r="AU1048384" s="47"/>
      <c r="AX1048384" s="153" t="s">
        <v>194</v>
      </c>
      <c r="AZ1048384" s="159" t="s">
        <v>263</v>
      </c>
      <c r="BA1048384" s="270" t="s">
        <v>267</v>
      </c>
      <c r="BD1048384" s="159" t="s">
        <v>194</v>
      </c>
      <c r="BE1048384" s="270" t="s">
        <v>309</v>
      </c>
    </row>
    <row r="1048385" spans="2:78" ht="44.45" customHeight="1" x14ac:dyDescent="0.25">
      <c r="B1048385" s="102"/>
      <c r="C1048385" s="258"/>
      <c r="AQ1048385" s="50"/>
      <c r="AS1048385" s="50"/>
      <c r="AX1048385" s="153" t="s">
        <v>196</v>
      </c>
      <c r="AZ1048385" s="159" t="s">
        <v>307</v>
      </c>
      <c r="BA1048385" s="270" t="s">
        <v>268</v>
      </c>
      <c r="BD1048385" s="159" t="s">
        <v>196</v>
      </c>
      <c r="BE1048385" s="270" t="s">
        <v>501</v>
      </c>
    </row>
    <row r="1048386" spans="2:78" ht="34.15" customHeight="1" x14ac:dyDescent="0.25">
      <c r="B1048386" s="102"/>
      <c r="C1048386" s="258"/>
      <c r="AQ1048386" s="50"/>
      <c r="AS1048386" s="50"/>
      <c r="AX1048386" s="153" t="s">
        <v>190</v>
      </c>
      <c r="AZ1048386" s="159" t="s">
        <v>261</v>
      </c>
      <c r="BA1048386" s="270" t="s">
        <v>492</v>
      </c>
      <c r="BD1048386" s="159" t="s">
        <v>190</v>
      </c>
      <c r="BE1048386" s="270" t="s">
        <v>256</v>
      </c>
    </row>
    <row r="1048387" spans="2:78" ht="35.450000000000003" customHeight="1" x14ac:dyDescent="0.2">
      <c r="B1048387" s="102"/>
      <c r="C1048387" s="257"/>
      <c r="AQ1048387" s="50"/>
      <c r="AS1048387" s="50"/>
      <c r="AX1048387" s="308" t="s">
        <v>484</v>
      </c>
      <c r="AZ1048387" s="159" t="s">
        <v>271</v>
      </c>
      <c r="BA1048387" s="192" t="s">
        <v>270</v>
      </c>
      <c r="BD1048387" s="310" t="s">
        <v>484</v>
      </c>
      <c r="BE1048387" s="270" t="s">
        <v>258</v>
      </c>
    </row>
    <row r="1048388" spans="2:78" ht="53.45" customHeight="1" x14ac:dyDescent="0.2">
      <c r="B1048388" s="102"/>
      <c r="C1048388" s="257"/>
      <c r="AQ1048388" s="50"/>
      <c r="AS1048388" s="50"/>
      <c r="AX1048388" s="308" t="s">
        <v>485</v>
      </c>
      <c r="AZ1048388" s="159" t="s">
        <v>480</v>
      </c>
      <c r="BA1048388" s="270" t="s">
        <v>481</v>
      </c>
      <c r="BD1048388" s="310" t="s">
        <v>485</v>
      </c>
      <c r="BE1048388" s="270" t="s">
        <v>178</v>
      </c>
    </row>
    <row r="1048389" spans="2:78" ht="36" customHeight="1" x14ac:dyDescent="0.2">
      <c r="B1048389" s="102"/>
      <c r="C1048389" s="257"/>
      <c r="AQ1048389" s="50"/>
      <c r="AS1048389" s="50"/>
      <c r="AX1048389" s="153" t="s">
        <v>189</v>
      </c>
      <c r="AZ1048389" s="159" t="s">
        <v>269</v>
      </c>
      <c r="BA1048389" s="270" t="s">
        <v>183</v>
      </c>
      <c r="BD1048389" s="159" t="s">
        <v>189</v>
      </c>
      <c r="BE1048389" s="270" t="s">
        <v>434</v>
      </c>
    </row>
    <row r="1048390" spans="2:78" ht="22.5" x14ac:dyDescent="0.2">
      <c r="B1048390" s="102"/>
      <c r="C1048390" s="257"/>
      <c r="AQ1048390" s="50"/>
      <c r="AS1048390" s="50"/>
      <c r="AX1048390" s="153" t="s">
        <v>272</v>
      </c>
      <c r="BD1048390" s="159" t="s">
        <v>163</v>
      </c>
      <c r="BE1048390" s="270" t="s">
        <v>174</v>
      </c>
    </row>
    <row r="1048391" spans="2:78" ht="27.75" customHeight="1" x14ac:dyDescent="0.2">
      <c r="B1048391" s="102"/>
      <c r="C1048391" s="102"/>
      <c r="AQ1048391" s="50"/>
      <c r="AS1048391" s="50"/>
      <c r="AX1048391" s="153" t="s">
        <v>493</v>
      </c>
      <c r="BD1048391" s="159" t="s">
        <v>164</v>
      </c>
      <c r="BE1048391" s="270" t="s">
        <v>255</v>
      </c>
    </row>
    <row r="1048392" spans="2:78" ht="22.5" customHeight="1" x14ac:dyDescent="0.2">
      <c r="AQ1048392" s="50"/>
      <c r="AS1048392" s="50"/>
      <c r="AX1048392" s="153" t="s">
        <v>163</v>
      </c>
      <c r="BD1048392" s="159" t="s">
        <v>162</v>
      </c>
      <c r="BE1048392" s="270" t="s">
        <v>172</v>
      </c>
    </row>
    <row r="1048393" spans="2:78" ht="43.9" customHeight="1" x14ac:dyDescent="0.2">
      <c r="AQ1048393" s="50"/>
      <c r="AS1048393" s="50"/>
      <c r="AX1048393" s="153" t="s">
        <v>262</v>
      </c>
      <c r="BD1048393" s="310" t="s">
        <v>486</v>
      </c>
      <c r="BE1048393" s="270" t="s">
        <v>180</v>
      </c>
    </row>
    <row r="1048394" spans="2:78" ht="37.5" customHeight="1" x14ac:dyDescent="0.2">
      <c r="AQ1048394" s="50"/>
      <c r="AS1048394" s="50"/>
      <c r="AX1048394" s="153" t="s">
        <v>494</v>
      </c>
      <c r="BD1048394" s="159" t="s">
        <v>185</v>
      </c>
      <c r="BE1048394" s="270" t="s">
        <v>502</v>
      </c>
      <c r="BF1048394" s="50"/>
    </row>
    <row r="1048395" spans="2:78" ht="22.5" x14ac:dyDescent="0.2">
      <c r="G1048395" s="50"/>
      <c r="AQ1048395" s="50"/>
      <c r="AS1048395" s="50"/>
      <c r="AX1048395" s="153" t="s">
        <v>263</v>
      </c>
      <c r="BD1048395" s="159" t="s">
        <v>186</v>
      </c>
      <c r="BE1048395" s="270" t="s">
        <v>175</v>
      </c>
    </row>
    <row r="1048396" spans="2:78" ht="33.75" customHeight="1" x14ac:dyDescent="0.2">
      <c r="G1048396" s="50"/>
      <c r="L1048396" s="38"/>
      <c r="AQ1048396" s="50"/>
      <c r="AS1048396" s="50"/>
      <c r="AX1048396" s="153" t="s">
        <v>264</v>
      </c>
      <c r="BD1048396" s="159" t="s">
        <v>187</v>
      </c>
      <c r="BE1048396" s="270" t="s">
        <v>257</v>
      </c>
    </row>
    <row r="1048397" spans="2:78" ht="27" customHeight="1" x14ac:dyDescent="0.2">
      <c r="G1048397" s="50"/>
      <c r="H1048397" s="52"/>
      <c r="AQ1048397" s="50"/>
      <c r="AS1048397" s="50"/>
      <c r="AX1048397" s="153" t="s">
        <v>261</v>
      </c>
      <c r="BD1048397" s="159" t="s">
        <v>188</v>
      </c>
      <c r="BE1048397" s="270" t="s">
        <v>160</v>
      </c>
    </row>
    <row r="1048398" spans="2:78" ht="32.450000000000003" customHeight="1" x14ac:dyDescent="0.2">
      <c r="G1048398" s="50"/>
      <c r="H1048398" s="51"/>
      <c r="AS1048398" s="50"/>
      <c r="AX1048398" s="153" t="s">
        <v>271</v>
      </c>
      <c r="BD1048398" s="310" t="s">
        <v>487</v>
      </c>
      <c r="BE1048398" s="270" t="s">
        <v>177</v>
      </c>
    </row>
    <row r="1048399" spans="2:78" ht="43.9" customHeight="1" thickBot="1" x14ac:dyDescent="0.25">
      <c r="G1048399" s="50"/>
      <c r="H1048399" s="51"/>
      <c r="AO1048399" s="47"/>
      <c r="AS1048399" s="50"/>
      <c r="AX1048399" s="153" t="s">
        <v>269</v>
      </c>
      <c r="BD1048399" s="311" t="s">
        <v>488</v>
      </c>
      <c r="BE1048399" s="160" t="s">
        <v>176</v>
      </c>
    </row>
    <row r="1048400" spans="2:78" ht="15" x14ac:dyDescent="0.2">
      <c r="G1048400" s="50"/>
      <c r="H1048400" s="51"/>
      <c r="AO1048400" s="47"/>
      <c r="AS1048400" s="50"/>
      <c r="AX1048400" s="153" t="s">
        <v>164</v>
      </c>
      <c r="BF1048400" s="50"/>
      <c r="BZ1048400" s="50"/>
    </row>
    <row r="1048401" spans="1:78" x14ac:dyDescent="0.2">
      <c r="G1048401" s="50"/>
      <c r="H1048401" s="52"/>
      <c r="AO1048401" s="47"/>
      <c r="AS1048401" s="50"/>
      <c r="AX1048401" s="153" t="s">
        <v>162</v>
      </c>
      <c r="BF1048401" s="50"/>
      <c r="BK1048401" s="50"/>
      <c r="BL1048401" s="50"/>
      <c r="BZ1048401" s="50"/>
    </row>
    <row r="1048402" spans="1:78" ht="22.5" x14ac:dyDescent="0.2">
      <c r="G1048402" s="50"/>
      <c r="H1048402" s="52"/>
      <c r="AO1048402" s="47"/>
      <c r="AQ1048402" s="50"/>
      <c r="AS1048402" s="50"/>
      <c r="AX1048402" s="308" t="s">
        <v>486</v>
      </c>
      <c r="BF1048402" s="50"/>
      <c r="BK1048402" s="50"/>
      <c r="BL1048402" s="50"/>
      <c r="BZ1048402" s="50"/>
    </row>
    <row r="1048403" spans="1:78" x14ac:dyDescent="0.2">
      <c r="G1048403" s="50"/>
      <c r="H1048403" s="52"/>
      <c r="L1048403" s="38"/>
      <c r="AO1048403" s="47"/>
      <c r="AQ1048403" s="50"/>
      <c r="AS1048403" s="50"/>
      <c r="AX1048403" s="153" t="s">
        <v>185</v>
      </c>
      <c r="BF1048403" s="50"/>
      <c r="BK1048403" s="50"/>
      <c r="BL1048403" s="50"/>
      <c r="BZ1048403" s="50"/>
    </row>
    <row r="1048404" spans="1:78" x14ac:dyDescent="0.2">
      <c r="G1048404" s="50"/>
      <c r="H1048404" s="52"/>
      <c r="K1048404" s="102"/>
      <c r="AO1048404" s="47"/>
      <c r="AQ1048404" s="50"/>
      <c r="AS1048404" s="50"/>
      <c r="AX1048404" s="153" t="s">
        <v>186</v>
      </c>
      <c r="BF1048404" s="50"/>
      <c r="BK1048404" s="50"/>
      <c r="BL1048404" s="50"/>
      <c r="BZ1048404" s="50"/>
    </row>
    <row r="1048405" spans="1:78" ht="26.45" customHeight="1" x14ac:dyDescent="0.2">
      <c r="H1048405" s="52"/>
      <c r="Q1048405" s="50"/>
      <c r="AQ1048405" s="50"/>
      <c r="AS1048405" s="50"/>
      <c r="AX1048405" s="153" t="s">
        <v>187</v>
      </c>
      <c r="BF1048405" s="50"/>
      <c r="BK1048405" s="50"/>
      <c r="BL1048405" s="50"/>
      <c r="BZ1048405" s="50"/>
    </row>
    <row r="1048406" spans="1:78" ht="22.5" x14ac:dyDescent="0.2">
      <c r="H1048406" s="52"/>
      <c r="Q1048406" s="50"/>
      <c r="AQ1048406" s="50"/>
      <c r="AS1048406" s="50"/>
      <c r="AX1048406" s="153" t="s">
        <v>188</v>
      </c>
      <c r="BF1048406" s="50"/>
      <c r="BG1048406" s="50"/>
      <c r="BK1048406" s="50"/>
      <c r="BL1048406" s="50"/>
      <c r="BZ1048406" s="50"/>
    </row>
    <row r="1048407" spans="1:78" s="50" customFormat="1" ht="30" customHeight="1" x14ac:dyDescent="0.2">
      <c r="A1048407" s="3"/>
      <c r="E1048407" s="3"/>
      <c r="F1048407" s="3"/>
      <c r="G1048407" s="4"/>
      <c r="H1048407" s="4"/>
      <c r="I1048407" s="4"/>
      <c r="L1048407" s="4"/>
      <c r="R1048407" s="4"/>
      <c r="S1048407" s="4"/>
      <c r="V1048407" s="233"/>
      <c r="W1048407" s="233"/>
      <c r="Z1048407" s="233"/>
      <c r="AA1048407" s="233"/>
      <c r="AB1048407" s="233"/>
      <c r="AE1048407" s="233"/>
      <c r="AF1048407" s="233"/>
      <c r="AG1048407" s="233"/>
      <c r="AI1048407" s="4"/>
      <c r="AJ1048407" s="228"/>
      <c r="AK1048407" s="228"/>
      <c r="AL1048407" s="228"/>
      <c r="AM1048407" s="4"/>
      <c r="AN1048407" s="4"/>
      <c r="AO1048407" s="38"/>
      <c r="AP1048407" s="4"/>
      <c r="AX1048407" s="330" t="s">
        <v>491</v>
      </c>
      <c r="BI1048407" s="3"/>
    </row>
    <row r="1048408" spans="1:78" s="50" customFormat="1" ht="34.5" customHeight="1" thickBot="1" x14ac:dyDescent="0.25">
      <c r="A1048408" s="3"/>
      <c r="E1048408" s="3"/>
      <c r="F1048408" s="3"/>
      <c r="G1048408" s="4"/>
      <c r="H1048408" s="38"/>
      <c r="I1048408" s="4"/>
      <c r="L1048408" s="4"/>
      <c r="R1048408" s="4"/>
      <c r="S1048408" s="4"/>
      <c r="V1048408" s="233"/>
      <c r="W1048408" s="233"/>
      <c r="Z1048408" s="233"/>
      <c r="AA1048408" s="233"/>
      <c r="AB1048408" s="233"/>
      <c r="AE1048408" s="233"/>
      <c r="AF1048408" s="233"/>
      <c r="AG1048408" s="233"/>
      <c r="AI1048408" s="4"/>
      <c r="AJ1048408" s="228"/>
      <c r="AK1048408" s="228"/>
      <c r="AL1048408" s="228"/>
      <c r="AM1048408" s="4"/>
      <c r="AN1048408" s="4"/>
      <c r="AO1048408" s="38"/>
      <c r="AP1048408" s="4"/>
      <c r="AX1048408" s="309" t="s">
        <v>487</v>
      </c>
    </row>
    <row r="1048409" spans="1:78" s="50" customFormat="1" ht="33.75" customHeight="1" thickBot="1" x14ac:dyDescent="0.25">
      <c r="A1048409" s="3"/>
      <c r="E1048409" s="3"/>
      <c r="F1048409" s="3"/>
      <c r="G1048409" s="4"/>
      <c r="I1048409" s="102"/>
      <c r="R1048409" s="4"/>
      <c r="S1048409" s="4"/>
      <c r="V1048409" s="233"/>
      <c r="W1048409" s="233"/>
      <c r="Z1048409" s="233"/>
      <c r="AA1048409" s="233"/>
      <c r="AB1048409" s="233"/>
      <c r="AE1048409" s="233"/>
      <c r="AF1048409" s="233"/>
      <c r="AG1048409" s="233"/>
      <c r="AI1048409" s="4"/>
      <c r="AJ1048409" s="228"/>
      <c r="AK1048409" s="228"/>
      <c r="AL1048409" s="228"/>
      <c r="AM1048409" s="4"/>
      <c r="AN1048409" s="4"/>
      <c r="AO1048409" s="38"/>
      <c r="AP1048409" s="4"/>
      <c r="AX1048409" s="329" t="s">
        <v>488</v>
      </c>
    </row>
    <row r="1048410" spans="1:78" s="50" customFormat="1" x14ac:dyDescent="0.2">
      <c r="A1048410" s="3"/>
      <c r="E1048410" s="77"/>
      <c r="F1048410" s="77"/>
      <c r="G1048410" s="4"/>
      <c r="I1048410" s="102"/>
      <c r="R1048410" s="4"/>
      <c r="S1048410" s="4"/>
      <c r="V1048410" s="233"/>
      <c r="W1048410" s="233"/>
      <c r="Z1048410" s="233"/>
      <c r="AA1048410" s="233"/>
      <c r="AB1048410" s="233"/>
      <c r="AE1048410" s="233"/>
      <c r="AF1048410" s="233"/>
      <c r="AG1048410" s="233"/>
      <c r="AI1048410" s="4"/>
      <c r="AJ1048410" s="228"/>
      <c r="AK1048410" s="228"/>
      <c r="AL1048410" s="228"/>
      <c r="AM1048410" s="4"/>
      <c r="AN1048410" s="4"/>
      <c r="AO1048410" s="38"/>
      <c r="AP1048410" s="4"/>
    </row>
    <row r="1048411" spans="1:78" s="50" customFormat="1" x14ac:dyDescent="0.2">
      <c r="A1048411" s="3"/>
      <c r="D1048411" s="77"/>
      <c r="E1048411" s="77"/>
      <c r="G1048411" s="4"/>
      <c r="V1048411" s="233"/>
      <c r="W1048411" s="233"/>
      <c r="Z1048411" s="233"/>
      <c r="AA1048411" s="233"/>
      <c r="AB1048411" s="233"/>
      <c r="AE1048411" s="233"/>
      <c r="AF1048411" s="233"/>
      <c r="AG1048411" s="233"/>
      <c r="AI1048411" s="4"/>
      <c r="AJ1048411" s="233"/>
      <c r="AK1048411" s="233"/>
      <c r="AL1048411" s="233"/>
      <c r="AO1048411" s="38"/>
      <c r="AP1048411" s="4"/>
      <c r="BF1048411" s="3"/>
      <c r="BZ1048411" s="3"/>
    </row>
    <row r="1048412" spans="1:78" s="50" customFormat="1" ht="31.9" customHeight="1" x14ac:dyDescent="0.2">
      <c r="A1048412" s="3"/>
      <c r="D1048412" s="77"/>
      <c r="E1048412" s="77"/>
      <c r="G1048412" s="4"/>
      <c r="V1048412" s="233"/>
      <c r="W1048412" s="233"/>
      <c r="Z1048412" s="233"/>
      <c r="AA1048412" s="233"/>
      <c r="AB1048412" s="233"/>
      <c r="AE1048412" s="233"/>
      <c r="AF1048412" s="233"/>
      <c r="AG1048412" s="233"/>
      <c r="AJ1048412" s="233"/>
      <c r="AK1048412" s="233"/>
      <c r="AL1048412" s="233"/>
      <c r="AO1048412" s="38"/>
      <c r="AP1048412" s="4"/>
      <c r="AS1048412" s="4"/>
      <c r="BF1048412" s="3"/>
      <c r="BG1048412" s="39"/>
      <c r="BK1048412" s="3"/>
      <c r="BL1048412" s="3"/>
      <c r="BZ1048412" s="3"/>
    </row>
    <row r="1048413" spans="1:78" s="50" customFormat="1" ht="31.15" customHeight="1" x14ac:dyDescent="0.2">
      <c r="A1048413" s="3"/>
      <c r="D1048413" s="77"/>
      <c r="E1048413" s="77"/>
      <c r="G1048413" s="4"/>
      <c r="V1048413" s="233"/>
      <c r="W1048413" s="233"/>
      <c r="Z1048413" s="233"/>
      <c r="AA1048413" s="233"/>
      <c r="AB1048413" s="233"/>
      <c r="AE1048413" s="233"/>
      <c r="AF1048413" s="233"/>
      <c r="AG1048413" s="233"/>
      <c r="AJ1048413" s="233"/>
      <c r="AK1048413" s="233"/>
      <c r="AL1048413" s="233"/>
      <c r="AO1048413" s="38"/>
      <c r="AP1048413" s="4"/>
      <c r="AS1048413" s="4"/>
      <c r="BF1048413" s="3"/>
      <c r="BK1048413" s="3"/>
      <c r="BL1048413" s="3"/>
      <c r="BZ1048413" s="3"/>
    </row>
    <row r="1048414" spans="1:78" s="50" customFormat="1" ht="28.15" customHeight="1" x14ac:dyDescent="0.2">
      <c r="A1048414" s="3"/>
      <c r="D1048414" s="77"/>
      <c r="E1048414" s="77"/>
      <c r="G1048414" s="4"/>
      <c r="H1048414" s="4"/>
      <c r="V1048414" s="233"/>
      <c r="W1048414" s="233"/>
      <c r="Z1048414" s="233"/>
      <c r="AA1048414" s="233"/>
      <c r="AB1048414" s="233"/>
      <c r="AE1048414" s="233"/>
      <c r="AF1048414" s="233"/>
      <c r="AG1048414" s="233"/>
      <c r="AJ1048414" s="233"/>
      <c r="AK1048414" s="233"/>
      <c r="AL1048414" s="233"/>
      <c r="AO1048414" s="38"/>
      <c r="AP1048414" s="4"/>
      <c r="AS1048414" s="4"/>
      <c r="BF1048414" s="3"/>
      <c r="BK1048414" s="3"/>
      <c r="BL1048414" s="3"/>
      <c r="BZ1048414" s="3"/>
    </row>
    <row r="1048415" spans="1:78" s="50" customFormat="1" x14ac:dyDescent="0.2">
      <c r="A1048415" s="3"/>
      <c r="D1048415" s="77"/>
      <c r="E1048415" s="77"/>
      <c r="G1048415" s="4"/>
      <c r="H1048415" s="4"/>
      <c r="L1048415" s="4"/>
      <c r="Q1048415" s="4"/>
      <c r="V1048415" s="233"/>
      <c r="W1048415" s="233"/>
      <c r="Z1048415" s="233"/>
      <c r="AA1048415" s="233"/>
      <c r="AB1048415" s="233"/>
      <c r="AE1048415" s="233"/>
      <c r="AF1048415" s="233"/>
      <c r="AG1048415" s="233"/>
      <c r="AJ1048415" s="233"/>
      <c r="AK1048415" s="233"/>
      <c r="AL1048415" s="233"/>
      <c r="AO1048415" s="38"/>
      <c r="AP1048415" s="4"/>
      <c r="AQ1048415" s="4"/>
      <c r="AR1048415" s="4"/>
      <c r="AS1048415" s="4"/>
      <c r="BF1048415" s="3"/>
      <c r="BK1048415" s="3"/>
      <c r="BL1048415" s="3"/>
      <c r="BZ1048415" s="3"/>
    </row>
    <row r="1048416" spans="1:78" s="50" customFormat="1" x14ac:dyDescent="0.2">
      <c r="A1048416" s="3"/>
      <c r="B1048416" s="3"/>
      <c r="C1048416" s="3"/>
      <c r="D1048416" s="3"/>
      <c r="E1048416" s="3"/>
      <c r="G1048416" s="4"/>
      <c r="H1048416" s="4"/>
      <c r="L1048416" s="4"/>
      <c r="Q1048416" s="4"/>
      <c r="V1048416" s="233"/>
      <c r="W1048416" s="233"/>
      <c r="Z1048416" s="233"/>
      <c r="AA1048416" s="233"/>
      <c r="AB1048416" s="233"/>
      <c r="AE1048416" s="233"/>
      <c r="AF1048416" s="233"/>
      <c r="AG1048416" s="233"/>
      <c r="AJ1048416" s="233"/>
      <c r="AK1048416" s="233"/>
      <c r="AL1048416" s="233"/>
      <c r="AO1048416" s="38"/>
      <c r="AP1048416" s="4"/>
      <c r="AQ1048416" s="4"/>
      <c r="AR1048416" s="4"/>
      <c r="AS1048416" s="4"/>
      <c r="AT1048416" s="39"/>
      <c r="BF1048416" s="3"/>
      <c r="BG1048416" s="3"/>
      <c r="BK1048416" s="3"/>
      <c r="BL1048416" s="3"/>
      <c r="BZ1048416" s="3"/>
    </row>
    <row r="1048417" spans="35:61" x14ac:dyDescent="0.2">
      <c r="AI1048417" s="50"/>
      <c r="BI1048417" s="50"/>
    </row>
  </sheetData>
  <sheetProtection algorithmName="SHA-512" hashValue="n7YkrXQEklGzOQUkcTdOrB+Da/up73sbht4qT12IZR1QjEh2Vv34xBjrojbHQM0GYxdCRJ9xACapZXMH+jXICA==" saltValue="JCTnAc8ZT2inJA+b5Xvqgg==" spinCount="100000" sheet="1" formatRows="0" deleteRows="0" selectLockedCells="1"/>
  <sortState ref="J1048538:J1048549">
    <sortCondition ref="J1048538"/>
  </sortState>
  <dataConsolidate/>
  <mergeCells count="679">
    <mergeCell ref="AS53:AS55"/>
    <mergeCell ref="AS47:AS49"/>
    <mergeCell ref="AS44:AS46"/>
    <mergeCell ref="AR50:AR52"/>
    <mergeCell ref="AS50:AS52"/>
    <mergeCell ref="BG1048371:BY1048371"/>
    <mergeCell ref="CA1048371:CJ1048371"/>
    <mergeCell ref="AQ71:AQ73"/>
    <mergeCell ref="AN62:AN64"/>
    <mergeCell ref="AS71:AS73"/>
    <mergeCell ref="AN77:AN79"/>
    <mergeCell ref="AT1048371:AV1048371"/>
    <mergeCell ref="AR71:AR73"/>
    <mergeCell ref="AQ74:AQ76"/>
    <mergeCell ref="AR68:AR70"/>
    <mergeCell ref="AS68:AS70"/>
    <mergeCell ref="AN80:AN82"/>
    <mergeCell ref="AN83:AN85"/>
    <mergeCell ref="AN86:AN88"/>
    <mergeCell ref="AO62:AO64"/>
    <mergeCell ref="AN65:AN67"/>
    <mergeCell ref="AO65:AO67"/>
    <mergeCell ref="AN68:AN70"/>
    <mergeCell ref="AO68:AO70"/>
    <mergeCell ref="AN74:AN76"/>
    <mergeCell ref="AO74:AO76"/>
    <mergeCell ref="AK74:AK76"/>
    <mergeCell ref="AK77:AK79"/>
    <mergeCell ref="AK80:AK82"/>
    <mergeCell ref="AK83:AK85"/>
    <mergeCell ref="AJ14:AJ16"/>
    <mergeCell ref="AK29:AK31"/>
    <mergeCell ref="AK32:AK34"/>
    <mergeCell ref="AK35:AK37"/>
    <mergeCell ref="AK38:AK40"/>
    <mergeCell ref="AK86:AK88"/>
    <mergeCell ref="AN14:AN16"/>
    <mergeCell ref="AO14:AO16"/>
    <mergeCell ref="AN17:AN19"/>
    <mergeCell ref="AO17:AO19"/>
    <mergeCell ref="AN20:AN22"/>
    <mergeCell ref="AO20:AO22"/>
    <mergeCell ref="AN23:AN25"/>
    <mergeCell ref="AO23:AO25"/>
    <mergeCell ref="AN26:AN28"/>
    <mergeCell ref="AO26:AO28"/>
    <mergeCell ref="AN59:AN61"/>
    <mergeCell ref="AO59:AO61"/>
    <mergeCell ref="AO38:AO40"/>
    <mergeCell ref="AN41:AN43"/>
    <mergeCell ref="AO41:AO43"/>
    <mergeCell ref="AN47:AN49"/>
    <mergeCell ref="AO47:AO49"/>
    <mergeCell ref="AN50:AN52"/>
    <mergeCell ref="AK14:AK16"/>
    <mergeCell ref="AK17:AK19"/>
    <mergeCell ref="AK20:AK22"/>
    <mergeCell ref="AK23:AK25"/>
    <mergeCell ref="AK26:AK28"/>
    <mergeCell ref="AF77:AF79"/>
    <mergeCell ref="O65:O67"/>
    <mergeCell ref="V74:V76"/>
    <mergeCell ref="S74:S76"/>
    <mergeCell ref="AA74:AA76"/>
    <mergeCell ref="AE74:AE76"/>
    <mergeCell ref="Z74:Z76"/>
    <mergeCell ref="AF80:AF82"/>
    <mergeCell ref="AF83:AF85"/>
    <mergeCell ref="R65:R67"/>
    <mergeCell ref="R68:R70"/>
    <mergeCell ref="R71:R73"/>
    <mergeCell ref="Z80:Z82"/>
    <mergeCell ref="Z83:Z85"/>
    <mergeCell ref="G68:G70"/>
    <mergeCell ref="H68:H70"/>
    <mergeCell ref="I68:I70"/>
    <mergeCell ref="J68:J70"/>
    <mergeCell ref="G71:G73"/>
    <mergeCell ref="H71:H73"/>
    <mergeCell ref="I71:I73"/>
    <mergeCell ref="J71:J73"/>
    <mergeCell ref="O68:O70"/>
    <mergeCell ref="O71:O73"/>
    <mergeCell ref="K71:K73"/>
    <mergeCell ref="H1048378:AD1048378"/>
    <mergeCell ref="AA14:AA16"/>
    <mergeCell ref="AA17:AA19"/>
    <mergeCell ref="AA20:AA22"/>
    <mergeCell ref="AA23:AA25"/>
    <mergeCell ref="AA26:AA28"/>
    <mergeCell ref="AA29:AA31"/>
    <mergeCell ref="AA32:AA34"/>
    <mergeCell ref="AA35:AA37"/>
    <mergeCell ref="AA38:AA40"/>
    <mergeCell ref="AA41:AA43"/>
    <mergeCell ref="AA44:AA46"/>
    <mergeCell ref="J29:J31"/>
    <mergeCell ref="J74:J76"/>
    <mergeCell ref="K74:K76"/>
    <mergeCell ref="K23:K25"/>
    <mergeCell ref="L23:L25"/>
    <mergeCell ref="M23:M25"/>
    <mergeCell ref="N23:N25"/>
    <mergeCell ref="O23:O25"/>
    <mergeCell ref="R23:R25"/>
    <mergeCell ref="AA80:AA82"/>
    <mergeCell ref="AA83:AA85"/>
    <mergeCell ref="H38:H40"/>
    <mergeCell ref="A71:A73"/>
    <mergeCell ref="B71:B73"/>
    <mergeCell ref="C71:C73"/>
    <mergeCell ref="B44:B46"/>
    <mergeCell ref="C44:C46"/>
    <mergeCell ref="A47:A49"/>
    <mergeCell ref="B47:B49"/>
    <mergeCell ref="C47:C49"/>
    <mergeCell ref="A50:A52"/>
    <mergeCell ref="B50:B52"/>
    <mergeCell ref="C50:C52"/>
    <mergeCell ref="A53:A55"/>
    <mergeCell ref="B53:B55"/>
    <mergeCell ref="C53:C55"/>
    <mergeCell ref="C65:C67"/>
    <mergeCell ref="AR20:AR22"/>
    <mergeCell ref="AS20:AS22"/>
    <mergeCell ref="A26:A28"/>
    <mergeCell ref="B26:B28"/>
    <mergeCell ref="C26:C28"/>
    <mergeCell ref="A29:A31"/>
    <mergeCell ref="B29:B31"/>
    <mergeCell ref="C29:C31"/>
    <mergeCell ref="A32:A34"/>
    <mergeCell ref="B32:B34"/>
    <mergeCell ref="C32:C34"/>
    <mergeCell ref="J23:J25"/>
    <mergeCell ref="AR23:AR25"/>
    <mergeCell ref="G26:G28"/>
    <mergeCell ref="H26:H28"/>
    <mergeCell ref="I26:I28"/>
    <mergeCell ref="J26:J28"/>
    <mergeCell ref="G29:G31"/>
    <mergeCell ref="H29:H31"/>
    <mergeCell ref="I29:I31"/>
    <mergeCell ref="AF20:AF22"/>
    <mergeCell ref="AF23:AF25"/>
    <mergeCell ref="AF26:AF28"/>
    <mergeCell ref="AF29:AF31"/>
    <mergeCell ref="V14:V16"/>
    <mergeCell ref="U14:U16"/>
    <mergeCell ref="U17:U19"/>
    <mergeCell ref="I2:AP2"/>
    <mergeCell ref="I3:AP4"/>
    <mergeCell ref="AQ14:AQ16"/>
    <mergeCell ref="I17:I19"/>
    <mergeCell ref="M14:M16"/>
    <mergeCell ref="N14:N16"/>
    <mergeCell ref="O14:O16"/>
    <mergeCell ref="R14:R16"/>
    <mergeCell ref="AP14:AP16"/>
    <mergeCell ref="D8:J8"/>
    <mergeCell ref="AI6:AP6"/>
    <mergeCell ref="AQ6:AU6"/>
    <mergeCell ref="C6:E6"/>
    <mergeCell ref="B8:C8"/>
    <mergeCell ref="K8:O8"/>
    <mergeCell ref="AR11:AR13"/>
    <mergeCell ref="J6:AH6"/>
    <mergeCell ref="I9:I10"/>
    <mergeCell ref="AA11:AA13"/>
    <mergeCell ref="AF11:AF13"/>
    <mergeCell ref="AR17:AR19"/>
    <mergeCell ref="AS17:AS19"/>
    <mergeCell ref="M17:M19"/>
    <mergeCell ref="M11:M13"/>
    <mergeCell ref="N11:N13"/>
    <mergeCell ref="O11:O13"/>
    <mergeCell ref="R11:R13"/>
    <mergeCell ref="N17:N19"/>
    <mergeCell ref="O17:O19"/>
    <mergeCell ref="R17:R19"/>
    <mergeCell ref="AP17:AP19"/>
    <mergeCell ref="AQ17:AQ19"/>
    <mergeCell ref="AS11:AS13"/>
    <mergeCell ref="AR14:AR16"/>
    <mergeCell ref="AS14:AS16"/>
    <mergeCell ref="AF14:AF16"/>
    <mergeCell ref="AF17:AF19"/>
    <mergeCell ref="AK11:AK13"/>
    <mergeCell ref="AO11:AO13"/>
    <mergeCell ref="AN11:AN13"/>
    <mergeCell ref="AP11:AP13"/>
    <mergeCell ref="AQ11:AQ13"/>
    <mergeCell ref="Z14:Z16"/>
    <mergeCell ref="Z17:Z19"/>
    <mergeCell ref="S14:S16"/>
    <mergeCell ref="J9:J10"/>
    <mergeCell ref="K9:K10"/>
    <mergeCell ref="M9:M10"/>
    <mergeCell ref="O9:O10"/>
    <mergeCell ref="S11:S13"/>
    <mergeCell ref="Z11:Z13"/>
    <mergeCell ref="AE11:AE13"/>
    <mergeCell ref="AJ11:AJ13"/>
    <mergeCell ref="V11:V13"/>
    <mergeCell ref="U11:U13"/>
    <mergeCell ref="P10:R10"/>
    <mergeCell ref="AP8:AQ9"/>
    <mergeCell ref="P8:AO8"/>
    <mergeCell ref="AN9:AO9"/>
    <mergeCell ref="P9:T9"/>
    <mergeCell ref="U9:AM9"/>
    <mergeCell ref="AQ20:AQ22"/>
    <mergeCell ref="C17:C19"/>
    <mergeCell ref="B20:B22"/>
    <mergeCell ref="C20:C22"/>
    <mergeCell ref="J17:J19"/>
    <mergeCell ref="O20:O22"/>
    <mergeCell ref="K17:K19"/>
    <mergeCell ref="L17:L19"/>
    <mergeCell ref="G20:G22"/>
    <mergeCell ref="H20:H22"/>
    <mergeCell ref="I20:I22"/>
    <mergeCell ref="J20:J22"/>
    <mergeCell ref="K20:K22"/>
    <mergeCell ref="L20:L22"/>
    <mergeCell ref="N20:N22"/>
    <mergeCell ref="R20:R22"/>
    <mergeCell ref="B17:B19"/>
    <mergeCell ref="AJ17:AJ19"/>
    <mergeCell ref="AJ20:AJ22"/>
    <mergeCell ref="M20:M22"/>
    <mergeCell ref="G17:G19"/>
    <mergeCell ref="H17:H19"/>
    <mergeCell ref="U20:U22"/>
    <mergeCell ref="AA47:AA49"/>
    <mergeCell ref="O47:O49"/>
    <mergeCell ref="O50:O52"/>
    <mergeCell ref="O53:O55"/>
    <mergeCell ref="O56:O58"/>
    <mergeCell ref="J32:J34"/>
    <mergeCell ref="H35:H37"/>
    <mergeCell ref="I35:I37"/>
    <mergeCell ref="G35:G37"/>
    <mergeCell ref="J35:J37"/>
    <mergeCell ref="G41:G43"/>
    <mergeCell ref="H41:H43"/>
    <mergeCell ref="I41:I43"/>
    <mergeCell ref="J41:J43"/>
    <mergeCell ref="J38:J40"/>
    <mergeCell ref="K56:K58"/>
    <mergeCell ref="K38:K40"/>
    <mergeCell ref="L38:L40"/>
    <mergeCell ref="M38:M40"/>
    <mergeCell ref="N38:N40"/>
    <mergeCell ref="AP20:AP22"/>
    <mergeCell ref="AN53:AN55"/>
    <mergeCell ref="AO53:AO55"/>
    <mergeCell ref="AN56:AN58"/>
    <mergeCell ref="AO56:AO58"/>
    <mergeCell ref="AP50:AP52"/>
    <mergeCell ref="R44:R46"/>
    <mergeCell ref="R47:R49"/>
    <mergeCell ref="R50:R52"/>
    <mergeCell ref="R53:R55"/>
    <mergeCell ref="R41:R43"/>
    <mergeCell ref="AP44:AP46"/>
    <mergeCell ref="AP47:AP49"/>
    <mergeCell ref="S53:S55"/>
    <mergeCell ref="S56:S58"/>
    <mergeCell ref="U29:U31"/>
    <mergeCell ref="U32:U34"/>
    <mergeCell ref="U35:U37"/>
    <mergeCell ref="U38:U40"/>
    <mergeCell ref="V41:V43"/>
    <mergeCell ref="AF47:AF49"/>
    <mergeCell ref="AF50:AF52"/>
    <mergeCell ref="AP53:AP55"/>
    <mergeCell ref="S44:S46"/>
    <mergeCell ref="N65:N67"/>
    <mergeCell ref="L35:L37"/>
    <mergeCell ref="L74:L76"/>
    <mergeCell ref="M74:M76"/>
    <mergeCell ref="N74:N76"/>
    <mergeCell ref="O74:O76"/>
    <mergeCell ref="R74:R76"/>
    <mergeCell ref="AP74:AP76"/>
    <mergeCell ref="K68:K70"/>
    <mergeCell ref="AP56:AP58"/>
    <mergeCell ref="AP59:AP61"/>
    <mergeCell ref="AP62:AP64"/>
    <mergeCell ref="AP65:AP67"/>
    <mergeCell ref="AP68:AP70"/>
    <mergeCell ref="AP71:AP73"/>
    <mergeCell ref="R56:R58"/>
    <mergeCell ref="R59:R61"/>
    <mergeCell ref="AF71:AF73"/>
    <mergeCell ref="AF65:AF67"/>
    <mergeCell ref="AF68:AF70"/>
    <mergeCell ref="AF74:AF76"/>
    <mergeCell ref="AK41:AK43"/>
    <mergeCell ref="AK44:AK46"/>
    <mergeCell ref="AK47:AK49"/>
    <mergeCell ref="AS23:AS25"/>
    <mergeCell ref="AR74:AR76"/>
    <mergeCell ref="AS74:AS76"/>
    <mergeCell ref="L41:L43"/>
    <mergeCell ref="M41:M43"/>
    <mergeCell ref="N41:N43"/>
    <mergeCell ref="L44:L46"/>
    <mergeCell ref="M44:M46"/>
    <mergeCell ref="N44:N46"/>
    <mergeCell ref="L47:L49"/>
    <mergeCell ref="M47:M49"/>
    <mergeCell ref="N47:N49"/>
    <mergeCell ref="L50:L52"/>
    <mergeCell ref="M50:M52"/>
    <mergeCell ref="N26:N28"/>
    <mergeCell ref="L68:L70"/>
    <mergeCell ref="M68:M70"/>
    <mergeCell ref="N68:N70"/>
    <mergeCell ref="L71:L73"/>
    <mergeCell ref="M71:M73"/>
    <mergeCell ref="N71:N73"/>
    <mergeCell ref="L65:L67"/>
    <mergeCell ref="M65:M67"/>
    <mergeCell ref="AP23:AP25"/>
    <mergeCell ref="L14:L16"/>
    <mergeCell ref="G14:G16"/>
    <mergeCell ref="H14:H16"/>
    <mergeCell ref="I14:I16"/>
    <mergeCell ref="J14:J16"/>
    <mergeCell ref="K14:K16"/>
    <mergeCell ref="B11:B13"/>
    <mergeCell ref="C11:C13"/>
    <mergeCell ref="J11:J13"/>
    <mergeCell ref="K11:K13"/>
    <mergeCell ref="L11:L13"/>
    <mergeCell ref="H11:H13"/>
    <mergeCell ref="I11:I13"/>
    <mergeCell ref="C74:C76"/>
    <mergeCell ref="G74:G76"/>
    <mergeCell ref="H74:H76"/>
    <mergeCell ref="I74:I76"/>
    <mergeCell ref="A23:A25"/>
    <mergeCell ref="G23:G25"/>
    <mergeCell ref="H23:H25"/>
    <mergeCell ref="I23:I25"/>
    <mergeCell ref="B23:B25"/>
    <mergeCell ref="A68:A70"/>
    <mergeCell ref="B68:B70"/>
    <mergeCell ref="C68:C70"/>
    <mergeCell ref="B74:B76"/>
    <mergeCell ref="G44:G46"/>
    <mergeCell ref="H44:H46"/>
    <mergeCell ref="I44:I46"/>
    <mergeCell ref="G56:G58"/>
    <mergeCell ref="H56:H58"/>
    <mergeCell ref="I56:I58"/>
    <mergeCell ref="A62:A64"/>
    <mergeCell ref="B62:B64"/>
    <mergeCell ref="C62:C64"/>
    <mergeCell ref="A65:A67"/>
    <mergeCell ref="B65:B67"/>
    <mergeCell ref="A14:A16"/>
    <mergeCell ref="C14:C16"/>
    <mergeCell ref="A41:A43"/>
    <mergeCell ref="B41:B43"/>
    <mergeCell ref="C41:C43"/>
    <mergeCell ref="A44:A46"/>
    <mergeCell ref="B59:B61"/>
    <mergeCell ref="B14:B16"/>
    <mergeCell ref="A17:A19"/>
    <mergeCell ref="A20:A22"/>
    <mergeCell ref="A56:A58"/>
    <mergeCell ref="C23:C25"/>
    <mergeCell ref="C59:C61"/>
    <mergeCell ref="A35:A37"/>
    <mergeCell ref="B35:B37"/>
    <mergeCell ref="C35:C37"/>
    <mergeCell ref="A38:A40"/>
    <mergeCell ref="B38:B40"/>
    <mergeCell ref="C38:C40"/>
    <mergeCell ref="A6:B6"/>
    <mergeCell ref="A74:A76"/>
    <mergeCell ref="A11:A13"/>
    <mergeCell ref="G11:G13"/>
    <mergeCell ref="F6:I6"/>
    <mergeCell ref="D9:D10"/>
    <mergeCell ref="E9:E10"/>
    <mergeCell ref="F9:F10"/>
    <mergeCell ref="G9:G10"/>
    <mergeCell ref="H9:H10"/>
    <mergeCell ref="A8:A10"/>
    <mergeCell ref="B9:B10"/>
    <mergeCell ref="C9:C10"/>
    <mergeCell ref="B56:B58"/>
    <mergeCell ref="C56:C58"/>
    <mergeCell ref="A59:A61"/>
    <mergeCell ref="G38:G40"/>
    <mergeCell ref="I38:I40"/>
    <mergeCell ref="G47:G49"/>
    <mergeCell ref="H47:H49"/>
    <mergeCell ref="I47:I49"/>
    <mergeCell ref="G32:G34"/>
    <mergeCell ref="H32:H34"/>
    <mergeCell ref="I32:I34"/>
    <mergeCell ref="K26:K28"/>
    <mergeCell ref="K35:K37"/>
    <mergeCell ref="G62:G64"/>
    <mergeCell ref="H62:H64"/>
    <mergeCell ref="I62:I64"/>
    <mergeCell ref="J62:J64"/>
    <mergeCell ref="G65:G67"/>
    <mergeCell ref="H65:H67"/>
    <mergeCell ref="I65:I67"/>
    <mergeCell ref="J65:J67"/>
    <mergeCell ref="G50:G52"/>
    <mergeCell ref="H50:H52"/>
    <mergeCell ref="G53:G55"/>
    <mergeCell ref="H53:H55"/>
    <mergeCell ref="I50:I52"/>
    <mergeCell ref="J50:J52"/>
    <mergeCell ref="I53:I55"/>
    <mergeCell ref="J53:J55"/>
    <mergeCell ref="J56:J58"/>
    <mergeCell ref="K65:K67"/>
    <mergeCell ref="N53:N55"/>
    <mergeCell ref="K41:K43"/>
    <mergeCell ref="K44:K46"/>
    <mergeCell ref="G59:G61"/>
    <mergeCell ref="H59:H61"/>
    <mergeCell ref="I59:I61"/>
    <mergeCell ref="J59:J61"/>
    <mergeCell ref="J44:J46"/>
    <mergeCell ref="J47:J49"/>
    <mergeCell ref="L26:L28"/>
    <mergeCell ref="M26:M28"/>
    <mergeCell ref="K59:K61"/>
    <mergeCell ref="K47:K49"/>
    <mergeCell ref="K50:K52"/>
    <mergeCell ref="K53:K55"/>
    <mergeCell ref="O41:O43"/>
    <mergeCell ref="O44:O46"/>
    <mergeCell ref="O62:O64"/>
    <mergeCell ref="K62:K64"/>
    <mergeCell ref="K29:K31"/>
    <mergeCell ref="L29:L31"/>
    <mergeCell ref="M29:M31"/>
    <mergeCell ref="N29:N31"/>
    <mergeCell ref="K32:K34"/>
    <mergeCell ref="L32:L34"/>
    <mergeCell ref="M32:M34"/>
    <mergeCell ref="N32:N34"/>
    <mergeCell ref="M35:M37"/>
    <mergeCell ref="N35:N37"/>
    <mergeCell ref="L59:L61"/>
    <mergeCell ref="N50:N52"/>
    <mergeCell ref="L53:L55"/>
    <mergeCell ref="M53:M55"/>
    <mergeCell ref="L62:L64"/>
    <mergeCell ref="M62:M64"/>
    <mergeCell ref="N62:N64"/>
    <mergeCell ref="M59:M61"/>
    <mergeCell ref="N59:N61"/>
    <mergeCell ref="M56:M58"/>
    <mergeCell ref="N56:N58"/>
    <mergeCell ref="L56:L58"/>
    <mergeCell ref="O59:O61"/>
    <mergeCell ref="O26:O28"/>
    <mergeCell ref="O29:O31"/>
    <mergeCell ref="O32:O34"/>
    <mergeCell ref="O35:O37"/>
    <mergeCell ref="O38:O40"/>
    <mergeCell ref="AR26:AR28"/>
    <mergeCell ref="AS26:AS28"/>
    <mergeCell ref="AR29:AR31"/>
    <mergeCell ref="R26:R28"/>
    <mergeCell ref="R29:R31"/>
    <mergeCell ref="R32:R34"/>
    <mergeCell ref="R35:R37"/>
    <mergeCell ref="R38:R40"/>
    <mergeCell ref="AN29:AN31"/>
    <mergeCell ref="AO29:AO31"/>
    <mergeCell ref="AN32:AN34"/>
    <mergeCell ref="AO32:AO34"/>
    <mergeCell ref="AN35:AN37"/>
    <mergeCell ref="AO35:AO37"/>
    <mergeCell ref="AN38:AN40"/>
    <mergeCell ref="AP26:AP28"/>
    <mergeCell ref="AQ26:AQ28"/>
    <mergeCell ref="AP29:AP31"/>
    <mergeCell ref="AS29:AS31"/>
    <mergeCell ref="S65:S67"/>
    <mergeCell ref="S68:S70"/>
    <mergeCell ref="S71:S73"/>
    <mergeCell ref="Z71:Z73"/>
    <mergeCell ref="AE65:AE67"/>
    <mergeCell ref="AE68:AE70"/>
    <mergeCell ref="S59:S61"/>
    <mergeCell ref="AA65:AA67"/>
    <mergeCell ref="AA68:AA70"/>
    <mergeCell ref="AA71:AA73"/>
    <mergeCell ref="AA62:AA64"/>
    <mergeCell ref="V71:V73"/>
    <mergeCell ref="S62:S64"/>
    <mergeCell ref="Z68:Z70"/>
    <mergeCell ref="V59:V61"/>
    <mergeCell ref="V62:V64"/>
    <mergeCell ref="V65:V67"/>
    <mergeCell ref="V68:V70"/>
    <mergeCell ref="S17:S19"/>
    <mergeCell ref="S23:S25"/>
    <mergeCell ref="S26:S28"/>
    <mergeCell ref="S29:S31"/>
    <mergeCell ref="S32:S34"/>
    <mergeCell ref="S35:S37"/>
    <mergeCell ref="S38:S40"/>
    <mergeCell ref="S41:S43"/>
    <mergeCell ref="R62:R64"/>
    <mergeCell ref="S47:S49"/>
    <mergeCell ref="S50:S52"/>
    <mergeCell ref="AS35:AS37"/>
    <mergeCell ref="AR38:AR40"/>
    <mergeCell ref="Z47:Z49"/>
    <mergeCell ref="Z50:Z52"/>
    <mergeCell ref="AS38:AS40"/>
    <mergeCell ref="V38:V40"/>
    <mergeCell ref="AR41:AR43"/>
    <mergeCell ref="AR32:AR34"/>
    <mergeCell ref="AS32:AS34"/>
    <mergeCell ref="V44:V46"/>
    <mergeCell ref="V47:V49"/>
    <mergeCell ref="V50:V52"/>
    <mergeCell ref="AR35:AR37"/>
    <mergeCell ref="AP35:AP37"/>
    <mergeCell ref="AQ35:AQ37"/>
    <mergeCell ref="AP38:AP40"/>
    <mergeCell ref="AQ38:AQ40"/>
    <mergeCell ref="AP41:AP43"/>
    <mergeCell ref="AQ41:AQ43"/>
    <mergeCell ref="AK50:AK52"/>
    <mergeCell ref="AO50:AO52"/>
    <mergeCell ref="AN44:AN46"/>
    <mergeCell ref="AO44:AO46"/>
    <mergeCell ref="AS41:AS43"/>
    <mergeCell ref="U89:U91"/>
    <mergeCell ref="U77:U79"/>
    <mergeCell ref="U80:U82"/>
    <mergeCell ref="U83:U85"/>
    <mergeCell ref="U41:U43"/>
    <mergeCell ref="U44:U46"/>
    <mergeCell ref="U47:U49"/>
    <mergeCell ref="U50:U52"/>
    <mergeCell ref="U53:U55"/>
    <mergeCell ref="U56:U58"/>
    <mergeCell ref="U59:U61"/>
    <mergeCell ref="U62:U64"/>
    <mergeCell ref="U65:U67"/>
    <mergeCell ref="U68:U70"/>
    <mergeCell ref="U71:U73"/>
    <mergeCell ref="U74:U76"/>
    <mergeCell ref="U86:U88"/>
    <mergeCell ref="AS56:AS58"/>
    <mergeCell ref="AR59:AR61"/>
    <mergeCell ref="AS59:AS61"/>
    <mergeCell ref="AR62:AR64"/>
    <mergeCell ref="AS62:AS64"/>
    <mergeCell ref="AR65:AR67"/>
    <mergeCell ref="AS65:AS67"/>
    <mergeCell ref="AE71:AE73"/>
    <mergeCell ref="AK71:AK73"/>
    <mergeCell ref="AF59:AF61"/>
    <mergeCell ref="AQ56:AQ58"/>
    <mergeCell ref="AQ59:AQ61"/>
    <mergeCell ref="AQ62:AQ64"/>
    <mergeCell ref="AQ65:AQ67"/>
    <mergeCell ref="AQ68:AQ70"/>
    <mergeCell ref="AK56:AK58"/>
    <mergeCell ref="AK59:AK61"/>
    <mergeCell ref="AK62:AK64"/>
    <mergeCell ref="AK65:AK67"/>
    <mergeCell ref="AK68:AK70"/>
    <mergeCell ref="AF62:AF64"/>
    <mergeCell ref="AN71:AN73"/>
    <mergeCell ref="AO71:AO73"/>
    <mergeCell ref="AF53:AF55"/>
    <mergeCell ref="AF56:AF58"/>
    <mergeCell ref="AA50:AA52"/>
    <mergeCell ref="AA53:AA55"/>
    <mergeCell ref="AQ50:AQ52"/>
    <mergeCell ref="AQ53:AQ55"/>
    <mergeCell ref="AJ41:AJ43"/>
    <mergeCell ref="AR56:AR58"/>
    <mergeCell ref="U23:U25"/>
    <mergeCell ref="U26:U28"/>
    <mergeCell ref="V53:V55"/>
    <mergeCell ref="V56:V58"/>
    <mergeCell ref="AQ29:AQ31"/>
    <mergeCell ref="AP32:AP34"/>
    <mergeCell ref="AQ32:AQ34"/>
    <mergeCell ref="AQ23:AQ25"/>
    <mergeCell ref="AK53:AK55"/>
    <mergeCell ref="AR44:AR46"/>
    <mergeCell ref="AR47:AR49"/>
    <mergeCell ref="AQ44:AQ46"/>
    <mergeCell ref="AQ47:AQ49"/>
    <mergeCell ref="AR53:AR55"/>
    <mergeCell ref="AA56:AA58"/>
    <mergeCell ref="Z56:Z58"/>
    <mergeCell ref="Z86:Z88"/>
    <mergeCell ref="AE14:AE16"/>
    <mergeCell ref="AE17:AE19"/>
    <mergeCell ref="AE20:AE22"/>
    <mergeCell ref="AE23:AE25"/>
    <mergeCell ref="AE26:AE28"/>
    <mergeCell ref="AE29:AE31"/>
    <mergeCell ref="AE32:AE34"/>
    <mergeCell ref="AE35:AE37"/>
    <mergeCell ref="AE38:AE40"/>
    <mergeCell ref="AE41:AE43"/>
    <mergeCell ref="AE44:AE46"/>
    <mergeCell ref="AE47:AE49"/>
    <mergeCell ref="AE50:AE52"/>
    <mergeCell ref="AE53:AE55"/>
    <mergeCell ref="AE56:AE58"/>
    <mergeCell ref="AE59:AE61"/>
    <mergeCell ref="AE62:AE64"/>
    <mergeCell ref="Z23:Z25"/>
    <mergeCell ref="AA77:AA79"/>
    <mergeCell ref="Z77:Z79"/>
    <mergeCell ref="AA59:AA61"/>
    <mergeCell ref="A5:AX5"/>
    <mergeCell ref="A7:AX7"/>
    <mergeCell ref="AJ50:AJ52"/>
    <mergeCell ref="AJ53:AJ55"/>
    <mergeCell ref="AJ56:AJ58"/>
    <mergeCell ref="AJ59:AJ61"/>
    <mergeCell ref="AJ62:AJ64"/>
    <mergeCell ref="V17:V19"/>
    <mergeCell ref="V20:V22"/>
    <mergeCell ref="V23:V25"/>
    <mergeCell ref="V26:V28"/>
    <mergeCell ref="V29:V31"/>
    <mergeCell ref="V32:V34"/>
    <mergeCell ref="V35:V37"/>
    <mergeCell ref="Z41:Z43"/>
    <mergeCell ref="Z44:Z46"/>
    <mergeCell ref="Z20:Z22"/>
    <mergeCell ref="AJ23:AJ25"/>
    <mergeCell ref="AJ26:AJ28"/>
    <mergeCell ref="AJ29:AJ31"/>
    <mergeCell ref="AJ32:AJ34"/>
    <mergeCell ref="AJ35:AJ37"/>
    <mergeCell ref="AJ38:AJ40"/>
    <mergeCell ref="Q20:Q22"/>
    <mergeCell ref="CL1048371:CT1048371"/>
    <mergeCell ref="AZ1048380:BA1048380"/>
    <mergeCell ref="Z26:Z28"/>
    <mergeCell ref="Z29:Z31"/>
    <mergeCell ref="Z59:Z61"/>
    <mergeCell ref="Z62:Z64"/>
    <mergeCell ref="Z65:Z67"/>
    <mergeCell ref="AR8:AS9"/>
    <mergeCell ref="AT8:AX9"/>
    <mergeCell ref="AJ71:AJ73"/>
    <mergeCell ref="AJ74:AJ76"/>
    <mergeCell ref="AJ44:AJ46"/>
    <mergeCell ref="AJ47:AJ49"/>
    <mergeCell ref="AJ65:AJ67"/>
    <mergeCell ref="AJ68:AJ70"/>
    <mergeCell ref="Z32:Z34"/>
    <mergeCell ref="Z35:Z37"/>
    <mergeCell ref="Z38:Z40"/>
    <mergeCell ref="AF32:AF34"/>
    <mergeCell ref="AF35:AF37"/>
    <mergeCell ref="AF38:AF40"/>
    <mergeCell ref="AF41:AF43"/>
    <mergeCell ref="AF44:AF46"/>
    <mergeCell ref="Z53:Z55"/>
  </mergeCells>
  <conditionalFormatting sqref="L17 L20 L23 L74 L26 L29 L32 L35 L38 L41 L44 L47 L50 L53 L56 L59 L62 L65 L68 L71 K11:L11 K14:L14 K17:K76">
    <cfRule type="containsText" dxfId="477" priority="438" operator="containsText" text="MEDIA">
      <formula>NOT(ISERROR(SEARCH("MEDIA",K11)))</formula>
    </cfRule>
    <cfRule type="containsText" dxfId="476" priority="439" operator="containsText" text="ALTA">
      <formula>NOT(ISERROR(SEARCH("ALTA",K11)))</formula>
    </cfRule>
    <cfRule type="containsText" dxfId="475" priority="440" operator="containsText" text="BAJA">
      <formula>NOT(ISERROR(SEARCH("BAJA",K11)))</formula>
    </cfRule>
  </conditionalFormatting>
  <conditionalFormatting sqref="N14 N17 N20 N23 N74 N26 N29 N32 N35 N38 N41 N44 N47 N50 N53 N56 N59 N62 N65 N68 N71 M11:N11 M14:M76">
    <cfRule type="containsText" dxfId="474" priority="435" operator="containsText" text="MEDIO">
      <formula>NOT(ISERROR(SEARCH("MEDIO",M11)))</formula>
    </cfRule>
    <cfRule type="containsText" dxfId="473" priority="436" operator="containsText" text="ALTO">
      <formula>NOT(ISERROR(SEARCH("ALTO",M11)))</formula>
    </cfRule>
    <cfRule type="containsText" dxfId="472" priority="437" operator="containsText" text="BAJO">
      <formula>NOT(ISERROR(SEARCH("BAJO",M11)))</formula>
    </cfRule>
  </conditionalFormatting>
  <conditionalFormatting sqref="P11:P19 P31 P35:P76">
    <cfRule type="cellIs" dxfId="471" priority="434" operator="between">
      <formula>2</formula>
      <formula>3</formula>
    </cfRule>
  </conditionalFormatting>
  <conditionalFormatting sqref="O11:O76">
    <cfRule type="cellIs" dxfId="470" priority="431" operator="lessThanOrEqual">
      <formula>3</formula>
    </cfRule>
    <cfRule type="cellIs" dxfId="469" priority="432" stopIfTrue="1" operator="between">
      <formula>4</formula>
      <formula>9</formula>
    </cfRule>
    <cfRule type="cellIs" dxfId="468" priority="433" operator="greaterThanOrEqual">
      <formula>10</formula>
    </cfRule>
  </conditionalFormatting>
  <conditionalFormatting sqref="AP11:AP76">
    <cfRule type="cellIs" dxfId="467" priority="428" operator="lessThanOrEqual">
      <formula>10</formula>
    </cfRule>
    <cfRule type="cellIs" dxfId="466" priority="429" stopIfTrue="1" operator="between">
      <formula>11</formula>
      <formula>32</formula>
    </cfRule>
    <cfRule type="cellIs" dxfId="465" priority="430" operator="greaterThanOrEqual">
      <formula>36</formula>
    </cfRule>
  </conditionalFormatting>
  <conditionalFormatting sqref="AQ11 AQ14 AQ17 AQ20 AQ23 AQ26 AQ29 AQ32 AQ35:AS35 AQ38:AS38 AQ41:AS41 AQ44:AS44 AQ47:AS47 AQ50:AS50 AQ53:AS53 AQ56:AS56 AQ59:AS59 AQ62:AS62 AQ65:AS65 AQ68:AS68 AQ71:AS71 AQ74:AS74">
    <cfRule type="cellIs" dxfId="464" priority="425" operator="equal">
      <formula>"LEVE"</formula>
    </cfRule>
    <cfRule type="cellIs" dxfId="463" priority="426" operator="equal">
      <formula>"MODERADO"</formula>
    </cfRule>
    <cfRule type="cellIs" dxfId="462" priority="427" operator="equal">
      <formula>"GRAVE"</formula>
    </cfRule>
  </conditionalFormatting>
  <conditionalFormatting sqref="K11 K14 K17:K76">
    <cfRule type="containsText" dxfId="461" priority="423" operator="containsText" text="MEDIO BAJA">
      <formula>NOT(ISERROR(SEARCH("MEDIO BAJA",K11)))</formula>
    </cfRule>
    <cfRule type="containsText" dxfId="460" priority="424" operator="containsText" text="MEDIO ALTA">
      <formula>NOT(ISERROR(SEARCH("MEDIO ALTA",K11)))</formula>
    </cfRule>
  </conditionalFormatting>
  <conditionalFormatting sqref="M11 M14:M76">
    <cfRule type="containsText" dxfId="459" priority="421" operator="containsText" text="MEDIO BAJO">
      <formula>NOT(ISERROR(SEARCH("MEDIO BAJO",M11)))</formula>
    </cfRule>
    <cfRule type="containsText" dxfId="458" priority="422" operator="containsText" text="MEDIO ALTO">
      <formula>NOT(ISERROR(SEARCH("MEDIO ALTO",M11)))</formula>
    </cfRule>
  </conditionalFormatting>
  <conditionalFormatting sqref="AI11:AJ11 AI12:AI22 AJ20 AJ23 AJ29 AJ35 AJ38 AJ41 AJ44 AJ47 AJ50 AJ53 AJ56 AJ59 AJ62 AJ65 AJ68 AJ71 AJ74 AJ14 AJ17 AI29:AI31 AI35:AI76">
    <cfRule type="expression" dxfId="457" priority="416">
      <formula>P11="No_existen"</formula>
    </cfRule>
  </conditionalFormatting>
  <conditionalFormatting sqref="AM11:AN11 AM12:AM25 AN77 AN80 AN83 AN86 AN14 AN17 AN20 AN23 AN26 AN29 AN35 AN38 AN41 AN44 AN47 AN50 AN53 AN56 AN59 AN62 AN65 AN68 AN71 AN74 AM29:AM31 AM35:AM76 AN32">
    <cfRule type="expression" dxfId="456" priority="415">
      <formula>P11="No_existen"</formula>
    </cfRule>
  </conditionalFormatting>
  <conditionalFormatting sqref="AX11:AX16 AX30:AX76">
    <cfRule type="expression" dxfId="455" priority="406">
      <formula>AT11&lt;&gt;"COMPARTIR"</formula>
    </cfRule>
    <cfRule type="expression" dxfId="454" priority="412">
      <formula>AT11="ASUMIR"</formula>
    </cfRule>
  </conditionalFormatting>
  <conditionalFormatting sqref="T11">
    <cfRule type="expression" dxfId="453" priority="401">
      <formula>P11="No_existen"</formula>
    </cfRule>
  </conditionalFormatting>
  <conditionalFormatting sqref="AU11:AU14 AU21:AU25 AU31 AU33:AU76 AU16:AU17 AU19">
    <cfRule type="expression" dxfId="452" priority="399">
      <formula>AT11="ASUMIR"</formula>
    </cfRule>
  </conditionalFormatting>
  <conditionalFormatting sqref="AV21:AW25 AV31:AW76 AW26:AW30 AV11:AW17 AV19 AW19:AW20">
    <cfRule type="expression" dxfId="451" priority="398">
      <formula>AT11="ASUMIR"</formula>
    </cfRule>
  </conditionalFormatting>
  <conditionalFormatting sqref="AL11:AL25 AL29:AL31 AL35:AL76">
    <cfRule type="expression" dxfId="450" priority="504">
      <formula>Q11="No_existen"</formula>
    </cfRule>
  </conditionalFormatting>
  <conditionalFormatting sqref="AH11:AH22 AH29:AH31 AH35:AH76">
    <cfRule type="expression" dxfId="449" priority="508">
      <formula>P11="No_existen"</formula>
    </cfRule>
  </conditionalFormatting>
  <conditionalFormatting sqref="AG11:AG22 AG29:AG31 AG35:AG76">
    <cfRule type="expression" dxfId="448" priority="512">
      <formula>Q11="No_existen"</formula>
    </cfRule>
  </conditionalFormatting>
  <conditionalFormatting sqref="AF11 AF14 AF17 AF20 AF29 AF35 AF38 AF41 AF44 AF47 AF50 AF53 AF56 AF59 AF62 AF65 AF68 AF71 AF74 AF77 AF80 AF83">
    <cfRule type="expression" dxfId="447" priority="516">
      <formula>Q11="No_existen"</formula>
    </cfRule>
  </conditionalFormatting>
  <conditionalFormatting sqref="AC11:AC25 AC29:AC31 AC35:AC76">
    <cfRule type="expression" dxfId="446" priority="524">
      <formula>P11="No_existen"</formula>
    </cfRule>
  </conditionalFormatting>
  <conditionalFormatting sqref="AB11:AB76">
    <cfRule type="expression" dxfId="445" priority="528">
      <formula>Q11="No_existen"</formula>
    </cfRule>
  </conditionalFormatting>
  <conditionalFormatting sqref="AO11:AO76">
    <cfRule type="containsText" dxfId="444" priority="375" operator="containsText" text="DÉBIL">
      <formula>NOT(ISERROR(SEARCH("DÉBIL",AO11)))</formula>
    </cfRule>
    <cfRule type="containsText" dxfId="443" priority="376" operator="containsText" text="ACEPTABLE">
      <formula>NOT(ISERROR(SEARCH("ACEPTABLE",AO11)))</formula>
    </cfRule>
    <cfRule type="containsText" dxfId="442" priority="377" operator="containsText" text="FUERTE">
      <formula>NOT(ISERROR(SEARCH("FUERTE",AO11)))</formula>
    </cfRule>
  </conditionalFormatting>
  <conditionalFormatting sqref="AA11 AA17 AA20 AA23 AA26 AA29 AA32 AA35 AA38 AA41 AA44 AA47 AA50 AA53 AA56 AA59 AA62 AA65 AA68 AA71 AA74 AA77 AA80 AA83 AA14">
    <cfRule type="expression" dxfId="441" priority="582">
      <formula>Q11="No_existen"</formula>
    </cfRule>
  </conditionalFormatting>
  <conditionalFormatting sqref="AK11 AK77 AK80 AK83 AK86 AK14 AK17 AK20 AK23 AK29 AK35 AK38 AK41 AK44 AK47 AK50 AK53 AK56 AK59 AK62 AK65 AK68 AK71 AK74">
    <cfRule type="expression" dxfId="440" priority="584">
      <formula>Q11="No_existen"</formula>
    </cfRule>
  </conditionalFormatting>
  <conditionalFormatting sqref="Y11:Y19 Y22:Y76">
    <cfRule type="expression" dxfId="439" priority="192">
      <formula>X11="Semiautomatico"</formula>
    </cfRule>
    <cfRule type="expression" dxfId="438" priority="198">
      <formula>X11="Manual"</formula>
    </cfRule>
    <cfRule type="expression" dxfId="437" priority="372">
      <formula>P11="No_existen"</formula>
    </cfRule>
  </conditionalFormatting>
  <conditionalFormatting sqref="X12">
    <cfRule type="expression" dxfId="436" priority="371">
      <formula>$P$12="No_existen"</formula>
    </cfRule>
  </conditionalFormatting>
  <conditionalFormatting sqref="Y12:Y19 Y22:Y76">
    <cfRule type="expression" dxfId="435" priority="370">
      <formula>P12="No_existen"</formula>
    </cfRule>
  </conditionalFormatting>
  <conditionalFormatting sqref="AO11:AO76">
    <cfRule type="containsText" dxfId="434" priority="369" operator="containsText" text="INEXISTENTE">
      <formula>NOT(ISERROR(SEARCH("INEXISTENTE",AO11)))</formula>
    </cfRule>
  </conditionalFormatting>
  <conditionalFormatting sqref="AD11">
    <cfRule type="expression" dxfId="433" priority="368">
      <formula>$P$11="No_existen"</formula>
    </cfRule>
  </conditionalFormatting>
  <conditionalFormatting sqref="X11">
    <cfRule type="expression" dxfId="432" priority="367">
      <formula>P11="No_Existen"</formula>
    </cfRule>
  </conditionalFormatting>
  <conditionalFormatting sqref="T12">
    <cfRule type="expression" dxfId="431" priority="366">
      <formula>P12="No_existen"</formula>
    </cfRule>
  </conditionalFormatting>
  <conditionalFormatting sqref="T13">
    <cfRule type="expression" dxfId="430" priority="365">
      <formula>P13="No_existen"</formula>
    </cfRule>
  </conditionalFormatting>
  <conditionalFormatting sqref="X13">
    <cfRule type="expression" dxfId="429" priority="364">
      <formula>P13="No_existen"</formula>
    </cfRule>
  </conditionalFormatting>
  <conditionalFormatting sqref="X14">
    <cfRule type="expression" dxfId="428" priority="360">
      <formula>$P$14="No_existen"</formula>
    </cfRule>
  </conditionalFormatting>
  <conditionalFormatting sqref="X15">
    <cfRule type="expression" dxfId="427" priority="357">
      <formula>$P$15="No_existen"</formula>
    </cfRule>
  </conditionalFormatting>
  <conditionalFormatting sqref="T16">
    <cfRule type="expression" dxfId="426" priority="355">
      <formula>P16="No_existen"</formula>
    </cfRule>
  </conditionalFormatting>
  <conditionalFormatting sqref="X16">
    <cfRule type="expression" dxfId="425" priority="354">
      <formula>$P$16="No_existen"</formula>
    </cfRule>
  </conditionalFormatting>
  <conditionalFormatting sqref="X17">
    <cfRule type="expression" dxfId="424" priority="351">
      <formula>$P$17="No_existen"</formula>
    </cfRule>
  </conditionalFormatting>
  <conditionalFormatting sqref="AD18">
    <cfRule type="expression" dxfId="423" priority="349">
      <formula>P18="No_existen"</formula>
    </cfRule>
  </conditionalFormatting>
  <conditionalFormatting sqref="X18">
    <cfRule type="expression" dxfId="422" priority="348">
      <formula>$P$18="No_existen"</formula>
    </cfRule>
  </conditionalFormatting>
  <conditionalFormatting sqref="T18">
    <cfRule type="expression" dxfId="421" priority="347">
      <formula>P18="No_existen"</formula>
    </cfRule>
  </conditionalFormatting>
  <conditionalFormatting sqref="T19">
    <cfRule type="expression" dxfId="420" priority="346">
      <formula>P19="No_existen"</formula>
    </cfRule>
  </conditionalFormatting>
  <conditionalFormatting sqref="X19">
    <cfRule type="expression" dxfId="419" priority="345">
      <formula>$P$19="No_existen"</formula>
    </cfRule>
  </conditionalFormatting>
  <conditionalFormatting sqref="AD19">
    <cfRule type="expression" dxfId="418" priority="344">
      <formula>P19="No_existen"</formula>
    </cfRule>
  </conditionalFormatting>
  <conditionalFormatting sqref="AD22">
    <cfRule type="expression" dxfId="417" priority="194">
      <formula>AC22="No asignado"</formula>
    </cfRule>
    <cfRule type="expression" dxfId="416" priority="333">
      <formula>P22="No_existen"</formula>
    </cfRule>
  </conditionalFormatting>
  <conditionalFormatting sqref="X22">
    <cfRule type="expression" dxfId="415" priority="328">
      <formula>$P$22="No_existen"</formula>
    </cfRule>
  </conditionalFormatting>
  <conditionalFormatting sqref="X23">
    <cfRule type="expression" dxfId="414" priority="325">
      <formula>$P$23="No_existen"</formula>
    </cfRule>
  </conditionalFormatting>
  <conditionalFormatting sqref="X24">
    <cfRule type="expression" dxfId="413" priority="324">
      <formula>$P$24="No_existen"</formula>
    </cfRule>
  </conditionalFormatting>
  <conditionalFormatting sqref="X25">
    <cfRule type="expression" dxfId="412" priority="323">
      <formula>$P$25="No_existen"</formula>
    </cfRule>
  </conditionalFormatting>
  <conditionalFormatting sqref="AD56">
    <cfRule type="expression" dxfId="411" priority="247">
      <formula>P56="No_existen"</formula>
    </cfRule>
  </conditionalFormatting>
  <conditionalFormatting sqref="AD57">
    <cfRule type="expression" dxfId="410" priority="246">
      <formula>P57="No_existen"</formula>
    </cfRule>
  </conditionalFormatting>
  <conditionalFormatting sqref="AD58">
    <cfRule type="expression" dxfId="409" priority="245">
      <formula>P58="No_existen"</formula>
    </cfRule>
  </conditionalFormatting>
  <conditionalFormatting sqref="X29">
    <cfRule type="expression" dxfId="408" priority="307">
      <formula>$P$29="No_existen"</formula>
    </cfRule>
  </conditionalFormatting>
  <conditionalFormatting sqref="X30">
    <cfRule type="expression" dxfId="407" priority="305">
      <formula>$P$30="No_existen"</formula>
    </cfRule>
  </conditionalFormatting>
  <conditionalFormatting sqref="X31">
    <cfRule type="expression" dxfId="406" priority="304">
      <formula>$P$31="No_existen"</formula>
    </cfRule>
  </conditionalFormatting>
  <conditionalFormatting sqref="T35:T37">
    <cfRule type="expression" dxfId="405" priority="296">
      <formula>P35="No_existen"</formula>
    </cfRule>
  </conditionalFormatting>
  <conditionalFormatting sqref="X35">
    <cfRule type="expression" dxfId="404" priority="295">
      <formula>$P$35="No_existen"</formula>
    </cfRule>
  </conditionalFormatting>
  <conditionalFormatting sqref="X36">
    <cfRule type="expression" dxfId="403" priority="294">
      <formula>$P$36="No_existen"</formula>
    </cfRule>
  </conditionalFormatting>
  <conditionalFormatting sqref="X37">
    <cfRule type="expression" dxfId="402" priority="293">
      <formula>$P$37="No_existen"</formula>
    </cfRule>
  </conditionalFormatting>
  <conditionalFormatting sqref="AD35">
    <cfRule type="expression" dxfId="401" priority="292">
      <formula>P35="No_existen"</formula>
    </cfRule>
  </conditionalFormatting>
  <conditionalFormatting sqref="AD36">
    <cfRule type="expression" dxfId="400" priority="291">
      <formula>P36="No_existen"</formula>
    </cfRule>
  </conditionalFormatting>
  <conditionalFormatting sqref="AD37">
    <cfRule type="expression" dxfId="399" priority="290">
      <formula>P37="No_existen"</formula>
    </cfRule>
  </conditionalFormatting>
  <conditionalFormatting sqref="T38:T40">
    <cfRule type="expression" dxfId="398" priority="289">
      <formula>P38="No_existen"</formula>
    </cfRule>
  </conditionalFormatting>
  <conditionalFormatting sqref="X38">
    <cfRule type="expression" dxfId="397" priority="288">
      <formula>$P$38="No_existen"</formula>
    </cfRule>
  </conditionalFormatting>
  <conditionalFormatting sqref="X39">
    <cfRule type="expression" dxfId="396" priority="287">
      <formula>$P$39="No_existen"</formula>
    </cfRule>
  </conditionalFormatting>
  <conditionalFormatting sqref="X40">
    <cfRule type="expression" dxfId="395" priority="286">
      <formula>$P$40="No_existen"</formula>
    </cfRule>
  </conditionalFormatting>
  <conditionalFormatting sqref="AD38">
    <cfRule type="expression" dxfId="394" priority="285">
      <formula>P38="No_existen"</formula>
    </cfRule>
  </conditionalFormatting>
  <conditionalFormatting sqref="AD39">
    <cfRule type="expression" dxfId="393" priority="284">
      <formula>P39="No_existen"</formula>
    </cfRule>
  </conditionalFormatting>
  <conditionalFormatting sqref="AD40">
    <cfRule type="expression" dxfId="392" priority="283">
      <formula>P40="No_existen"</formula>
    </cfRule>
  </conditionalFormatting>
  <conditionalFormatting sqref="T41:T43">
    <cfRule type="expression" dxfId="391" priority="282">
      <formula>P41="No_existen"</formula>
    </cfRule>
  </conditionalFormatting>
  <conditionalFormatting sqref="X41">
    <cfRule type="expression" dxfId="390" priority="281">
      <formula>$P$41="No_existen"</formula>
    </cfRule>
  </conditionalFormatting>
  <conditionalFormatting sqref="X42">
    <cfRule type="expression" dxfId="389" priority="280">
      <formula>$P$42="No_existen"</formula>
    </cfRule>
  </conditionalFormatting>
  <conditionalFormatting sqref="X43">
    <cfRule type="expression" dxfId="388" priority="279">
      <formula>$P$43="No_existen"</formula>
    </cfRule>
  </conditionalFormatting>
  <conditionalFormatting sqref="AD41">
    <cfRule type="expression" dxfId="387" priority="278">
      <formula>P41="No_existen"</formula>
    </cfRule>
  </conditionalFormatting>
  <conditionalFormatting sqref="AD42">
    <cfRule type="expression" dxfId="386" priority="277">
      <formula>P42="No_existen"</formula>
    </cfRule>
  </conditionalFormatting>
  <conditionalFormatting sqref="AD43">
    <cfRule type="expression" dxfId="385" priority="276">
      <formula>P43="No_existen"</formula>
    </cfRule>
  </conditionalFormatting>
  <conditionalFormatting sqref="AD44">
    <cfRule type="expression" dxfId="384" priority="275">
      <formula>P44="No_existen"</formula>
    </cfRule>
  </conditionalFormatting>
  <conditionalFormatting sqref="AD45">
    <cfRule type="expression" dxfId="383" priority="274">
      <formula>P45="No_existen"</formula>
    </cfRule>
  </conditionalFormatting>
  <conditionalFormatting sqref="AD46">
    <cfRule type="expression" dxfId="382" priority="273">
      <formula>P46="No_existen"</formula>
    </cfRule>
  </conditionalFormatting>
  <conditionalFormatting sqref="X44">
    <cfRule type="expression" dxfId="381" priority="272">
      <formula>$P$44="No_existen"</formula>
    </cfRule>
  </conditionalFormatting>
  <conditionalFormatting sqref="X45">
    <cfRule type="expression" dxfId="380" priority="271">
      <formula>$P$45="No_existen"</formula>
    </cfRule>
  </conditionalFormatting>
  <conditionalFormatting sqref="X46">
    <cfRule type="expression" dxfId="379" priority="270">
      <formula>$P$46="No_existen"</formula>
    </cfRule>
  </conditionalFormatting>
  <conditionalFormatting sqref="T44:T46">
    <cfRule type="expression" dxfId="378" priority="269">
      <formula>P44="No_existen"</formula>
    </cfRule>
  </conditionalFormatting>
  <conditionalFormatting sqref="T47:T49">
    <cfRule type="expression" dxfId="377" priority="268">
      <formula>P47="No_existen"</formula>
    </cfRule>
  </conditionalFormatting>
  <conditionalFormatting sqref="X47">
    <cfRule type="expression" dxfId="376" priority="267">
      <formula>$P$47="No_existen"</formula>
    </cfRule>
  </conditionalFormatting>
  <conditionalFormatting sqref="X48">
    <cfRule type="expression" dxfId="375" priority="266">
      <formula>$P$48="No_existen"</formula>
    </cfRule>
  </conditionalFormatting>
  <conditionalFormatting sqref="X49">
    <cfRule type="expression" dxfId="374" priority="265">
      <formula>$P$49="No_existen"</formula>
    </cfRule>
  </conditionalFormatting>
  <conditionalFormatting sqref="AD47">
    <cfRule type="expression" dxfId="373" priority="264">
      <formula>P47="No_existen"</formula>
    </cfRule>
  </conditionalFormatting>
  <conditionalFormatting sqref="AD48">
    <cfRule type="expression" dxfId="372" priority="263">
      <formula>P48="No_existen"</formula>
    </cfRule>
  </conditionalFormatting>
  <conditionalFormatting sqref="AD49">
    <cfRule type="expression" dxfId="371" priority="262">
      <formula>P49="No_existen"</formula>
    </cfRule>
  </conditionalFormatting>
  <conditionalFormatting sqref="AD50">
    <cfRule type="expression" dxfId="370" priority="261">
      <formula>P50="No_existen"</formula>
    </cfRule>
  </conditionalFormatting>
  <conditionalFormatting sqref="AD51">
    <cfRule type="expression" dxfId="369" priority="260">
      <formula>P51="No_existen"</formula>
    </cfRule>
  </conditionalFormatting>
  <conditionalFormatting sqref="AD52">
    <cfRule type="expression" dxfId="368" priority="259">
      <formula>P52="No_existen"</formula>
    </cfRule>
  </conditionalFormatting>
  <conditionalFormatting sqref="X50">
    <cfRule type="expression" dxfId="367" priority="258">
      <formula>$P$50="No_existen"</formula>
    </cfRule>
  </conditionalFormatting>
  <conditionalFormatting sqref="X51">
    <cfRule type="expression" dxfId="366" priority="257">
      <formula>$P$51="No_existen"</formula>
    </cfRule>
  </conditionalFormatting>
  <conditionalFormatting sqref="X52">
    <cfRule type="expression" dxfId="365" priority="256">
      <formula>$P$52="No_existen"</formula>
    </cfRule>
  </conditionalFormatting>
  <conditionalFormatting sqref="T50:T52">
    <cfRule type="expression" dxfId="364" priority="255">
      <formula>P50="No_existen"</formula>
    </cfRule>
  </conditionalFormatting>
  <conditionalFormatting sqref="T53:T55">
    <cfRule type="expression" dxfId="363" priority="254">
      <formula>P53="No_existen"</formula>
    </cfRule>
  </conditionalFormatting>
  <conditionalFormatting sqref="X53">
    <cfRule type="expression" dxfId="362" priority="253">
      <formula>$P$53="No_existen"</formula>
    </cfRule>
  </conditionalFormatting>
  <conditionalFormatting sqref="X54">
    <cfRule type="expression" dxfId="361" priority="252">
      <formula>$P$54="No_existen"</formula>
    </cfRule>
  </conditionalFormatting>
  <conditionalFormatting sqref="X55">
    <cfRule type="expression" dxfId="360" priority="251">
      <formula>$P$55="No_existen"</formula>
    </cfRule>
  </conditionalFormatting>
  <conditionalFormatting sqref="AD53">
    <cfRule type="expression" dxfId="359" priority="250">
      <formula>P53="No_existen"</formula>
    </cfRule>
  </conditionalFormatting>
  <conditionalFormatting sqref="AD54">
    <cfRule type="expression" dxfId="358" priority="249">
      <formula>P54="No_existen"</formula>
    </cfRule>
  </conditionalFormatting>
  <conditionalFormatting sqref="AD55">
    <cfRule type="expression" dxfId="357" priority="248">
      <formula>P55="No_existen"</formula>
    </cfRule>
  </conditionalFormatting>
  <conditionalFormatting sqref="X56">
    <cfRule type="expression" dxfId="356" priority="244">
      <formula>$P$56="No_existen"</formula>
    </cfRule>
  </conditionalFormatting>
  <conditionalFormatting sqref="X57">
    <cfRule type="expression" dxfId="355" priority="243">
      <formula>$P$57="No_existen"</formula>
    </cfRule>
  </conditionalFormatting>
  <conditionalFormatting sqref="X58">
    <cfRule type="expression" dxfId="354" priority="242">
      <formula>$P$58="No_existen"</formula>
    </cfRule>
  </conditionalFormatting>
  <conditionalFormatting sqref="T56:T58">
    <cfRule type="expression" dxfId="353" priority="241">
      <formula>P56="No_existen"</formula>
    </cfRule>
  </conditionalFormatting>
  <conditionalFormatting sqref="T59:T61">
    <cfRule type="expression" dxfId="352" priority="240">
      <formula>P59="No_existen"</formula>
    </cfRule>
  </conditionalFormatting>
  <conditionalFormatting sqref="X59">
    <cfRule type="expression" dxfId="351" priority="239">
      <formula>$P$59="No_existen"</formula>
    </cfRule>
  </conditionalFormatting>
  <conditionalFormatting sqref="X60">
    <cfRule type="expression" dxfId="350" priority="238">
      <formula>$P$60="No_existen"</formula>
    </cfRule>
  </conditionalFormatting>
  <conditionalFormatting sqref="X61">
    <cfRule type="expression" dxfId="349" priority="237">
      <formula>$P$61="No_existen"</formula>
    </cfRule>
  </conditionalFormatting>
  <conditionalFormatting sqref="AD59">
    <cfRule type="expression" dxfId="348" priority="236">
      <formula>P59="No_existen"</formula>
    </cfRule>
  </conditionalFormatting>
  <conditionalFormatting sqref="AD60">
    <cfRule type="expression" dxfId="347" priority="235">
      <formula>P60="No_existen"</formula>
    </cfRule>
  </conditionalFormatting>
  <conditionalFormatting sqref="AD61">
    <cfRule type="expression" dxfId="346" priority="234">
      <formula>P61="No_existen"</formula>
    </cfRule>
  </conditionalFormatting>
  <conditionalFormatting sqref="AD62">
    <cfRule type="expression" dxfId="345" priority="233">
      <formula>P62="No_existen"</formula>
    </cfRule>
  </conditionalFormatting>
  <conditionalFormatting sqref="AD63">
    <cfRule type="expression" dxfId="344" priority="232">
      <formula>P63="No_existen"</formula>
    </cfRule>
  </conditionalFormatting>
  <conditionalFormatting sqref="AD64">
    <cfRule type="expression" dxfId="343" priority="231">
      <formula>P64="No_existen"</formula>
    </cfRule>
  </conditionalFormatting>
  <conditionalFormatting sqref="X62">
    <cfRule type="expression" dxfId="342" priority="230">
      <formula>$P$62="No_existen"</formula>
    </cfRule>
  </conditionalFormatting>
  <conditionalFormatting sqref="X63">
    <cfRule type="expression" dxfId="341" priority="229">
      <formula>$P$63="No_existen"</formula>
    </cfRule>
  </conditionalFormatting>
  <conditionalFormatting sqref="X64">
    <cfRule type="expression" dxfId="340" priority="228">
      <formula>$P$64="No_existen"</formula>
    </cfRule>
  </conditionalFormatting>
  <conditionalFormatting sqref="T62:T64">
    <cfRule type="expression" dxfId="339" priority="227">
      <formula>P62="No_existen"</formula>
    </cfRule>
  </conditionalFormatting>
  <conditionalFormatting sqref="T65:T67">
    <cfRule type="expression" dxfId="338" priority="226">
      <formula>P65="No_existen"</formula>
    </cfRule>
  </conditionalFormatting>
  <conditionalFormatting sqref="X65">
    <cfRule type="expression" dxfId="337" priority="225">
      <formula>$P$65="No_existen"</formula>
    </cfRule>
  </conditionalFormatting>
  <conditionalFormatting sqref="X66">
    <cfRule type="expression" dxfId="336" priority="224">
      <formula>$P$66="No_existen"</formula>
    </cfRule>
  </conditionalFormatting>
  <conditionalFormatting sqref="X67">
    <cfRule type="expression" dxfId="335" priority="223">
      <formula>$P$67="No_existen"</formula>
    </cfRule>
  </conditionalFormatting>
  <conditionalFormatting sqref="AD65">
    <cfRule type="expression" dxfId="334" priority="222">
      <formula>P65="No_existen"</formula>
    </cfRule>
  </conditionalFormatting>
  <conditionalFormatting sqref="AD66">
    <cfRule type="expression" dxfId="333" priority="221">
      <formula>P66="No_existen"</formula>
    </cfRule>
  </conditionalFormatting>
  <conditionalFormatting sqref="AD67">
    <cfRule type="expression" dxfId="332" priority="220">
      <formula>P67="No_existen"</formula>
    </cfRule>
  </conditionalFormatting>
  <conditionalFormatting sqref="AD68">
    <cfRule type="expression" dxfId="331" priority="219">
      <formula>P68="No_existen"</formula>
    </cfRule>
  </conditionalFormatting>
  <conditionalFormatting sqref="AD69">
    <cfRule type="expression" dxfId="330" priority="218">
      <formula>P69="No_existen"</formula>
    </cfRule>
  </conditionalFormatting>
  <conditionalFormatting sqref="AD70">
    <cfRule type="expression" dxfId="329" priority="217">
      <formula>P70="No_existen"</formula>
    </cfRule>
  </conditionalFormatting>
  <conditionalFormatting sqref="X68">
    <cfRule type="expression" dxfId="328" priority="216">
      <formula>$P$68="No_existen"</formula>
    </cfRule>
  </conditionalFormatting>
  <conditionalFormatting sqref="X69">
    <cfRule type="expression" dxfId="327" priority="215">
      <formula>$P$69="No_existen"</formula>
    </cfRule>
  </conditionalFormatting>
  <conditionalFormatting sqref="X70">
    <cfRule type="expression" dxfId="326" priority="214">
      <formula>$P$70="No_existen"</formula>
    </cfRule>
  </conditionalFormatting>
  <conditionalFormatting sqref="T68:T70">
    <cfRule type="expression" dxfId="325" priority="213">
      <formula>P68="No_existen"</formula>
    </cfRule>
  </conditionalFormatting>
  <conditionalFormatting sqref="T71:T73">
    <cfRule type="expression" dxfId="324" priority="212">
      <formula>P71="No_existen"</formula>
    </cfRule>
  </conditionalFormatting>
  <conditionalFormatting sqref="T74:T76">
    <cfRule type="expression" dxfId="323" priority="211">
      <formula>P74="No_existen"</formula>
    </cfRule>
  </conditionalFormatting>
  <conditionalFormatting sqref="X71">
    <cfRule type="expression" dxfId="322" priority="210">
      <formula>$P$71="No_existen"</formula>
    </cfRule>
  </conditionalFormatting>
  <conditionalFormatting sqref="X72">
    <cfRule type="expression" dxfId="321" priority="209">
      <formula>$P$72="No_existen"</formula>
    </cfRule>
  </conditionalFormatting>
  <conditionalFormatting sqref="X73">
    <cfRule type="expression" dxfId="320" priority="208">
      <formula>$P$73="No_existen"</formula>
    </cfRule>
  </conditionalFormatting>
  <conditionalFormatting sqref="X74">
    <cfRule type="expression" dxfId="319" priority="207">
      <formula>$P$74="No_existen"</formula>
    </cfRule>
  </conditionalFormatting>
  <conditionalFormatting sqref="X75">
    <cfRule type="expression" dxfId="318" priority="206">
      <formula>$P$75="No_existen"</formula>
    </cfRule>
  </conditionalFormatting>
  <conditionalFormatting sqref="X76">
    <cfRule type="expression" dxfId="317" priority="205">
      <formula>$P$76="No_existen"</formula>
    </cfRule>
  </conditionalFormatting>
  <conditionalFormatting sqref="AD71">
    <cfRule type="expression" dxfId="316" priority="204">
      <formula>P71="No_existen"</formula>
    </cfRule>
  </conditionalFormatting>
  <conditionalFormatting sqref="AD72">
    <cfRule type="expression" dxfId="315" priority="203">
      <formula>P72="No_existen"</formula>
    </cfRule>
  </conditionalFormatting>
  <conditionalFormatting sqref="AD73">
    <cfRule type="expression" dxfId="314" priority="202">
      <formula>P73="No_existen"</formula>
    </cfRule>
  </conditionalFormatting>
  <conditionalFormatting sqref="AD74">
    <cfRule type="expression" dxfId="313" priority="201">
      <formula>P74="No_existen"</formula>
    </cfRule>
  </conditionalFormatting>
  <conditionalFormatting sqref="AD75">
    <cfRule type="expression" dxfId="312" priority="200">
      <formula>P75="No_existen"</formula>
    </cfRule>
  </conditionalFormatting>
  <conditionalFormatting sqref="AD76">
    <cfRule type="expression" dxfId="311" priority="199">
      <formula>P76="No_existen"</formula>
    </cfRule>
  </conditionalFormatting>
  <conditionalFormatting sqref="AD18:AD19">
    <cfRule type="expression" dxfId="310" priority="195">
      <formula>AC18="No asignado"</formula>
    </cfRule>
  </conditionalFormatting>
  <conditionalFormatting sqref="Y23:Y25">
    <cfRule type="expression" dxfId="309" priority="193">
      <formula>X23="Manual"</formula>
    </cfRule>
  </conditionalFormatting>
  <conditionalFormatting sqref="AD11:AD13 AD22 AD35:AD76 AD18:AD19">
    <cfRule type="expression" dxfId="308" priority="197">
      <formula>AC11="No asignado"</formula>
    </cfRule>
  </conditionalFormatting>
  <conditionalFormatting sqref="AD12">
    <cfRule type="expression" dxfId="307" priority="191">
      <formula>$P$12="No_existen"</formula>
    </cfRule>
  </conditionalFormatting>
  <conditionalFormatting sqref="AD13">
    <cfRule type="expression" dxfId="306" priority="190">
      <formula>$P$13="No_existen"</formula>
    </cfRule>
  </conditionalFormatting>
  <conditionalFormatting sqref="AR11:AS11">
    <cfRule type="cellIs" dxfId="305" priority="187" operator="equal">
      <formula>"LEVE"</formula>
    </cfRule>
    <cfRule type="cellIs" dxfId="304" priority="188" operator="equal">
      <formula>"MODERADO"</formula>
    </cfRule>
    <cfRule type="cellIs" dxfId="303" priority="189" operator="equal">
      <formula>"GRAVE"</formula>
    </cfRule>
  </conditionalFormatting>
  <conditionalFormatting sqref="AS14">
    <cfRule type="cellIs" dxfId="302" priority="184" operator="equal">
      <formula>"LEVE"</formula>
    </cfRule>
    <cfRule type="cellIs" dxfId="301" priority="185" operator="equal">
      <formula>"MODERADO"</formula>
    </cfRule>
    <cfRule type="cellIs" dxfId="300" priority="186" operator="equal">
      <formula>"GRAVE"</formula>
    </cfRule>
  </conditionalFormatting>
  <conditionalFormatting sqref="AD12">
    <cfRule type="expression" dxfId="299" priority="180">
      <formula>$P$11="No_existen"</formula>
    </cfRule>
  </conditionalFormatting>
  <conditionalFormatting sqref="AD13">
    <cfRule type="expression" dxfId="298" priority="179">
      <formula>$P$11="No_existen"</formula>
    </cfRule>
  </conditionalFormatting>
  <conditionalFormatting sqref="T14">
    <cfRule type="expression" dxfId="297" priority="178">
      <formula>P14="No_existen"</formula>
    </cfRule>
  </conditionalFormatting>
  <conditionalFormatting sqref="T15">
    <cfRule type="expression" dxfId="296" priority="177">
      <formula>P15="No_existen"</formula>
    </cfRule>
  </conditionalFormatting>
  <conditionalFormatting sqref="AD14">
    <cfRule type="expression" dxfId="295" priority="176">
      <formula>P14="No_existen"</formula>
    </cfRule>
  </conditionalFormatting>
  <conditionalFormatting sqref="AD15:AD16">
    <cfRule type="expression" dxfId="294" priority="175">
      <formula>P15="No_existen"</formula>
    </cfRule>
  </conditionalFormatting>
  <conditionalFormatting sqref="AD16">
    <cfRule type="expression" dxfId="293" priority="174">
      <formula>P16="No_existen"</formula>
    </cfRule>
  </conditionalFormatting>
  <conditionalFormatting sqref="AD14:AD16">
    <cfRule type="expression" dxfId="292" priority="172">
      <formula>AC14="No asignado"</formula>
    </cfRule>
  </conditionalFormatting>
  <conditionalFormatting sqref="AD14:AD16">
    <cfRule type="expression" dxfId="291" priority="173">
      <formula>AC14="No asignado"</formula>
    </cfRule>
  </conditionalFormatting>
  <conditionalFormatting sqref="AD15">
    <cfRule type="expression" dxfId="290" priority="171">
      <formula>P15="No_existen"</formula>
    </cfRule>
  </conditionalFormatting>
  <conditionalFormatting sqref="AD15">
    <cfRule type="expression" dxfId="289" priority="170">
      <formula>AC15="No asignado"</formula>
    </cfRule>
  </conditionalFormatting>
  <conditionalFormatting sqref="AD15">
    <cfRule type="expression" dxfId="288" priority="169">
      <formula>P15="No_existen"</formula>
    </cfRule>
  </conditionalFormatting>
  <conditionalFormatting sqref="AD15">
    <cfRule type="expression" dxfId="287" priority="168">
      <formula>AC15="No asignado"</formula>
    </cfRule>
  </conditionalFormatting>
  <conditionalFormatting sqref="AR14">
    <cfRule type="cellIs" dxfId="286" priority="165" operator="equal">
      <formula>"LEVE"</formula>
    </cfRule>
    <cfRule type="cellIs" dxfId="285" priority="166" operator="equal">
      <formula>"MODERADO"</formula>
    </cfRule>
    <cfRule type="cellIs" dxfId="284" priority="167" operator="equal">
      <formula>"GRAVE"</formula>
    </cfRule>
  </conditionalFormatting>
  <conditionalFormatting sqref="AU15">
    <cfRule type="expression" dxfId="283" priority="164">
      <formula>AQ15="No_existen"</formula>
    </cfRule>
  </conditionalFormatting>
  <conditionalFormatting sqref="T17">
    <cfRule type="expression" dxfId="282" priority="163">
      <formula>P17="No_existen"</formula>
    </cfRule>
  </conditionalFormatting>
  <conditionalFormatting sqref="AX17">
    <cfRule type="expression" dxfId="281" priority="157">
      <formula>AT17&lt;&gt;"COMPARTIR"</formula>
    </cfRule>
    <cfRule type="expression" dxfId="280" priority="158">
      <formula>AT17="ASUMIR"</formula>
    </cfRule>
  </conditionalFormatting>
  <conditionalFormatting sqref="P22">
    <cfRule type="expression" dxfId="279" priority="152">
      <formula>L22="No_existen"</formula>
    </cfRule>
  </conditionalFormatting>
  <conditionalFormatting sqref="T22">
    <cfRule type="expression" dxfId="278" priority="151">
      <formula>$P$16="No_existen"</formula>
    </cfRule>
  </conditionalFormatting>
  <conditionalFormatting sqref="P20:P21">
    <cfRule type="cellIs" dxfId="277" priority="144" operator="between">
      <formula>2</formula>
      <formula>3</formula>
    </cfRule>
  </conditionalFormatting>
  <conditionalFormatting sqref="T20">
    <cfRule type="expression" dxfId="276" priority="143">
      <formula>P20="No_existen"</formula>
    </cfRule>
  </conditionalFormatting>
  <conditionalFormatting sqref="T21">
    <cfRule type="expression" dxfId="275" priority="142">
      <formula>P21="No_existen"</formula>
    </cfRule>
  </conditionalFormatting>
  <conditionalFormatting sqref="Y20:Y21">
    <cfRule type="expression" dxfId="274" priority="134">
      <formula>X20="Semiautomatico"</formula>
    </cfRule>
    <cfRule type="expression" dxfId="273" priority="135">
      <formula>X20="Manual"</formula>
    </cfRule>
    <cfRule type="expression" dxfId="272" priority="139">
      <formula>P20="No_existen"</formula>
    </cfRule>
  </conditionalFormatting>
  <conditionalFormatting sqref="Y20:Y21">
    <cfRule type="expression" dxfId="271" priority="138">
      <formula>P20="No_existen"</formula>
    </cfRule>
  </conditionalFormatting>
  <conditionalFormatting sqref="X20">
    <cfRule type="expression" dxfId="270" priority="137">
      <formula>$P$14="No_existen"</formula>
    </cfRule>
  </conditionalFormatting>
  <conditionalFormatting sqref="X21">
    <cfRule type="expression" dxfId="269" priority="136">
      <formula>$P$15="No_existen"</formula>
    </cfRule>
  </conditionalFormatting>
  <conditionalFormatting sqref="AU20">
    <cfRule type="expression" dxfId="268" priority="128">
      <formula>AT20="ASUMIR"</formula>
    </cfRule>
  </conditionalFormatting>
  <conditionalFormatting sqref="AV20">
    <cfRule type="expression" dxfId="267" priority="127">
      <formula>AT20="ASUMIR"</formula>
    </cfRule>
  </conditionalFormatting>
  <conditionalFormatting sqref="P23:P25">
    <cfRule type="cellIs" dxfId="266" priority="126" operator="between">
      <formula>2</formula>
      <formula>3</formula>
    </cfRule>
  </conditionalFormatting>
  <conditionalFormatting sqref="T23">
    <cfRule type="expression" dxfId="265" priority="125">
      <formula>P23="No_existen"</formula>
    </cfRule>
  </conditionalFormatting>
  <conditionalFormatting sqref="T24">
    <cfRule type="expression" dxfId="264" priority="124">
      <formula>P24="No_existen"</formula>
    </cfRule>
  </conditionalFormatting>
  <conditionalFormatting sqref="T25">
    <cfRule type="expression" dxfId="263" priority="123">
      <formula>P25="No_existen"</formula>
    </cfRule>
  </conditionalFormatting>
  <conditionalFormatting sqref="AI23:AI25">
    <cfRule type="expression" dxfId="262" priority="119">
      <formula>P23="No_existen"</formula>
    </cfRule>
  </conditionalFormatting>
  <conditionalFormatting sqref="AH23:AH25">
    <cfRule type="expression" dxfId="261" priority="120">
      <formula>P23="No_existen"</formula>
    </cfRule>
  </conditionalFormatting>
  <conditionalFormatting sqref="AG23:AG25">
    <cfRule type="expression" dxfId="260" priority="121">
      <formula>Q23="No_existen"</formula>
    </cfRule>
  </conditionalFormatting>
  <conditionalFormatting sqref="AF23">
    <cfRule type="expression" dxfId="259" priority="122">
      <formula>Q23="No_existen"</formula>
    </cfRule>
  </conditionalFormatting>
  <conditionalFormatting sqref="AD23">
    <cfRule type="expression" dxfId="258" priority="118">
      <formula>$P$11="No_existen"</formula>
    </cfRule>
  </conditionalFormatting>
  <conditionalFormatting sqref="AD23 AD25">
    <cfRule type="expression" dxfId="257" priority="117">
      <formula>AC23="No asignado"</formula>
    </cfRule>
  </conditionalFormatting>
  <conditionalFormatting sqref="AD25">
    <cfRule type="expression" dxfId="256" priority="115">
      <formula>$P$13="No_existen"</formula>
    </cfRule>
  </conditionalFormatting>
  <conditionalFormatting sqref="P26:P30">
    <cfRule type="cellIs" dxfId="255" priority="114" operator="between">
      <formula>2</formula>
      <formula>3</formula>
    </cfRule>
  </conditionalFormatting>
  <conditionalFormatting sqref="T26">
    <cfRule type="expression" dxfId="254" priority="113">
      <formula>P26="No_existen"</formula>
    </cfRule>
  </conditionalFormatting>
  <conditionalFormatting sqref="X27">
    <cfRule type="expression" dxfId="253" priority="112">
      <formula>$P$12="No_existen"</formula>
    </cfRule>
  </conditionalFormatting>
  <conditionalFormatting sqref="X26">
    <cfRule type="expression" dxfId="252" priority="111">
      <formula>P26="No_Existen"</formula>
    </cfRule>
  </conditionalFormatting>
  <conditionalFormatting sqref="X28">
    <cfRule type="expression" dxfId="251" priority="110">
      <formula>P28="No_existen"</formula>
    </cfRule>
  </conditionalFormatting>
  <conditionalFormatting sqref="T27:T28">
    <cfRule type="expression" dxfId="250" priority="109">
      <formula>P27="No_existen"</formula>
    </cfRule>
  </conditionalFormatting>
  <conditionalFormatting sqref="AI26:AJ26 AI27:AI28">
    <cfRule type="expression" dxfId="249" priority="102">
      <formula>P26="No_existen"</formula>
    </cfRule>
  </conditionalFormatting>
  <conditionalFormatting sqref="AM26:AM28">
    <cfRule type="expression" dxfId="248" priority="101">
      <formula>P26="No_existen"</formula>
    </cfRule>
  </conditionalFormatting>
  <conditionalFormatting sqref="AL26:AL28">
    <cfRule type="expression" dxfId="247" priority="103">
      <formula>Q26="No_existen"</formula>
    </cfRule>
  </conditionalFormatting>
  <conditionalFormatting sqref="AH26:AH28">
    <cfRule type="expression" dxfId="246" priority="104">
      <formula>P26="No_existen"</formula>
    </cfRule>
  </conditionalFormatting>
  <conditionalFormatting sqref="AG26:AG28">
    <cfRule type="expression" dxfId="245" priority="105">
      <formula>Q26="No_existen"</formula>
    </cfRule>
  </conditionalFormatting>
  <conditionalFormatting sqref="AF26">
    <cfRule type="expression" dxfId="244" priority="106">
      <formula>Q26="No_existen"</formula>
    </cfRule>
  </conditionalFormatting>
  <conditionalFormatting sqref="AC26:AC28">
    <cfRule type="expression" dxfId="243" priority="107">
      <formula>P26="No_existen"</formula>
    </cfRule>
  </conditionalFormatting>
  <conditionalFormatting sqref="AK26">
    <cfRule type="expression" dxfId="242" priority="108">
      <formula>Q26="No_existen"</formula>
    </cfRule>
  </conditionalFormatting>
  <conditionalFormatting sqref="AD26">
    <cfRule type="expression" dxfId="241" priority="100">
      <formula>$P$11="No_existen"</formula>
    </cfRule>
  </conditionalFormatting>
  <conditionalFormatting sqref="AD26:AD28">
    <cfRule type="expression" dxfId="240" priority="99">
      <formula>AC26="No asignado"</formula>
    </cfRule>
  </conditionalFormatting>
  <conditionalFormatting sqref="AD27:AD28">
    <cfRule type="expression" dxfId="239" priority="98">
      <formula>$P$12="No_existen"</formula>
    </cfRule>
  </conditionalFormatting>
  <conditionalFormatting sqref="AD28">
    <cfRule type="expression" dxfId="238" priority="97">
      <formula>$P$13="No_existen"</formula>
    </cfRule>
  </conditionalFormatting>
  <conditionalFormatting sqref="AD27:AD28">
    <cfRule type="expression" dxfId="237" priority="96">
      <formula>$P$11="No_existen"</formula>
    </cfRule>
  </conditionalFormatting>
  <conditionalFormatting sqref="AD26:AD28">
    <cfRule type="expression" dxfId="236" priority="95">
      <formula>P26="No_existen"</formula>
    </cfRule>
  </conditionalFormatting>
  <conditionalFormatting sqref="AD26:AD28">
    <cfRule type="expression" dxfId="235" priority="94">
      <formula>AC26="No asignado"</formula>
    </cfRule>
  </conditionalFormatting>
  <conditionalFormatting sqref="AR26:AS26">
    <cfRule type="cellIs" dxfId="234" priority="91" operator="equal">
      <formula>"LEVE"</formula>
    </cfRule>
    <cfRule type="cellIs" dxfId="233" priority="92" operator="equal">
      <formula>"MODERADO"</formula>
    </cfRule>
    <cfRule type="cellIs" dxfId="232" priority="93" operator="equal">
      <formula>"GRAVE"</formula>
    </cfRule>
  </conditionalFormatting>
  <conditionalFormatting sqref="AU26:AU28 AU30">
    <cfRule type="expression" dxfId="231" priority="87">
      <formula>AT26="ASUMIR"</formula>
    </cfRule>
  </conditionalFormatting>
  <conditionalFormatting sqref="AV26:AV30">
    <cfRule type="expression" dxfId="230" priority="86">
      <formula>AT26="ASUMIR"</formula>
    </cfRule>
  </conditionalFormatting>
  <conditionalFormatting sqref="AX29">
    <cfRule type="expression" dxfId="229" priority="84">
      <formula>AT29&lt;&gt;"COMPARTIR"</formula>
    </cfRule>
    <cfRule type="expression" dxfId="228" priority="85">
      <formula>AT29="ASUMIR"</formula>
    </cfRule>
  </conditionalFormatting>
  <conditionalFormatting sqref="P32:P34">
    <cfRule type="cellIs" dxfId="227" priority="83" operator="between">
      <formula>2</formula>
      <formula>3</formula>
    </cfRule>
  </conditionalFormatting>
  <conditionalFormatting sqref="T32">
    <cfRule type="expression" dxfId="226" priority="82">
      <formula>P32="No_existen"</formula>
    </cfRule>
  </conditionalFormatting>
  <conditionalFormatting sqref="X32">
    <cfRule type="expression" dxfId="225" priority="81">
      <formula>$P$17="No_existen"</formula>
    </cfRule>
  </conditionalFormatting>
  <conditionalFormatting sqref="X33">
    <cfRule type="expression" dxfId="224" priority="80">
      <formula>$P$18="No_existen"</formula>
    </cfRule>
  </conditionalFormatting>
  <conditionalFormatting sqref="T33">
    <cfRule type="expression" dxfId="223" priority="79">
      <formula>P33="No_existen"</formula>
    </cfRule>
  </conditionalFormatting>
  <conditionalFormatting sqref="T34">
    <cfRule type="expression" dxfId="222" priority="78">
      <formula>P34="No_existen"</formula>
    </cfRule>
  </conditionalFormatting>
  <conditionalFormatting sqref="X34">
    <cfRule type="expression" dxfId="221" priority="77">
      <formula>$P$19="No_existen"</formula>
    </cfRule>
  </conditionalFormatting>
  <conditionalFormatting sqref="AH32:AH34">
    <cfRule type="expression" dxfId="220" priority="73">
      <formula>P32="No_existen"</formula>
    </cfRule>
  </conditionalFormatting>
  <conditionalFormatting sqref="AG32:AG34">
    <cfRule type="expression" dxfId="219" priority="74">
      <formula>Q32="No_existen"</formula>
    </cfRule>
  </conditionalFormatting>
  <conditionalFormatting sqref="AF32">
    <cfRule type="expression" dxfId="218" priority="75">
      <formula>Q32="No_existen"</formula>
    </cfRule>
  </conditionalFormatting>
  <conditionalFormatting sqref="AC32:AC34">
    <cfRule type="expression" dxfId="217" priority="76">
      <formula>P32="No_existen"</formula>
    </cfRule>
  </conditionalFormatting>
  <conditionalFormatting sqref="AD32">
    <cfRule type="expression" dxfId="216" priority="72">
      <formula>P32="No_existen"</formula>
    </cfRule>
  </conditionalFormatting>
  <conditionalFormatting sqref="AD33">
    <cfRule type="expression" dxfId="215" priority="71">
      <formula>P33="No_existen"</formula>
    </cfRule>
  </conditionalFormatting>
  <conditionalFormatting sqref="AD34">
    <cfRule type="expression" dxfId="214" priority="70">
      <formula>P34="No_existen"</formula>
    </cfRule>
  </conditionalFormatting>
  <conditionalFormatting sqref="AD32:AD34">
    <cfRule type="expression" dxfId="213" priority="68">
      <formula>AC32="No asignado"</formula>
    </cfRule>
  </conditionalFormatting>
  <conditionalFormatting sqref="AD32:AD34">
    <cfRule type="expression" dxfId="212" priority="69">
      <formula>AC32="No asignado"</formula>
    </cfRule>
  </conditionalFormatting>
  <conditionalFormatting sqref="AI32:AI34 AJ32">
    <cfRule type="expression" dxfId="211" priority="65">
      <formula>P32="No_existen"</formula>
    </cfRule>
  </conditionalFormatting>
  <conditionalFormatting sqref="AM32:AM34">
    <cfRule type="expression" dxfId="210" priority="64">
      <formula>P32="No_existen"</formula>
    </cfRule>
  </conditionalFormatting>
  <conditionalFormatting sqref="AL32:AL34">
    <cfRule type="expression" dxfId="209" priority="66">
      <formula>Q32="No_existen"</formula>
    </cfRule>
  </conditionalFormatting>
  <conditionalFormatting sqref="AK32">
    <cfRule type="expression" dxfId="208" priority="67">
      <formula>Q32="No_existen"</formula>
    </cfRule>
  </conditionalFormatting>
  <conditionalFormatting sqref="AR32:AS32">
    <cfRule type="cellIs" dxfId="207" priority="61" operator="equal">
      <formula>"LEVE"</formula>
    </cfRule>
    <cfRule type="cellIs" dxfId="206" priority="62" operator="equal">
      <formula>"MODERADO"</formula>
    </cfRule>
    <cfRule type="cellIs" dxfId="205" priority="63" operator="equal">
      <formula>"GRAVE"</formula>
    </cfRule>
  </conditionalFormatting>
  <conditionalFormatting sqref="AU32">
    <cfRule type="expression" dxfId="204" priority="60">
      <formula>AT32="ASUMIR"</formula>
    </cfRule>
  </conditionalFormatting>
  <conditionalFormatting sqref="AD17">
    <cfRule type="expression" dxfId="203" priority="59">
      <formula>$P$11="No_existen"</formula>
    </cfRule>
  </conditionalFormatting>
  <conditionalFormatting sqref="AD17">
    <cfRule type="expression" dxfId="202" priority="58">
      <formula>AC17="No asignado"</formula>
    </cfRule>
  </conditionalFormatting>
  <conditionalFormatting sqref="AD17">
    <cfRule type="expression" dxfId="201" priority="57">
      <formula>P17="No_existen"</formula>
    </cfRule>
  </conditionalFormatting>
  <conditionalFormatting sqref="AD17">
    <cfRule type="expression" dxfId="200" priority="56">
      <formula>AC17="No asignado"</formula>
    </cfRule>
  </conditionalFormatting>
  <conditionalFormatting sqref="AR17:AS17">
    <cfRule type="cellIs" dxfId="199" priority="53" operator="equal">
      <formula>"LEVE"</formula>
    </cfRule>
    <cfRule type="cellIs" dxfId="198" priority="54" operator="equal">
      <formula>"MODERADO"</formula>
    </cfRule>
    <cfRule type="cellIs" dxfId="197" priority="55" operator="equal">
      <formula>"GRAVE"</formula>
    </cfRule>
  </conditionalFormatting>
  <conditionalFormatting sqref="AD20">
    <cfRule type="expression" dxfId="196" priority="52">
      <formula>P20="No_existen"</formula>
    </cfRule>
  </conditionalFormatting>
  <conditionalFormatting sqref="AD21">
    <cfRule type="expression" dxfId="195" priority="51">
      <formula>P21="No_existen"</formula>
    </cfRule>
  </conditionalFormatting>
  <conditionalFormatting sqref="AD20:AD21">
    <cfRule type="expression" dxfId="194" priority="49">
      <formula>AC20="No asignado"</formula>
    </cfRule>
  </conditionalFormatting>
  <conditionalFormatting sqref="AD20:AD21">
    <cfRule type="expression" dxfId="193" priority="50">
      <formula>AC20="No asignado"</formula>
    </cfRule>
  </conditionalFormatting>
  <conditionalFormatting sqref="AD21">
    <cfRule type="expression" dxfId="192" priority="48">
      <formula>P21="No_existen"</formula>
    </cfRule>
  </conditionalFormatting>
  <conditionalFormatting sqref="AR20:AS20">
    <cfRule type="cellIs" dxfId="191" priority="45" operator="equal">
      <formula>"LEVE"</formula>
    </cfRule>
    <cfRule type="cellIs" dxfId="190" priority="46" operator="equal">
      <formula>"MODERADO"</formula>
    </cfRule>
    <cfRule type="cellIs" dxfId="189" priority="47" operator="equal">
      <formula>"GRAVE"</formula>
    </cfRule>
  </conditionalFormatting>
  <conditionalFormatting sqref="AX19:AX28">
    <cfRule type="expression" dxfId="188" priority="585">
      <formula>AT20&lt;&gt;"COMPARTIR"</formula>
    </cfRule>
    <cfRule type="expression" dxfId="187" priority="586">
      <formula>AT20="ASUMIR"</formula>
    </cfRule>
  </conditionalFormatting>
  <conditionalFormatting sqref="AU18">
    <cfRule type="expression" dxfId="186" priority="42">
      <formula>AT18="ASUMIR"</formula>
    </cfRule>
  </conditionalFormatting>
  <conditionalFormatting sqref="AV18:AW18">
    <cfRule type="expression" dxfId="185" priority="41">
      <formula>AT18="ASUMIR"</formula>
    </cfRule>
  </conditionalFormatting>
  <conditionalFormatting sqref="AX18">
    <cfRule type="expression" dxfId="184" priority="39">
      <formula>AT18&lt;&gt;"COMPARTIR"</formula>
    </cfRule>
    <cfRule type="expression" dxfId="183" priority="40">
      <formula>AT18="ASUMIR"</formula>
    </cfRule>
  </conditionalFormatting>
  <conditionalFormatting sqref="AD27">
    <cfRule type="expression" dxfId="182" priority="38">
      <formula>$P$11="No_existen"</formula>
    </cfRule>
  </conditionalFormatting>
  <conditionalFormatting sqref="AR23:AS23">
    <cfRule type="cellIs" dxfId="181" priority="35" operator="equal">
      <formula>"LEVE"</formula>
    </cfRule>
    <cfRule type="cellIs" dxfId="180" priority="36" operator="equal">
      <formula>"MODERADO"</formula>
    </cfRule>
    <cfRule type="cellIs" dxfId="179" priority="37" operator="equal">
      <formula>"GRAVE"</formula>
    </cfRule>
  </conditionalFormatting>
  <conditionalFormatting sqref="AD24">
    <cfRule type="expression" dxfId="178" priority="33">
      <formula>P24="No_existen"</formula>
    </cfRule>
  </conditionalFormatting>
  <conditionalFormatting sqref="AD24">
    <cfRule type="expression" dxfId="177" priority="31">
      <formula>AC24="No asignado"</formula>
    </cfRule>
  </conditionalFormatting>
  <conditionalFormatting sqref="AD24">
    <cfRule type="expression" dxfId="176" priority="32">
      <formula>AC24="No asignado"</formula>
    </cfRule>
  </conditionalFormatting>
  <conditionalFormatting sqref="AD24">
    <cfRule type="expression" dxfId="175" priority="30">
      <formula>P24="No_existen"</formula>
    </cfRule>
  </conditionalFormatting>
  <conditionalFormatting sqref="T29">
    <cfRule type="expression" dxfId="174" priority="29">
      <formula>P29="No_existen"</formula>
    </cfRule>
  </conditionalFormatting>
  <conditionalFormatting sqref="T30">
    <cfRule type="expression" dxfId="173" priority="28">
      <formula>P30="No_existen"</formula>
    </cfRule>
  </conditionalFormatting>
  <conditionalFormatting sqref="T31">
    <cfRule type="expression" dxfId="172" priority="27">
      <formula>P31="No_existen"</formula>
    </cfRule>
  </conditionalFormatting>
  <conditionalFormatting sqref="AD29">
    <cfRule type="expression" dxfId="171" priority="22">
      <formula>AC29="No asignado"</formula>
    </cfRule>
  </conditionalFormatting>
  <conditionalFormatting sqref="AD29">
    <cfRule type="expression" dxfId="170" priority="21">
      <formula>$P$12="No_existen"</formula>
    </cfRule>
  </conditionalFormatting>
  <conditionalFormatting sqref="AD29">
    <cfRule type="expression" dxfId="169" priority="20">
      <formula>$P$11="No_existen"</formula>
    </cfRule>
  </conditionalFormatting>
  <conditionalFormatting sqref="AD29">
    <cfRule type="expression" dxfId="168" priority="19">
      <formula>P29="No_existen"</formula>
    </cfRule>
  </conditionalFormatting>
  <conditionalFormatting sqref="AD29">
    <cfRule type="expression" dxfId="167" priority="18">
      <formula>AC29="No asignado"</formula>
    </cfRule>
  </conditionalFormatting>
  <conditionalFormatting sqref="AD29">
    <cfRule type="expression" dxfId="166" priority="17">
      <formula>$P$11="No_existen"</formula>
    </cfRule>
  </conditionalFormatting>
  <conditionalFormatting sqref="AD30">
    <cfRule type="expression" dxfId="165" priority="16">
      <formula>AC30="No asignado"</formula>
    </cfRule>
  </conditionalFormatting>
  <conditionalFormatting sqref="AD30">
    <cfRule type="expression" dxfId="164" priority="15">
      <formula>$P$12="No_existen"</formula>
    </cfRule>
  </conditionalFormatting>
  <conditionalFormatting sqref="AD30">
    <cfRule type="expression" dxfId="163" priority="14">
      <formula>$P$11="No_existen"</formula>
    </cfRule>
  </conditionalFormatting>
  <conditionalFormatting sqref="AD30">
    <cfRule type="expression" dxfId="162" priority="13">
      <formula>P30="No_existen"</formula>
    </cfRule>
  </conditionalFormatting>
  <conditionalFormatting sqref="AD30">
    <cfRule type="expression" dxfId="161" priority="12">
      <formula>AC30="No asignado"</formula>
    </cfRule>
  </conditionalFormatting>
  <conditionalFormatting sqref="AD30">
    <cfRule type="expression" dxfId="160" priority="11">
      <formula>$P$11="No_existen"</formula>
    </cfRule>
  </conditionalFormatting>
  <conditionalFormatting sqref="AD31">
    <cfRule type="expression" dxfId="159" priority="10">
      <formula>AC31="No asignado"</formula>
    </cfRule>
  </conditionalFormatting>
  <conditionalFormatting sqref="AD31">
    <cfRule type="expression" dxfId="158" priority="9">
      <formula>$P$12="No_existen"</formula>
    </cfRule>
  </conditionalFormatting>
  <conditionalFormatting sqref="AD31">
    <cfRule type="expression" dxfId="157" priority="8">
      <formula>$P$11="No_existen"</formula>
    </cfRule>
  </conditionalFormatting>
  <conditionalFormatting sqref="AD31">
    <cfRule type="expression" dxfId="156" priority="7">
      <formula>P31="No_existen"</formula>
    </cfRule>
  </conditionalFormatting>
  <conditionalFormatting sqref="AD31">
    <cfRule type="expression" dxfId="155" priority="6">
      <formula>AC31="No asignado"</formula>
    </cfRule>
  </conditionalFormatting>
  <conditionalFormatting sqref="AD31">
    <cfRule type="expression" dxfId="154" priority="5">
      <formula>$P$11="No_existen"</formula>
    </cfRule>
  </conditionalFormatting>
  <conditionalFormatting sqref="AR29:AS29">
    <cfRule type="cellIs" dxfId="153" priority="2" operator="equal">
      <formula>"LEVE"</formula>
    </cfRule>
    <cfRule type="cellIs" dxfId="152" priority="3" operator="equal">
      <formula>"MODERADO"</formula>
    </cfRule>
    <cfRule type="cellIs" dxfId="151" priority="4" operator="equal">
      <formula>"GRAVE"</formula>
    </cfRule>
  </conditionalFormatting>
  <conditionalFormatting sqref="AU29">
    <cfRule type="expression" dxfId="150" priority="1">
      <formula>AT29="ASUMIR"</formula>
    </cfRule>
  </conditionalFormatting>
  <dataValidations xWindow="1337" yWindow="606" count="98">
    <dataValidation type="list" allowBlank="1" showInputMessage="1" showErrorMessage="1" errorTitle="DATO NO VALIDO" error="CELDA DE SELECCIÓN - NO CAMBIAR CONFIGURACIÓN" promptTitle="IMPACTO" prompt="Seleccione el nivel de impacto del riesgo" sqref="M11">
      <formula1>INDIRECT($G$11)</formula1>
    </dataValidation>
    <dataValidation type="list" allowBlank="1" showInputMessage="1" showErrorMessage="1" promptTitle="TRATAMIENTO DEL RIESGO" prompt="Defina el tratamiento que se le dará al riesgo" sqref="AT74:AT76">
      <formula1>INDIRECT($AQ$74)</formula1>
    </dataValidation>
    <dataValidation type="list" allowBlank="1" showInputMessage="1" showErrorMessage="1" promptTitle="TRATAMIENTO DEL RIESGO" prompt="Defina el tratamiento que se le dará al riesgo" sqref="AT23:AT25">
      <formula1>INDIRECT($AQ$23)</formula1>
    </dataValidation>
    <dataValidation type="list" allowBlank="1" showInputMessage="1" showErrorMessage="1" promptTitle="TRATAMIENTO DEL RIESGO" prompt="Defina el tratamiento que se le dará al riesgo" sqref="AT20:AT22 AT26:AT27">
      <formula1>INDIRECT($AQ$20)</formula1>
    </dataValidation>
    <dataValidation type="list" allowBlank="1" showInputMessage="1" showErrorMessage="1" promptTitle="TRATAMIENTO DEL RIESGO" prompt="Defina el tratamiento que se le dará al riesgo" sqref="AT32">
      <formula1>INDIRECT($AQ$17)</formula1>
    </dataValidation>
    <dataValidation type="list" allowBlank="1" showInputMessage="1" showErrorMessage="1" promptTitle="TRATAMIENTO DEL RIESGO" prompt="Defina el tratamiento que se le dará al riesgo" sqref="AT14:AT16 AT30">
      <formula1>INDIRECT($AQ$14)</formula1>
    </dataValidation>
    <dataValidation type="list" allowBlank="1" showInputMessage="1" showErrorMessage="1" promptTitle="TRATAMIENTO DEL RIESGO" prompt="Defina el tratamiento que se le dará al riesgo" sqref="AT11:AT13 AT17:AT19 AT28:AT29">
      <formula1>INDIRECT($AQ$11)</formula1>
    </dataValidation>
    <dataValidation type="custom" allowBlank="1" showInputMessage="1" showErrorMessage="1" sqref="AG81:AH81 V81:X81 AE81 AB81:AC81">
      <formula1>IF(OR(#REF!="0", #REF!="I", #REF!="II"),"NO APLICA", "xxxxxx")</formula1>
    </dataValidation>
    <dataValidation allowBlank="1" showInputMessage="1" showErrorMessage="1" prompt="Identiique aquellas principales consecuencias que se pueden presentar al momento de que se materialice el riesgo" sqref="J17 J14 J11 J20 J23 J29:J32 J26 J35:J76"/>
    <dataValidation allowBlank="1" showInputMessage="1" showErrorMessage="1" prompt="Describa brevemente en qué consiste el riesgo" sqref="I17 I14 I11 I29:I32 I23 I20 I26 I35:I76"/>
    <dataValidation allowBlank="1" showInputMessage="1" showErrorMessage="1" promptTitle="CONTROL" prompt="Defina el estado del control asociado al riesgo" sqref="Q56:S56 Q59:S59 Q62:S62 Q65:S65 Q68:S68 Q47:S47 Q14:S14 Q11:S11 Q32:S32 Q29:S29 Q23:S23 Q35:S35 Q38:S38 Q41:S41 Q44:S44 Q50:S50 Q74:S74 Q72:Q73 Q17:S17 Q66:Q67 Q53:S53 Q75:Q76 Q12:Q13 Q15:Q16 Q18:Q19 Q71:S71 Q69:Q70 Q33:Q34 Q30:Q31 Q24:Q28 Q36:Q37 Q39:Q40 Q42:Q43 Q45:Q46 Q48:Q49 Q51:Q52 Q54:Q55 Q57:Q58 Q60:Q61 Q63:Q64 R26:S26"/>
    <dataValidation allowBlank="1" showInputMessage="1" showErrorMessage="1" promptTitle="INDICADOR  DEL RIESGO" prompt="Establezca un indicador que permita monitorear el riesgo" sqref="BE11 BE14:BE76"/>
    <dataValidation type="list" allowBlank="1" showInputMessage="1" showErrorMessage="1" prompt="Seleccione la Unidad Organizacional o el área que diligencia el mapa de riesgos" sqref="J6">
      <formula1>INDIRECT($C$6)</formula1>
    </dataValidation>
    <dataValidation type="list" allowBlank="1" showInputMessage="1" showErrorMessage="1" prompt="Seleccione el tipo de Factor establecido en el contexto" sqref="D11:D13 D17 D26 D23">
      <formula1>FACTOR</formula1>
    </dataValidation>
    <dataValidation type="list" allowBlank="1" showInputMessage="1" showErrorMessage="1" prompt="De acuerdo al tipo factor seleccionado (interno o externo) seleccione el factor específico" sqref="E11:E17 E26 E23">
      <formula1>INDIRECT($D$11)</formula1>
    </dataValidation>
    <dataValidation type="list" allowBlank="1" showInputMessage="1" showErrorMessage="1" errorTitle="DATO NO VALIDO" error="CELDA DE SELECCIÓN - NO CAMBIAR CONFIGURACIÓN" promptTitle="IMPACTO" prompt="Seleccione el nivel de impacto del riesgo" sqref="M14:M16">
      <formula1>INDIRECT($G$14)</formula1>
    </dataValidation>
    <dataValidation type="list" allowBlank="1" showInputMessage="1" showErrorMessage="1" errorTitle="DATO NO VALIDO" error="CELDA DE SELECCIÓN - NO CAMBIAR CONFIGURACIÓN" promptTitle="IMPACTO" prompt="Seleccione el nivel de impacto del riesgo" sqref="M17:M19">
      <formula1>INDIRECT($G$17)</formula1>
    </dataValidation>
    <dataValidation type="list" allowBlank="1" showInputMessage="1" showErrorMessage="1" errorTitle="DATO NO VALIDO" error="CELDA DE SELECCIÓN - NO CAMBIAR CONFIGURACIÓN" promptTitle="IMPACTO" prompt="Seleccione el nivel de impacto del riesgo" sqref="M20:M22">
      <formula1>INDIRECT($G$20)</formula1>
    </dataValidation>
    <dataValidation type="list" allowBlank="1" showInputMessage="1" showErrorMessage="1" errorTitle="DATO NO VALIDO" error="CELDA DE SELECCIÓN - NO CAMBIAR CONFIGURACIÓN" promptTitle="IMPACTO" prompt="Seleccione el nivel de impacto del riesgo" sqref="M23:M25">
      <formula1>INDIRECT($G$23)</formula1>
    </dataValidation>
    <dataValidation type="list" allowBlank="1" showInputMessage="1" showErrorMessage="1" errorTitle="DATO NO VALIDO" error="CELDA DE SELECCIÓN - NO CAMBIAR CONFIGURACIÓN" promptTitle="IMPACTO" prompt="Seleccione el nivel de impacto del riesgo" sqref="M74:M76">
      <formula1>INDIRECT($G$74)</formula1>
    </dataValidation>
    <dataValidation type="list" allowBlank="1" showInputMessage="1" showErrorMessage="1" error="Seleccion el tipo de mapa" prompt="Seleccione el tipo de mapa de riesgos a construir_x000a_PROCESOS_x000a_PDI" sqref="C6">
      <formula1>MAPA</formula1>
    </dataValidation>
    <dataValidation type="list" allowBlank="1" showInputMessage="1" showErrorMessage="1" sqref="E18 E33">
      <formula1>INDIRECT($D$18)</formula1>
    </dataValidation>
    <dataValidation type="list" allowBlank="1" showInputMessage="1" showErrorMessage="1" sqref="E19">
      <formula1>INDIRECT($D$19)</formula1>
    </dataValidation>
    <dataValidation type="list" allowBlank="1" showInputMessage="1" showErrorMessage="1" sqref="E21">
      <formula1>INDIRECT($D$21)</formula1>
    </dataValidation>
    <dataValidation type="list" allowBlank="1" showInputMessage="1" showErrorMessage="1" sqref="E22">
      <formula1>INDIRECT($D$22)</formula1>
    </dataValidation>
    <dataValidation type="list" allowBlank="1" showInputMessage="1" showErrorMessage="1" sqref="E24">
      <formula1>INDIRECT($D$24)</formula1>
    </dataValidation>
    <dataValidation type="list" allowBlank="1" showInputMessage="1" showErrorMessage="1" sqref="E25">
      <formula1>INDIRECT($D$25)</formula1>
    </dataValidation>
    <dataValidation allowBlank="1" showInputMessage="1" showErrorMessage="1" prompt="Defina la acción (oportunidad de mejora) que será implementada para prevenir o mitigar el riesgo, de acuerdo al nivel de exposición del mismo._x000a__x000a_Para ello tenga en cuenta la mejora o implementación de nuevos controles." sqref="AU11:AU20 AU32 AU26:AU28 AU30"/>
    <dataValidation allowBlank="1" showInputMessage="1" showErrorMessage="1" prompt="De acuerdo al análisis de los factores interno y externos que incluyo en el estudio de contexto del proceso, establezca claramente la causa que genera el riesgo." sqref="F11:F13 F17 F20 F26:F27 F23 F32"/>
    <dataValidation allowBlank="1" showInputMessage="1" showErrorMessage="1" errorTitle="DATO NO VALIDO" error="CELDA DE SELECCIÓN - NO CAMBIAR CONFIGURACIÓN" promptTitle="IMPACTO" prompt="Seleccione el nivel de impacto del riesgo" sqref="N11:N76"/>
    <dataValidation allowBlank="1" showInputMessage="1" showErrorMessage="1" errorTitle="DATO NO VALIDO" error="CELDA DE SELECCIÓN  - NO CAMBIAR CONFIGURACIÓN" promptTitle="PROBABILIDAD" prompt="Seleccione la probabilidad de ocurrencia del riesgo" sqref="L11:L76"/>
    <dataValidation type="list" allowBlank="1" showInputMessage="1" showErrorMessage="1" errorTitle="DATO NO VALIDO" error="CELDA DE SELECCIÓN  - NO CAMBIAR CONFIGURACIÓN" promptTitle="PROBABILIDAD" prompt="Seleccione la probabilidad de ocurrencia del riesgo" sqref="K11 K14 K17:K76">
      <formula1>PROBABILIDAD</formula1>
    </dataValidation>
    <dataValidation type="list" allowBlank="1" showInputMessage="1" showErrorMessage="1" sqref="D14:D16 D27:D76 D18:D22 D24:D25">
      <formula1>FACTOR</formula1>
    </dataValidation>
    <dataValidation allowBlank="1" showInputMessage="1" showErrorMessage="1" prompt="Defina el riesgo, tenga en cuanta que antes de definir el riesgo debe conocer el contexto (factores internos y externos)._x000a__x000a_RIESGO: Posibilidad de que ocurra un acontecimiento que impacte el alcance de los objetivos y resultados de la Institución " sqref="H11:H76"/>
    <dataValidation type="list" allowBlank="1" showInputMessage="1" showErrorMessage="1" prompt="Si el tipo de mapa es PROCESO:  Seleccione el PROCESO en el cual la Unidad Organizacional o el área esta involucrada._x000a__x000a_Si el tipo de mapa es PDI: Seleccione el OBJETIVO INSTITUCIONAL  el cual la unidad organizacional o el área tiene a cargo." sqref="B11:B76">
      <formula1>INDIRECT($J$6)</formula1>
    </dataValidation>
    <dataValidation type="custom" allowBlank="1" showInputMessage="1" showErrorMessage="1" sqref="AU33:AU76 AU21:AU25 AU31 AU29">
      <formula1>AT21&lt;&gt;"ASUMIR"</formula1>
    </dataValidation>
    <dataValidation type="list" allowBlank="1" showInputMessage="1" showErrorMessage="1" sqref="E28 E31 E34:E76">
      <formula1>INDIRECT($D28)</formula1>
    </dataValidation>
    <dataValidation type="list" allowBlank="1" showInputMessage="1" showErrorMessage="1" errorTitle="DATO NO VALIDO" error="CELDA DE SELECCIÓN - NO CAMBIAR CONFIGURACIÓN" promptTitle="IMPACTO" prompt="Seleccione el nivel de impacto del riesgo" sqref="M26:M28">
      <formula1>INDIRECT($G$26)</formula1>
    </dataValidation>
    <dataValidation type="list" allowBlank="1" showInputMessage="1" showErrorMessage="1" errorTitle="DATO NO VALIDO" error="CELDA DE SELECCIÓN - NO CAMBIAR CONFIGURACIÓN" promptTitle="IMPACTO" prompt="Seleccione el nivel de impacto del riesgo" sqref="M29:M31">
      <formula1>INDIRECT($G$29)</formula1>
    </dataValidation>
    <dataValidation type="list" allowBlank="1" showInputMessage="1" showErrorMessage="1" errorTitle="DATO NO VALIDO" error="CELDA DE SELECCIÓN - NO CAMBIAR CONFIGURACIÓN" promptTitle="IMPACTO" prompt="Seleccione el nivel de impacto del riesgo" sqref="M32:M34">
      <formula1>INDIRECT($G$32)</formula1>
    </dataValidation>
    <dataValidation type="list" allowBlank="1" showInputMessage="1" showErrorMessage="1" errorTitle="DATO NO VALIDO" error="CELDA DE SELECCIÓN - NO CAMBIAR CONFIGURACIÓN" promptTitle="IMPACTO" prompt="Seleccione el nivel de impacto del riesgo" sqref="M35:M37">
      <formula1>INDIRECT($G$35)</formula1>
    </dataValidation>
    <dataValidation type="list" allowBlank="1" showInputMessage="1" showErrorMessage="1" errorTitle="DATO NO VALIDO" error="CELDA DE SELECCIÓN - NO CAMBIAR CONFIGURACIÓN" promptTitle="IMPACTO" prompt="Seleccione el nivel de impacto del riesgo" sqref="M38:M40">
      <formula1>INDIRECT($G$38)</formula1>
    </dataValidation>
    <dataValidation type="list" allowBlank="1" showInputMessage="1" showErrorMessage="1" errorTitle="DATO NO VALIDO" error="CELDA DE SELECCIÓN - NO CAMBIAR CONFIGURACIÓN" promptTitle="IMPACTO" prompt="Seleccione el nivel de impacto del riesgo" sqref="M41:M43">
      <formula1>INDIRECT($G$41)</formula1>
    </dataValidation>
    <dataValidation type="list" allowBlank="1" showInputMessage="1" showErrorMessage="1" errorTitle="DATO NO VALIDO" error="CELDA DE SELECCIÓN - NO CAMBIAR CONFIGURACIÓN" promptTitle="IMPACTO" prompt="Seleccione el nivel de impacto del riesgo" sqref="M44:M46">
      <formula1>INDIRECT($G$44)</formula1>
    </dataValidation>
    <dataValidation type="date" operator="greaterThan" allowBlank="1" showInputMessage="1" showErrorMessage="1" errorTitle="ERROR EN FECHA" error="Solo se admite fecha así:_x000a__x000a_DD/MM/AAAA" promptTitle="FECHA: DD/MM/AAAA" prompt="Digite fecha en la cual se finalizará la acción preventiva para el manejo del riesgo._x000a__x000a_DD/MM/AAAA" sqref="AV11:AW76">
      <formula1>42736</formula1>
    </dataValidation>
    <dataValidation allowBlank="1" showInputMessage="1" showErrorMessage="1" promptTitle="INDICADOR DE RIESGO" prompt="Digite el nombre y la formula del indicador que permita monitorear el riesgo" sqref="AR11:AR76"/>
    <dataValidation allowBlank="1" showInputMessage="1" showErrorMessage="1" promptTitle="META" prompt="Establezca la meta para el indicador, definiendo si la meta a cumplir es creciente o decreciente." sqref="AS11:AS76"/>
    <dataValidation type="custom"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AF83 Z77 Z80 U77:U91 Z86 Z83 AF80 AF74 AF71 AF68 AF65 AF62 AF59 AF56 AF53 AF50 AF47 AF44 AF41 AF38 AF35 AF26 AF29 AF23 AF77 AF20 AF17 AF11 AF14 AF32">
      <formula1>$P$11&lt;&gt;"No_existen"</formula1>
    </dataValidation>
    <dataValidation type="list" allowBlank="1" showInputMessage="1" showErrorMessage="1" errorTitle="DATO NO VÁLIDO" error="CELDA DE SELECCIÓN - NO CAMBIAR CONFIGURACIÓN" promptTitle="CONTROL" prompt="Defina el estado del control asociado al riesgo" sqref="P11:P21 P23:P76">
      <formula1>CONTROLES</formula1>
    </dataValidation>
    <dataValidation type="list" allowBlank="1" showInputMessage="1" showErrorMessage="1" errorTitle="DATO NO VÁLIDO" error="CELDA DE SELECCIÓN - NO CAMBIAR CONFIGURACIÓN" promptTitle="Estado del Control" prompt="Determine el estado del control" sqref="P11:P21 P23:P76">
      <formula1>CONTROLES</formula1>
    </dataValidation>
    <dataValidation type="list" allowBlank="1" showInputMessage="1" showErrorMessage="1" errorTitle="DATO NO VALIDO" error="CELDA DE SELECCIÓN - NO CAMBIAR CONFIGURACIÓN" promptTitle="IMPACTO" prompt="Seleccione el nivel de impacto del riesgo" sqref="M50:M52">
      <formula1>INDIRECT($G$50)</formula1>
    </dataValidation>
    <dataValidation type="list" allowBlank="1" showInputMessage="1" showErrorMessage="1" errorTitle="DATO NO VALIDO" error="CELDA DE SELECCIÓN - NO CAMBIAR CONFIGURACIÓN" promptTitle="IMPACTO" prompt="Seleccione el nivel de impacto del riesgo" sqref="M53:M55">
      <formula1>INDIRECT($G$53)</formula1>
    </dataValidation>
    <dataValidation type="list" allowBlank="1" showInputMessage="1" showErrorMessage="1" errorTitle="DATO NO VALIDO" error="CELDA DE SELECCIÓN - NO CAMBIAR CONFIGURACIÓN" promptTitle="IMPACTO" prompt="Seleccione el nivel de impacto del riesgo" sqref="M56:M58">
      <formula1>INDIRECT($G$56)</formula1>
    </dataValidation>
    <dataValidation type="list" allowBlank="1" showInputMessage="1" showErrorMessage="1" errorTitle="DATO NO VALIDO" error="CELDA DE SELECCIÓN - NO CAMBIAR CONFIGURACIÓN" promptTitle="IMPACTO" prompt="Seleccione el nivel de impacto del riesgo" sqref="M59:M61">
      <formula1>INDIRECT($G$59)</formula1>
    </dataValidation>
    <dataValidation type="list" allowBlank="1" showInputMessage="1" showErrorMessage="1" errorTitle="DATO NO VALIDO" error="CELDA DE SELECCIÓN - NO CAMBIAR CONFIGURACIÓN" promptTitle="IMPACTO" prompt="Seleccione el nivel de impacto del riesgo" sqref="M62:M64">
      <formula1>INDIRECT($G$62)</formula1>
    </dataValidation>
    <dataValidation type="list" allowBlank="1" showInputMessage="1" showErrorMessage="1" errorTitle="DATO NO VALIDO" error="CELDA DE SELECCIÓN - NO CAMBIAR CONFIGURACIÓN" promptTitle="IMPACTO" prompt="Seleccione el nivel de impacto del riesgo" sqref="M65:M67">
      <formula1>INDIRECT($G$65)</formula1>
    </dataValidation>
    <dataValidation type="list" allowBlank="1" showInputMessage="1" showErrorMessage="1" errorTitle="DATO NO VALIDO" error="CELDA DE SELECCIÓN - NO CAMBIAR CONFIGURACIÓN" promptTitle="IMPACTO" prompt="Seleccione el nivel de impacto del riesgo" sqref="M68:M70">
      <formula1>INDIRECT($G$68)</formula1>
    </dataValidation>
    <dataValidation type="list" allowBlank="1" showInputMessage="1" showErrorMessage="1" errorTitle="DATO NO VALIDO" error="CELDA DE SELECCIÓN - NO CAMBIAR CONFIGURACIÓN" promptTitle="IMPACTO" prompt="Seleccione el nivel de impacto del riesgo" sqref="M71:M73">
      <formula1>INDIRECT($G$71)</formula1>
    </dataValidation>
    <dataValidation type="list" allowBlank="1" showInputMessage="1" showErrorMessage="1" promptTitle="TRATAMIENTO DEL RIESGO" prompt="Defina el tratamiento que se le dará al riesgo" sqref="AT38:AT40">
      <formula1>INDIRECT($AQ$38)</formula1>
    </dataValidation>
    <dataValidation type="list" allowBlank="1" showInputMessage="1" showErrorMessage="1" promptTitle="TRATAMIENTO DEL RIESGO" prompt="Defina el tratamiento que se le dará al riesgo" sqref="AT31">
      <formula1>INDIRECT($AQ$29)</formula1>
    </dataValidation>
    <dataValidation type="list" allowBlank="1" showInputMessage="1" showErrorMessage="1" promptTitle="TRATAMIENTO DEL RIESGO" prompt="Defina el tratamiento que se le dará al riesgo" sqref="AT33:AT34">
      <formula1>INDIRECT($AQ$32)</formula1>
    </dataValidation>
    <dataValidation type="list" allowBlank="1" showInputMessage="1" showErrorMessage="1" promptTitle="TRATAMIENTO DEL RIESGO" prompt="Defina el tratamiento que se le dará al riesgo" sqref="AT35:AT37">
      <formula1>INDIRECT($AQ$35)</formula1>
    </dataValidation>
    <dataValidation type="list" allowBlank="1" showInputMessage="1" showErrorMessage="1" promptTitle="TRATAMIENTO DEL RIESGO" prompt="Defina el tratamiento que se le dará al riesgo" sqref="AT41:AT43">
      <formula1>INDIRECT($AQ$41)</formula1>
    </dataValidation>
    <dataValidation type="list" allowBlank="1" showInputMessage="1" showErrorMessage="1" promptTitle="TRATAMIENTO DEL RIESGO" prompt="Defina el tratamiento que se le dará al riesgo" sqref="AT44:AT46">
      <formula1>INDIRECT($AQ$44)</formula1>
    </dataValidation>
    <dataValidation type="list" allowBlank="1" showInputMessage="1" showErrorMessage="1" promptTitle="TRATAMIENTO DEL RIESGO" prompt="Defina el tratamiento que se le dará al riesgo" sqref="AT47:AT49">
      <formula1>INDIRECT($AQ$47)</formula1>
    </dataValidation>
    <dataValidation type="list" allowBlank="1" showInputMessage="1" showErrorMessage="1" promptTitle="TRATAMIENTO DEL RIESGO" prompt="Defina el tratamiento que se le dará al riesgo" sqref="AT50:AT52">
      <formula1>INDIRECT($AQ$50)</formula1>
    </dataValidation>
    <dataValidation type="list" allowBlank="1" showInputMessage="1" showErrorMessage="1" promptTitle="TRATAMIENTO DEL RIESGO" prompt="Defina el tratamiento que se le dará al riesgo" sqref="AT53:AT55">
      <formula1>INDIRECT($AQ$53)</formula1>
    </dataValidation>
    <dataValidation type="list" allowBlank="1" showInputMessage="1" showErrorMessage="1" promptTitle="TRATAMIENTO DEL RIESGO" prompt="Defina el tratamiento que se le dará al riesgo" sqref="AT56:AT58">
      <formula1>INDIRECT($AQ$56)</formula1>
    </dataValidation>
    <dataValidation type="list" allowBlank="1" showInputMessage="1" showErrorMessage="1" promptTitle="TRATAMIENTO DEL RIESGO" prompt="Defina el tratamiento que se le dará al riesgo" sqref="AT59:AT61">
      <formula1>INDIRECT($AQ$59)</formula1>
    </dataValidation>
    <dataValidation type="list" allowBlank="1" showInputMessage="1" showErrorMessage="1" promptTitle="TRATAMIENTO DEL RIESGO" prompt="Defina el tratamiento que se le dará al riesgo" sqref="AT62:AT64">
      <formula1>INDIRECT($AQ$62)</formula1>
    </dataValidation>
    <dataValidation type="list" allowBlank="1" showInputMessage="1" showErrorMessage="1" promptTitle="TRATAMIENTO DEL RIESGO" prompt="Defina el tratamiento que se le dará al riesgo" sqref="AT65:AT67">
      <formula1>INDIRECT($AQ$65)</formula1>
    </dataValidation>
    <dataValidation type="list" allowBlank="1" showInputMessage="1" showErrorMessage="1" promptTitle="TRATAMIENTO DEL RIESGO" prompt="Defina el tratamiento que se le dará al riesgo" sqref="AT68:AT70">
      <formula1>INDIRECT($AQ$68)</formula1>
    </dataValidation>
    <dataValidation type="list" allowBlank="1" showInputMessage="1" showErrorMessage="1" promptTitle="TRATAMIENTO DEL RIESGO" prompt="Defina el tratamiento que se le dará al riesgo" sqref="AT71:AT73">
      <formula1>INDIRECT($AQ$71)</formula1>
    </dataValidation>
    <dataValidation type="list" allowBlank="1" showInputMessage="1" showErrorMessage="1" errorTitle="DATO NO VALIDO" error="CELDA DE SELECCIÓN - NO CAMBIAR CONFIGURACIÓN" promptTitle="IMPACTO" prompt="Seleccione el nivel de impacto del riesgo" sqref="M47:M49">
      <formula1>INDIRECT($G$47)</formula1>
    </dataValidation>
    <dataValidation type="list" allowBlank="1" showInputMessage="1" showErrorMessage="1" prompt="Seleccione la CLASE de riesgo_x000a_" sqref="G11:G76">
      <formula1>CLASE_RIESGO</formula1>
    </dataValidation>
    <dataValidation allowBlank="1" showInputMessage="1" showErrorMessage="1" promptTitle="Periodicidad" prompt="Determine los intervalos en los cuales aplica el control._x000a__x000a_Si definio NO EXISTE EL CONTROL dejeesta celda en blanco" sqref="AL11:AL76 AK11:AK88"/>
    <dataValidation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AA11:AA85 Z11:Z76 V23:W23 V11:W11 S21:S22 V29:W29 V35:W35 V38:W38 V41:W41 V44:W44 V47:W47 V50:W50 V53:W53 V56:W56 V59:W59 V62:W62 V65:W65 V68:W68 V71:W71 V14:W14 V17:W17 AB11:AB76 Q20:Q22 V74:W74 W75:W76 W12:W13 W15:W16 W18:W19 W21:W22 W24:W28 V26 W30:W31 AG11:AG76 W36:W37 W39:W40 W42:W43 W45:W46 W48:W49 W51:W52 W54:W55 W57:W58 W60:W61 W63:W64 W66:W67 W69:W70 W72:W73 V20:W20 R20:S20 W33:W34 U11:U76 V32:W32"/>
    <dataValidation allowBlank="1" showInputMessage="1" showErrorMessage="1" promptTitle="Tipo de control" prompt="Defina que tipo de control es el que se aplica._x000a__x000a_Si definio NO EXISTE EL CONTROL dejeesta celda en blanco" sqref="AN11:AN88"/>
    <dataValidation type="list" allowBlank="1" showInputMessage="1" showErrorMessage="1" errorTitle=" " promptTitle="VALORACION DE LA RESPONSABILIDAD" prompt="Seleccione de la lista de desplegable la valoración dada frente a la responsabilidad del control descrito, para ello tenga en cuenta las siguientes tres caracteristicas:_x000a__x000a_-Responsable_x000a_-Segregación de funciones_x000a_-Autoridad" sqref="AC11:AC76">
      <formula1>RESPONSABILIDAD</formula1>
    </dataValidation>
    <dataValidation type="list" allowBlank="1" showInputMessage="1" showErrorMessage="1" errorTitle=" NO EXISTE CONTROL" error="Si requiere registrar información cambie el estado del control." prompt="Defina si la periodicidad empleada en el control es oportuna o no._x000a__x000a_Seleccione de la lista de desplegable" sqref="AH11:AH76">
      <formula1>EVAL_PERIODICIDAD</formula1>
    </dataValidation>
    <dataValidation type="list" allowBlank="1" showInputMessage="1" showErrorMessage="1" promptTitle="Periodicidad" prompt="Determine los intervalos en los cuales aplica el control._x000a__x000a_Si definio NO EXISTE EL CONTROL deje esta celda en blanco" sqref="AI11:AI76">
      <formula1>PERIODICIDAD</formula1>
    </dataValidation>
    <dataValidation type="list" allowBlank="1" showInputMessage="1" showErrorMessage="1" promptTitle="Tipo de control" prompt="Defina que tipo de control es el que se aplica._x000a__x000a_Si definio NO EXISTE EL CONTROL deje esta celda en blanco" sqref="AM11:AM76">
      <formula1>"Detectivo, Preventivo"</formula1>
    </dataValidation>
    <dataValidation allowBlank="1" showInputMessage="1" showErrorMessage="1" promptTitle="Periodicidad" prompt="Determine los intervalos en los cuales aplica el control._x000a__x000a_Si definio NO EXISTE EL CONTROL deje esta celda en blanco" sqref="AJ11:AJ76"/>
    <dataValidation type="list"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T22 X11:X76">
      <formula1>NIVEL_AUTOMAT</formula1>
    </dataValidation>
    <dataValidation type="custom" allowBlank="1" showInputMessage="1" showErrorMessage="1" sqref="BE10">
      <formula1>"SI(P11=""No_existe"",5,EVAL_PERIODICIDAD)"</formula1>
    </dataValidation>
    <dataValidation allowBlank="1" showInputMessage="1" showErrorMessage="1" errorTitle=" NO EXISTE CONTROL" error="Si requiere registrar información cambie el estado del control." prompt="Si el control es manual identifique el cargo responsable que ejecuta el control._x000a__x000a_SI el control es automatizado, identifique el aplicativo o software empleado en el control_x000a_" sqref="AE11:AE76"/>
    <dataValidation allowBlank="1" showInputMessage="1" sqref="Y1048379:Y1048576 AD1048379:AD1048576 AD77:AD1048377 T1048379:T1048576 AD8 Y8 AD10 Y1:Y4 T1:T4 AD1:AD4 T8:T21 P22 Y10:Y1048377 T23:T1048377"/>
    <dataValidation allowBlank="1" showErrorMessage="1" promptTitle="Tipo de control" prompt="Defina que tipo de control es el que se aplica._x000a__x000a_Si definio NO EXISTE EL CONTROL dejeesta celda en blanco" sqref="AO11:AO76"/>
    <dataValidation allowBlank="1" showInputMessage="1" promptTitle="Digitar su cargo" prompt="Digite:_x000a_Planta:  Nombre del cargo_x000a_Transitorio: Nombre de denominación_x000a_Contratista: Contrato - Orden de servicio_x000a__x000a_Si definió NO ASIGNADO, deje esta celda en blanco" sqref="AD11:AD76"/>
    <dataValidation type="list" allowBlank="1" showInputMessage="1" showErrorMessage="1" sqref="E20 E29">
      <formula1>INDIRECT($D$14)</formula1>
    </dataValidation>
    <dataValidation type="list" allowBlank="1" showInputMessage="1" showErrorMessage="1" sqref="E27">
      <formula1>INDIRECT($D$12)</formula1>
    </dataValidation>
    <dataValidation type="list" allowBlank="1" showInputMessage="1" showErrorMessage="1" sqref="E30">
      <formula1>INDIRECT($D$15)</formula1>
    </dataValidation>
    <dataValidation type="list" allowBlank="1" showInputMessage="1" showErrorMessage="1" sqref="E32">
      <formula1>INDIRECT($D$17)</formula1>
    </dataValidation>
    <dataValidation type="custom" allowBlank="1" showInputMessage="1" showErrorMessage="1" errorTitle="COMPARTIR" error="Si requiere involucrar otra dependencia elija como Tipo de manejo &quot;COMPARTIR&quot;" sqref="BC11:BD76">
      <formula1>AU11="COMPARTIR"</formula1>
    </dataValidation>
    <dataValidation type="custom" allowBlank="1" showInputMessage="1" showErrorMessage="1" errorTitle="COMPARTIR" error="Si requiere involucrar otra dependencia elija como Tipo de manejo &quot;COMPARTIR&quot;" sqref="BB11:BB76">
      <formula1>AU11="COMPARTIR"</formula1>
    </dataValidation>
    <dataValidation type="custom" allowBlank="1" showInputMessage="1" showErrorMessage="1" errorTitle="COMPARTIR" error="Si requiere involucrar otra dependencia elija como Tipo de manejo &quot;COMPARTIR&quot;" sqref="BA11:BA76">
      <formula1>AU11="COMPARTIR"</formula1>
    </dataValidation>
    <dataValidation type="custom" allowBlank="1" showInputMessage="1" showErrorMessage="1" errorTitle="COMPARTIR" error="Si requiere involucrar otra dependencia elija como Tipo de manejo &quot;COMPARTIR&quot;" sqref="AZ11:AZ76">
      <formula1>AU11="COMPARTIR"</formula1>
    </dataValidation>
    <dataValidation type="custom" allowBlank="1" showInputMessage="1" showErrorMessage="1" errorTitle="COMPARTIR" error="Si requiere involucrar otra dependencia elija como Tipo de manejo &quot;COMPARTIR&quot;" sqref="AX11:AY76">
      <formula1>AT11="COMPARTIR"</formula1>
    </dataValidation>
  </dataValidations>
  <pageMargins left="1.3779527559055118" right="0.15748031496062992" top="0.59055118110236227" bottom="0.39370078740157483" header="0" footer="0"/>
  <pageSetup paperSize="120" scale="58" fitToHeight="10"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R89"/>
  <sheetViews>
    <sheetView zoomScale="90" zoomScaleNormal="90" zoomScaleSheetLayoutView="130" workbookViewId="0">
      <pane xSplit="4" ySplit="9" topLeftCell="E10" activePane="bottomRight" state="frozen"/>
      <selection pane="topRight" activeCell="D1" sqref="D1"/>
      <selection pane="bottomLeft" activeCell="A9" sqref="A9"/>
      <selection pane="bottomRight" activeCell="K13" sqref="K13:M15"/>
    </sheetView>
  </sheetViews>
  <sheetFormatPr baseColWidth="10" defaultColWidth="11.42578125" defaultRowHeight="12.75" x14ac:dyDescent="0.2"/>
  <cols>
    <col min="1" max="1" width="8" style="3" customWidth="1"/>
    <col min="2" max="2" width="24.7109375" style="3" customWidth="1"/>
    <col min="3" max="3" width="13.42578125" style="3" customWidth="1"/>
    <col min="4" max="4" width="20.7109375" style="4" customWidth="1"/>
    <col min="5" max="6" width="32.42578125" style="4" customWidth="1"/>
    <col min="7" max="7" width="24.7109375" style="4" customWidth="1"/>
    <col min="8" max="8" width="16" style="4" customWidth="1"/>
    <col min="9" max="9" width="22.140625" style="3" customWidth="1"/>
    <col min="10" max="10" width="19.5703125" style="3" customWidth="1"/>
    <col min="11" max="12" width="22.7109375" style="3" customWidth="1"/>
    <col min="13" max="13" width="27" style="3" customWidth="1"/>
    <col min="14" max="14" width="28.7109375" style="3" customWidth="1"/>
    <col min="15" max="16" width="22.7109375" style="3" customWidth="1"/>
    <col min="17" max="17" width="21.85546875" style="3" customWidth="1"/>
    <col min="18" max="18" width="28.85546875" style="3" customWidth="1"/>
    <col min="19" max="16384" width="11.42578125" style="3"/>
  </cols>
  <sheetData>
    <row r="1" spans="1:18" s="5" customFormat="1" ht="19.5" customHeight="1" x14ac:dyDescent="0.2">
      <c r="A1" s="87"/>
      <c r="B1" s="88"/>
      <c r="C1" s="88"/>
      <c r="D1" s="85"/>
      <c r="E1" s="85"/>
      <c r="F1" s="85"/>
      <c r="G1" s="85"/>
      <c r="H1" s="85"/>
      <c r="I1" s="85"/>
      <c r="J1" s="85"/>
      <c r="K1" s="85"/>
      <c r="L1" s="85"/>
      <c r="M1" s="85"/>
      <c r="N1" s="89"/>
      <c r="O1" s="89"/>
      <c r="P1" s="89"/>
      <c r="Q1" s="242" t="s">
        <v>66</v>
      </c>
      <c r="R1" s="243" t="s">
        <v>461</v>
      </c>
    </row>
    <row r="2" spans="1:18" s="5" customFormat="1" ht="18.75" customHeight="1" x14ac:dyDescent="0.2">
      <c r="A2" s="90"/>
      <c r="B2" s="264"/>
      <c r="C2" s="264"/>
      <c r="D2" s="496" t="s">
        <v>68</v>
      </c>
      <c r="E2" s="496"/>
      <c r="F2" s="496"/>
      <c r="G2" s="496"/>
      <c r="H2" s="496"/>
      <c r="I2" s="496"/>
      <c r="J2" s="496"/>
      <c r="K2" s="496"/>
      <c r="L2" s="496"/>
      <c r="M2" s="496"/>
      <c r="N2" s="25"/>
      <c r="O2" s="25"/>
      <c r="P2" s="25"/>
      <c r="Q2" s="244" t="s">
        <v>455</v>
      </c>
      <c r="R2" s="245">
        <v>8</v>
      </c>
    </row>
    <row r="3" spans="1:18" s="5" customFormat="1" ht="23.25" customHeight="1" x14ac:dyDescent="0.2">
      <c r="A3" s="90"/>
      <c r="B3" s="264"/>
      <c r="C3" s="264"/>
      <c r="D3" s="496" t="s">
        <v>57</v>
      </c>
      <c r="E3" s="496"/>
      <c r="F3" s="496"/>
      <c r="G3" s="496"/>
      <c r="H3" s="496"/>
      <c r="I3" s="496"/>
      <c r="J3" s="496"/>
      <c r="K3" s="496"/>
      <c r="L3" s="496"/>
      <c r="M3" s="496"/>
      <c r="N3" s="25"/>
      <c r="O3" s="25"/>
      <c r="P3" s="25"/>
      <c r="Q3" s="244" t="s">
        <v>456</v>
      </c>
      <c r="R3" s="333">
        <v>44958</v>
      </c>
    </row>
    <row r="4" spans="1:18" s="5" customFormat="1" ht="18.75" customHeight="1" thickBot="1" x14ac:dyDescent="0.25">
      <c r="A4" s="97"/>
      <c r="B4" s="98"/>
      <c r="C4" s="98"/>
      <c r="D4" s="544"/>
      <c r="E4" s="544"/>
      <c r="F4" s="544"/>
      <c r="G4" s="544"/>
      <c r="H4" s="544"/>
      <c r="I4" s="544"/>
      <c r="J4" s="544"/>
      <c r="K4" s="544"/>
      <c r="L4" s="544"/>
      <c r="M4" s="544"/>
      <c r="N4" s="99"/>
      <c r="O4" s="99"/>
      <c r="P4" s="99"/>
      <c r="Q4" s="246" t="s">
        <v>457</v>
      </c>
      <c r="R4" s="247" t="s">
        <v>459</v>
      </c>
    </row>
    <row r="5" spans="1:18" s="5" customFormat="1" ht="18.75" customHeight="1" thickBot="1" x14ac:dyDescent="0.25">
      <c r="A5" s="541"/>
      <c r="B5" s="542"/>
      <c r="C5" s="542"/>
      <c r="D5" s="542"/>
      <c r="E5" s="542"/>
      <c r="F5" s="542"/>
      <c r="G5" s="542"/>
      <c r="H5" s="542"/>
      <c r="I5" s="542"/>
      <c r="J5" s="542"/>
      <c r="K5" s="542"/>
      <c r="L5" s="542"/>
      <c r="M5" s="542"/>
      <c r="N5" s="542"/>
      <c r="O5" s="542"/>
      <c r="P5" s="542"/>
      <c r="Q5" s="542"/>
      <c r="R5" s="543"/>
    </row>
    <row r="6" spans="1:18" s="1" customFormat="1" ht="52.5" customHeight="1" thickBot="1" x14ac:dyDescent="0.25">
      <c r="A6" s="545" t="str">
        <f>'01-Mapa de riesgo-UO'!A6:B6</f>
        <v>TIPO DE MAPA</v>
      </c>
      <c r="B6" s="546"/>
      <c r="C6" s="546"/>
      <c r="D6" s="546"/>
      <c r="E6" s="265" t="str">
        <f>'01-Mapa de riesgo-UO'!C6</f>
        <v>PROCESOS</v>
      </c>
      <c r="F6" s="555" t="str">
        <f>'01-Mapa de riesgo-UO'!F6</f>
        <v>UNIDAD ORGANIZACIONALQUE DILIGENCIA EL MAPA DE RIESGO</v>
      </c>
      <c r="G6" s="556"/>
      <c r="H6" s="556"/>
      <c r="I6" s="549" t="str">
        <f>'01-Mapa de riesgo-UO'!J6</f>
        <v>PLANEACIÓN</v>
      </c>
      <c r="J6" s="549"/>
      <c r="K6" s="549"/>
      <c r="L6" s="549"/>
      <c r="M6" s="260" t="str">
        <f>'01-Mapa de riesgo-UO'!AI6</f>
        <v>RESPONSABLE APROBACIÓN MAPA DE RIESGOS:</v>
      </c>
      <c r="N6" s="550" t="str">
        <f>'01-Mapa de riesgo-UO'!AQ6</f>
        <v>FRANCISCO ANTORIO URIBE GOMEZ</v>
      </c>
      <c r="O6" s="550"/>
      <c r="P6" s="551"/>
      <c r="Q6" s="261" t="s">
        <v>7</v>
      </c>
      <c r="R6" s="259"/>
    </row>
    <row r="7" spans="1:18" s="1" customFormat="1" ht="23.25" customHeight="1" thickBot="1" x14ac:dyDescent="0.25">
      <c r="A7" s="547"/>
      <c r="B7" s="548"/>
      <c r="C7" s="548"/>
      <c r="D7" s="548"/>
      <c r="E7" s="552"/>
      <c r="F7" s="552"/>
      <c r="G7" s="552"/>
      <c r="H7" s="552"/>
      <c r="I7" s="552"/>
      <c r="J7" s="552"/>
      <c r="K7" s="552"/>
      <c r="L7" s="552"/>
      <c r="M7" s="552"/>
      <c r="N7" s="552"/>
      <c r="O7" s="552"/>
      <c r="P7" s="552"/>
      <c r="R7" s="267"/>
    </row>
    <row r="8" spans="1:18" s="1" customFormat="1" ht="45" customHeight="1" x14ac:dyDescent="0.2">
      <c r="A8" s="446" t="s">
        <v>55</v>
      </c>
      <c r="B8" s="553" t="str">
        <f>'01-Mapa de riesgo-UO'!B8:C8</f>
        <v>(1) PROCESO / (2) OBJETIVO PDI</v>
      </c>
      <c r="C8" s="483" t="s">
        <v>75</v>
      </c>
      <c r="D8" s="483"/>
      <c r="E8" s="483"/>
      <c r="F8" s="483"/>
      <c r="G8" s="483"/>
      <c r="H8" s="483" t="s">
        <v>73</v>
      </c>
      <c r="I8" s="483" t="s">
        <v>2</v>
      </c>
      <c r="J8" s="483" t="s">
        <v>95</v>
      </c>
      <c r="K8" s="483" t="s">
        <v>9</v>
      </c>
      <c r="L8" s="483"/>
      <c r="M8" s="483"/>
      <c r="N8" s="483" t="s">
        <v>3</v>
      </c>
      <c r="O8" s="483" t="s">
        <v>10</v>
      </c>
      <c r="P8" s="483"/>
      <c r="Q8" s="483"/>
      <c r="R8" s="557" t="s">
        <v>3</v>
      </c>
    </row>
    <row r="9" spans="1:18" s="2" customFormat="1" ht="36.75" customHeight="1" x14ac:dyDescent="0.2">
      <c r="A9" s="447"/>
      <c r="B9" s="554"/>
      <c r="C9" s="263" t="s">
        <v>71</v>
      </c>
      <c r="D9" s="263" t="s">
        <v>4</v>
      </c>
      <c r="E9" s="263" t="s">
        <v>0</v>
      </c>
      <c r="F9" s="263" t="s">
        <v>56</v>
      </c>
      <c r="G9" s="263" t="s">
        <v>1</v>
      </c>
      <c r="H9" s="444"/>
      <c r="I9" s="444"/>
      <c r="J9" s="444"/>
      <c r="K9" s="444"/>
      <c r="L9" s="444"/>
      <c r="M9" s="444"/>
      <c r="N9" s="444"/>
      <c r="O9" s="444"/>
      <c r="P9" s="444"/>
      <c r="Q9" s="444"/>
      <c r="R9" s="558"/>
    </row>
    <row r="10" spans="1:18" s="2" customFormat="1" ht="62.45" customHeight="1" x14ac:dyDescent="0.2">
      <c r="A10" s="529">
        <v>1</v>
      </c>
      <c r="B10" s="530" t="str">
        <f>'01-Mapa de riesgo-UO'!B11</f>
        <v>DIRECCIONAMIENTO_INSTITUCIONAL</v>
      </c>
      <c r="C10" s="451" t="str">
        <f>'01-Mapa de riesgo-UO'!G11</f>
        <v>Cumplimiento</v>
      </c>
      <c r="D10" s="451" t="str">
        <f>'01-Mapa de riesgo-UO'!H11</f>
        <v>La posibilidad de afectación en la gestión institucional por Incumplimiento de las metas en los tres niveles de gestión  del PDI 2020-2028, debido a la ejecución inadecuada  por parte de las redes de trabajo del PDI.</v>
      </c>
      <c r="E10" s="451" t="str">
        <f>'01-Mapa de riesgo-UO'!I11</f>
        <v xml:space="preserve">Incumplimiento de las metas planteadas en los tres niveles de gestión del Plan de Desarrollo Institcional  proyectadas por las redes de trabajo </v>
      </c>
      <c r="F10" s="79" t="str">
        <f>'01-Mapa de riesgo-UO'!F11</f>
        <v>Debilidad en el seguimiento a las metas del Plan de Desarrollo Institucional 2020-2028 "Aquí construimos futuro"</v>
      </c>
      <c r="G10" s="451" t="str">
        <f>'01-Mapa de riesgo-UO'!J11</f>
        <v xml:space="preserve">Incumplimiento de la misión y visión institucional
Hallazgos por parte de los entes de control externos e internos
Reprocesos en el reporte
Credibilidad e imagen institucional 
Detrimento presupuestal
Falta de confiabilidad de la información </v>
      </c>
      <c r="H10" s="533" t="str">
        <f>'01-Mapa de riesgo-UO'!AQ11</f>
        <v>LEVE</v>
      </c>
      <c r="I10" s="109" t="str">
        <f>'01-Mapa de riesgo-UO'!AT11</f>
        <v>ASUMIR</v>
      </c>
      <c r="J10" s="530" t="str">
        <f t="shared" ref="J10" si="0">IF(H10="GRAVE","Debe formularse",IF(H10="MODERADO", "Si el proceso lo requiere","NO"))</f>
        <v>NO</v>
      </c>
      <c r="K10" s="517"/>
      <c r="L10" s="518"/>
      <c r="M10" s="519"/>
      <c r="N10" s="468"/>
      <c r="O10" s="517"/>
      <c r="P10" s="518"/>
      <c r="Q10" s="519"/>
      <c r="R10" s="526"/>
    </row>
    <row r="11" spans="1:18" s="2" customFormat="1" ht="103.5" customHeight="1" x14ac:dyDescent="0.2">
      <c r="A11" s="529"/>
      <c r="B11" s="531"/>
      <c r="C11" s="451"/>
      <c r="D11" s="451"/>
      <c r="E11" s="451"/>
      <c r="F11" s="79" t="str">
        <f>'01-Mapa de riesgo-UO'!F12</f>
        <v xml:space="preserve">Reporte inadecuado o incompletopor parte de las redes de trabajo </v>
      </c>
      <c r="G11" s="451"/>
      <c r="H11" s="533"/>
      <c r="I11" s="109" t="str">
        <f>'01-Mapa de riesgo-UO'!AT12</f>
        <v>ASUMIR</v>
      </c>
      <c r="J11" s="531"/>
      <c r="K11" s="520"/>
      <c r="L11" s="521"/>
      <c r="M11" s="522"/>
      <c r="N11" s="467"/>
      <c r="O11" s="520"/>
      <c r="P11" s="521"/>
      <c r="Q11" s="522"/>
      <c r="R11" s="527"/>
    </row>
    <row r="12" spans="1:18" s="2" customFormat="1" ht="62.45" customHeight="1" x14ac:dyDescent="0.2">
      <c r="A12" s="529"/>
      <c r="B12" s="473"/>
      <c r="C12" s="451"/>
      <c r="D12" s="451"/>
      <c r="E12" s="451"/>
      <c r="F12" s="79" t="str">
        <f>'01-Mapa de riesgo-UO'!F13</f>
        <v xml:space="preserve">Baja calidad del reporte en los tres niveles de gestión del PDI </v>
      </c>
      <c r="G12" s="451"/>
      <c r="H12" s="533"/>
      <c r="I12" s="262" t="str">
        <f>'01-Mapa de riesgo-UO'!AT13</f>
        <v>ASUMIR</v>
      </c>
      <c r="J12" s="473"/>
      <c r="K12" s="523"/>
      <c r="L12" s="524"/>
      <c r="M12" s="525"/>
      <c r="N12" s="442"/>
      <c r="O12" s="523"/>
      <c r="P12" s="524"/>
      <c r="Q12" s="525"/>
      <c r="R12" s="528"/>
    </row>
    <row r="13" spans="1:18" s="2" customFormat="1" ht="62.45" customHeight="1" x14ac:dyDescent="0.2">
      <c r="A13" s="529">
        <v>2</v>
      </c>
      <c r="B13" s="530" t="str">
        <f>'01-Mapa de riesgo-UO'!B14</f>
        <v>DIRECCIONAMIENTO_INSTITUCIONAL</v>
      </c>
      <c r="C13" s="450" t="str">
        <f>'01-Mapa de riesgo-UO'!G14</f>
        <v>Corrupción</v>
      </c>
      <c r="D13" s="451" t="str">
        <f>'01-Mapa de riesgo-UO'!H14</f>
        <v>Probabilidad de Afectación administrativa, disciplinaria o fiscal por sanción o iniciación de una proceso del ente de control por la ejecución inadecuada de proyectos de la Oficina de Planeación (contratos, Ordenes contractuales,  resoluciones,  proyectos de operación comercial).</v>
      </c>
      <c r="E13" s="451" t="str">
        <f>'01-Mapa de riesgo-UO'!I14</f>
        <v>Incumplimiento en la  ejecución de proyectos (contratos, Ordenes contractuales, resoluciones, proyectos de operación comercial) en el desarrollo y ejecución en cada una de sus etapas</v>
      </c>
      <c r="F13" s="79" t="str">
        <f>'01-Mapa de riesgo-UO'!F14</f>
        <v xml:space="preserve">Desconocimiento de los  procedimientos contractuales y proyectos especiales  </v>
      </c>
      <c r="G13" s="451" t="str">
        <f>'01-Mapa de riesgo-UO'!J14</f>
        <v xml:space="preserve">Hallazgos por parte de entes de control
Detrimiento patrimonial
Incumplimiento de resultados
Afectación de la imagen institucional </v>
      </c>
      <c r="H13" s="533" t="str">
        <f>'01-Mapa de riesgo-UO'!AQ14</f>
        <v>MODERADO</v>
      </c>
      <c r="I13" s="109" t="str">
        <f>'01-Mapa de riesgo-UO'!AT14</f>
        <v>REDUCIR</v>
      </c>
      <c r="J13" s="530" t="str">
        <f t="shared" ref="J13:J22" si="1">IF(H13="GRAVE","Debe formularse",IF(H13="MODERADO", "Si el proceso lo requiere","NO"))</f>
        <v>Si el proceso lo requiere</v>
      </c>
      <c r="K13" s="517" t="s">
        <v>600</v>
      </c>
      <c r="L13" s="518"/>
      <c r="M13" s="519"/>
      <c r="N13" s="468" t="s">
        <v>601</v>
      </c>
      <c r="O13" s="517" t="s">
        <v>602</v>
      </c>
      <c r="P13" s="518"/>
      <c r="Q13" s="519"/>
      <c r="R13" s="468" t="s">
        <v>603</v>
      </c>
    </row>
    <row r="14" spans="1:18" s="2" customFormat="1" ht="62.45" customHeight="1" x14ac:dyDescent="0.2">
      <c r="A14" s="529"/>
      <c r="B14" s="531"/>
      <c r="C14" s="451"/>
      <c r="D14" s="451"/>
      <c r="E14" s="451"/>
      <c r="F14" s="79" t="str">
        <f>'01-Mapa de riesgo-UO'!F15</f>
        <v>Bajo nivel de seguimiento periódico en la ejecución de proyectos (contratos, Ordenes de servicios, proyectos de operación comercial)</v>
      </c>
      <c r="G14" s="451"/>
      <c r="H14" s="533"/>
      <c r="I14" s="109" t="str">
        <f>'01-Mapa de riesgo-UO'!AT15</f>
        <v>REDUCIR</v>
      </c>
      <c r="J14" s="531"/>
      <c r="K14" s="520"/>
      <c r="L14" s="540"/>
      <c r="M14" s="522"/>
      <c r="N14" s="467"/>
      <c r="O14" s="520"/>
      <c r="P14" s="540"/>
      <c r="Q14" s="522"/>
      <c r="R14" s="467"/>
    </row>
    <row r="15" spans="1:18" s="2" customFormat="1" ht="62.45" customHeight="1" x14ac:dyDescent="0.2">
      <c r="A15" s="529"/>
      <c r="B15" s="473"/>
      <c r="C15" s="451"/>
      <c r="D15" s="451"/>
      <c r="E15" s="451"/>
      <c r="F15" s="79" t="str">
        <f>'01-Mapa de riesgo-UO'!F16</f>
        <v xml:space="preserve">Desarticulación de los procedimientos institucionales para el desarrollo y ejecución en cada una de sus etapas </v>
      </c>
      <c r="G15" s="451"/>
      <c r="H15" s="533"/>
      <c r="I15" s="109" t="str">
        <f>'01-Mapa de riesgo-UO'!AT16</f>
        <v>REDUCIR</v>
      </c>
      <c r="J15" s="473"/>
      <c r="K15" s="523"/>
      <c r="L15" s="524"/>
      <c r="M15" s="525"/>
      <c r="N15" s="442"/>
      <c r="O15" s="523"/>
      <c r="P15" s="524"/>
      <c r="Q15" s="525"/>
      <c r="R15" s="442"/>
    </row>
    <row r="16" spans="1:18" s="2" customFormat="1" ht="62.45" customHeight="1" x14ac:dyDescent="0.2">
      <c r="A16" s="529">
        <v>3</v>
      </c>
      <c r="B16" s="530" t="str">
        <f>'01-Mapa de riesgo-UO'!B17</f>
        <v>ADMINISTRACIÓN_INSTITUCIONAL</v>
      </c>
      <c r="C16" s="450" t="str">
        <f>'01-Mapa de riesgo-UO'!G17</f>
        <v>Información</v>
      </c>
      <c r="D16" s="451" t="str">
        <f>'01-Mapa de riesgo-UO'!H17</f>
        <v>Probabilidad de tener inconsistencias en la información estadística e institucional reportada debido a las diversas fuentes de información internas y las reglas de negocio asociadas a su extracción.</v>
      </c>
      <c r="E16" s="451" t="str">
        <f>'01-Mapa de riesgo-UO'!I17</f>
        <v>La oficina de planeación recibe múltiples solicitudes de información de diferentes tipos de usuario (interrnos y externos), la cual desde los scripts o vistas se genera una respuesta no siempre concordante con la posible respuesta de la fuente primaria, adicionalmente que la solicitud se genera a diferentes oficinas al tiempo.</v>
      </c>
      <c r="F16" s="79" t="str">
        <f>'01-Mapa de riesgo-UO'!F17</f>
        <v>Diferentes fuentes primarias de información sin responsables</v>
      </c>
      <c r="G16" s="451" t="str">
        <f>'01-Mapa de riesgo-UO'!J17</f>
        <v>Hallazgos, multas o sanciones por los entes de control o pérdida de credibilidad por diferencias en los reportes de información</v>
      </c>
      <c r="H16" s="533" t="str">
        <f>'01-Mapa de riesgo-UO'!AQ17</f>
        <v>MODERADO</v>
      </c>
      <c r="I16" s="109" t="str">
        <f>'01-Mapa de riesgo-UO'!AT17</f>
        <v>COMPARTIR</v>
      </c>
      <c r="J16" s="530" t="str">
        <f t="shared" si="1"/>
        <v>Si el proceso lo requiere</v>
      </c>
      <c r="K16" s="517"/>
      <c r="L16" s="518"/>
      <c r="M16" s="519"/>
      <c r="N16" s="468"/>
      <c r="O16" s="517"/>
      <c r="P16" s="518"/>
      <c r="Q16" s="519"/>
      <c r="R16" s="468"/>
    </row>
    <row r="17" spans="1:18" s="2" customFormat="1" ht="62.45" customHeight="1" x14ac:dyDescent="0.2">
      <c r="A17" s="529"/>
      <c r="B17" s="531"/>
      <c r="C17" s="451"/>
      <c r="D17" s="451"/>
      <c r="E17" s="451"/>
      <c r="F17" s="79">
        <f>'01-Mapa de riesgo-UO'!F18</f>
        <v>0</v>
      </c>
      <c r="G17" s="451"/>
      <c r="H17" s="533"/>
      <c r="I17" s="109" t="str">
        <f>'01-Mapa de riesgo-UO'!AT19</f>
        <v>REDUCIR</v>
      </c>
      <c r="J17" s="531"/>
      <c r="K17" s="520"/>
      <c r="L17" s="540"/>
      <c r="M17" s="522"/>
      <c r="N17" s="467"/>
      <c r="O17" s="520"/>
      <c r="P17" s="540"/>
      <c r="Q17" s="522"/>
      <c r="R17" s="467"/>
    </row>
    <row r="18" spans="1:18" s="2" customFormat="1" ht="62.45" customHeight="1" x14ac:dyDescent="0.2">
      <c r="A18" s="529"/>
      <c r="B18" s="473"/>
      <c r="C18" s="451"/>
      <c r="D18" s="451"/>
      <c r="E18" s="451"/>
      <c r="F18" s="79">
        <f>'01-Mapa de riesgo-UO'!F19</f>
        <v>0</v>
      </c>
      <c r="G18" s="451"/>
      <c r="H18" s="533"/>
      <c r="I18" s="109" t="e">
        <f>'01-Mapa de riesgo-UO'!#REF!</f>
        <v>#REF!</v>
      </c>
      <c r="J18" s="473"/>
      <c r="K18" s="523"/>
      <c r="L18" s="524"/>
      <c r="M18" s="525"/>
      <c r="N18" s="442"/>
      <c r="O18" s="523"/>
      <c r="P18" s="524"/>
      <c r="Q18" s="525"/>
      <c r="R18" s="442"/>
    </row>
    <row r="19" spans="1:18" s="2" customFormat="1" ht="62.45" customHeight="1" x14ac:dyDescent="0.2">
      <c r="A19" s="529">
        <v>4</v>
      </c>
      <c r="B19" s="530" t="str">
        <f>'01-Mapa de riesgo-UO'!B20</f>
        <v>ADMINISTRACIÓN_INSTITUCIONAL</v>
      </c>
      <c r="C19" s="450" t="str">
        <f>'01-Mapa de riesgo-UO'!G20</f>
        <v>Información</v>
      </c>
      <c r="D19" s="451" t="str">
        <f>'01-Mapa de riesgo-UO'!H20</f>
        <v>Probabilidad de pérdida de información física y magnética debido a la falta de una política de respaldo en la Universidad, lo que podría ocasionar reprocesos al momento de necesitar su disponibilidad</v>
      </c>
      <c r="E19" s="451" t="str">
        <f>'01-Mapa de riesgo-UO'!I20</f>
        <v>La oficina de planeación maneja un alto volumen de información debido a los múltiples contratos, planos, entre otros activos de información que allí se generan por lo tanto se requiere de un control de una gestión y control de estos archivos.</v>
      </c>
      <c r="F19" s="79" t="str">
        <f>'01-Mapa de riesgo-UO'!F20</f>
        <v>Daños o pérdida de información en servidores o equipos de computo. Rotación de personal</v>
      </c>
      <c r="G19" s="451" t="str">
        <f>'01-Mapa de riesgo-UO'!J20</f>
        <v>Multas o sanciones por los entes de control por las demoras en reportes de información. Pérdida de estudios o trabajos ya realizados.</v>
      </c>
      <c r="H19" s="533" t="str">
        <f>'01-Mapa de riesgo-UO'!AQ20</f>
        <v>MODERADO</v>
      </c>
      <c r="I19" s="109" t="str">
        <f>'01-Mapa de riesgo-UO'!AT20</f>
        <v>REDUCIR</v>
      </c>
      <c r="J19" s="530" t="str">
        <f t="shared" si="1"/>
        <v>Si el proceso lo requiere</v>
      </c>
      <c r="K19" s="517"/>
      <c r="L19" s="518"/>
      <c r="M19" s="519"/>
      <c r="N19" s="468"/>
      <c r="O19" s="517"/>
      <c r="P19" s="518"/>
      <c r="Q19" s="519"/>
      <c r="R19" s="526"/>
    </row>
    <row r="20" spans="1:18" ht="62.45" customHeight="1" x14ac:dyDescent="0.2">
      <c r="A20" s="529"/>
      <c r="B20" s="531"/>
      <c r="C20" s="451"/>
      <c r="D20" s="451"/>
      <c r="E20" s="451"/>
      <c r="F20" s="79">
        <f>'01-Mapa de riesgo-UO'!F21</f>
        <v>0</v>
      </c>
      <c r="G20" s="451"/>
      <c r="H20" s="533"/>
      <c r="I20" s="109">
        <f>'01-Mapa de riesgo-UO'!AT21</f>
        <v>0</v>
      </c>
      <c r="J20" s="531"/>
      <c r="K20" s="520"/>
      <c r="L20" s="521"/>
      <c r="M20" s="522"/>
      <c r="N20" s="467"/>
      <c r="O20" s="520"/>
      <c r="P20" s="521"/>
      <c r="Q20" s="522"/>
      <c r="R20" s="527"/>
    </row>
    <row r="21" spans="1:18" ht="62.45" customHeight="1" x14ac:dyDescent="0.2">
      <c r="A21" s="529"/>
      <c r="B21" s="473"/>
      <c r="C21" s="451"/>
      <c r="D21" s="451"/>
      <c r="E21" s="451"/>
      <c r="F21" s="79">
        <f>'01-Mapa de riesgo-UO'!F22</f>
        <v>0</v>
      </c>
      <c r="G21" s="451"/>
      <c r="H21" s="533"/>
      <c r="I21" s="109">
        <f>'01-Mapa de riesgo-UO'!AT22</f>
        <v>0</v>
      </c>
      <c r="J21" s="473"/>
      <c r="K21" s="523"/>
      <c r="L21" s="524"/>
      <c r="M21" s="525"/>
      <c r="N21" s="442"/>
      <c r="O21" s="523"/>
      <c r="P21" s="524"/>
      <c r="Q21" s="525"/>
      <c r="R21" s="528"/>
    </row>
    <row r="22" spans="1:18" ht="62.45" customHeight="1" x14ac:dyDescent="0.2">
      <c r="A22" s="529">
        <v>5</v>
      </c>
      <c r="B22" s="530" t="str">
        <f>'01-Mapa de riesgo-UO'!B23</f>
        <v>ASEGURAMIENTO_DE_LA_CALIDAD_INSTITUCIONAL</v>
      </c>
      <c r="C22" s="450" t="str">
        <f>'01-Mapa de riesgo-UO'!G23</f>
        <v>Estratégico</v>
      </c>
      <c r="D22" s="451" t="str">
        <f>'01-Mapa de riesgo-UO'!H23</f>
        <v xml:space="preserve">Posibilidad de Incumplimiento del Plan de Mejoramiento Institucional derivado de la autoevaluación institucional con fines de reacreditación, que afecte su reconocimiento como institución acredita de alta calidad </v>
      </c>
      <c r="E22" s="451" t="str">
        <f>'01-Mapa de riesgo-UO'!I23</f>
        <v xml:space="preserve">Riesgo de incumplimiento de las metas propuestas en el Plan de Mejoramiento Institucional derivado de la Autoevaluación con fines de renovación de la acreditación. </v>
      </c>
      <c r="F22" s="79" t="str">
        <f>'01-Mapa de riesgo-UO'!F23</f>
        <v xml:space="preserve">Bajo nivel de apropiación de los responsables del Plan de Mejoramiento institucional, que dificulte el cumplimiento de las acciones establecidas en el PMI. </v>
      </c>
      <c r="G22" s="451" t="str">
        <f>'01-Mapa de riesgo-UO'!J23</f>
        <v>Pérdida del reconocimiento como Institución acreditada en alta calidad
Pérdida de oportunidades en el contexto a nivel departamental, regional, nacional e internacional
Pérdida de la imagen institucional</v>
      </c>
      <c r="H22" s="533" t="str">
        <f>'01-Mapa de riesgo-UO'!AQ23</f>
        <v>LEVE</v>
      </c>
      <c r="I22" s="109" t="str">
        <f>'01-Mapa de riesgo-UO'!AT23</f>
        <v>ASUMIR</v>
      </c>
      <c r="J22" s="530" t="str">
        <f t="shared" si="1"/>
        <v>NO</v>
      </c>
      <c r="K22" s="517"/>
      <c r="L22" s="518"/>
      <c r="M22" s="519"/>
      <c r="N22" s="468"/>
      <c r="O22" s="517"/>
      <c r="P22" s="518"/>
      <c r="Q22" s="519"/>
      <c r="R22" s="526"/>
    </row>
    <row r="23" spans="1:18" ht="62.45" customHeight="1" x14ac:dyDescent="0.2">
      <c r="A23" s="529"/>
      <c r="B23" s="531"/>
      <c r="C23" s="451"/>
      <c r="D23" s="451"/>
      <c r="E23" s="451"/>
      <c r="F23" s="79">
        <f>'01-Mapa de riesgo-UO'!F24</f>
        <v>0</v>
      </c>
      <c r="G23" s="451"/>
      <c r="H23" s="533"/>
      <c r="I23" s="109">
        <f>'01-Mapa de riesgo-UO'!AT24</f>
        <v>0</v>
      </c>
      <c r="J23" s="531"/>
      <c r="K23" s="520"/>
      <c r="L23" s="521"/>
      <c r="M23" s="522"/>
      <c r="N23" s="467"/>
      <c r="O23" s="520"/>
      <c r="P23" s="521"/>
      <c r="Q23" s="522"/>
      <c r="R23" s="527"/>
    </row>
    <row r="24" spans="1:18" ht="62.45" customHeight="1" x14ac:dyDescent="0.2">
      <c r="A24" s="529"/>
      <c r="B24" s="473"/>
      <c r="C24" s="451"/>
      <c r="D24" s="451"/>
      <c r="E24" s="451"/>
      <c r="F24" s="79">
        <f>'01-Mapa de riesgo-UO'!F25</f>
        <v>0</v>
      </c>
      <c r="G24" s="451"/>
      <c r="H24" s="533"/>
      <c r="I24" s="109">
        <f>'01-Mapa de riesgo-UO'!AT25</f>
        <v>0</v>
      </c>
      <c r="J24" s="473"/>
      <c r="K24" s="523"/>
      <c r="L24" s="524"/>
      <c r="M24" s="525"/>
      <c r="N24" s="442"/>
      <c r="O24" s="523"/>
      <c r="P24" s="524"/>
      <c r="Q24" s="525"/>
      <c r="R24" s="528"/>
    </row>
    <row r="25" spans="1:18" ht="62.45" customHeight="1" x14ac:dyDescent="0.2">
      <c r="A25" s="529">
        <v>6</v>
      </c>
      <c r="B25" s="530" t="str">
        <f>'01-Mapa de riesgo-UO'!B26</f>
        <v>ADMINISTRACIÓN_INSTITUCIONAL</v>
      </c>
      <c r="C25" s="450" t="str">
        <f>'01-Mapa de riesgo-UO'!G26</f>
        <v>Estratégico</v>
      </c>
      <c r="D25" s="451" t="str">
        <f>'01-Mapa de riesgo-UO'!H26</f>
        <v>Probabilidad de incumplimiento del plan maestro de Gestión estratégica del campus debido a la falta de planeación y priorización de los proyectos</v>
      </c>
      <c r="E25" s="451" t="str">
        <f>'01-Mapa de riesgo-UO'!I26</f>
        <v>Obras y diseños  a llevar a cabo por parte de la institución deben estar alineadas  con el Plan maestro GEC y las  apuestas del PDI</v>
      </c>
      <c r="F25" s="79" t="str">
        <f>'01-Mapa de riesgo-UO'!F26</f>
        <v>Inexistencia de una control dentro de los documentos previos al inicio el proceso.</v>
      </c>
      <c r="G25" s="451" t="str">
        <f>'01-Mapa de riesgo-UO'!J26</f>
        <v>Hallazgos por parte de los entes de control</v>
      </c>
      <c r="H25" s="533" t="str">
        <f>'01-Mapa de riesgo-UO'!AQ26</f>
        <v>MODERADO</v>
      </c>
      <c r="I25" s="109" t="str">
        <f>'01-Mapa de riesgo-UO'!AT26</f>
        <v>REDUCIR</v>
      </c>
      <c r="J25" s="530" t="str">
        <f t="shared" ref="J25" si="2">IF(H25="GRAVE","Debe formularse",IF(H25="MODERADO", "Si el proceso lo requiere","NO"))</f>
        <v>Si el proceso lo requiere</v>
      </c>
      <c r="K25" s="517"/>
      <c r="L25" s="518"/>
      <c r="M25" s="519"/>
      <c r="N25" s="468"/>
      <c r="O25" s="517"/>
      <c r="P25" s="518"/>
      <c r="Q25" s="519"/>
      <c r="R25" s="526"/>
    </row>
    <row r="26" spans="1:18" ht="62.45" customHeight="1" x14ac:dyDescent="0.2">
      <c r="A26" s="529"/>
      <c r="B26" s="531"/>
      <c r="C26" s="451"/>
      <c r="D26" s="451"/>
      <c r="E26" s="451"/>
      <c r="F26" s="79" t="str">
        <f>'01-Mapa de riesgo-UO'!F27</f>
        <v>Desconocimiento por parte del equipo GEC del Plan Maestro y del Plan de Desarrollo Institucional, para la adecuada priorización de las obras</v>
      </c>
      <c r="G26" s="451"/>
      <c r="H26" s="533"/>
      <c r="I26" s="109" t="str">
        <f>'01-Mapa de riesgo-UO'!AT27</f>
        <v>REDUCIR</v>
      </c>
      <c r="J26" s="531"/>
      <c r="K26" s="520"/>
      <c r="L26" s="521"/>
      <c r="M26" s="522"/>
      <c r="N26" s="467"/>
      <c r="O26" s="520"/>
      <c r="P26" s="521"/>
      <c r="Q26" s="522"/>
      <c r="R26" s="527"/>
    </row>
    <row r="27" spans="1:18" ht="62.45" customHeight="1" x14ac:dyDescent="0.2">
      <c r="A27" s="529"/>
      <c r="B27" s="473"/>
      <c r="C27" s="451"/>
      <c r="D27" s="451"/>
      <c r="E27" s="451"/>
      <c r="F27" s="79">
        <f>'01-Mapa de riesgo-UO'!F28</f>
        <v>0</v>
      </c>
      <c r="G27" s="451"/>
      <c r="H27" s="533"/>
      <c r="I27" s="109">
        <f>'01-Mapa de riesgo-UO'!AT28</f>
        <v>0</v>
      </c>
      <c r="J27" s="473"/>
      <c r="K27" s="523"/>
      <c r="L27" s="524"/>
      <c r="M27" s="525"/>
      <c r="N27" s="442"/>
      <c r="O27" s="523"/>
      <c r="P27" s="524"/>
      <c r="Q27" s="525"/>
      <c r="R27" s="528"/>
    </row>
    <row r="28" spans="1:18" ht="62.45" customHeight="1" x14ac:dyDescent="0.2">
      <c r="A28" s="529">
        <v>7</v>
      </c>
      <c r="B28" s="530" t="str">
        <f>'01-Mapa de riesgo-UO'!B29</f>
        <v>ADMINISTRACIÓN_INSTITUCIONAL</v>
      </c>
      <c r="C28" s="450" t="str">
        <f>'01-Mapa de riesgo-UO'!G29</f>
        <v>Cumplimiento</v>
      </c>
      <c r="D28" s="451" t="str">
        <f>'01-Mapa de riesgo-UO'!H29</f>
        <v>Posible afectación  en la gestión institucional y el desarrollo de la infraestructura física por una mala planeación del espacio físico inadecuado para la prestación del servicio para el cual fue concebido.</v>
      </c>
      <c r="E28" s="451" t="str">
        <f>'01-Mapa de riesgo-UO'!I29</f>
        <v xml:space="preserve">Espacio fisico que no responde a las necesidades que originaron el proyecto y/o adecuación con  incumplimiento de normatividad. </v>
      </c>
      <c r="F28" s="79" t="str">
        <f>'01-Mapa de riesgo-UO'!F29</f>
        <v xml:space="preserve">Cambio de diseño por peticion del usuario durante ejecucion de las obras </v>
      </c>
      <c r="G28" s="451" t="str">
        <f>'01-Mapa de riesgo-UO'!J29</f>
        <v>*insatisfaccion del usuario. 
*Imposibilidad de prestacion del servicio. 
*Incremento de costos de construcción. 
*Riesgo juridico con contratistas.  
*Mayores costos de mantenimiento.</v>
      </c>
      <c r="H28" s="533" t="str">
        <f>'01-Mapa de riesgo-UO'!AQ29</f>
        <v>LEVE</v>
      </c>
      <c r="I28" s="109" t="str">
        <f>'01-Mapa de riesgo-UO'!AT29</f>
        <v>ASUMIR</v>
      </c>
      <c r="J28" s="530" t="str">
        <f t="shared" ref="J28" si="3">IF(H28="GRAVE","Debe formularse",IF(H28="MODERADO", "Si el proceso lo requiere","NO"))</f>
        <v>NO</v>
      </c>
      <c r="K28" s="517"/>
      <c r="L28" s="518"/>
      <c r="M28" s="519"/>
      <c r="N28" s="468"/>
      <c r="O28" s="517"/>
      <c r="P28" s="518"/>
      <c r="Q28" s="519"/>
      <c r="R28" s="526"/>
    </row>
    <row r="29" spans="1:18" ht="62.45" customHeight="1" x14ac:dyDescent="0.2">
      <c r="A29" s="529"/>
      <c r="B29" s="531"/>
      <c r="C29" s="451"/>
      <c r="D29" s="451"/>
      <c r="E29" s="451"/>
      <c r="F29" s="79" t="str">
        <f>'01-Mapa de riesgo-UO'!F30</f>
        <v xml:space="preserve">Falta de planeacion del proyecto </v>
      </c>
      <c r="G29" s="451"/>
      <c r="H29" s="533"/>
      <c r="I29" s="109">
        <f>'01-Mapa de riesgo-UO'!AT30</f>
        <v>0</v>
      </c>
      <c r="J29" s="531"/>
      <c r="K29" s="520"/>
      <c r="L29" s="521"/>
      <c r="M29" s="522"/>
      <c r="N29" s="467"/>
      <c r="O29" s="520"/>
      <c r="P29" s="521"/>
      <c r="Q29" s="522"/>
      <c r="R29" s="527"/>
    </row>
    <row r="30" spans="1:18" ht="62.45" customHeight="1" x14ac:dyDescent="0.2">
      <c r="A30" s="529"/>
      <c r="B30" s="473"/>
      <c r="C30" s="451"/>
      <c r="D30" s="451"/>
      <c r="E30" s="451"/>
      <c r="F30" s="79" t="str">
        <f>'01-Mapa de riesgo-UO'!F31</f>
        <v>Cambio y actualizacion de normativas de construccion.</v>
      </c>
      <c r="G30" s="451"/>
      <c r="H30" s="533"/>
      <c r="I30" s="109">
        <f>'01-Mapa de riesgo-UO'!AT31</f>
        <v>0</v>
      </c>
      <c r="J30" s="473"/>
      <c r="K30" s="523"/>
      <c r="L30" s="524"/>
      <c r="M30" s="525"/>
      <c r="N30" s="442"/>
      <c r="O30" s="523"/>
      <c r="P30" s="524"/>
      <c r="Q30" s="525"/>
      <c r="R30" s="528"/>
    </row>
    <row r="31" spans="1:18" ht="62.45" customHeight="1" x14ac:dyDescent="0.2">
      <c r="A31" s="529">
        <v>8</v>
      </c>
      <c r="B31" s="530">
        <f>'01-Mapa de riesgo-UO'!B32</f>
        <v>0</v>
      </c>
      <c r="C31" s="450">
        <f>'01-Mapa de riesgo-UO'!G32</f>
        <v>0</v>
      </c>
      <c r="D31" s="451">
        <f>'01-Mapa de riesgo-UO'!H32</f>
        <v>0</v>
      </c>
      <c r="E31" s="451">
        <f>'01-Mapa de riesgo-UO'!I32</f>
        <v>0</v>
      </c>
      <c r="F31" s="79">
        <f>'01-Mapa de riesgo-UO'!F32</f>
        <v>0</v>
      </c>
      <c r="G31" s="451">
        <f>'01-Mapa de riesgo-UO'!J32</f>
        <v>0</v>
      </c>
      <c r="H31" s="533" t="str">
        <f>'01-Mapa de riesgo-UO'!AQ32</f>
        <v>LEVE</v>
      </c>
      <c r="I31" s="109">
        <f>'01-Mapa de riesgo-UO'!AT32</f>
        <v>0</v>
      </c>
      <c r="J31" s="530" t="str">
        <f t="shared" ref="J31" si="4">IF(H31="GRAVE","Debe formularse",IF(H31="MODERADO", "Si el proceso lo requiere","NO"))</f>
        <v>NO</v>
      </c>
      <c r="K31" s="517"/>
      <c r="L31" s="518"/>
      <c r="M31" s="519"/>
      <c r="N31" s="468"/>
      <c r="O31" s="517"/>
      <c r="P31" s="518"/>
      <c r="Q31" s="519"/>
      <c r="R31" s="526"/>
    </row>
    <row r="32" spans="1:18" ht="62.45" customHeight="1" x14ac:dyDescent="0.2">
      <c r="A32" s="529"/>
      <c r="B32" s="531"/>
      <c r="C32" s="451"/>
      <c r="D32" s="451"/>
      <c r="E32" s="451"/>
      <c r="F32" s="79">
        <f>'01-Mapa de riesgo-UO'!F33</f>
        <v>0</v>
      </c>
      <c r="G32" s="451"/>
      <c r="H32" s="533"/>
      <c r="I32" s="109">
        <f>'01-Mapa de riesgo-UO'!AT33</f>
        <v>0</v>
      </c>
      <c r="J32" s="531"/>
      <c r="K32" s="520"/>
      <c r="L32" s="521"/>
      <c r="M32" s="522"/>
      <c r="N32" s="467"/>
      <c r="O32" s="520"/>
      <c r="P32" s="521"/>
      <c r="Q32" s="522"/>
      <c r="R32" s="527"/>
    </row>
    <row r="33" spans="1:18" ht="62.45" customHeight="1" x14ac:dyDescent="0.2">
      <c r="A33" s="529"/>
      <c r="B33" s="473"/>
      <c r="C33" s="451"/>
      <c r="D33" s="451"/>
      <c r="E33" s="451"/>
      <c r="F33" s="79">
        <f>'01-Mapa de riesgo-UO'!F34</f>
        <v>0</v>
      </c>
      <c r="G33" s="451"/>
      <c r="H33" s="533"/>
      <c r="I33" s="109">
        <f>'01-Mapa de riesgo-UO'!AT34</f>
        <v>0</v>
      </c>
      <c r="J33" s="473"/>
      <c r="K33" s="523"/>
      <c r="L33" s="524"/>
      <c r="M33" s="525"/>
      <c r="N33" s="442"/>
      <c r="O33" s="523"/>
      <c r="P33" s="524"/>
      <c r="Q33" s="525"/>
      <c r="R33" s="528"/>
    </row>
    <row r="34" spans="1:18" ht="62.45" customHeight="1" x14ac:dyDescent="0.2">
      <c r="A34" s="529">
        <v>9</v>
      </c>
      <c r="B34" s="530">
        <f>'01-Mapa de riesgo-UO'!B35</f>
        <v>0</v>
      </c>
      <c r="C34" s="450">
        <f>'01-Mapa de riesgo-UO'!G35</f>
        <v>0</v>
      </c>
      <c r="D34" s="451">
        <f>'01-Mapa de riesgo-UO'!H35</f>
        <v>0</v>
      </c>
      <c r="E34" s="451">
        <f>'01-Mapa de riesgo-UO'!I35</f>
        <v>0</v>
      </c>
      <c r="F34" s="79">
        <f>'01-Mapa de riesgo-UO'!F35</f>
        <v>0</v>
      </c>
      <c r="G34" s="451">
        <f>'01-Mapa de riesgo-UO'!J35</f>
        <v>0</v>
      </c>
      <c r="H34" s="533" t="str">
        <f>'01-Mapa de riesgo-UO'!AQ35</f>
        <v>LEVE</v>
      </c>
      <c r="I34" s="109">
        <f>'01-Mapa de riesgo-UO'!AT35</f>
        <v>0</v>
      </c>
      <c r="J34" s="530" t="str">
        <f t="shared" ref="J34" si="5">IF(H34="GRAVE","Debe formularse",IF(H34="MODERADO", "Si el proceso lo requiere","NO"))</f>
        <v>NO</v>
      </c>
      <c r="K34" s="517"/>
      <c r="L34" s="518"/>
      <c r="M34" s="519"/>
      <c r="N34" s="468"/>
      <c r="O34" s="517"/>
      <c r="P34" s="518"/>
      <c r="Q34" s="519"/>
      <c r="R34" s="526"/>
    </row>
    <row r="35" spans="1:18" ht="62.45" customHeight="1" x14ac:dyDescent="0.2">
      <c r="A35" s="529"/>
      <c r="B35" s="531"/>
      <c r="C35" s="451"/>
      <c r="D35" s="451"/>
      <c r="E35" s="451"/>
      <c r="F35" s="79">
        <f>'01-Mapa de riesgo-UO'!F36</f>
        <v>0</v>
      </c>
      <c r="G35" s="451"/>
      <c r="H35" s="533"/>
      <c r="I35" s="109">
        <f>'01-Mapa de riesgo-UO'!AT36</f>
        <v>0</v>
      </c>
      <c r="J35" s="531"/>
      <c r="K35" s="520"/>
      <c r="L35" s="521"/>
      <c r="M35" s="522"/>
      <c r="N35" s="467"/>
      <c r="O35" s="520"/>
      <c r="P35" s="521"/>
      <c r="Q35" s="522"/>
      <c r="R35" s="527"/>
    </row>
    <row r="36" spans="1:18" ht="62.45" customHeight="1" x14ac:dyDescent="0.2">
      <c r="A36" s="529"/>
      <c r="B36" s="473"/>
      <c r="C36" s="451"/>
      <c r="D36" s="451"/>
      <c r="E36" s="451"/>
      <c r="F36" s="79">
        <f>'01-Mapa de riesgo-UO'!F37</f>
        <v>0</v>
      </c>
      <c r="G36" s="451"/>
      <c r="H36" s="533"/>
      <c r="I36" s="109">
        <f>'01-Mapa de riesgo-UO'!AT37</f>
        <v>0</v>
      </c>
      <c r="J36" s="473"/>
      <c r="K36" s="523"/>
      <c r="L36" s="524"/>
      <c r="M36" s="525"/>
      <c r="N36" s="442"/>
      <c r="O36" s="523"/>
      <c r="P36" s="524"/>
      <c r="Q36" s="525"/>
      <c r="R36" s="528"/>
    </row>
    <row r="37" spans="1:18" ht="62.45" customHeight="1" x14ac:dyDescent="0.2">
      <c r="A37" s="529">
        <v>10</v>
      </c>
      <c r="B37" s="530">
        <f>'01-Mapa de riesgo-UO'!B38</f>
        <v>0</v>
      </c>
      <c r="C37" s="450">
        <f>'01-Mapa de riesgo-UO'!G38</f>
        <v>0</v>
      </c>
      <c r="D37" s="451">
        <f>'01-Mapa de riesgo-UO'!H38</f>
        <v>0</v>
      </c>
      <c r="E37" s="451">
        <f>'01-Mapa de riesgo-UO'!I38</f>
        <v>0</v>
      </c>
      <c r="F37" s="79">
        <f>'01-Mapa de riesgo-UO'!F38</f>
        <v>0</v>
      </c>
      <c r="G37" s="451">
        <f>'01-Mapa de riesgo-UO'!J38</f>
        <v>0</v>
      </c>
      <c r="H37" s="533" t="str">
        <f>'01-Mapa de riesgo-UO'!AQ38</f>
        <v>LEVE</v>
      </c>
      <c r="I37" s="109">
        <f>'01-Mapa de riesgo-UO'!AT38</f>
        <v>0</v>
      </c>
      <c r="J37" s="530" t="str">
        <f t="shared" ref="J37" si="6">IF(H37="GRAVE","Debe formularse",IF(H37="MODERADO", "Si el proceso lo requiere","NO"))</f>
        <v>NO</v>
      </c>
      <c r="K37" s="517"/>
      <c r="L37" s="518"/>
      <c r="M37" s="519"/>
      <c r="N37" s="468"/>
      <c r="O37" s="517"/>
      <c r="P37" s="518"/>
      <c r="Q37" s="519"/>
      <c r="R37" s="526"/>
    </row>
    <row r="38" spans="1:18" ht="62.45" customHeight="1" x14ac:dyDescent="0.2">
      <c r="A38" s="529"/>
      <c r="B38" s="531"/>
      <c r="C38" s="451"/>
      <c r="D38" s="451"/>
      <c r="E38" s="451"/>
      <c r="F38" s="79">
        <f>'01-Mapa de riesgo-UO'!F39</f>
        <v>0</v>
      </c>
      <c r="G38" s="451"/>
      <c r="H38" s="533"/>
      <c r="I38" s="109">
        <f>'01-Mapa de riesgo-UO'!AT39</f>
        <v>0</v>
      </c>
      <c r="J38" s="531"/>
      <c r="K38" s="520"/>
      <c r="L38" s="521"/>
      <c r="M38" s="522"/>
      <c r="N38" s="467"/>
      <c r="O38" s="520"/>
      <c r="P38" s="521"/>
      <c r="Q38" s="522"/>
      <c r="R38" s="527"/>
    </row>
    <row r="39" spans="1:18" ht="62.45" customHeight="1" x14ac:dyDescent="0.2">
      <c r="A39" s="529"/>
      <c r="B39" s="473"/>
      <c r="C39" s="451"/>
      <c r="D39" s="451"/>
      <c r="E39" s="451"/>
      <c r="F39" s="79">
        <f>'01-Mapa de riesgo-UO'!F40</f>
        <v>0</v>
      </c>
      <c r="G39" s="451"/>
      <c r="H39" s="533"/>
      <c r="I39" s="109">
        <f>'01-Mapa de riesgo-UO'!AT40</f>
        <v>0</v>
      </c>
      <c r="J39" s="473"/>
      <c r="K39" s="523"/>
      <c r="L39" s="524"/>
      <c r="M39" s="525"/>
      <c r="N39" s="442"/>
      <c r="O39" s="523"/>
      <c r="P39" s="524"/>
      <c r="Q39" s="525"/>
      <c r="R39" s="528"/>
    </row>
    <row r="40" spans="1:18" ht="62.45" customHeight="1" x14ac:dyDescent="0.2">
      <c r="A40" s="529">
        <v>11</v>
      </c>
      <c r="B40" s="530">
        <f>'01-Mapa de riesgo-UO'!B41</f>
        <v>0</v>
      </c>
      <c r="C40" s="450">
        <f>'01-Mapa de riesgo-UO'!G41</f>
        <v>0</v>
      </c>
      <c r="D40" s="451">
        <f>'01-Mapa de riesgo-UO'!H41</f>
        <v>0</v>
      </c>
      <c r="E40" s="451">
        <f>'01-Mapa de riesgo-UO'!I41</f>
        <v>0</v>
      </c>
      <c r="F40" s="79">
        <f>'01-Mapa de riesgo-UO'!F41</f>
        <v>0</v>
      </c>
      <c r="G40" s="451">
        <f>'01-Mapa de riesgo-UO'!J41</f>
        <v>0</v>
      </c>
      <c r="H40" s="533" t="str">
        <f>'01-Mapa de riesgo-UO'!AQ41</f>
        <v>LEVE</v>
      </c>
      <c r="I40" s="109">
        <f>'01-Mapa de riesgo-UO'!AT41</f>
        <v>0</v>
      </c>
      <c r="J40" s="530" t="str">
        <f t="shared" ref="J40" si="7">IF(H40="GRAVE","Debe formularse",IF(H40="MODERADO", "Si el proceso lo requiere","NO"))</f>
        <v>NO</v>
      </c>
      <c r="K40" s="517"/>
      <c r="L40" s="518"/>
      <c r="M40" s="519"/>
      <c r="N40" s="468"/>
      <c r="O40" s="517"/>
      <c r="P40" s="518"/>
      <c r="Q40" s="519"/>
      <c r="R40" s="526"/>
    </row>
    <row r="41" spans="1:18" ht="62.45" customHeight="1" x14ac:dyDescent="0.2">
      <c r="A41" s="529"/>
      <c r="B41" s="531"/>
      <c r="C41" s="451"/>
      <c r="D41" s="451"/>
      <c r="E41" s="451"/>
      <c r="F41" s="79">
        <f>'01-Mapa de riesgo-UO'!F42</f>
        <v>0</v>
      </c>
      <c r="G41" s="451"/>
      <c r="H41" s="533"/>
      <c r="I41" s="109">
        <f>'01-Mapa de riesgo-UO'!AT42</f>
        <v>0</v>
      </c>
      <c r="J41" s="531"/>
      <c r="K41" s="520"/>
      <c r="L41" s="521"/>
      <c r="M41" s="522"/>
      <c r="N41" s="467"/>
      <c r="O41" s="520"/>
      <c r="P41" s="521"/>
      <c r="Q41" s="522"/>
      <c r="R41" s="527"/>
    </row>
    <row r="42" spans="1:18" ht="62.45" customHeight="1" x14ac:dyDescent="0.2">
      <c r="A42" s="529"/>
      <c r="B42" s="473"/>
      <c r="C42" s="451"/>
      <c r="D42" s="451"/>
      <c r="E42" s="451"/>
      <c r="F42" s="79">
        <f>'01-Mapa de riesgo-UO'!F43</f>
        <v>0</v>
      </c>
      <c r="G42" s="451"/>
      <c r="H42" s="533"/>
      <c r="I42" s="109">
        <f>'01-Mapa de riesgo-UO'!AT43</f>
        <v>0</v>
      </c>
      <c r="J42" s="473"/>
      <c r="K42" s="523"/>
      <c r="L42" s="524"/>
      <c r="M42" s="525"/>
      <c r="N42" s="442"/>
      <c r="O42" s="523"/>
      <c r="P42" s="524"/>
      <c r="Q42" s="525"/>
      <c r="R42" s="528"/>
    </row>
    <row r="43" spans="1:18" ht="62.45" customHeight="1" x14ac:dyDescent="0.2">
      <c r="A43" s="529">
        <v>12</v>
      </c>
      <c r="B43" s="530">
        <f>'01-Mapa de riesgo-UO'!B44</f>
        <v>0</v>
      </c>
      <c r="C43" s="450">
        <f>'01-Mapa de riesgo-UO'!G44</f>
        <v>0</v>
      </c>
      <c r="D43" s="451">
        <f>'01-Mapa de riesgo-UO'!H44</f>
        <v>0</v>
      </c>
      <c r="E43" s="451">
        <f>'01-Mapa de riesgo-UO'!I44</f>
        <v>0</v>
      </c>
      <c r="F43" s="79">
        <f>'01-Mapa de riesgo-UO'!F44</f>
        <v>0</v>
      </c>
      <c r="G43" s="451">
        <f>'01-Mapa de riesgo-UO'!J44</f>
        <v>0</v>
      </c>
      <c r="H43" s="533" t="str">
        <f>'01-Mapa de riesgo-UO'!AQ44</f>
        <v>LEVE</v>
      </c>
      <c r="I43" s="109">
        <f>'01-Mapa de riesgo-UO'!AT44</f>
        <v>0</v>
      </c>
      <c r="J43" s="530" t="str">
        <f t="shared" ref="J43" si="8">IF(H43="GRAVE","Debe formularse",IF(H43="MODERADO", "Si el proceso lo requiere","NO"))</f>
        <v>NO</v>
      </c>
      <c r="K43" s="517"/>
      <c r="L43" s="518"/>
      <c r="M43" s="519"/>
      <c r="N43" s="468"/>
      <c r="O43" s="517"/>
      <c r="P43" s="518"/>
      <c r="Q43" s="519"/>
      <c r="R43" s="526"/>
    </row>
    <row r="44" spans="1:18" ht="62.45" customHeight="1" x14ac:dyDescent="0.2">
      <c r="A44" s="529"/>
      <c r="B44" s="531"/>
      <c r="C44" s="451"/>
      <c r="D44" s="451"/>
      <c r="E44" s="451"/>
      <c r="F44" s="79">
        <f>'01-Mapa de riesgo-UO'!F45</f>
        <v>0</v>
      </c>
      <c r="G44" s="451"/>
      <c r="H44" s="533"/>
      <c r="I44" s="109">
        <f>'01-Mapa de riesgo-UO'!AT45</f>
        <v>0</v>
      </c>
      <c r="J44" s="531"/>
      <c r="K44" s="520"/>
      <c r="L44" s="521"/>
      <c r="M44" s="522"/>
      <c r="N44" s="467"/>
      <c r="O44" s="520"/>
      <c r="P44" s="521"/>
      <c r="Q44" s="522"/>
      <c r="R44" s="527"/>
    </row>
    <row r="45" spans="1:18" ht="62.45" customHeight="1" x14ac:dyDescent="0.2">
      <c r="A45" s="529"/>
      <c r="B45" s="473"/>
      <c r="C45" s="451"/>
      <c r="D45" s="451"/>
      <c r="E45" s="451"/>
      <c r="F45" s="79">
        <f>'01-Mapa de riesgo-UO'!F46</f>
        <v>0</v>
      </c>
      <c r="G45" s="451"/>
      <c r="H45" s="533"/>
      <c r="I45" s="109">
        <f>'01-Mapa de riesgo-UO'!AT46</f>
        <v>0</v>
      </c>
      <c r="J45" s="473"/>
      <c r="K45" s="523"/>
      <c r="L45" s="524"/>
      <c r="M45" s="525"/>
      <c r="N45" s="442"/>
      <c r="O45" s="523"/>
      <c r="P45" s="524"/>
      <c r="Q45" s="525"/>
      <c r="R45" s="528"/>
    </row>
    <row r="46" spans="1:18" ht="62.45" customHeight="1" x14ac:dyDescent="0.2">
      <c r="A46" s="529">
        <v>13</v>
      </c>
      <c r="B46" s="530">
        <f>'01-Mapa de riesgo-UO'!B47</f>
        <v>0</v>
      </c>
      <c r="C46" s="450">
        <f>'01-Mapa de riesgo-UO'!G47</f>
        <v>0</v>
      </c>
      <c r="D46" s="451">
        <f>'01-Mapa de riesgo-UO'!H47</f>
        <v>0</v>
      </c>
      <c r="E46" s="451">
        <f>'01-Mapa de riesgo-UO'!I47</f>
        <v>0</v>
      </c>
      <c r="F46" s="79">
        <f>'01-Mapa de riesgo-UO'!F47</f>
        <v>0</v>
      </c>
      <c r="G46" s="451">
        <f>'01-Mapa de riesgo-UO'!J47</f>
        <v>0</v>
      </c>
      <c r="H46" s="533" t="str">
        <f>'01-Mapa de riesgo-UO'!AQ47</f>
        <v>LEVE</v>
      </c>
      <c r="I46" s="109">
        <f>'01-Mapa de riesgo-UO'!AT47</f>
        <v>0</v>
      </c>
      <c r="J46" s="530" t="str">
        <f t="shared" ref="J46" si="9">IF(H46="GRAVE","Debe formularse",IF(H46="MODERADO", "Si el proceso lo requiere","NO"))</f>
        <v>NO</v>
      </c>
      <c r="K46" s="517"/>
      <c r="L46" s="518"/>
      <c r="M46" s="519"/>
      <c r="N46" s="468"/>
      <c r="O46" s="517"/>
      <c r="P46" s="518"/>
      <c r="Q46" s="519"/>
      <c r="R46" s="526"/>
    </row>
    <row r="47" spans="1:18" ht="62.45" customHeight="1" x14ac:dyDescent="0.2">
      <c r="A47" s="529"/>
      <c r="B47" s="531"/>
      <c r="C47" s="451"/>
      <c r="D47" s="451"/>
      <c r="E47" s="451"/>
      <c r="F47" s="79">
        <f>'01-Mapa de riesgo-UO'!F48</f>
        <v>0</v>
      </c>
      <c r="G47" s="451"/>
      <c r="H47" s="533"/>
      <c r="I47" s="109">
        <f>'01-Mapa de riesgo-UO'!AT48</f>
        <v>0</v>
      </c>
      <c r="J47" s="531"/>
      <c r="K47" s="520"/>
      <c r="L47" s="521"/>
      <c r="M47" s="522"/>
      <c r="N47" s="467"/>
      <c r="O47" s="520"/>
      <c r="P47" s="521"/>
      <c r="Q47" s="522"/>
      <c r="R47" s="527"/>
    </row>
    <row r="48" spans="1:18" ht="62.45" customHeight="1" x14ac:dyDescent="0.2">
      <c r="A48" s="529"/>
      <c r="B48" s="473"/>
      <c r="C48" s="451"/>
      <c r="D48" s="451"/>
      <c r="E48" s="451"/>
      <c r="F48" s="79">
        <f>'01-Mapa de riesgo-UO'!F49</f>
        <v>0</v>
      </c>
      <c r="G48" s="451"/>
      <c r="H48" s="533"/>
      <c r="I48" s="109">
        <f>'01-Mapa de riesgo-UO'!AT49</f>
        <v>0</v>
      </c>
      <c r="J48" s="473"/>
      <c r="K48" s="523"/>
      <c r="L48" s="524"/>
      <c r="M48" s="525"/>
      <c r="N48" s="442"/>
      <c r="O48" s="523"/>
      <c r="P48" s="524"/>
      <c r="Q48" s="525"/>
      <c r="R48" s="528"/>
    </row>
    <row r="49" spans="1:18" ht="62.45" customHeight="1" x14ac:dyDescent="0.2">
      <c r="A49" s="529">
        <v>14</v>
      </c>
      <c r="B49" s="530">
        <f>'01-Mapa de riesgo-UO'!B50</f>
        <v>0</v>
      </c>
      <c r="C49" s="450">
        <f>'01-Mapa de riesgo-UO'!G50</f>
        <v>0</v>
      </c>
      <c r="D49" s="451">
        <f>'01-Mapa de riesgo-UO'!H50</f>
        <v>0</v>
      </c>
      <c r="E49" s="451">
        <f>'01-Mapa de riesgo-UO'!I50</f>
        <v>0</v>
      </c>
      <c r="F49" s="79">
        <f>'01-Mapa de riesgo-UO'!F50</f>
        <v>0</v>
      </c>
      <c r="G49" s="451">
        <f>'01-Mapa de riesgo-UO'!J50</f>
        <v>0</v>
      </c>
      <c r="H49" s="533" t="str">
        <f>'01-Mapa de riesgo-UO'!AQ50</f>
        <v>LEVE</v>
      </c>
      <c r="I49" s="109">
        <f>'01-Mapa de riesgo-UO'!AT50</f>
        <v>0</v>
      </c>
      <c r="J49" s="530" t="str">
        <f t="shared" ref="J49" si="10">IF(H49="GRAVE","Debe formularse",IF(H49="MODERADO", "Si el proceso lo requiere","NO"))</f>
        <v>NO</v>
      </c>
      <c r="K49" s="517"/>
      <c r="L49" s="518"/>
      <c r="M49" s="519"/>
      <c r="N49" s="468"/>
      <c r="O49" s="517"/>
      <c r="P49" s="518"/>
      <c r="Q49" s="519"/>
      <c r="R49" s="526"/>
    </row>
    <row r="50" spans="1:18" ht="62.45" customHeight="1" x14ac:dyDescent="0.2">
      <c r="A50" s="529"/>
      <c r="B50" s="531"/>
      <c r="C50" s="451"/>
      <c r="D50" s="451"/>
      <c r="E50" s="451"/>
      <c r="F50" s="79">
        <f>'01-Mapa de riesgo-UO'!F51</f>
        <v>0</v>
      </c>
      <c r="G50" s="451"/>
      <c r="H50" s="533"/>
      <c r="I50" s="109">
        <f>'01-Mapa de riesgo-UO'!AT51</f>
        <v>0</v>
      </c>
      <c r="J50" s="531"/>
      <c r="K50" s="520"/>
      <c r="L50" s="521"/>
      <c r="M50" s="522"/>
      <c r="N50" s="467"/>
      <c r="O50" s="520"/>
      <c r="P50" s="521"/>
      <c r="Q50" s="522"/>
      <c r="R50" s="527"/>
    </row>
    <row r="51" spans="1:18" ht="62.45" customHeight="1" x14ac:dyDescent="0.2">
      <c r="A51" s="529"/>
      <c r="B51" s="473"/>
      <c r="C51" s="451"/>
      <c r="D51" s="451"/>
      <c r="E51" s="451"/>
      <c r="F51" s="79">
        <f>'01-Mapa de riesgo-UO'!F52</f>
        <v>0</v>
      </c>
      <c r="G51" s="451"/>
      <c r="H51" s="533"/>
      <c r="I51" s="109">
        <f>'01-Mapa de riesgo-UO'!AT52</f>
        <v>0</v>
      </c>
      <c r="J51" s="473"/>
      <c r="K51" s="523"/>
      <c r="L51" s="524"/>
      <c r="M51" s="525"/>
      <c r="N51" s="442"/>
      <c r="O51" s="523"/>
      <c r="P51" s="524"/>
      <c r="Q51" s="525"/>
      <c r="R51" s="528"/>
    </row>
    <row r="52" spans="1:18" ht="62.45" customHeight="1" x14ac:dyDescent="0.2">
      <c r="A52" s="529">
        <v>15</v>
      </c>
      <c r="B52" s="530">
        <f>'01-Mapa de riesgo-UO'!B53</f>
        <v>0</v>
      </c>
      <c r="C52" s="450">
        <f>'01-Mapa de riesgo-UO'!G53</f>
        <v>0</v>
      </c>
      <c r="D52" s="451">
        <f>'01-Mapa de riesgo-UO'!H53</f>
        <v>0</v>
      </c>
      <c r="E52" s="451">
        <f>'01-Mapa de riesgo-UO'!I53</f>
        <v>0</v>
      </c>
      <c r="F52" s="79">
        <f>'01-Mapa de riesgo-UO'!F53</f>
        <v>0</v>
      </c>
      <c r="G52" s="451">
        <f>'01-Mapa de riesgo-UO'!J53</f>
        <v>0</v>
      </c>
      <c r="H52" s="533" t="str">
        <f>'01-Mapa de riesgo-UO'!AQ53</f>
        <v>LEVE</v>
      </c>
      <c r="I52" s="109">
        <f>'01-Mapa de riesgo-UO'!AT53</f>
        <v>0</v>
      </c>
      <c r="J52" s="530" t="str">
        <f t="shared" ref="J52" si="11">IF(H52="GRAVE","Debe formularse",IF(H52="MODERADO", "Si el proceso lo requiere","NO"))</f>
        <v>NO</v>
      </c>
      <c r="K52" s="517"/>
      <c r="L52" s="518"/>
      <c r="M52" s="519"/>
      <c r="N52" s="468"/>
      <c r="O52" s="517"/>
      <c r="P52" s="518"/>
      <c r="Q52" s="519"/>
      <c r="R52" s="526"/>
    </row>
    <row r="53" spans="1:18" ht="62.45" customHeight="1" x14ac:dyDescent="0.2">
      <c r="A53" s="529"/>
      <c r="B53" s="531"/>
      <c r="C53" s="451"/>
      <c r="D53" s="451"/>
      <c r="E53" s="451"/>
      <c r="F53" s="79">
        <f>'01-Mapa de riesgo-UO'!F54</f>
        <v>0</v>
      </c>
      <c r="G53" s="451"/>
      <c r="H53" s="533"/>
      <c r="I53" s="109">
        <f>'01-Mapa de riesgo-UO'!AT54</f>
        <v>0</v>
      </c>
      <c r="J53" s="531"/>
      <c r="K53" s="520"/>
      <c r="L53" s="521"/>
      <c r="M53" s="522"/>
      <c r="N53" s="467"/>
      <c r="O53" s="520"/>
      <c r="P53" s="521"/>
      <c r="Q53" s="522"/>
      <c r="R53" s="527"/>
    </row>
    <row r="54" spans="1:18" ht="62.45" customHeight="1" x14ac:dyDescent="0.2">
      <c r="A54" s="529"/>
      <c r="B54" s="473"/>
      <c r="C54" s="451"/>
      <c r="D54" s="451"/>
      <c r="E54" s="451"/>
      <c r="F54" s="79">
        <f>'01-Mapa de riesgo-UO'!F55</f>
        <v>0</v>
      </c>
      <c r="G54" s="451"/>
      <c r="H54" s="533"/>
      <c r="I54" s="109">
        <f>'01-Mapa de riesgo-UO'!AT55</f>
        <v>0</v>
      </c>
      <c r="J54" s="473"/>
      <c r="K54" s="523"/>
      <c r="L54" s="524"/>
      <c r="M54" s="525"/>
      <c r="N54" s="442"/>
      <c r="O54" s="523"/>
      <c r="P54" s="524"/>
      <c r="Q54" s="525"/>
      <c r="R54" s="528"/>
    </row>
    <row r="55" spans="1:18" ht="62.45" customHeight="1" x14ac:dyDescent="0.2">
      <c r="A55" s="529">
        <v>16</v>
      </c>
      <c r="B55" s="530">
        <f>'01-Mapa de riesgo-UO'!B56</f>
        <v>0</v>
      </c>
      <c r="C55" s="450">
        <f>'01-Mapa de riesgo-UO'!G56</f>
        <v>0</v>
      </c>
      <c r="D55" s="451">
        <f>'01-Mapa de riesgo-UO'!H56</f>
        <v>0</v>
      </c>
      <c r="E55" s="451">
        <f>'01-Mapa de riesgo-UO'!I56</f>
        <v>0</v>
      </c>
      <c r="F55" s="79">
        <f>'01-Mapa de riesgo-UO'!F56</f>
        <v>0</v>
      </c>
      <c r="G55" s="451">
        <f>'01-Mapa de riesgo-UO'!J56</f>
        <v>0</v>
      </c>
      <c r="H55" s="533" t="str">
        <f>'01-Mapa de riesgo-UO'!AQ56</f>
        <v>LEVE</v>
      </c>
      <c r="I55" s="109">
        <f>'01-Mapa de riesgo-UO'!AT56</f>
        <v>0</v>
      </c>
      <c r="J55" s="530" t="str">
        <f t="shared" ref="J55" si="12">IF(H55="GRAVE","Debe formularse",IF(H55="MODERADO", "Si el proceso lo requiere","NO"))</f>
        <v>NO</v>
      </c>
      <c r="K55" s="517"/>
      <c r="L55" s="518"/>
      <c r="M55" s="519"/>
      <c r="N55" s="468"/>
      <c r="O55" s="517"/>
      <c r="P55" s="518"/>
      <c r="Q55" s="519"/>
      <c r="R55" s="526"/>
    </row>
    <row r="56" spans="1:18" ht="62.45" customHeight="1" x14ac:dyDescent="0.2">
      <c r="A56" s="529"/>
      <c r="B56" s="531"/>
      <c r="C56" s="451"/>
      <c r="D56" s="451"/>
      <c r="E56" s="451"/>
      <c r="F56" s="79">
        <f>'01-Mapa de riesgo-UO'!F57</f>
        <v>0</v>
      </c>
      <c r="G56" s="451"/>
      <c r="H56" s="533"/>
      <c r="I56" s="109">
        <f>'01-Mapa de riesgo-UO'!AT57</f>
        <v>0</v>
      </c>
      <c r="J56" s="531"/>
      <c r="K56" s="520"/>
      <c r="L56" s="521"/>
      <c r="M56" s="522"/>
      <c r="N56" s="467"/>
      <c r="O56" s="520"/>
      <c r="P56" s="521"/>
      <c r="Q56" s="522"/>
      <c r="R56" s="527"/>
    </row>
    <row r="57" spans="1:18" ht="62.45" customHeight="1" x14ac:dyDescent="0.2">
      <c r="A57" s="529"/>
      <c r="B57" s="473"/>
      <c r="C57" s="451"/>
      <c r="D57" s="451"/>
      <c r="E57" s="451"/>
      <c r="F57" s="79">
        <f>'01-Mapa de riesgo-UO'!F58</f>
        <v>0</v>
      </c>
      <c r="G57" s="451"/>
      <c r="H57" s="533"/>
      <c r="I57" s="109">
        <f>'01-Mapa de riesgo-UO'!AT58</f>
        <v>0</v>
      </c>
      <c r="J57" s="473"/>
      <c r="K57" s="523"/>
      <c r="L57" s="524"/>
      <c r="M57" s="525"/>
      <c r="N57" s="442"/>
      <c r="O57" s="523"/>
      <c r="P57" s="524"/>
      <c r="Q57" s="525"/>
      <c r="R57" s="528"/>
    </row>
    <row r="58" spans="1:18" ht="62.45" customHeight="1" x14ac:dyDescent="0.2">
      <c r="A58" s="529">
        <v>17</v>
      </c>
      <c r="B58" s="530">
        <f>'01-Mapa de riesgo-UO'!B59</f>
        <v>0</v>
      </c>
      <c r="C58" s="450">
        <f>'01-Mapa de riesgo-UO'!G59</f>
        <v>0</v>
      </c>
      <c r="D58" s="451">
        <f>'01-Mapa de riesgo-UO'!H59</f>
        <v>0</v>
      </c>
      <c r="E58" s="451">
        <f>'01-Mapa de riesgo-UO'!I59</f>
        <v>0</v>
      </c>
      <c r="F58" s="79">
        <f>'01-Mapa de riesgo-UO'!F59</f>
        <v>0</v>
      </c>
      <c r="G58" s="451">
        <f>'01-Mapa de riesgo-UO'!J59</f>
        <v>0</v>
      </c>
      <c r="H58" s="533" t="str">
        <f>'01-Mapa de riesgo-UO'!AQ59</f>
        <v>LEVE</v>
      </c>
      <c r="I58" s="109">
        <f>'01-Mapa de riesgo-UO'!AT59</f>
        <v>0</v>
      </c>
      <c r="J58" s="530" t="str">
        <f t="shared" ref="J58" si="13">IF(H58="GRAVE","Debe formularse",IF(H58="MODERADO", "Si el proceso lo requiere","NO"))</f>
        <v>NO</v>
      </c>
      <c r="K58" s="517"/>
      <c r="L58" s="518"/>
      <c r="M58" s="519"/>
      <c r="N58" s="468"/>
      <c r="O58" s="517"/>
      <c r="P58" s="518"/>
      <c r="Q58" s="519"/>
      <c r="R58" s="526"/>
    </row>
    <row r="59" spans="1:18" ht="62.45" customHeight="1" x14ac:dyDescent="0.2">
      <c r="A59" s="529"/>
      <c r="B59" s="531"/>
      <c r="C59" s="451"/>
      <c r="D59" s="451"/>
      <c r="E59" s="451"/>
      <c r="F59" s="79">
        <f>'01-Mapa de riesgo-UO'!F60</f>
        <v>0</v>
      </c>
      <c r="G59" s="451"/>
      <c r="H59" s="533"/>
      <c r="I59" s="109">
        <f>'01-Mapa de riesgo-UO'!AT60</f>
        <v>0</v>
      </c>
      <c r="J59" s="531"/>
      <c r="K59" s="520"/>
      <c r="L59" s="521"/>
      <c r="M59" s="522"/>
      <c r="N59" s="467"/>
      <c r="O59" s="520"/>
      <c r="P59" s="521"/>
      <c r="Q59" s="522"/>
      <c r="R59" s="527"/>
    </row>
    <row r="60" spans="1:18" ht="62.45" customHeight="1" x14ac:dyDescent="0.2">
      <c r="A60" s="529"/>
      <c r="B60" s="473"/>
      <c r="C60" s="451"/>
      <c r="D60" s="451"/>
      <c r="E60" s="451"/>
      <c r="F60" s="79">
        <f>'01-Mapa de riesgo-UO'!F61</f>
        <v>0</v>
      </c>
      <c r="G60" s="451"/>
      <c r="H60" s="533"/>
      <c r="I60" s="109">
        <f>'01-Mapa de riesgo-UO'!AT61</f>
        <v>0</v>
      </c>
      <c r="J60" s="473"/>
      <c r="K60" s="523"/>
      <c r="L60" s="524"/>
      <c r="M60" s="525"/>
      <c r="N60" s="442"/>
      <c r="O60" s="523"/>
      <c r="P60" s="524"/>
      <c r="Q60" s="525"/>
      <c r="R60" s="528"/>
    </row>
    <row r="61" spans="1:18" ht="62.45" customHeight="1" x14ac:dyDescent="0.2">
      <c r="A61" s="529">
        <v>18</v>
      </c>
      <c r="B61" s="530">
        <f>'01-Mapa de riesgo-UO'!B62</f>
        <v>0</v>
      </c>
      <c r="C61" s="450">
        <f>'01-Mapa de riesgo-UO'!G62</f>
        <v>0</v>
      </c>
      <c r="D61" s="451">
        <f>'01-Mapa de riesgo-UO'!H62</f>
        <v>0</v>
      </c>
      <c r="E61" s="451">
        <f>'01-Mapa de riesgo-UO'!I62</f>
        <v>0</v>
      </c>
      <c r="F61" s="79">
        <f>'01-Mapa de riesgo-UO'!F62</f>
        <v>0</v>
      </c>
      <c r="G61" s="451">
        <f>'01-Mapa de riesgo-UO'!J62</f>
        <v>0</v>
      </c>
      <c r="H61" s="533" t="str">
        <f>'01-Mapa de riesgo-UO'!AQ62</f>
        <v>LEVE</v>
      </c>
      <c r="I61" s="109">
        <f>'01-Mapa de riesgo-UO'!AT62</f>
        <v>0</v>
      </c>
      <c r="J61" s="530" t="str">
        <f t="shared" ref="J61" si="14">IF(H61="GRAVE","Debe formularse",IF(H61="MODERADO", "Si el proceso lo requiere","NO"))</f>
        <v>NO</v>
      </c>
      <c r="K61" s="517"/>
      <c r="L61" s="518"/>
      <c r="M61" s="519"/>
      <c r="N61" s="468"/>
      <c r="O61" s="517"/>
      <c r="P61" s="518"/>
      <c r="Q61" s="519"/>
      <c r="R61" s="526"/>
    </row>
    <row r="62" spans="1:18" ht="62.45" customHeight="1" x14ac:dyDescent="0.2">
      <c r="A62" s="529"/>
      <c r="B62" s="531"/>
      <c r="C62" s="451"/>
      <c r="D62" s="451"/>
      <c r="E62" s="451"/>
      <c r="F62" s="79">
        <f>'01-Mapa de riesgo-UO'!F63</f>
        <v>0</v>
      </c>
      <c r="G62" s="451"/>
      <c r="H62" s="533"/>
      <c r="I62" s="109">
        <f>'01-Mapa de riesgo-UO'!AT63</f>
        <v>0</v>
      </c>
      <c r="J62" s="531"/>
      <c r="K62" s="520"/>
      <c r="L62" s="521"/>
      <c r="M62" s="522"/>
      <c r="N62" s="467"/>
      <c r="O62" s="520"/>
      <c r="P62" s="521"/>
      <c r="Q62" s="522"/>
      <c r="R62" s="527"/>
    </row>
    <row r="63" spans="1:18" ht="62.45" customHeight="1" x14ac:dyDescent="0.2">
      <c r="A63" s="529"/>
      <c r="B63" s="473"/>
      <c r="C63" s="451"/>
      <c r="D63" s="451"/>
      <c r="E63" s="451"/>
      <c r="F63" s="79">
        <f>'01-Mapa de riesgo-UO'!F64</f>
        <v>0</v>
      </c>
      <c r="G63" s="451"/>
      <c r="H63" s="533"/>
      <c r="I63" s="109">
        <f>'01-Mapa de riesgo-UO'!AT64</f>
        <v>0</v>
      </c>
      <c r="J63" s="473"/>
      <c r="K63" s="523"/>
      <c r="L63" s="524"/>
      <c r="M63" s="525"/>
      <c r="N63" s="442"/>
      <c r="O63" s="523"/>
      <c r="P63" s="524"/>
      <c r="Q63" s="525"/>
      <c r="R63" s="528"/>
    </row>
    <row r="64" spans="1:18" ht="62.45" customHeight="1" x14ac:dyDescent="0.2">
      <c r="A64" s="529">
        <v>19</v>
      </c>
      <c r="B64" s="530">
        <f>'01-Mapa de riesgo-UO'!B65</f>
        <v>0</v>
      </c>
      <c r="C64" s="450">
        <f>'01-Mapa de riesgo-UO'!G65</f>
        <v>0</v>
      </c>
      <c r="D64" s="451">
        <f>'01-Mapa de riesgo-UO'!H65</f>
        <v>0</v>
      </c>
      <c r="E64" s="451">
        <f>'01-Mapa de riesgo-UO'!I65</f>
        <v>0</v>
      </c>
      <c r="F64" s="79">
        <f>'01-Mapa de riesgo-UO'!F65</f>
        <v>0</v>
      </c>
      <c r="G64" s="451">
        <f>'01-Mapa de riesgo-UO'!J65</f>
        <v>0</v>
      </c>
      <c r="H64" s="533" t="str">
        <f>'01-Mapa de riesgo-UO'!AQ65</f>
        <v>LEVE</v>
      </c>
      <c r="I64" s="109">
        <f>'01-Mapa de riesgo-UO'!AT65</f>
        <v>0</v>
      </c>
      <c r="J64" s="530" t="str">
        <f t="shared" ref="J64" si="15">IF(H64="GRAVE","Debe formularse",IF(H64="MODERADO", "Si el proceso lo requiere","NO"))</f>
        <v>NO</v>
      </c>
      <c r="K64" s="517"/>
      <c r="L64" s="518"/>
      <c r="M64" s="519"/>
      <c r="N64" s="468"/>
      <c r="O64" s="517"/>
      <c r="P64" s="518"/>
      <c r="Q64" s="519"/>
      <c r="R64" s="526"/>
    </row>
    <row r="65" spans="1:18" ht="62.45" customHeight="1" x14ac:dyDescent="0.2">
      <c r="A65" s="529"/>
      <c r="B65" s="531"/>
      <c r="C65" s="451"/>
      <c r="D65" s="451"/>
      <c r="E65" s="451"/>
      <c r="F65" s="79">
        <f>'01-Mapa de riesgo-UO'!F66</f>
        <v>0</v>
      </c>
      <c r="G65" s="451"/>
      <c r="H65" s="533"/>
      <c r="I65" s="109">
        <f>'01-Mapa de riesgo-UO'!AT66</f>
        <v>0</v>
      </c>
      <c r="J65" s="531"/>
      <c r="K65" s="520"/>
      <c r="L65" s="521"/>
      <c r="M65" s="522"/>
      <c r="N65" s="467"/>
      <c r="O65" s="520"/>
      <c r="P65" s="521"/>
      <c r="Q65" s="522"/>
      <c r="R65" s="527"/>
    </row>
    <row r="66" spans="1:18" ht="62.45" customHeight="1" x14ac:dyDescent="0.2">
      <c r="A66" s="529"/>
      <c r="B66" s="473"/>
      <c r="C66" s="451"/>
      <c r="D66" s="451"/>
      <c r="E66" s="451"/>
      <c r="F66" s="79">
        <f>'01-Mapa de riesgo-UO'!F67</f>
        <v>0</v>
      </c>
      <c r="G66" s="451"/>
      <c r="H66" s="533"/>
      <c r="I66" s="109">
        <f>'01-Mapa de riesgo-UO'!AT67</f>
        <v>0</v>
      </c>
      <c r="J66" s="473"/>
      <c r="K66" s="523"/>
      <c r="L66" s="524"/>
      <c r="M66" s="525"/>
      <c r="N66" s="442"/>
      <c r="O66" s="523"/>
      <c r="P66" s="524"/>
      <c r="Q66" s="525"/>
      <c r="R66" s="528"/>
    </row>
    <row r="67" spans="1:18" ht="62.45" customHeight="1" x14ac:dyDescent="0.2">
      <c r="A67" s="529">
        <v>20</v>
      </c>
      <c r="B67" s="530">
        <f>'01-Mapa de riesgo-UO'!B68</f>
        <v>0</v>
      </c>
      <c r="C67" s="450">
        <f>'01-Mapa de riesgo-UO'!G68</f>
        <v>0</v>
      </c>
      <c r="D67" s="451">
        <f>'01-Mapa de riesgo-UO'!H68</f>
        <v>0</v>
      </c>
      <c r="E67" s="451">
        <f>'01-Mapa de riesgo-UO'!I68</f>
        <v>0</v>
      </c>
      <c r="F67" s="79">
        <f>'01-Mapa de riesgo-UO'!F68</f>
        <v>0</v>
      </c>
      <c r="G67" s="451">
        <f>'01-Mapa de riesgo-UO'!J68</f>
        <v>0</v>
      </c>
      <c r="H67" s="533" t="str">
        <f>'01-Mapa de riesgo-UO'!AQ68</f>
        <v>LEVE</v>
      </c>
      <c r="I67" s="109">
        <f>'01-Mapa de riesgo-UO'!AT68</f>
        <v>0</v>
      </c>
      <c r="J67" s="530" t="str">
        <f t="shared" ref="J67" si="16">IF(H67="GRAVE","Debe formularse",IF(H67="MODERADO", "Si el proceso lo requiere","NO"))</f>
        <v>NO</v>
      </c>
      <c r="K67" s="517"/>
      <c r="L67" s="518"/>
      <c r="M67" s="519"/>
      <c r="N67" s="468"/>
      <c r="O67" s="517"/>
      <c r="P67" s="518"/>
      <c r="Q67" s="519"/>
      <c r="R67" s="526"/>
    </row>
    <row r="68" spans="1:18" ht="62.45" customHeight="1" x14ac:dyDescent="0.2">
      <c r="A68" s="529"/>
      <c r="B68" s="531"/>
      <c r="C68" s="451"/>
      <c r="D68" s="451"/>
      <c r="E68" s="451"/>
      <c r="F68" s="79">
        <f>'01-Mapa de riesgo-UO'!F69</f>
        <v>0</v>
      </c>
      <c r="G68" s="451"/>
      <c r="H68" s="533"/>
      <c r="I68" s="109">
        <f>'01-Mapa de riesgo-UO'!AT69</f>
        <v>0</v>
      </c>
      <c r="J68" s="531"/>
      <c r="K68" s="520"/>
      <c r="L68" s="521"/>
      <c r="M68" s="522"/>
      <c r="N68" s="467"/>
      <c r="O68" s="520"/>
      <c r="P68" s="521"/>
      <c r="Q68" s="522"/>
      <c r="R68" s="527"/>
    </row>
    <row r="69" spans="1:18" ht="62.45" customHeight="1" thickBot="1" x14ac:dyDescent="0.25">
      <c r="A69" s="529"/>
      <c r="B69" s="532"/>
      <c r="C69" s="460"/>
      <c r="D69" s="460"/>
      <c r="E69" s="460"/>
      <c r="F69" s="80">
        <f>'01-Mapa de riesgo-UO'!F70</f>
        <v>0</v>
      </c>
      <c r="G69" s="460"/>
      <c r="H69" s="534"/>
      <c r="I69" s="266">
        <f>'01-Mapa de riesgo-UO'!AT70</f>
        <v>0</v>
      </c>
      <c r="J69" s="532"/>
      <c r="K69" s="535"/>
      <c r="L69" s="536"/>
      <c r="M69" s="537"/>
      <c r="N69" s="538"/>
      <c r="O69" s="535"/>
      <c r="P69" s="536"/>
      <c r="Q69" s="537"/>
      <c r="R69" s="539"/>
    </row>
    <row r="70" spans="1:18" ht="62.45" customHeight="1" x14ac:dyDescent="0.2">
      <c r="A70" s="529">
        <v>21</v>
      </c>
      <c r="B70" s="530">
        <f>'01-Mapa de riesgo-UO'!B71</f>
        <v>0</v>
      </c>
      <c r="C70" s="450">
        <f>'01-Mapa de riesgo-UO'!G71</f>
        <v>0</v>
      </c>
      <c r="D70" s="451">
        <f>'01-Mapa de riesgo-UO'!H71</f>
        <v>0</v>
      </c>
      <c r="E70" s="451">
        <f>'01-Mapa de riesgo-UO'!I71</f>
        <v>0</v>
      </c>
      <c r="F70" s="79">
        <f>'01-Mapa de riesgo-UO'!F71</f>
        <v>0</v>
      </c>
      <c r="G70" s="451">
        <f>'01-Mapa de riesgo-UO'!J71</f>
        <v>0</v>
      </c>
      <c r="H70" s="533" t="str">
        <f>'01-Mapa de riesgo-UO'!AQ71</f>
        <v>LEVE</v>
      </c>
      <c r="I70" s="109">
        <f>'01-Mapa de riesgo-UO'!AT71</f>
        <v>0</v>
      </c>
      <c r="J70" s="530" t="str">
        <f t="shared" ref="J70" si="17">IF(H70="GRAVE","Debe formularse",IF(H70="MODERADO", "Si el proceso lo requiere","NO"))</f>
        <v>NO</v>
      </c>
      <c r="K70" s="517"/>
      <c r="L70" s="518"/>
      <c r="M70" s="519"/>
      <c r="N70" s="468"/>
      <c r="O70" s="517"/>
      <c r="P70" s="518"/>
      <c r="Q70" s="519"/>
      <c r="R70" s="526"/>
    </row>
    <row r="71" spans="1:18" ht="62.45" customHeight="1" x14ac:dyDescent="0.2">
      <c r="A71" s="529"/>
      <c r="B71" s="531"/>
      <c r="C71" s="451"/>
      <c r="D71" s="451"/>
      <c r="E71" s="451"/>
      <c r="F71" s="79">
        <f>'01-Mapa de riesgo-UO'!F72</f>
        <v>0</v>
      </c>
      <c r="G71" s="451"/>
      <c r="H71" s="533"/>
      <c r="I71" s="109">
        <f>'01-Mapa de riesgo-UO'!AT72</f>
        <v>0</v>
      </c>
      <c r="J71" s="531"/>
      <c r="K71" s="520"/>
      <c r="L71" s="521"/>
      <c r="M71" s="522"/>
      <c r="N71" s="467"/>
      <c r="O71" s="520"/>
      <c r="P71" s="521"/>
      <c r="Q71" s="522"/>
      <c r="R71" s="527"/>
    </row>
    <row r="72" spans="1:18" ht="62.45" customHeight="1" x14ac:dyDescent="0.2">
      <c r="A72" s="529"/>
      <c r="B72" s="473"/>
      <c r="C72" s="451"/>
      <c r="D72" s="451"/>
      <c r="E72" s="451"/>
      <c r="F72" s="79">
        <f>'01-Mapa de riesgo-UO'!F73</f>
        <v>0</v>
      </c>
      <c r="G72" s="451"/>
      <c r="H72" s="533"/>
      <c r="I72" s="109">
        <f>'01-Mapa de riesgo-UO'!AT73</f>
        <v>0</v>
      </c>
      <c r="J72" s="473"/>
      <c r="K72" s="523"/>
      <c r="L72" s="524"/>
      <c r="M72" s="525"/>
      <c r="N72" s="442"/>
      <c r="O72" s="523"/>
      <c r="P72" s="524"/>
      <c r="Q72" s="525"/>
      <c r="R72" s="528"/>
    </row>
    <row r="73" spans="1:18" ht="62.45" customHeight="1" x14ac:dyDescent="0.2">
      <c r="A73" s="529">
        <v>22</v>
      </c>
      <c r="B73" s="530">
        <f>'01-Mapa de riesgo-UO'!B74</f>
        <v>0</v>
      </c>
      <c r="C73" s="450">
        <f>'01-Mapa de riesgo-UO'!G74</f>
        <v>0</v>
      </c>
      <c r="D73" s="451">
        <f>'01-Mapa de riesgo-UO'!H74</f>
        <v>0</v>
      </c>
      <c r="E73" s="451">
        <f>'01-Mapa de riesgo-UO'!I74</f>
        <v>0</v>
      </c>
      <c r="F73" s="79">
        <f>'01-Mapa de riesgo-UO'!F74</f>
        <v>0</v>
      </c>
      <c r="G73" s="451">
        <f>'01-Mapa de riesgo-UO'!J74</f>
        <v>0</v>
      </c>
      <c r="H73" s="533" t="str">
        <f>'01-Mapa de riesgo-UO'!AQ74</f>
        <v>LEVE</v>
      </c>
      <c r="I73" s="109">
        <f>'01-Mapa de riesgo-UO'!AT74</f>
        <v>0</v>
      </c>
      <c r="J73" s="530" t="str">
        <f t="shared" ref="J73" si="18">IF(H73="GRAVE","Debe formularse",IF(H73="MODERADO", "Si el proceso lo requiere","NO"))</f>
        <v>NO</v>
      </c>
      <c r="K73" s="517"/>
      <c r="L73" s="518"/>
      <c r="M73" s="519"/>
      <c r="N73" s="468"/>
      <c r="O73" s="517"/>
      <c r="P73" s="518"/>
      <c r="Q73" s="519"/>
      <c r="R73" s="526"/>
    </row>
    <row r="74" spans="1:18" ht="62.45" customHeight="1" x14ac:dyDescent="0.2">
      <c r="A74" s="529"/>
      <c r="B74" s="531"/>
      <c r="C74" s="451"/>
      <c r="D74" s="451"/>
      <c r="E74" s="451"/>
      <c r="F74" s="79">
        <f>'01-Mapa de riesgo-UO'!F75</f>
        <v>0</v>
      </c>
      <c r="G74" s="451"/>
      <c r="H74" s="533"/>
      <c r="I74" s="109">
        <f>'01-Mapa de riesgo-UO'!AT75</f>
        <v>0</v>
      </c>
      <c r="J74" s="531"/>
      <c r="K74" s="520"/>
      <c r="L74" s="521"/>
      <c r="M74" s="522"/>
      <c r="N74" s="467"/>
      <c r="O74" s="520"/>
      <c r="P74" s="521"/>
      <c r="Q74" s="522"/>
      <c r="R74" s="527"/>
    </row>
    <row r="75" spans="1:18" ht="62.45" customHeight="1" thickBot="1" x14ac:dyDescent="0.25">
      <c r="A75" s="529"/>
      <c r="B75" s="532"/>
      <c r="C75" s="460"/>
      <c r="D75" s="460"/>
      <c r="E75" s="460"/>
      <c r="F75" s="80">
        <f>'01-Mapa de riesgo-UO'!F76</f>
        <v>0</v>
      </c>
      <c r="G75" s="460"/>
      <c r="H75" s="534"/>
      <c r="I75" s="266">
        <f>'01-Mapa de riesgo-UO'!AT76</f>
        <v>0</v>
      </c>
      <c r="J75" s="532"/>
      <c r="K75" s="535"/>
      <c r="L75" s="536"/>
      <c r="M75" s="537"/>
      <c r="N75" s="538"/>
      <c r="O75" s="535"/>
      <c r="P75" s="536"/>
      <c r="Q75" s="537"/>
      <c r="R75" s="539"/>
    </row>
    <row r="76" spans="1:18" s="18" customFormat="1" x14ac:dyDescent="0.2">
      <c r="D76" s="19"/>
      <c r="E76" s="19"/>
      <c r="F76" s="19"/>
      <c r="G76" s="19"/>
      <c r="H76" s="19"/>
    </row>
    <row r="77" spans="1:18" s="18" customFormat="1" x14ac:dyDescent="0.2">
      <c r="D77" s="19"/>
      <c r="E77" s="19"/>
      <c r="F77" s="19"/>
      <c r="G77" s="19"/>
      <c r="H77" s="19"/>
    </row>
    <row r="78" spans="1:18" s="18" customFormat="1" x14ac:dyDescent="0.2">
      <c r="D78" s="19"/>
      <c r="E78" s="19"/>
      <c r="F78" s="19"/>
      <c r="G78" s="19"/>
      <c r="H78" s="19"/>
    </row>
    <row r="79" spans="1:18" s="18" customFormat="1" x14ac:dyDescent="0.2">
      <c r="D79" s="19"/>
      <c r="E79" s="19"/>
      <c r="F79" s="19"/>
      <c r="G79" s="19"/>
      <c r="H79" s="19"/>
    </row>
    <row r="80" spans="1:18" s="18" customFormat="1" x14ac:dyDescent="0.2">
      <c r="D80" s="19"/>
      <c r="E80" s="19"/>
      <c r="F80" s="19"/>
      <c r="G80" s="19"/>
      <c r="H80" s="19"/>
    </row>
    <row r="81" spans="4:8" s="18" customFormat="1" x14ac:dyDescent="0.2">
      <c r="D81" s="19"/>
      <c r="E81" s="19"/>
      <c r="F81" s="19"/>
      <c r="G81" s="19"/>
      <c r="H81" s="19"/>
    </row>
    <row r="82" spans="4:8" s="18" customFormat="1" x14ac:dyDescent="0.2">
      <c r="D82" s="19"/>
      <c r="E82" s="19"/>
      <c r="F82" s="19"/>
      <c r="G82" s="19"/>
      <c r="H82" s="19"/>
    </row>
    <row r="83" spans="4:8" s="18" customFormat="1" x14ac:dyDescent="0.2">
      <c r="D83" s="19"/>
      <c r="E83" s="19"/>
      <c r="F83" s="19"/>
      <c r="G83" s="19"/>
      <c r="H83" s="19"/>
    </row>
    <row r="84" spans="4:8" s="18" customFormat="1" x14ac:dyDescent="0.2">
      <c r="D84" s="19"/>
      <c r="E84" s="19"/>
      <c r="F84" s="19"/>
      <c r="G84" s="19"/>
      <c r="H84" s="19"/>
    </row>
    <row r="85" spans="4:8" s="18" customFormat="1" x14ac:dyDescent="0.2">
      <c r="D85" s="19"/>
      <c r="E85" s="19"/>
      <c r="F85" s="19"/>
      <c r="G85" s="19"/>
      <c r="H85" s="19"/>
    </row>
    <row r="86" spans="4:8" s="18" customFormat="1" x14ac:dyDescent="0.2">
      <c r="D86" s="19"/>
      <c r="E86" s="19"/>
      <c r="F86" s="19"/>
      <c r="G86" s="19"/>
      <c r="H86" s="19"/>
    </row>
    <row r="87" spans="4:8" s="18" customFormat="1" x14ac:dyDescent="0.2">
      <c r="D87" s="19"/>
      <c r="E87" s="19"/>
      <c r="F87" s="19"/>
      <c r="G87" s="19"/>
      <c r="H87" s="19"/>
    </row>
    <row r="88" spans="4:8" s="18" customFormat="1" x14ac:dyDescent="0.2">
      <c r="D88" s="19"/>
      <c r="E88" s="19"/>
      <c r="F88" s="19"/>
      <c r="G88" s="19"/>
      <c r="H88" s="19"/>
    </row>
    <row r="89" spans="4:8" s="18" customFormat="1" x14ac:dyDescent="0.2">
      <c r="D89" s="19"/>
      <c r="E89" s="19"/>
      <c r="F89" s="19"/>
      <c r="G89" s="19"/>
      <c r="H89" s="19"/>
    </row>
  </sheetData>
  <sheetProtection algorithmName="SHA-512" hashValue="QmNib6XI5P/7bdOVaTCm+9EpS1aES91R8DxAL5U5fKttAk50fmXjP0h1GaxMKW88ZkhJZG4uqayNAy+ujZ+xdg==" saltValue="ZRPjgnougsDlQfYWoGV6wg==" spinCount="100000" sheet="1" formatRows="0" insertRows="0" deleteRows="0" selectLockedCells="1"/>
  <mergeCells count="284">
    <mergeCell ref="J13:J15"/>
    <mergeCell ref="J16:J18"/>
    <mergeCell ref="J19:J21"/>
    <mergeCell ref="J22:J24"/>
    <mergeCell ref="G19:G21"/>
    <mergeCell ref="H19:H21"/>
    <mergeCell ref="H22:H24"/>
    <mergeCell ref="H13:H15"/>
    <mergeCell ref="H16:H18"/>
    <mergeCell ref="G22:G24"/>
    <mergeCell ref="G13:G15"/>
    <mergeCell ref="G16:G18"/>
    <mergeCell ref="A19:A21"/>
    <mergeCell ref="C19:C21"/>
    <mergeCell ref="D19:D21"/>
    <mergeCell ref="E19:E21"/>
    <mergeCell ref="A22:A24"/>
    <mergeCell ref="C22:C24"/>
    <mergeCell ref="D22:D24"/>
    <mergeCell ref="E22:E24"/>
    <mergeCell ref="B19:B21"/>
    <mergeCell ref="B22:B24"/>
    <mergeCell ref="A13:A15"/>
    <mergeCell ref="C13:C15"/>
    <mergeCell ref="D13:D15"/>
    <mergeCell ref="E13:E15"/>
    <mergeCell ref="A16:A18"/>
    <mergeCell ref="C16:C18"/>
    <mergeCell ref="D16:D18"/>
    <mergeCell ref="E16:E18"/>
    <mergeCell ref="B13:B15"/>
    <mergeCell ref="B16:B18"/>
    <mergeCell ref="A10:A12"/>
    <mergeCell ref="C10:C12"/>
    <mergeCell ref="D10:D12"/>
    <mergeCell ref="E10:E12"/>
    <mergeCell ref="B10:B12"/>
    <mergeCell ref="H10:H12"/>
    <mergeCell ref="J10:J12"/>
    <mergeCell ref="O8:Q9"/>
    <mergeCell ref="K10:M12"/>
    <mergeCell ref="N10:N12"/>
    <mergeCell ref="O10:Q12"/>
    <mergeCell ref="G10:G12"/>
    <mergeCell ref="A5:R5"/>
    <mergeCell ref="D2:M2"/>
    <mergeCell ref="D3:M3"/>
    <mergeCell ref="D4:M4"/>
    <mergeCell ref="I8:I9"/>
    <mergeCell ref="K8:M9"/>
    <mergeCell ref="A6:D6"/>
    <mergeCell ref="A7:D7"/>
    <mergeCell ref="A8:A9"/>
    <mergeCell ref="N8:N9"/>
    <mergeCell ref="H8:H9"/>
    <mergeCell ref="J8:J9"/>
    <mergeCell ref="C8:G8"/>
    <mergeCell ref="I6:L6"/>
    <mergeCell ref="N6:P6"/>
    <mergeCell ref="E7:P7"/>
    <mergeCell ref="B8:B9"/>
    <mergeCell ref="F6:H6"/>
    <mergeCell ref="R8:R9"/>
    <mergeCell ref="N19:N21"/>
    <mergeCell ref="O19:Q21"/>
    <mergeCell ref="R19:R21"/>
    <mergeCell ref="K22:M24"/>
    <mergeCell ref="R22:R24"/>
    <mergeCell ref="R10:R12"/>
    <mergeCell ref="K13:M15"/>
    <mergeCell ref="N13:N15"/>
    <mergeCell ref="O13:Q15"/>
    <mergeCell ref="R13:R15"/>
    <mergeCell ref="K16:M18"/>
    <mergeCell ref="N16:N18"/>
    <mergeCell ref="O16:Q18"/>
    <mergeCell ref="R16:R18"/>
    <mergeCell ref="N22:N24"/>
    <mergeCell ref="O22:Q24"/>
    <mergeCell ref="K19:M21"/>
    <mergeCell ref="J25:J27"/>
    <mergeCell ref="A28:A30"/>
    <mergeCell ref="B28:B30"/>
    <mergeCell ref="C28:C30"/>
    <mergeCell ref="D28:D30"/>
    <mergeCell ref="E28:E30"/>
    <mergeCell ref="G28:G30"/>
    <mergeCell ref="H28:H30"/>
    <mergeCell ref="J28:J30"/>
    <mergeCell ref="A25:A27"/>
    <mergeCell ref="B25:B27"/>
    <mergeCell ref="C25:C27"/>
    <mergeCell ref="D25:D27"/>
    <mergeCell ref="E25:E27"/>
    <mergeCell ref="G25:G27"/>
    <mergeCell ref="H25:H27"/>
    <mergeCell ref="A34:A36"/>
    <mergeCell ref="B34:B36"/>
    <mergeCell ref="C34:C36"/>
    <mergeCell ref="D34:D36"/>
    <mergeCell ref="E34:E36"/>
    <mergeCell ref="G34:G36"/>
    <mergeCell ref="H34:H36"/>
    <mergeCell ref="J34:J36"/>
    <mergeCell ref="A31:A33"/>
    <mergeCell ref="B31:B33"/>
    <mergeCell ref="C31:C33"/>
    <mergeCell ref="D31:D33"/>
    <mergeCell ref="E31:E33"/>
    <mergeCell ref="G31:G33"/>
    <mergeCell ref="H31:H33"/>
    <mergeCell ref="J31:J33"/>
    <mergeCell ref="A40:A42"/>
    <mergeCell ref="B40:B42"/>
    <mergeCell ref="C40:C42"/>
    <mergeCell ref="D40:D42"/>
    <mergeCell ref="E40:E42"/>
    <mergeCell ref="G40:G42"/>
    <mergeCell ref="H40:H42"/>
    <mergeCell ref="J40:J42"/>
    <mergeCell ref="A37:A39"/>
    <mergeCell ref="B37:B39"/>
    <mergeCell ref="C37:C39"/>
    <mergeCell ref="D37:D39"/>
    <mergeCell ref="E37:E39"/>
    <mergeCell ref="G37:G39"/>
    <mergeCell ref="H37:H39"/>
    <mergeCell ref="J37:J39"/>
    <mergeCell ref="A46:A48"/>
    <mergeCell ref="B46:B48"/>
    <mergeCell ref="C46:C48"/>
    <mergeCell ref="D46:D48"/>
    <mergeCell ref="E46:E48"/>
    <mergeCell ref="G46:G48"/>
    <mergeCell ref="H46:H48"/>
    <mergeCell ref="J46:J48"/>
    <mergeCell ref="A43:A45"/>
    <mergeCell ref="B43:B45"/>
    <mergeCell ref="C43:C45"/>
    <mergeCell ref="D43:D45"/>
    <mergeCell ref="E43:E45"/>
    <mergeCell ref="G43:G45"/>
    <mergeCell ref="H43:H45"/>
    <mergeCell ref="J43:J45"/>
    <mergeCell ref="A52:A54"/>
    <mergeCell ref="B52:B54"/>
    <mergeCell ref="C52:C54"/>
    <mergeCell ref="D52:D54"/>
    <mergeCell ref="E52:E54"/>
    <mergeCell ref="G52:G54"/>
    <mergeCell ref="H52:H54"/>
    <mergeCell ref="J52:J54"/>
    <mergeCell ref="A49:A51"/>
    <mergeCell ref="B49:B51"/>
    <mergeCell ref="C49:C51"/>
    <mergeCell ref="D49:D51"/>
    <mergeCell ref="E49:E51"/>
    <mergeCell ref="G49:G51"/>
    <mergeCell ref="H49:H51"/>
    <mergeCell ref="J49:J51"/>
    <mergeCell ref="A58:A60"/>
    <mergeCell ref="B58:B60"/>
    <mergeCell ref="C58:C60"/>
    <mergeCell ref="D58:D60"/>
    <mergeCell ref="E58:E60"/>
    <mergeCell ref="G58:G60"/>
    <mergeCell ref="H58:H60"/>
    <mergeCell ref="J58:J60"/>
    <mergeCell ref="A55:A57"/>
    <mergeCell ref="B55:B57"/>
    <mergeCell ref="C55:C57"/>
    <mergeCell ref="D55:D57"/>
    <mergeCell ref="E55:E57"/>
    <mergeCell ref="G55:G57"/>
    <mergeCell ref="H55:H57"/>
    <mergeCell ref="J55:J57"/>
    <mergeCell ref="A67:A69"/>
    <mergeCell ref="B67:B69"/>
    <mergeCell ref="C67:C69"/>
    <mergeCell ref="D67:D69"/>
    <mergeCell ref="E67:E69"/>
    <mergeCell ref="G61:G63"/>
    <mergeCell ref="H61:H63"/>
    <mergeCell ref="J61:J63"/>
    <mergeCell ref="A64:A66"/>
    <mergeCell ref="B64:B66"/>
    <mergeCell ref="C64:C66"/>
    <mergeCell ref="D64:D66"/>
    <mergeCell ref="E64:E66"/>
    <mergeCell ref="G64:G66"/>
    <mergeCell ref="H64:H66"/>
    <mergeCell ref="J64:J66"/>
    <mergeCell ref="A61:A63"/>
    <mergeCell ref="B61:B63"/>
    <mergeCell ref="C61:C63"/>
    <mergeCell ref="D61:D63"/>
    <mergeCell ref="E61:E63"/>
    <mergeCell ref="G67:G69"/>
    <mergeCell ref="H67:H69"/>
    <mergeCell ref="J67:J69"/>
    <mergeCell ref="O31:Q33"/>
    <mergeCell ref="R31:R33"/>
    <mergeCell ref="K34:M36"/>
    <mergeCell ref="N34:N36"/>
    <mergeCell ref="O34:Q36"/>
    <mergeCell ref="R34:R36"/>
    <mergeCell ref="O25:Q27"/>
    <mergeCell ref="R25:R27"/>
    <mergeCell ref="K28:M30"/>
    <mergeCell ref="N28:N30"/>
    <mergeCell ref="O28:Q30"/>
    <mergeCell ref="R28:R30"/>
    <mergeCell ref="K25:M27"/>
    <mergeCell ref="N25:N27"/>
    <mergeCell ref="K31:M33"/>
    <mergeCell ref="N31:N33"/>
    <mergeCell ref="O43:Q45"/>
    <mergeCell ref="R43:R45"/>
    <mergeCell ref="K46:M48"/>
    <mergeCell ref="N46:N48"/>
    <mergeCell ref="O46:Q48"/>
    <mergeCell ref="R46:R48"/>
    <mergeCell ref="O37:Q39"/>
    <mergeCell ref="R37:R39"/>
    <mergeCell ref="K40:M42"/>
    <mergeCell ref="N40:N42"/>
    <mergeCell ref="O40:Q42"/>
    <mergeCell ref="R40:R42"/>
    <mergeCell ref="K37:M39"/>
    <mergeCell ref="N37:N39"/>
    <mergeCell ref="K43:M45"/>
    <mergeCell ref="N43:N45"/>
    <mergeCell ref="O55:Q57"/>
    <mergeCell ref="R55:R57"/>
    <mergeCell ref="K58:M60"/>
    <mergeCell ref="N58:N60"/>
    <mergeCell ref="O58:Q60"/>
    <mergeCell ref="R58:R60"/>
    <mergeCell ref="O49:Q51"/>
    <mergeCell ref="R49:R51"/>
    <mergeCell ref="K52:M54"/>
    <mergeCell ref="N52:N54"/>
    <mergeCell ref="O52:Q54"/>
    <mergeCell ref="R52:R54"/>
    <mergeCell ref="K55:M57"/>
    <mergeCell ref="N55:N57"/>
    <mergeCell ref="K49:M51"/>
    <mergeCell ref="N49:N51"/>
    <mergeCell ref="K67:M69"/>
    <mergeCell ref="N67:N69"/>
    <mergeCell ref="O67:Q69"/>
    <mergeCell ref="R67:R69"/>
    <mergeCell ref="N61:N63"/>
    <mergeCell ref="O61:Q63"/>
    <mergeCell ref="R61:R63"/>
    <mergeCell ref="K64:M66"/>
    <mergeCell ref="N64:N66"/>
    <mergeCell ref="O64:Q66"/>
    <mergeCell ref="R64:R66"/>
    <mergeCell ref="K61:M63"/>
    <mergeCell ref="N70:N72"/>
    <mergeCell ref="O70:Q72"/>
    <mergeCell ref="R70:R72"/>
    <mergeCell ref="A73:A75"/>
    <mergeCell ref="B73:B75"/>
    <mergeCell ref="C73:C75"/>
    <mergeCell ref="D73:D75"/>
    <mergeCell ref="E73:E75"/>
    <mergeCell ref="G73:G75"/>
    <mergeCell ref="H73:H75"/>
    <mergeCell ref="J73:J75"/>
    <mergeCell ref="K73:M75"/>
    <mergeCell ref="N73:N75"/>
    <mergeCell ref="O73:Q75"/>
    <mergeCell ref="R73:R75"/>
    <mergeCell ref="A70:A72"/>
    <mergeCell ref="B70:B72"/>
    <mergeCell ref="C70:C72"/>
    <mergeCell ref="D70:D72"/>
    <mergeCell ref="E70:E72"/>
    <mergeCell ref="G70:G72"/>
    <mergeCell ref="H70:H72"/>
    <mergeCell ref="J70:J72"/>
    <mergeCell ref="K70:M72"/>
  </mergeCells>
  <phoneticPr fontId="4" type="noConversion"/>
  <conditionalFormatting sqref="H10:H69">
    <cfRule type="cellIs" dxfId="149" priority="67" stopIfTrue="1" operator="equal">
      <formula>"GRAVE"</formula>
    </cfRule>
    <cfRule type="cellIs" dxfId="148" priority="68" stopIfTrue="1" operator="equal">
      <formula>"MODERADO"</formula>
    </cfRule>
    <cfRule type="cellIs" dxfId="147" priority="69" stopIfTrue="1" operator="equal">
      <formula>"LEVE"</formula>
    </cfRule>
  </conditionalFormatting>
  <conditionalFormatting sqref="J10:J69">
    <cfRule type="containsText" dxfId="146" priority="47" operator="containsText" text="Si el proceso lo requiere">
      <formula>NOT(ISERROR(SEARCH("Si el proceso lo requiere",J10)))</formula>
    </cfRule>
    <cfRule type="containsText" dxfId="145" priority="49" operator="containsText" text="Debe formularse">
      <formula>NOT(ISERROR(SEARCH("Debe formularse",J10)))</formula>
    </cfRule>
  </conditionalFormatting>
  <conditionalFormatting sqref="J16:J18">
    <cfRule type="containsText" dxfId="144" priority="48" operator="containsText" text="SI el proceso lo requiere">
      <formula>NOT(ISERROR(SEARCH("SI el proceso lo requiere",J16)))</formula>
    </cfRule>
  </conditionalFormatting>
  <conditionalFormatting sqref="J10:J69">
    <cfRule type="cellIs" dxfId="143" priority="46" operator="equal">
      <formula>"NO"</formula>
    </cfRule>
  </conditionalFormatting>
  <conditionalFormatting sqref="K10 K19:M19 K22:M22 K25:M25 K28:M28 K31:M31 K34:M34 K37:M37 K40:M40 K43:M43 K46:M46 K49:M49 K52:M52 K55:M55 K58:M58 K61:M61 K64:M64 K67:M67">
    <cfRule type="expression" dxfId="142" priority="45">
      <formula>J10="NO"</formula>
    </cfRule>
  </conditionalFormatting>
  <conditionalFormatting sqref="N10:N12 N19:N69">
    <cfRule type="expression" dxfId="141" priority="44">
      <formula>J10="NO"</formula>
    </cfRule>
  </conditionalFormatting>
  <conditionalFormatting sqref="O10:Q12 O19:Q69">
    <cfRule type="expression" dxfId="140" priority="43">
      <formula>J10="NO"</formula>
    </cfRule>
  </conditionalFormatting>
  <conditionalFormatting sqref="R10:R12 R19:R69">
    <cfRule type="expression" dxfId="139" priority="42">
      <formula>J10="NO"</formula>
    </cfRule>
  </conditionalFormatting>
  <conditionalFormatting sqref="H70:H72">
    <cfRule type="cellIs" dxfId="138" priority="26" stopIfTrue="1" operator="equal">
      <formula>"GRAVE"</formula>
    </cfRule>
    <cfRule type="cellIs" dxfId="137" priority="27" stopIfTrue="1" operator="equal">
      <formula>"MODERADO"</formula>
    </cfRule>
    <cfRule type="cellIs" dxfId="136" priority="28" stopIfTrue="1" operator="equal">
      <formula>"LEVE"</formula>
    </cfRule>
  </conditionalFormatting>
  <conditionalFormatting sqref="J70:J72">
    <cfRule type="containsText" dxfId="135" priority="24" operator="containsText" text="Si el proceso lo requiere">
      <formula>NOT(ISERROR(SEARCH("Si el proceso lo requiere",J70)))</formula>
    </cfRule>
    <cfRule type="containsText" dxfId="134" priority="25" operator="containsText" text="Debe formularse">
      <formula>NOT(ISERROR(SEARCH("Debe formularse",J70)))</formula>
    </cfRule>
  </conditionalFormatting>
  <conditionalFormatting sqref="J70:J72">
    <cfRule type="cellIs" dxfId="133" priority="23" operator="equal">
      <formula>"NO"</formula>
    </cfRule>
  </conditionalFormatting>
  <conditionalFormatting sqref="K70:M70">
    <cfRule type="expression" dxfId="132" priority="22">
      <formula>J70="NO"</formula>
    </cfRule>
  </conditionalFormatting>
  <conditionalFormatting sqref="N70:N72">
    <cfRule type="expression" dxfId="131" priority="21">
      <formula>J70="NO"</formula>
    </cfRule>
  </conditionalFormatting>
  <conditionalFormatting sqref="O70:Q72">
    <cfRule type="expression" dxfId="130" priority="20">
      <formula>J70="NO"</formula>
    </cfRule>
  </conditionalFormatting>
  <conditionalFormatting sqref="R70:R72">
    <cfRule type="expression" dxfId="129" priority="19">
      <formula>J70="NO"</formula>
    </cfRule>
  </conditionalFormatting>
  <conditionalFormatting sqref="H73:H75">
    <cfRule type="cellIs" dxfId="128" priority="16" stopIfTrue="1" operator="equal">
      <formula>"GRAVE"</formula>
    </cfRule>
    <cfRule type="cellIs" dxfId="127" priority="17" stopIfTrue="1" operator="equal">
      <formula>"MODERADO"</formula>
    </cfRule>
    <cfRule type="cellIs" dxfId="126" priority="18" stopIfTrue="1" operator="equal">
      <formula>"LEVE"</formula>
    </cfRule>
  </conditionalFormatting>
  <conditionalFormatting sqref="J73:J75">
    <cfRule type="containsText" dxfId="125" priority="14" operator="containsText" text="Si el proceso lo requiere">
      <formula>NOT(ISERROR(SEARCH("Si el proceso lo requiere",J73)))</formula>
    </cfRule>
    <cfRule type="containsText" dxfId="124" priority="15" operator="containsText" text="Debe formularse">
      <formula>NOT(ISERROR(SEARCH("Debe formularse",J73)))</formula>
    </cfRule>
  </conditionalFormatting>
  <conditionalFormatting sqref="J73:J75">
    <cfRule type="cellIs" dxfId="123" priority="13" operator="equal">
      <formula>"NO"</formula>
    </cfRule>
  </conditionalFormatting>
  <conditionalFormatting sqref="K73:M73">
    <cfRule type="expression" dxfId="122" priority="12">
      <formula>J73="NO"</formula>
    </cfRule>
  </conditionalFormatting>
  <conditionalFormatting sqref="N73:N75">
    <cfRule type="expression" dxfId="121" priority="11">
      <formula>J73="NO"</formula>
    </cfRule>
  </conditionalFormatting>
  <conditionalFormatting sqref="O73:Q75">
    <cfRule type="expression" dxfId="120" priority="10">
      <formula>J73="NO"</formula>
    </cfRule>
  </conditionalFormatting>
  <conditionalFormatting sqref="R73:R75">
    <cfRule type="expression" dxfId="119" priority="9">
      <formula>J73="NO"</formula>
    </cfRule>
  </conditionalFormatting>
  <conditionalFormatting sqref="K13:M13">
    <cfRule type="expression" dxfId="118" priority="8">
      <formula>J13="NO"</formula>
    </cfRule>
  </conditionalFormatting>
  <conditionalFormatting sqref="N13:N15">
    <cfRule type="expression" dxfId="117" priority="7">
      <formula>J13="NO"</formula>
    </cfRule>
  </conditionalFormatting>
  <conditionalFormatting sqref="O13:Q15">
    <cfRule type="expression" dxfId="116" priority="6">
      <formula>J13="NO"</formula>
    </cfRule>
  </conditionalFormatting>
  <conditionalFormatting sqref="R13:R15">
    <cfRule type="expression" dxfId="115" priority="5">
      <formula>N13="NO"</formula>
    </cfRule>
  </conditionalFormatting>
  <conditionalFormatting sqref="K16:M16">
    <cfRule type="expression" dxfId="114" priority="4">
      <formula>J16="NO"</formula>
    </cfRule>
  </conditionalFormatting>
  <conditionalFormatting sqref="N16:N18">
    <cfRule type="expression" dxfId="113" priority="3">
      <formula>J16="NO"</formula>
    </cfRule>
  </conditionalFormatting>
  <conditionalFormatting sqref="O16:Q18">
    <cfRule type="expression" dxfId="112" priority="2">
      <formula>J16="NO"</formula>
    </cfRule>
  </conditionalFormatting>
  <conditionalFormatting sqref="R16:R18">
    <cfRule type="expression" dxfId="111" priority="1">
      <formula>N16="NO"</formula>
    </cfRule>
  </conditionalFormatting>
  <dataValidations xWindow="1466" yWindow="553" count="5">
    <dataValidation allowBlank="1" showInputMessage="1" showErrorMessage="1" promptTitle="TRATAMIENTO DEL RIESGO" prompt="Defina el tratamiento a dar el riesgo" sqref="I10:I75"/>
    <dataValidation allowBlank="1" showInputMessage="1" showErrorMessage="1" promptTitle="Responsable Contingencia" prompt="Establezca quien es el responsable que lidera la acción de contingencia." sqref="R10 N10:O10 N13:P13 N16:P16 N19:P19 N22:P22 N25:P25 N28:P28 N31:P31 N34:P34 N37:P37 N40:P40 N43:P43 N46:P46 N49:P49 N52:P52 N55:P55 N58:P58 N61:P61 N64:P64 N67:P67 N70:P70 N73:P73"/>
    <dataValidation allowBlank="1" showInputMessage="1" showErrorMessage="1" promptTitle="RECUPERACIÓN" prompt="Describa la acción que se debe seguir luego de que se presente el acontecimiento , con el fin de que se pueda prestar el servicio o realizar las operaciones conforme a lo establecido antes de la materialización del riesgo." sqref="Q13 Q16 Q19 Q22 Q25 Q28 Q31 Q34 Q37 Q40 Q43 Q46 Q49 Q52 Q55 Q58 Q61 Q64 Q67 Q70 Q73"/>
    <dataValidation allowBlank="1" showInputMessage="1" showErrorMessage="1" promptTitle="Responable de recuperación" prompt="Establezca quien es el responsable de liderar la accción de recuperación." sqref="R13 R16 R19 R22 R25 R28 R31 R34 R37 R40 R43 R46 R49 R52 R55 R58 R61 R64 R67 R70 R73"/>
    <dataValidation type="custom" allowBlank="1" showInputMessage="1" showErrorMessage="1" sqref="K10 K13:M13 K16:M16 K19:M19 K22:M22 K25:M25 K28:M28 K31:M31 K34:M34 K37:M37 K40:M40 K43:M43 K46:M46 K49:M49 K52:M52 K55:M55 K58:M58 K61:M61 K64:M64 K67:M67 K70:M70 K73:M73">
      <formula1>J10&lt;&gt;"NO"</formula1>
    </dataValidation>
  </dataValidations>
  <pageMargins left="1.3779527559055118" right="0.15748031496062992" top="0.59055118110236227" bottom="0.39370078740157483" header="0" footer="0"/>
  <pageSetup paperSize="120" scale="50" fitToHeight="10"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B1048469"/>
  <sheetViews>
    <sheetView tabSelected="1" zoomScale="90" zoomScaleNormal="90" zoomScaleSheetLayoutView="130" workbookViewId="0">
      <pane xSplit="4" ySplit="9" topLeftCell="Q23" activePane="bottomRight" state="frozen"/>
      <selection pane="topRight" activeCell="D1" sqref="D1"/>
      <selection pane="bottomLeft" activeCell="A9" sqref="A9"/>
      <selection pane="bottomRight" activeCell="Y27" sqref="Y27"/>
    </sheetView>
  </sheetViews>
  <sheetFormatPr baseColWidth="10" defaultColWidth="11.42578125" defaultRowHeight="12.75" x14ac:dyDescent="0.2"/>
  <cols>
    <col min="1" max="1" width="5.28515625" style="3" customWidth="1"/>
    <col min="2" max="2" width="18.7109375" style="3" customWidth="1"/>
    <col min="3" max="3" width="12" style="4" customWidth="1"/>
    <col min="4" max="4" width="24.7109375" style="4" customWidth="1"/>
    <col min="5" max="6" width="32.42578125" style="4" customWidth="1"/>
    <col min="7" max="7" width="24.7109375" style="4" customWidth="1"/>
    <col min="8" max="8" width="14.5703125" style="4" customWidth="1"/>
    <col min="9" max="9" width="12.42578125" style="3" customWidth="1"/>
    <col min="10" max="10" width="13.42578125" style="3" customWidth="1"/>
    <col min="11" max="12" width="35.7109375" style="3" customWidth="1"/>
    <col min="13" max="13" width="17.85546875" style="3" customWidth="1"/>
    <col min="14" max="14" width="26" style="3" customWidth="1"/>
    <col min="15" max="15" width="13.42578125" style="3" customWidth="1"/>
    <col min="16" max="16" width="9.7109375" style="3" customWidth="1"/>
    <col min="17" max="17" width="11.7109375" style="3" customWidth="1"/>
    <col min="18" max="18" width="35.7109375" style="3" customWidth="1"/>
    <col min="19" max="19" width="9.28515625" style="3" customWidth="1"/>
    <col min="20" max="20" width="19.42578125" style="3" customWidth="1"/>
    <col min="21" max="22" width="20.7109375" style="3" customWidth="1"/>
    <col min="23" max="23" width="13.140625" style="3" customWidth="1"/>
    <col min="24" max="24" width="30.7109375" style="3" customWidth="1"/>
    <col min="25" max="25" width="18.140625" style="3" customWidth="1"/>
    <col min="26" max="26" width="30.7109375" style="3" customWidth="1"/>
    <col min="27" max="27" width="16.42578125" style="3" customWidth="1"/>
    <col min="28" max="16384" width="11.42578125" style="3"/>
  </cols>
  <sheetData>
    <row r="1" spans="1:28" s="5" customFormat="1" ht="19.5" customHeight="1" x14ac:dyDescent="0.2">
      <c r="A1" s="84"/>
      <c r="B1" s="85"/>
      <c r="C1" s="92"/>
      <c r="D1" s="92"/>
      <c r="E1" s="92"/>
      <c r="F1" s="92"/>
      <c r="G1" s="92"/>
      <c r="H1" s="92"/>
      <c r="I1" s="92"/>
      <c r="J1" s="92"/>
      <c r="K1" s="92"/>
      <c r="L1" s="92"/>
      <c r="M1" s="92"/>
      <c r="N1" s="92"/>
      <c r="O1" s="92"/>
      <c r="P1" s="92"/>
      <c r="Q1" s="92"/>
      <c r="R1" s="92"/>
      <c r="S1" s="92"/>
      <c r="T1" s="92"/>
      <c r="U1" s="92"/>
      <c r="V1" s="92"/>
      <c r="W1" s="92"/>
      <c r="X1" s="92"/>
      <c r="Y1" s="92"/>
      <c r="Z1" s="242" t="s">
        <v>66</v>
      </c>
      <c r="AA1" s="243" t="s">
        <v>462</v>
      </c>
    </row>
    <row r="2" spans="1:28" s="5" customFormat="1" ht="18.75" customHeight="1" x14ac:dyDescent="0.2">
      <c r="A2" s="86"/>
      <c r="B2" s="112"/>
      <c r="C2" s="580" t="s">
        <v>68</v>
      </c>
      <c r="D2" s="580"/>
      <c r="E2" s="580"/>
      <c r="F2" s="580"/>
      <c r="G2" s="580"/>
      <c r="H2" s="580"/>
      <c r="I2" s="580"/>
      <c r="J2" s="580"/>
      <c r="K2" s="580"/>
      <c r="L2" s="580"/>
      <c r="M2" s="580"/>
      <c r="N2" s="580"/>
      <c r="O2" s="580"/>
      <c r="P2" s="580"/>
      <c r="Q2" s="580"/>
      <c r="R2" s="580"/>
      <c r="S2" s="580"/>
      <c r="T2" s="580"/>
      <c r="U2" s="580"/>
      <c r="V2" s="580"/>
      <c r="W2" s="580"/>
      <c r="X2" s="580"/>
      <c r="Y2" s="580"/>
      <c r="Z2" s="244" t="s">
        <v>455</v>
      </c>
      <c r="AA2" s="245">
        <v>8</v>
      </c>
    </row>
    <row r="3" spans="1:28" s="5" customFormat="1" ht="18.75" customHeight="1" x14ac:dyDescent="0.2">
      <c r="A3" s="86"/>
      <c r="B3" s="112"/>
      <c r="C3" s="580" t="s">
        <v>61</v>
      </c>
      <c r="D3" s="580"/>
      <c r="E3" s="580"/>
      <c r="F3" s="580"/>
      <c r="G3" s="580"/>
      <c r="H3" s="580"/>
      <c r="I3" s="580"/>
      <c r="J3" s="580"/>
      <c r="K3" s="580"/>
      <c r="L3" s="580"/>
      <c r="M3" s="580"/>
      <c r="N3" s="580"/>
      <c r="O3" s="580"/>
      <c r="P3" s="580"/>
      <c r="Q3" s="580"/>
      <c r="R3" s="580"/>
      <c r="S3" s="580"/>
      <c r="T3" s="580"/>
      <c r="U3" s="580"/>
      <c r="V3" s="580"/>
      <c r="W3" s="580"/>
      <c r="X3" s="580"/>
      <c r="Y3" s="580"/>
      <c r="Z3" s="244" t="s">
        <v>456</v>
      </c>
      <c r="AA3" s="333">
        <v>44958</v>
      </c>
    </row>
    <row r="4" spans="1:28" s="5" customFormat="1" ht="18.75" customHeight="1" thickBot="1" x14ac:dyDescent="0.25">
      <c r="A4" s="100"/>
      <c r="B4" s="101"/>
      <c r="C4" s="544"/>
      <c r="D4" s="544"/>
      <c r="E4" s="544"/>
      <c r="F4" s="544"/>
      <c r="G4" s="544"/>
      <c r="H4" s="544"/>
      <c r="I4" s="544"/>
      <c r="J4" s="544"/>
      <c r="K4" s="544"/>
      <c r="L4" s="544"/>
      <c r="M4" s="544"/>
      <c r="N4" s="544"/>
      <c r="O4" s="544"/>
      <c r="P4" s="544"/>
      <c r="Q4" s="544"/>
      <c r="R4" s="544"/>
      <c r="S4" s="544"/>
      <c r="T4" s="544"/>
      <c r="U4" s="544"/>
      <c r="V4" s="544"/>
      <c r="W4" s="544"/>
      <c r="X4" s="544"/>
      <c r="Y4" s="544"/>
      <c r="Z4" s="246" t="s">
        <v>457</v>
      </c>
      <c r="AA4" s="247" t="s">
        <v>460</v>
      </c>
    </row>
    <row r="5" spans="1:28" s="5" customFormat="1" ht="18.75" customHeight="1" thickBot="1" x14ac:dyDescent="0.25">
      <c r="A5" s="587"/>
      <c r="B5" s="587"/>
      <c r="C5" s="587"/>
      <c r="D5" s="587"/>
      <c r="E5" s="587"/>
      <c r="F5" s="587"/>
      <c r="G5" s="587"/>
      <c r="H5" s="587"/>
      <c r="I5" s="587"/>
      <c r="J5" s="587"/>
      <c r="K5" s="587"/>
      <c r="L5" s="587"/>
      <c r="M5" s="587"/>
      <c r="N5" s="587"/>
      <c r="O5" s="587"/>
      <c r="P5" s="587"/>
      <c r="Q5" s="587"/>
      <c r="R5" s="587"/>
      <c r="S5" s="587"/>
      <c r="T5" s="587"/>
      <c r="U5" s="587"/>
      <c r="V5" s="587"/>
      <c r="W5" s="587"/>
      <c r="X5" s="587"/>
      <c r="Y5" s="587"/>
      <c r="Z5" s="587"/>
      <c r="AA5" s="587"/>
    </row>
    <row r="6" spans="1:28" s="1" customFormat="1" ht="40.5" customHeight="1" thickBot="1" x14ac:dyDescent="0.25">
      <c r="A6" s="588" t="str">
        <f>'01-Mapa de riesgo-UO'!A6:B6</f>
        <v>TIPO DE MAPA</v>
      </c>
      <c r="B6" s="589"/>
      <c r="C6" s="590" t="str">
        <f>'01-Mapa de riesgo-UO'!C6</f>
        <v>PROCESOS</v>
      </c>
      <c r="D6" s="590"/>
      <c r="E6" s="591" t="str">
        <f>'01-Mapa de riesgo-UO'!F6</f>
        <v>UNIDAD ORGANIZACIONALQUE DILIGENCIA EL MAPA DE RIESGO</v>
      </c>
      <c r="F6" s="591"/>
      <c r="G6" s="591"/>
      <c r="H6" s="583" t="str">
        <f>'01-Mapa de riesgo-UO'!J6</f>
        <v>PLANEACIÓN</v>
      </c>
      <c r="I6" s="583"/>
      <c r="J6" s="583"/>
      <c r="K6" s="583"/>
      <c r="L6" s="596" t="str">
        <f>'01-Mapa de riesgo-UO'!AI6</f>
        <v>RESPONSABLE APROBACIÓN MAPA DE RIESGOS:</v>
      </c>
      <c r="M6" s="596"/>
      <c r="N6" s="596"/>
      <c r="O6" s="596"/>
      <c r="P6" s="596"/>
      <c r="Q6" s="596"/>
      <c r="R6" s="582" t="str">
        <f>'01-Mapa de riesgo-UO'!AQ6</f>
        <v>FRANCISCO ANTORIO URIBE GOMEZ</v>
      </c>
      <c r="S6" s="582"/>
      <c r="T6" s="582"/>
      <c r="U6" s="582"/>
      <c r="V6" s="582"/>
      <c r="W6" s="582"/>
      <c r="X6" s="581" t="s">
        <v>8</v>
      </c>
      <c r="Y6" s="581"/>
      <c r="Z6" s="594"/>
      <c r="AA6" s="595"/>
    </row>
    <row r="7" spans="1:28" s="1" customFormat="1" ht="21.75" customHeight="1" thickBot="1" x14ac:dyDescent="0.25">
      <c r="A7" s="592"/>
      <c r="B7" s="592"/>
      <c r="C7" s="592"/>
      <c r="D7" s="592"/>
      <c r="E7" s="592"/>
      <c r="F7" s="592"/>
      <c r="G7" s="592"/>
      <c r="H7" s="592"/>
      <c r="I7" s="592"/>
      <c r="J7" s="592"/>
      <c r="K7" s="592"/>
      <c r="L7" s="592"/>
      <c r="M7" s="592"/>
      <c r="N7" s="592"/>
      <c r="O7" s="592"/>
      <c r="P7" s="592"/>
      <c r="Q7" s="592"/>
      <c r="R7" s="592"/>
      <c r="S7" s="592"/>
      <c r="T7" s="592"/>
      <c r="U7" s="592"/>
      <c r="V7" s="592"/>
      <c r="W7" s="592"/>
      <c r="X7" s="592"/>
      <c r="Y7" s="592"/>
      <c r="Z7" s="592"/>
      <c r="AA7" s="592"/>
    </row>
    <row r="8" spans="1:28" s="1" customFormat="1" ht="32.25" customHeight="1" x14ac:dyDescent="0.2">
      <c r="A8" s="446" t="s">
        <v>55</v>
      </c>
      <c r="B8" s="553" t="str">
        <f>'01-Mapa de riesgo-UO'!B8:C8</f>
        <v>(1) PROCESO / (2) OBJETIVO PDI</v>
      </c>
      <c r="C8" s="483" t="s">
        <v>75</v>
      </c>
      <c r="D8" s="483"/>
      <c r="E8" s="483"/>
      <c r="F8" s="483"/>
      <c r="G8" s="483"/>
      <c r="H8" s="483" t="s">
        <v>73</v>
      </c>
      <c r="I8" s="483" t="s">
        <v>59</v>
      </c>
      <c r="J8" s="483"/>
      <c r="K8" s="483"/>
      <c r="L8" s="483" t="s">
        <v>58</v>
      </c>
      <c r="M8" s="483"/>
      <c r="N8" s="483"/>
      <c r="O8" s="483"/>
      <c r="P8" s="483"/>
      <c r="Q8" s="483"/>
      <c r="R8" s="483"/>
      <c r="S8" s="483"/>
      <c r="T8" s="584" t="s">
        <v>78</v>
      </c>
      <c r="U8" s="585"/>
      <c r="V8" s="585"/>
      <c r="W8" s="585"/>
      <c r="X8" s="585"/>
      <c r="Y8" s="585"/>
      <c r="Z8" s="586"/>
      <c r="AA8" s="557" t="s">
        <v>19</v>
      </c>
    </row>
    <row r="9" spans="1:28" s="2" customFormat="1" ht="38.25" customHeight="1" thickBot="1" x14ac:dyDescent="0.25">
      <c r="A9" s="448"/>
      <c r="B9" s="593"/>
      <c r="C9" s="111" t="s">
        <v>71</v>
      </c>
      <c r="D9" s="111" t="s">
        <v>4</v>
      </c>
      <c r="E9" s="111" t="s">
        <v>0</v>
      </c>
      <c r="F9" s="111" t="s">
        <v>56</v>
      </c>
      <c r="G9" s="111" t="s">
        <v>32</v>
      </c>
      <c r="H9" s="445"/>
      <c r="I9" s="111" t="s">
        <v>63</v>
      </c>
      <c r="J9" s="111" t="s">
        <v>64</v>
      </c>
      <c r="K9" s="359" t="s">
        <v>503</v>
      </c>
      <c r="L9" s="113" t="s">
        <v>85</v>
      </c>
      <c r="M9" s="193" t="s">
        <v>416</v>
      </c>
      <c r="N9" s="176" t="s">
        <v>417</v>
      </c>
      <c r="O9" s="113" t="s">
        <v>60</v>
      </c>
      <c r="P9" s="113" t="s">
        <v>418</v>
      </c>
      <c r="Q9" s="194" t="s">
        <v>421</v>
      </c>
      <c r="R9" s="563" t="s">
        <v>504</v>
      </c>
      <c r="S9" s="564"/>
      <c r="T9" s="111" t="s">
        <v>289</v>
      </c>
      <c r="U9" s="111" t="s">
        <v>290</v>
      </c>
      <c r="V9" s="111" t="s">
        <v>291</v>
      </c>
      <c r="W9" s="569" t="s">
        <v>297</v>
      </c>
      <c r="X9" s="570"/>
      <c r="Y9" s="569" t="s">
        <v>306</v>
      </c>
      <c r="Z9" s="570"/>
      <c r="AA9" s="566"/>
    </row>
    <row r="10" spans="1:28" s="2" customFormat="1" ht="62.45" customHeight="1" x14ac:dyDescent="0.2">
      <c r="A10" s="441">
        <v>1</v>
      </c>
      <c r="B10" s="494" t="str">
        <f>'01-Mapa de riesgo-UO'!B11</f>
        <v>DIRECCIONAMIENTO_INSTITUCIONAL</v>
      </c>
      <c r="C10" s="559" t="str">
        <f>'01-Mapa de riesgo-UO'!G11</f>
        <v>Cumplimiento</v>
      </c>
      <c r="D10" s="559" t="str">
        <f>'01-Mapa de riesgo-UO'!H11</f>
        <v>La posibilidad de afectación en la gestión institucional por Incumplimiento de las metas en los tres niveles de gestión  del PDI 2020-2028, debido a la ejecución inadecuada  por parte de las redes de trabajo del PDI.</v>
      </c>
      <c r="E10" s="559" t="str">
        <f>'01-Mapa de riesgo-UO'!I11</f>
        <v xml:space="preserve">Incumplimiento de las metas planteadas en los tres niveles de gestión del Plan de Desarrollo Institcional  proyectadas por las redes de trabajo </v>
      </c>
      <c r="F10" s="81" t="str">
        <f>'01-Mapa de riesgo-UO'!F11</f>
        <v>Debilidad en el seguimiento a las metas del Plan de Desarrollo Institucional 2020-2028 "Aquí construimos futuro"</v>
      </c>
      <c r="G10" s="559" t="str">
        <f>'01-Mapa de riesgo-UO'!J11</f>
        <v xml:space="preserve">Incumplimiento de la misión y visión institucional
Hallazgos por parte de los entes de control externos e internos
Reprocesos en el reporte
Credibilidad e imagen institucional 
Detrimento presupuestal
Falta de confiabilidad de la información </v>
      </c>
      <c r="H10" s="561" t="str">
        <f>'01-Mapa de riesgo-UO'!AQ11</f>
        <v>LEVE</v>
      </c>
      <c r="I10" s="559" t="str">
        <f xml:space="preserve"> '01-Mapa de riesgo-UO'!AR11</f>
        <v>Nivel cumplimiento del PDI en sus tres niveles de gestión</v>
      </c>
      <c r="J10" s="571">
        <v>47.4</v>
      </c>
      <c r="K10" s="575" t="s">
        <v>661</v>
      </c>
      <c r="L10" s="82" t="str">
        <f>IF('01-Mapa de riesgo-UO'!P11="No existen", "No existe control para el riesgo",'01-Mapa de riesgo-UO'!T11)</f>
        <v>Comité de Gerencia del PDI y proceso de autoevaluación 
Sistema de Gerencia del PDI</v>
      </c>
      <c r="M10" s="82">
        <f>'01-Mapa de riesgo-UO'!Y11</f>
        <v>0</v>
      </c>
      <c r="N10" s="82" t="str">
        <f>'01-Mapa de riesgo-UO'!AD11</f>
        <v xml:space="preserve">Profesional PDI
Profesional Proyectos </v>
      </c>
      <c r="O10" s="83" t="str">
        <f>'01-Mapa de riesgo-UO'!AI11</f>
        <v>Cuatrimestral</v>
      </c>
      <c r="P10" s="83" t="str">
        <f>'01-Mapa de riesgo-UO'!AM11</f>
        <v>Preventivo</v>
      </c>
      <c r="Q10" s="576" t="str">
        <f>'01-Mapa de riesgo-UO'!AO11</f>
        <v>FUERTE</v>
      </c>
      <c r="R10" s="565" t="s">
        <v>662</v>
      </c>
      <c r="S10" s="565"/>
      <c r="T10" s="115" t="str">
        <f>'01-Mapa de riesgo-UO'!AT11</f>
        <v>ASUMIR</v>
      </c>
      <c r="U10" s="115">
        <f>'01-Mapa de riesgo-UO'!AU11</f>
        <v>0</v>
      </c>
      <c r="V10" s="115" t="str">
        <f>IF(T10="COMPARTIR",'01-Mapa de riesgo-UO'!AX11, IF(T10=0, 0,$H$6))</f>
        <v>PLANEACIÓN</v>
      </c>
      <c r="W10" s="110"/>
      <c r="X10" s="110"/>
      <c r="Y10" s="110"/>
      <c r="Z10" s="110"/>
      <c r="AA10" s="567" t="s">
        <v>668</v>
      </c>
    </row>
    <row r="11" spans="1:28" s="2" customFormat="1" ht="79.5" customHeight="1" x14ac:dyDescent="0.2">
      <c r="A11" s="439"/>
      <c r="B11" s="421"/>
      <c r="C11" s="560"/>
      <c r="D11" s="560"/>
      <c r="E11" s="560"/>
      <c r="F11" s="81" t="str">
        <f>'01-Mapa de riesgo-UO'!F12</f>
        <v xml:space="preserve">Reporte inadecuado o incompletopor parte de las redes de trabajo </v>
      </c>
      <c r="G11" s="560"/>
      <c r="H11" s="533"/>
      <c r="I11" s="560"/>
      <c r="J11" s="572"/>
      <c r="K11" s="574"/>
      <c r="L11" s="82" t="str">
        <f>IF('01-Mapa de riesgo-UO'!P12="No existen", "No existe control para el riesgo",'01-Mapa de riesgo-UO'!T12)</f>
        <v>Sistema de información del PDI</v>
      </c>
      <c r="M11" s="82" t="str">
        <f>'01-Mapa de riesgo-UO'!Y12</f>
        <v>SIGER</v>
      </c>
      <c r="N11" s="82" t="str">
        <f>'01-Mapa de riesgo-UO'!AD12</f>
        <v>Profesional PDI
Profesional Proyectos 
Profesional AIE</v>
      </c>
      <c r="O11" s="83" t="str">
        <f>'01-Mapa de riesgo-UO'!AI12</f>
        <v>Bimestral</v>
      </c>
      <c r="P11" s="83" t="str">
        <f>'01-Mapa de riesgo-UO'!AM12</f>
        <v>Preventivo</v>
      </c>
      <c r="Q11" s="577"/>
      <c r="R11" s="565" t="s">
        <v>663</v>
      </c>
      <c r="S11" s="565"/>
      <c r="T11" s="115" t="str">
        <f>'01-Mapa de riesgo-UO'!AT12</f>
        <v>ASUMIR</v>
      </c>
      <c r="U11" s="115">
        <f>'01-Mapa de riesgo-UO'!AU12</f>
        <v>0</v>
      </c>
      <c r="V11" s="115" t="str">
        <f>IF(T11="COMPARTIR",'01-Mapa de riesgo-UO'!AX12, IF(T11=0, 0,$H$6))</f>
        <v>PLANEACIÓN</v>
      </c>
      <c r="W11" s="110"/>
      <c r="X11" s="110"/>
      <c r="Y11" s="110"/>
      <c r="Z11" s="110"/>
      <c r="AA11" s="568"/>
    </row>
    <row r="12" spans="1:28" s="2" customFormat="1" ht="62.45" customHeight="1" thickBot="1" x14ac:dyDescent="0.25">
      <c r="A12" s="439"/>
      <c r="B12" s="421"/>
      <c r="C12" s="560"/>
      <c r="D12" s="560"/>
      <c r="E12" s="560"/>
      <c r="F12" s="81" t="str">
        <f>'01-Mapa de riesgo-UO'!F13</f>
        <v xml:space="preserve">Baja calidad del reporte en los tres niveles de gestión del PDI </v>
      </c>
      <c r="G12" s="560"/>
      <c r="H12" s="533"/>
      <c r="I12" s="560"/>
      <c r="J12" s="572"/>
      <c r="K12" s="574"/>
      <c r="L12" s="82" t="str">
        <f>IF('01-Mapa de riesgo-UO'!P13="No existen", "No existe control para el riesgo",'01-Mapa de riesgo-UO'!T13)</f>
        <v>Proceso de calidad de información del PDI</v>
      </c>
      <c r="M12" s="82">
        <f>'01-Mapa de riesgo-UO'!Y13</f>
        <v>0</v>
      </c>
      <c r="N12" s="82" t="str">
        <f>'01-Mapa de riesgo-UO'!AD13</f>
        <v xml:space="preserve">Profesional PDI
Profesional Proyectos </v>
      </c>
      <c r="O12" s="83" t="str">
        <f>'01-Mapa de riesgo-UO'!AI13</f>
        <v>Bimestral</v>
      </c>
      <c r="P12" s="83" t="str">
        <f>'01-Mapa de riesgo-UO'!AM13</f>
        <v>Preventivo</v>
      </c>
      <c r="Q12" s="578"/>
      <c r="R12" s="565" t="s">
        <v>664</v>
      </c>
      <c r="S12" s="565"/>
      <c r="T12" s="115" t="str">
        <f>'01-Mapa de riesgo-UO'!AT13</f>
        <v>ASUMIR</v>
      </c>
      <c r="U12" s="115">
        <f>'01-Mapa de riesgo-UO'!AU13</f>
        <v>0</v>
      </c>
      <c r="V12" s="115" t="str">
        <f>IF(T12="COMPARTIR",'01-Mapa de riesgo-UO'!AX13, IF(T12=0, 0,$H$6))</f>
        <v>PLANEACIÓN</v>
      </c>
      <c r="W12" s="110"/>
      <c r="X12" s="110"/>
      <c r="Y12" s="110"/>
      <c r="Z12" s="110"/>
      <c r="AA12" s="568"/>
    </row>
    <row r="13" spans="1:28" s="2" customFormat="1" ht="104.45" customHeight="1" x14ac:dyDescent="0.2">
      <c r="A13" s="441">
        <v>2</v>
      </c>
      <c r="B13" s="421" t="str">
        <f>'01-Mapa de riesgo-UO'!B14</f>
        <v>DIRECCIONAMIENTO_INSTITUCIONAL</v>
      </c>
      <c r="C13" s="560" t="str">
        <f>'01-Mapa de riesgo-UO'!G14</f>
        <v>Corrupción</v>
      </c>
      <c r="D13" s="560" t="str">
        <f>'01-Mapa de riesgo-UO'!H14</f>
        <v>Probabilidad de Afectación administrativa, disciplinaria o fiscal por sanción o iniciación de una proceso del ente de control por la ejecución inadecuada de proyectos de la Oficina de Planeación (contratos, Ordenes contractuales,  resoluciones,  proyectos de operación comercial).</v>
      </c>
      <c r="E13" s="560" t="str">
        <f>'01-Mapa de riesgo-UO'!I14</f>
        <v>Incumplimiento en la  ejecución de proyectos (contratos, Ordenes contractuales, resoluciones, proyectos de operación comercial) en el desarrollo y ejecución en cada una de sus etapas</v>
      </c>
      <c r="F13" s="81" t="str">
        <f>'01-Mapa de riesgo-UO'!F14</f>
        <v xml:space="preserve">Desconocimiento de los  procedimientos contractuales y proyectos especiales  </v>
      </c>
      <c r="G13" s="560" t="str">
        <f>'01-Mapa de riesgo-UO'!J14</f>
        <v xml:space="preserve">Hallazgos por parte de entes de control
Detrimiento patrimonial
Incumplimiento de resultados
Afectación de la imagen institucional </v>
      </c>
      <c r="H13" s="533" t="str">
        <f>'01-Mapa de riesgo-UO'!AQ14</f>
        <v>MODERADO</v>
      </c>
      <c r="I13" s="559" t="str">
        <f xml:space="preserve"> '01-Mapa de riesgo-UO'!AR14</f>
        <v>Contratos y/o proyectos ejecutados inadecuadamente /Total proyectos y/o contratos ejecutados</v>
      </c>
      <c r="J13" s="573">
        <v>0</v>
      </c>
      <c r="K13" s="574" t="s">
        <v>674</v>
      </c>
      <c r="L13" s="82" t="str">
        <f>IF('01-Mapa de riesgo-UO'!P14="No existen", "No existe control para el riesgo",'01-Mapa de riesgo-UO'!T14)</f>
        <v>Generar periodicamene alertas a los supervisores  e interventores frente al estado de los contratos y documentación contractual</v>
      </c>
      <c r="M13" s="82">
        <f>'01-Mapa de riesgo-UO'!Y14</f>
        <v>0</v>
      </c>
      <c r="N13" s="82" t="str">
        <f>'01-Mapa de riesgo-UO'!AD14</f>
        <v>Prestación de servicios No. 5636 -23</v>
      </c>
      <c r="O13" s="83" t="str">
        <f>'01-Mapa de riesgo-UO'!AI14</f>
        <v>Mensual</v>
      </c>
      <c r="P13" s="83" t="str">
        <f>'01-Mapa de riesgo-UO'!AM14</f>
        <v>Preventivo</v>
      </c>
      <c r="Q13" s="576" t="str">
        <f>'01-Mapa de riesgo-UO'!AO14</f>
        <v>FUERTE</v>
      </c>
      <c r="R13" s="565" t="s">
        <v>665</v>
      </c>
      <c r="S13" s="565"/>
      <c r="T13" s="115" t="str">
        <f>'01-Mapa de riesgo-UO'!AT14</f>
        <v>REDUCIR</v>
      </c>
      <c r="U13" s="115" t="str">
        <f>'01-Mapa de riesgo-UO'!AU14</f>
        <v>Definir tips informativos contractuales y de interventoría y supervisión con el fin de generar conocimiento sobre estis tenas</v>
      </c>
      <c r="V13" s="115" t="str">
        <f>IF(T13="COMPARTIR",'01-Mapa de riesgo-UO'!AX14, IF(T13=0, 0,$H$6))</f>
        <v>PLANEACIÓN</v>
      </c>
      <c r="W13" s="110" t="s">
        <v>292</v>
      </c>
      <c r="X13" s="382" t="s">
        <v>669</v>
      </c>
      <c r="Y13" s="110" t="s">
        <v>298</v>
      </c>
      <c r="Z13" s="110"/>
      <c r="AA13" s="567" t="s">
        <v>668</v>
      </c>
    </row>
    <row r="14" spans="1:28" s="2" customFormat="1" ht="86.25" customHeight="1" x14ac:dyDescent="0.2">
      <c r="A14" s="439"/>
      <c r="B14" s="421"/>
      <c r="C14" s="560"/>
      <c r="D14" s="560"/>
      <c r="E14" s="560"/>
      <c r="F14" s="81" t="str">
        <f>'01-Mapa de riesgo-UO'!F15</f>
        <v>Bajo nivel de seguimiento periódico en la ejecución de proyectos (contratos, Ordenes de servicios, proyectos de operación comercial)</v>
      </c>
      <c r="G14" s="560"/>
      <c r="H14" s="533"/>
      <c r="I14" s="560"/>
      <c r="J14" s="572"/>
      <c r="K14" s="574"/>
      <c r="L14" s="82" t="str">
        <f>IF('01-Mapa de riesgo-UO'!P15="No existen", "No existe control para el riesgo",'01-Mapa de riesgo-UO'!T15)</f>
        <v xml:space="preserve">Realizar proceso de apoyo al seguimiento de la contratación de la oficina de planeación </v>
      </c>
      <c r="M14" s="82">
        <f>'01-Mapa de riesgo-UO'!Y15</f>
        <v>0</v>
      </c>
      <c r="N14" s="82" t="str">
        <f>'01-Mapa de riesgo-UO'!AD15</f>
        <v xml:space="preserve">Prestación de servicios No. 5636 -23
Profesional Gerencia del Plan de Desarrollo Institucional </v>
      </c>
      <c r="O14" s="83" t="str">
        <f>'01-Mapa de riesgo-UO'!AI15</f>
        <v>Semanal</v>
      </c>
      <c r="P14" s="83" t="str">
        <f>'01-Mapa de riesgo-UO'!AM15</f>
        <v>Preventivo</v>
      </c>
      <c r="Q14" s="577"/>
      <c r="R14" s="565" t="s">
        <v>666</v>
      </c>
      <c r="S14" s="565"/>
      <c r="T14" s="115" t="str">
        <f>'01-Mapa de riesgo-UO'!AT15</f>
        <v>REDUCIR</v>
      </c>
      <c r="U14" s="115" t="str">
        <f>'01-Mapa de riesgo-UO'!AU15</f>
        <v xml:space="preserve">Designación de un profesional de seguimiento y control como apoyo a la interventoría y supervisión de proyectos /contratos (verificación de productos)
Verificación de documentación de contratos de la oficina de Planeación </v>
      </c>
      <c r="V14" s="115" t="str">
        <f>IF(T14="COMPARTIR",'01-Mapa de riesgo-UO'!AX15, IF(T14=0, 0,$H$6))</f>
        <v>PLANEACIÓN</v>
      </c>
      <c r="W14" s="110" t="s">
        <v>292</v>
      </c>
      <c r="X14" s="382" t="s">
        <v>670</v>
      </c>
      <c r="Y14" s="110" t="s">
        <v>298</v>
      </c>
      <c r="Z14" s="110"/>
      <c r="AA14" s="568"/>
      <c r="AB14" s="562"/>
    </row>
    <row r="15" spans="1:28" s="2" customFormat="1" ht="62.45" customHeight="1" thickBot="1" x14ac:dyDescent="0.25">
      <c r="A15" s="439"/>
      <c r="B15" s="421"/>
      <c r="C15" s="560"/>
      <c r="D15" s="560"/>
      <c r="E15" s="560"/>
      <c r="F15" s="81" t="str">
        <f>'01-Mapa de riesgo-UO'!F16</f>
        <v xml:space="preserve">Desarticulación de los procedimientos institucionales para el desarrollo y ejecución en cada una de sus etapas </v>
      </c>
      <c r="G15" s="560"/>
      <c r="H15" s="533"/>
      <c r="I15" s="560"/>
      <c r="J15" s="572"/>
      <c r="K15" s="574"/>
      <c r="L15" s="82" t="str">
        <f>IF('01-Mapa de riesgo-UO'!P16="No existen", "No existe control para el riesgo",'01-Mapa de riesgo-UO'!T16)</f>
        <v xml:space="preserve">Proceso de Control de seguimiento a pólizas de los contratos de la oficina de planeación </v>
      </c>
      <c r="M15" s="82">
        <f>'01-Mapa de riesgo-UO'!Y16</f>
        <v>0</v>
      </c>
      <c r="N15" s="82" t="str">
        <f>'01-Mapa de riesgo-UO'!AD16</f>
        <v>Interventores y supervisores</v>
      </c>
      <c r="O15" s="83" t="str">
        <f>'01-Mapa de riesgo-UO'!AI16</f>
        <v>Mensual</v>
      </c>
      <c r="P15" s="83" t="str">
        <f>'01-Mapa de riesgo-UO'!AM16</f>
        <v>Preventivo</v>
      </c>
      <c r="Q15" s="578"/>
      <c r="R15" s="565" t="s">
        <v>667</v>
      </c>
      <c r="S15" s="565"/>
      <c r="T15" s="115" t="str">
        <f>'01-Mapa de riesgo-UO'!AT16</f>
        <v>REDUCIR</v>
      </c>
      <c r="U15" s="115" t="str">
        <f>'01-Mapa de riesgo-UO'!AU16</f>
        <v>Diligenciamiento de un  formato para seguimiento a los amparos de las pólizas</v>
      </c>
      <c r="V15" s="115" t="str">
        <f>IF(T15="COMPARTIR",'01-Mapa de riesgo-UO'!AX16, IF(T15=0, 0,$H$6))</f>
        <v>PLANEACIÓN</v>
      </c>
      <c r="W15" s="110" t="s">
        <v>292</v>
      </c>
      <c r="X15" s="382" t="s">
        <v>667</v>
      </c>
      <c r="Y15" s="110" t="s">
        <v>298</v>
      </c>
      <c r="Z15" s="110"/>
      <c r="AA15" s="568"/>
      <c r="AB15" s="562"/>
    </row>
    <row r="16" spans="1:28" ht="62.45" customHeight="1" x14ac:dyDescent="0.2">
      <c r="A16" s="441">
        <v>3</v>
      </c>
      <c r="B16" s="421" t="str">
        <f>'01-Mapa de riesgo-UO'!B17</f>
        <v>ADMINISTRACIÓN_INSTITUCIONAL</v>
      </c>
      <c r="C16" s="560" t="str">
        <f>'01-Mapa de riesgo-UO'!G17</f>
        <v>Información</v>
      </c>
      <c r="D16" s="560" t="str">
        <f>'01-Mapa de riesgo-UO'!H17</f>
        <v>Probabilidad de tener inconsistencias en la información estadística e institucional reportada debido a las diversas fuentes de información internas y las reglas de negocio asociadas a su extracción.</v>
      </c>
      <c r="E16" s="560" t="str">
        <f>'01-Mapa de riesgo-UO'!I17</f>
        <v>La oficina de planeación recibe múltiples solicitudes de información de diferentes tipos de usuario (interrnos y externos), la cual desde los scripts o vistas se genera una respuesta no siempre concordante con la posible respuesta de la fuente primaria, adicionalmente que la solicitud se genera a diferentes oficinas al tiempo.</v>
      </c>
      <c r="F16" s="81" t="str">
        <f>'01-Mapa de riesgo-UO'!F17</f>
        <v>Diferentes fuentes primarias de información sin responsables</v>
      </c>
      <c r="G16" s="560" t="str">
        <f>'01-Mapa de riesgo-UO'!J17</f>
        <v>Hallazgos, multas o sanciones por los entes de control o pérdida de credibilidad por diferencias en los reportes de información</v>
      </c>
      <c r="H16" s="533" t="str">
        <f>'01-Mapa de riesgo-UO'!AQ17</f>
        <v>MODERADO</v>
      </c>
      <c r="I16" s="559" t="str">
        <f>'01-Mapa de riesgo-UO'!AR17</f>
        <v>Tiempos de respuesta a los requerimientos de información estratégica
Nivel de actualización de la información a nivel estratégico y táctico</v>
      </c>
      <c r="J16" s="573">
        <v>0.97840000000000005</v>
      </c>
      <c r="K16" s="574" t="s">
        <v>675</v>
      </c>
      <c r="L16" s="82" t="str">
        <f>IF('01-Mapa de riesgo-UO'!P17="No existen", "No existe control para el riesgo",'01-Mapa de riesgo-UO'!T17)</f>
        <v>Inclusión en el Plan de Acción de AIE la generación de alertas a las fuentes de información cuando se detectan inconsistencias.</v>
      </c>
      <c r="M16" s="82">
        <f>'01-Mapa de riesgo-UO'!Y17</f>
        <v>0</v>
      </c>
      <c r="N16" s="82" t="str">
        <f>'01-Mapa de riesgo-UO'!AD17</f>
        <v>Profesional AIE
Técnico AIE</v>
      </c>
      <c r="O16" s="83" t="str">
        <f>'01-Mapa de riesgo-UO'!AI17</f>
        <v>No definida</v>
      </c>
      <c r="P16" s="83" t="str">
        <f>'01-Mapa de riesgo-UO'!AM17</f>
        <v>Detectivo</v>
      </c>
      <c r="Q16" s="576" t="str">
        <f>'01-Mapa de riesgo-UO'!AO17</f>
        <v>ACEPTABLE</v>
      </c>
      <c r="R16" s="565" t="s">
        <v>677</v>
      </c>
      <c r="S16" s="565"/>
      <c r="T16" s="115" t="str">
        <f>'01-Mapa de riesgo-UO'!AT17</f>
        <v>COMPARTIR</v>
      </c>
      <c r="U16" s="115" t="str">
        <f>'01-Mapa de riesgo-UO'!AU17</f>
        <v xml:space="preserve">Definición de alcances de respuestas de planeación de las diferentes solicitudes, para evitar reprocesos y distintas cifras o valores para una misma solicitud. 
</v>
      </c>
      <c r="V16" s="115" t="str">
        <f>IF(T16="COMPARTIR",'01-Mapa de riesgo-UO'!AX17, IF(T16=0, 0,$H$6))</f>
        <v>Admisiones, Registro y Control Académico
Gestión de Tecnologías Informáticas y Sistemas de Información
Gestión del Talento Humano</v>
      </c>
      <c r="W16" s="383" t="s">
        <v>301</v>
      </c>
      <c r="X16" s="383" t="s">
        <v>678</v>
      </c>
      <c r="Y16" s="383" t="s">
        <v>302</v>
      </c>
      <c r="Z16" s="383" t="s">
        <v>679</v>
      </c>
      <c r="AA16" s="567" t="s">
        <v>668</v>
      </c>
    </row>
    <row r="17" spans="1:27" ht="62.45" customHeight="1" x14ac:dyDescent="0.2">
      <c r="A17" s="439"/>
      <c r="B17" s="421"/>
      <c r="C17" s="560"/>
      <c r="D17" s="560"/>
      <c r="E17" s="560"/>
      <c r="F17" s="81">
        <f>'01-Mapa de riesgo-UO'!F18</f>
        <v>0</v>
      </c>
      <c r="G17" s="560"/>
      <c r="H17" s="533"/>
      <c r="I17" s="560"/>
      <c r="J17" s="572"/>
      <c r="K17" s="574"/>
      <c r="L17" s="82" t="str">
        <f>IF('01-Mapa de riesgo-UO'!P18="No existen", "No existe control para el riesgo",'01-Mapa de riesgo-UO'!T18)</f>
        <v>Calidad de datos</v>
      </c>
      <c r="M17" s="82">
        <f>'01-Mapa de riesgo-UO'!Y18</f>
        <v>0</v>
      </c>
      <c r="N17" s="82" t="str">
        <f>'01-Mapa de riesgo-UO'!AD18</f>
        <v>Técnico AIE</v>
      </c>
      <c r="O17" s="83" t="str">
        <f>'01-Mapa de riesgo-UO'!AI18</f>
        <v>Semestral</v>
      </c>
      <c r="P17" s="83" t="str">
        <f>'01-Mapa de riesgo-UO'!AM18</f>
        <v>Detectivo</v>
      </c>
      <c r="Q17" s="577"/>
      <c r="R17" s="565" t="s">
        <v>677</v>
      </c>
      <c r="S17" s="565"/>
      <c r="T17" s="115" t="str">
        <f>'01-Mapa de riesgo-UO'!AT19</f>
        <v>REDUCIR</v>
      </c>
      <c r="U17" s="115" t="str">
        <f>'01-Mapa de riesgo-UO'!AU19</f>
        <v>Definición de protocolos o manuales para la generación de la información definiendo roles y responsabilidades.</v>
      </c>
      <c r="V17" s="115" t="str">
        <f>IF(T17="COMPARTIR",'01-Mapa de riesgo-UO'!AX18, IF(T17=0, 0,$H$6))</f>
        <v>PLANEACIÓN</v>
      </c>
      <c r="W17" s="383" t="s">
        <v>292</v>
      </c>
      <c r="X17" s="383" t="s">
        <v>680</v>
      </c>
      <c r="Y17" s="383" t="s">
        <v>298</v>
      </c>
      <c r="Z17" s="383"/>
      <c r="AA17" s="568"/>
    </row>
    <row r="18" spans="1:27" ht="62.45" customHeight="1" thickBot="1" x14ac:dyDescent="0.25">
      <c r="A18" s="439"/>
      <c r="B18" s="421"/>
      <c r="C18" s="560"/>
      <c r="D18" s="560"/>
      <c r="E18" s="560"/>
      <c r="F18" s="81">
        <f>'01-Mapa de riesgo-UO'!F19</f>
        <v>0</v>
      </c>
      <c r="G18" s="560"/>
      <c r="H18" s="533"/>
      <c r="I18" s="560"/>
      <c r="J18" s="572"/>
      <c r="K18" s="574"/>
      <c r="L18" s="82">
        <f>IF('01-Mapa de riesgo-UO'!P19="No existen", "No existe control para el riesgo",'01-Mapa de riesgo-UO'!T19)</f>
        <v>0</v>
      </c>
      <c r="M18" s="82">
        <f>'01-Mapa de riesgo-UO'!Y19</f>
        <v>0</v>
      </c>
      <c r="N18" s="82">
        <f>'01-Mapa de riesgo-UO'!AD19</f>
        <v>0</v>
      </c>
      <c r="O18" s="83">
        <f>'01-Mapa de riesgo-UO'!AI19</f>
        <v>0</v>
      </c>
      <c r="P18" s="83">
        <f>'01-Mapa de riesgo-UO'!AM19</f>
        <v>0</v>
      </c>
      <c r="Q18" s="578"/>
      <c r="R18" s="565" t="s">
        <v>677</v>
      </c>
      <c r="S18" s="565"/>
      <c r="T18" s="115" t="e">
        <f>'01-Mapa de riesgo-UO'!#REF!</f>
        <v>#REF!</v>
      </c>
      <c r="U18" s="115" t="e">
        <f>'01-Mapa de riesgo-UO'!#REF!</f>
        <v>#REF!</v>
      </c>
      <c r="V18" s="115" t="e">
        <f>IF(T18="COMPARTIR",'01-Mapa de riesgo-UO'!AX19, IF(T18=0, 0,$H$6))</f>
        <v>#REF!</v>
      </c>
      <c r="W18" s="383"/>
      <c r="X18" s="383"/>
      <c r="Y18" s="383"/>
      <c r="Z18" s="383"/>
      <c r="AA18" s="568"/>
    </row>
    <row r="19" spans="1:27" ht="62.45" customHeight="1" x14ac:dyDescent="0.2">
      <c r="A19" s="441">
        <v>4</v>
      </c>
      <c r="B19" s="421" t="str">
        <f>'01-Mapa de riesgo-UO'!B20</f>
        <v>ADMINISTRACIÓN_INSTITUCIONAL</v>
      </c>
      <c r="C19" s="560" t="str">
        <f>'01-Mapa de riesgo-UO'!G20</f>
        <v>Información</v>
      </c>
      <c r="D19" s="560" t="str">
        <f>'01-Mapa de riesgo-UO'!H20</f>
        <v>Probabilidad de pérdida de información física y magnética debido a la falta de una política de respaldo en la Universidad, lo que podría ocasionar reprocesos al momento de necesitar su disponibilidad</v>
      </c>
      <c r="E19" s="560" t="str">
        <f>'01-Mapa de riesgo-UO'!I20</f>
        <v>La oficina de planeación maneja un alto volumen de información debido a los múltiples contratos, planos, entre otros activos de información que allí se generan por lo tanto se requiere de un control de una gestión y control de estos archivos.</v>
      </c>
      <c r="F19" s="81" t="str">
        <f>'01-Mapa de riesgo-UO'!F20</f>
        <v>Daños o pérdida de información en servidores o equipos de computo. Rotación de personal</v>
      </c>
      <c r="G19" s="560" t="str">
        <f>'01-Mapa de riesgo-UO'!J20</f>
        <v>Multas o sanciones por los entes de control por las demoras en reportes de información. Pérdida de estudios o trabajos ya realizados.</v>
      </c>
      <c r="H19" s="533" t="str">
        <f>'01-Mapa de riesgo-UO'!AQ20</f>
        <v>MODERADO</v>
      </c>
      <c r="I19" s="559" t="str">
        <f>'01-Mapa de riesgo-UO'!AR20</f>
        <v>Cumplimiento de la actividad Respaldo de activos de Información del Plan de acción de AIE</v>
      </c>
      <c r="J19" s="573">
        <v>0</v>
      </c>
      <c r="K19" s="574" t="s">
        <v>676</v>
      </c>
      <c r="L19" s="82" t="str">
        <f>IF('01-Mapa de riesgo-UO'!P20="No existen", "No existe control para el riesgo",'01-Mapa de riesgo-UO'!T20)</f>
        <v>Actividad en el plan de trabajo de AIE para la actualización de los activos de información</v>
      </c>
      <c r="M19" s="82">
        <f>'01-Mapa de riesgo-UO'!Y20</f>
        <v>0</v>
      </c>
      <c r="N19" s="82" t="str">
        <f>'01-Mapa de riesgo-UO'!AD20</f>
        <v>Profesional AIE</v>
      </c>
      <c r="O19" s="83" t="str">
        <f>'01-Mapa de riesgo-UO'!AI20</f>
        <v>Anual</v>
      </c>
      <c r="P19" s="83" t="str">
        <f>'01-Mapa de riesgo-UO'!AM20</f>
        <v>Preventivo</v>
      </c>
      <c r="Q19" s="576" t="str">
        <f>'01-Mapa de riesgo-UO'!AO20</f>
        <v>ACEPTABLE</v>
      </c>
      <c r="R19" s="565" t="s">
        <v>677</v>
      </c>
      <c r="S19" s="565"/>
      <c r="T19" s="115" t="str">
        <f>'01-Mapa de riesgo-UO'!AT20</f>
        <v>REDUCIR</v>
      </c>
      <c r="U19" s="115" t="str">
        <f>'01-Mapa de riesgo-UO'!AU20</f>
        <v>Generación de reglas con los diferentes líderes de proceso y sus equipos de trabajo para la optimización del espacio y tiempo en los respaldos a los activos de información, esto con el fin de evitar redundancia de información y agotamiento del recurso para este fin.</v>
      </c>
      <c r="V19" s="115" t="str">
        <f>IF(T19="COMPARTIR",'01-Mapa de riesgo-UO'!AX20, IF(T19=0, 0,$H$6))</f>
        <v>PLANEACIÓN</v>
      </c>
      <c r="W19" s="383" t="s">
        <v>292</v>
      </c>
      <c r="X19" s="383" t="s">
        <v>681</v>
      </c>
      <c r="Y19" s="383" t="s">
        <v>298</v>
      </c>
      <c r="Z19" s="383"/>
      <c r="AA19" s="567" t="s">
        <v>668</v>
      </c>
    </row>
    <row r="20" spans="1:27" ht="62.45" customHeight="1" x14ac:dyDescent="0.2">
      <c r="A20" s="439"/>
      <c r="B20" s="421"/>
      <c r="C20" s="560"/>
      <c r="D20" s="560"/>
      <c r="E20" s="560"/>
      <c r="F20" s="81">
        <f>'01-Mapa de riesgo-UO'!F21</f>
        <v>0</v>
      </c>
      <c r="G20" s="560"/>
      <c r="H20" s="533"/>
      <c r="I20" s="560"/>
      <c r="J20" s="572"/>
      <c r="K20" s="574"/>
      <c r="L20" s="82" t="str">
        <f>IF('01-Mapa de riesgo-UO'!P21="No existen", "No existe control para el riesgo",'01-Mapa de riesgo-UO'!T21)</f>
        <v>Actividad en el plan de trabajo de AIE para la realización de jornadas de los activos de información de OPLA</v>
      </c>
      <c r="M20" s="82">
        <f>'01-Mapa de riesgo-UO'!Y21</f>
        <v>0</v>
      </c>
      <c r="N20" s="82" t="str">
        <f>'01-Mapa de riesgo-UO'!AD21</f>
        <v xml:space="preserve">Prestación de Servicios No. 5359 </v>
      </c>
      <c r="O20" s="83" t="str">
        <f>'01-Mapa de riesgo-UO'!AI21</f>
        <v>Semestral</v>
      </c>
      <c r="P20" s="83" t="str">
        <f>'01-Mapa de riesgo-UO'!AM21</f>
        <v>Preventivo</v>
      </c>
      <c r="Q20" s="577"/>
      <c r="R20" s="565" t="s">
        <v>677</v>
      </c>
      <c r="S20" s="565"/>
      <c r="T20" s="115">
        <f>'01-Mapa de riesgo-UO'!AT21</f>
        <v>0</v>
      </c>
      <c r="U20" s="115">
        <f>'01-Mapa de riesgo-UO'!AU21</f>
        <v>0</v>
      </c>
      <c r="V20" s="115">
        <f>IF(T20="COMPARTIR",'01-Mapa de riesgo-UO'!AX21, IF(T20=0, 0,$H$6))</f>
        <v>0</v>
      </c>
      <c r="W20" s="383"/>
      <c r="X20" s="383"/>
      <c r="Y20" s="383"/>
      <c r="Z20" s="383"/>
      <c r="AA20" s="568"/>
    </row>
    <row r="21" spans="1:27" ht="62.45" customHeight="1" thickBot="1" x14ac:dyDescent="0.25">
      <c r="A21" s="439"/>
      <c r="B21" s="421"/>
      <c r="C21" s="560"/>
      <c r="D21" s="560"/>
      <c r="E21" s="560"/>
      <c r="F21" s="81">
        <f>'01-Mapa de riesgo-UO'!F22</f>
        <v>0</v>
      </c>
      <c r="G21" s="560"/>
      <c r="H21" s="533"/>
      <c r="I21" s="560"/>
      <c r="J21" s="572"/>
      <c r="K21" s="574"/>
      <c r="L21" s="82">
        <f>IF('01-Mapa de riesgo-UO'!P22="No existen", "No existe control para el riesgo",'01-Mapa de riesgo-UO'!T22)</f>
        <v>0</v>
      </c>
      <c r="M21" s="82">
        <f>'01-Mapa de riesgo-UO'!Y22</f>
        <v>0</v>
      </c>
      <c r="N21" s="82">
        <f>'01-Mapa de riesgo-UO'!AD22</f>
        <v>0</v>
      </c>
      <c r="O21" s="83">
        <f>'01-Mapa de riesgo-UO'!AI22</f>
        <v>0</v>
      </c>
      <c r="P21" s="83">
        <f>'01-Mapa de riesgo-UO'!AM22</f>
        <v>0</v>
      </c>
      <c r="Q21" s="578"/>
      <c r="R21" s="565" t="s">
        <v>677</v>
      </c>
      <c r="S21" s="565"/>
      <c r="T21" s="115">
        <f>'01-Mapa de riesgo-UO'!AT22</f>
        <v>0</v>
      </c>
      <c r="U21" s="115">
        <f>'01-Mapa de riesgo-UO'!AU22</f>
        <v>0</v>
      </c>
      <c r="V21" s="115">
        <f>IF(T21="COMPARTIR",'01-Mapa de riesgo-UO'!AX22, IF(T21=0, 0,$H$6))</f>
        <v>0</v>
      </c>
      <c r="W21" s="383"/>
      <c r="X21" s="383"/>
      <c r="Y21" s="383"/>
      <c r="Z21" s="383"/>
      <c r="AA21" s="568"/>
    </row>
    <row r="22" spans="1:27" ht="62.45" customHeight="1" x14ac:dyDescent="0.2">
      <c r="A22" s="441">
        <v>5</v>
      </c>
      <c r="B22" s="421" t="str">
        <f>'01-Mapa de riesgo-UO'!B23</f>
        <v>ASEGURAMIENTO_DE_LA_CALIDAD_INSTITUCIONAL</v>
      </c>
      <c r="C22" s="560" t="str">
        <f>'01-Mapa de riesgo-UO'!G23</f>
        <v>Estratégico</v>
      </c>
      <c r="D22" s="560" t="str">
        <f>'01-Mapa de riesgo-UO'!H23</f>
        <v xml:space="preserve">Posibilidad de Incumplimiento del Plan de Mejoramiento Institucional derivado de la autoevaluación institucional con fines de reacreditación, que afecte su reconocimiento como institución acredita de alta calidad </v>
      </c>
      <c r="E22" s="560" t="str">
        <f>'01-Mapa de riesgo-UO'!I23</f>
        <v xml:space="preserve">Riesgo de incumplimiento de las metas propuestas en el Plan de Mejoramiento Institucional derivado de la Autoevaluación con fines de renovación de la acreditación. </v>
      </c>
      <c r="F22" s="81" t="str">
        <f>'01-Mapa de riesgo-UO'!F23</f>
        <v xml:space="preserve">Bajo nivel de apropiación de los responsables del Plan de Mejoramiento institucional, que dificulte el cumplimiento de las acciones establecidas en el PMI. </v>
      </c>
      <c r="G22" s="560" t="str">
        <f>'01-Mapa de riesgo-UO'!J23</f>
        <v>Pérdida del reconocimiento como Institución acreditada en alta calidad
Pérdida de oportunidades en el contexto a nivel departamental, regional, nacional e internacional
Pérdida de la imagen institucional</v>
      </c>
      <c r="H22" s="533" t="str">
        <f>'01-Mapa de riesgo-UO'!AQ23</f>
        <v>LEVE</v>
      </c>
      <c r="I22" s="559" t="str">
        <f>'01-Mapa de riesgo-UO'!AR23</f>
        <v>Nivel cumplimiento del Plan de Mejoramiento Institucional (corte anualizado 2023)</v>
      </c>
      <c r="J22" s="571">
        <v>66.2</v>
      </c>
      <c r="K22" s="574" t="s">
        <v>671</v>
      </c>
      <c r="L22" s="82" t="str">
        <f>IF('01-Mapa de riesgo-UO'!P23="No existen", "No existe control para el riesgo",'01-Mapa de riesgo-UO'!T23)</f>
        <v>Seguimiento periódico del PMI.</v>
      </c>
      <c r="M22" s="82">
        <f>'01-Mapa de riesgo-UO'!Y23</f>
        <v>0</v>
      </c>
      <c r="N22" s="82" t="str">
        <f>'01-Mapa de riesgo-UO'!AD23</f>
        <v>Profesional PAC</v>
      </c>
      <c r="O22" s="83" t="str">
        <f>'01-Mapa de riesgo-UO'!AI23</f>
        <v>Cuatrimestral</v>
      </c>
      <c r="P22" s="83" t="str">
        <f>'01-Mapa de riesgo-UO'!AM23</f>
        <v>Preventivo</v>
      </c>
      <c r="Q22" s="576" t="str">
        <f>'01-Mapa de riesgo-UO'!AO23</f>
        <v>FUERTE</v>
      </c>
      <c r="R22" s="565" t="s">
        <v>672</v>
      </c>
      <c r="S22" s="565"/>
      <c r="T22" s="115" t="str">
        <f>'01-Mapa de riesgo-UO'!AT23</f>
        <v>ASUMIR</v>
      </c>
      <c r="U22" s="115">
        <f>'01-Mapa de riesgo-UO'!AU23</f>
        <v>0</v>
      </c>
      <c r="V22" s="115" t="str">
        <f>IF(T22="COMPARTIR",'01-Mapa de riesgo-UO'!AX23, IF(T22=0, 0,$H$6))</f>
        <v>PLANEACIÓN</v>
      </c>
      <c r="W22" s="110"/>
      <c r="X22" s="110"/>
      <c r="Y22" s="110"/>
      <c r="Z22" s="110"/>
      <c r="AA22" s="567" t="s">
        <v>668</v>
      </c>
    </row>
    <row r="23" spans="1:27" ht="62.45" customHeight="1" x14ac:dyDescent="0.2">
      <c r="A23" s="439"/>
      <c r="B23" s="421"/>
      <c r="C23" s="560"/>
      <c r="D23" s="560"/>
      <c r="E23" s="560"/>
      <c r="F23" s="81">
        <f>'01-Mapa de riesgo-UO'!F24</f>
        <v>0</v>
      </c>
      <c r="G23" s="560"/>
      <c r="H23" s="533"/>
      <c r="I23" s="560"/>
      <c r="J23" s="572"/>
      <c r="K23" s="574"/>
      <c r="L23" s="82" t="str">
        <f>IF('01-Mapa de riesgo-UO'!P24="No existen", "No existe control para el riesgo",'01-Mapa de riesgo-UO'!T24)</f>
        <v>Cuadro de control</v>
      </c>
      <c r="M23" s="82">
        <f>'01-Mapa de riesgo-UO'!Y24</f>
        <v>0</v>
      </c>
      <c r="N23" s="82" t="str">
        <f>'01-Mapa de riesgo-UO'!AD24</f>
        <v xml:space="preserve">Prestación de Servicios No. 5359 </v>
      </c>
      <c r="O23" s="83" t="str">
        <f>'01-Mapa de riesgo-UO'!AI24</f>
        <v>Cuatrimestral</v>
      </c>
      <c r="P23" s="83" t="str">
        <f>'01-Mapa de riesgo-UO'!AM24</f>
        <v>Preventivo</v>
      </c>
      <c r="Q23" s="577"/>
      <c r="R23" s="565" t="s">
        <v>673</v>
      </c>
      <c r="S23" s="565"/>
      <c r="T23" s="115">
        <f>'01-Mapa de riesgo-UO'!AT24</f>
        <v>0</v>
      </c>
      <c r="U23" s="115">
        <f>'01-Mapa de riesgo-UO'!AU24</f>
        <v>0</v>
      </c>
      <c r="V23" s="115">
        <f>IF(T23="COMPARTIR",'01-Mapa de riesgo-UO'!AX24, IF(T23=0, 0,$H$6))</f>
        <v>0</v>
      </c>
      <c r="W23" s="110"/>
      <c r="X23" s="110"/>
      <c r="Y23" s="110"/>
      <c r="Z23" s="110"/>
      <c r="AA23" s="568"/>
    </row>
    <row r="24" spans="1:27" ht="62.45" customHeight="1" thickBot="1" x14ac:dyDescent="0.25">
      <c r="A24" s="439"/>
      <c r="B24" s="421"/>
      <c r="C24" s="560"/>
      <c r="D24" s="560"/>
      <c r="E24" s="560"/>
      <c r="F24" s="81">
        <f>'01-Mapa de riesgo-UO'!F25</f>
        <v>0</v>
      </c>
      <c r="G24" s="560"/>
      <c r="H24" s="533"/>
      <c r="I24" s="560"/>
      <c r="J24" s="572"/>
      <c r="K24" s="574"/>
      <c r="L24" s="82">
        <f>IF('01-Mapa de riesgo-UO'!P25="No existen", "No existe control para el riesgo",'01-Mapa de riesgo-UO'!T25)</f>
        <v>0</v>
      </c>
      <c r="M24" s="82">
        <f>'01-Mapa de riesgo-UO'!Y25</f>
        <v>0</v>
      </c>
      <c r="N24" s="82">
        <f>'01-Mapa de riesgo-UO'!AD25</f>
        <v>0</v>
      </c>
      <c r="O24" s="83">
        <f>'01-Mapa de riesgo-UO'!AI25</f>
        <v>0</v>
      </c>
      <c r="P24" s="83">
        <f>'01-Mapa de riesgo-UO'!AM25</f>
        <v>0</v>
      </c>
      <c r="Q24" s="578"/>
      <c r="R24" s="565" t="s">
        <v>677</v>
      </c>
      <c r="S24" s="565"/>
      <c r="T24" s="115">
        <f>'01-Mapa de riesgo-UO'!AT25</f>
        <v>0</v>
      </c>
      <c r="U24" s="115">
        <f>'01-Mapa de riesgo-UO'!AU25</f>
        <v>0</v>
      </c>
      <c r="V24" s="115">
        <f>IF(T24="COMPARTIR",'01-Mapa de riesgo-UO'!AX25, IF(T24=0, 0,$H$6))</f>
        <v>0</v>
      </c>
      <c r="W24" s="110"/>
      <c r="X24" s="110"/>
      <c r="Y24" s="110"/>
      <c r="Z24" s="110"/>
      <c r="AA24" s="568"/>
    </row>
    <row r="25" spans="1:27" ht="95.25" customHeight="1" x14ac:dyDescent="0.2">
      <c r="A25" s="441">
        <v>6</v>
      </c>
      <c r="B25" s="421" t="str">
        <f>'01-Mapa de riesgo-UO'!B26</f>
        <v>ADMINISTRACIÓN_INSTITUCIONAL</v>
      </c>
      <c r="C25" s="560" t="str">
        <f>'01-Mapa de riesgo-UO'!G26</f>
        <v>Estratégico</v>
      </c>
      <c r="D25" s="560" t="str">
        <f>'01-Mapa de riesgo-UO'!H26</f>
        <v>Probabilidad de incumplimiento del plan maestro de Gestión estratégica del campus debido a la falta de planeación y priorización de los proyectos</v>
      </c>
      <c r="E25" s="560" t="str">
        <f>'01-Mapa de riesgo-UO'!I26</f>
        <v>Obras y diseños  a llevar a cabo por parte de la institución deben estar alineadas  con el Plan maestro GEC y las  apuestas del PDI</v>
      </c>
      <c r="F25" s="81" t="str">
        <f>'01-Mapa de riesgo-UO'!F26</f>
        <v>Inexistencia de una control dentro de los documentos previos al inicio el proceso.</v>
      </c>
      <c r="G25" s="560" t="str">
        <f>'01-Mapa de riesgo-UO'!J26</f>
        <v>Hallazgos por parte de los entes de control</v>
      </c>
      <c r="H25" s="533" t="str">
        <f>'01-Mapa de riesgo-UO'!AQ26</f>
        <v>MODERADO</v>
      </c>
      <c r="I25" s="559" t="str">
        <f>'01-Mapa de riesgo-UO'!AR26</f>
        <v># de obras ejecutadas/# obras no alineadas con el plan Maestro</v>
      </c>
      <c r="J25" s="571">
        <v>0</v>
      </c>
      <c r="K25" s="574" t="s">
        <v>682</v>
      </c>
      <c r="L25" s="82" t="str">
        <f>IF('01-Mapa de riesgo-UO'!P26="No existen", "No existe control para el riesgo",'01-Mapa de riesgo-UO'!T26)</f>
        <v>Plan Operativo de Gerencia Integral del Campus</v>
      </c>
      <c r="M25" s="82">
        <f>'01-Mapa de riesgo-UO'!Y26</f>
        <v>0</v>
      </c>
      <c r="N25" s="82" t="str">
        <f>'01-Mapa de riesgo-UO'!AD26</f>
        <v>Profesionl 16
Prestación de Servicios No. 5482</v>
      </c>
      <c r="O25" s="83" t="str">
        <f>'01-Mapa de riesgo-UO'!AI26</f>
        <v>No definida</v>
      </c>
      <c r="P25" s="83" t="str">
        <f>'01-Mapa de riesgo-UO'!AM26</f>
        <v>Preventivo</v>
      </c>
      <c r="Q25" s="576" t="str">
        <f>'01-Mapa de riesgo-UO'!AO26</f>
        <v>FUERTE</v>
      </c>
      <c r="R25" s="565" t="s">
        <v>677</v>
      </c>
      <c r="S25" s="565"/>
      <c r="T25" s="115" t="str">
        <f>'01-Mapa de riesgo-UO'!AT26</f>
        <v>REDUCIR</v>
      </c>
      <c r="U25" s="115" t="str">
        <f>'01-Mapa de riesgo-UO'!AU26</f>
        <v xml:space="preserve">Incluir en el documento de estudios previos la descripción del eje estratégico del plan maestro y proyecto del PDI al que le apunta. </v>
      </c>
      <c r="V25" s="115" t="str">
        <f>IF(T25="COMPARTIR",'01-Mapa de riesgo-UO'!AX26, IF(T25=0, 0,$H$6))</f>
        <v>PLANEACIÓN</v>
      </c>
      <c r="W25" s="110" t="s">
        <v>292</v>
      </c>
      <c r="X25" s="383" t="s">
        <v>683</v>
      </c>
      <c r="Y25" s="383" t="s">
        <v>298</v>
      </c>
      <c r="Z25" s="110"/>
      <c r="AA25" s="567" t="s">
        <v>668</v>
      </c>
    </row>
    <row r="26" spans="1:27" ht="93" customHeight="1" x14ac:dyDescent="0.2">
      <c r="A26" s="439"/>
      <c r="B26" s="421"/>
      <c r="C26" s="560"/>
      <c r="D26" s="560"/>
      <c r="E26" s="560"/>
      <c r="F26" s="81" t="str">
        <f>'01-Mapa de riesgo-UO'!F27</f>
        <v>Desconocimiento por parte del equipo GEC del Plan Maestro y del Plan de Desarrollo Institucional, para la adecuada priorización de las obras</v>
      </c>
      <c r="G26" s="560"/>
      <c r="H26" s="533"/>
      <c r="I26" s="560"/>
      <c r="J26" s="572"/>
      <c r="K26" s="574"/>
      <c r="L26" s="82" t="str">
        <f>IF('01-Mapa de riesgo-UO'!P27="No existen", "No existe control para el riesgo",'01-Mapa de riesgo-UO'!T27)</f>
        <v>Plan Operativo de Fortalecimiento de la Insfraestructura física</v>
      </c>
      <c r="M26" s="82">
        <f>'01-Mapa de riesgo-UO'!Y27</f>
        <v>0</v>
      </c>
      <c r="N26" s="82" t="str">
        <f>'01-Mapa de riesgo-UO'!AD27</f>
        <v>Profesionl 16
Prestación de Servicios No. 5482</v>
      </c>
      <c r="O26" s="83" t="str">
        <f>'01-Mapa de riesgo-UO'!AI27</f>
        <v>No definida</v>
      </c>
      <c r="P26" s="83" t="str">
        <f>'01-Mapa de riesgo-UO'!AM27</f>
        <v>Preventivo</v>
      </c>
      <c r="Q26" s="577"/>
      <c r="R26" s="565" t="s">
        <v>677</v>
      </c>
      <c r="S26" s="565"/>
      <c r="T26" s="115" t="str">
        <f>'01-Mapa de riesgo-UO'!AT27</f>
        <v>REDUCIR</v>
      </c>
      <c r="U26" s="115" t="str">
        <f>'01-Mapa de riesgo-UO'!AU27</f>
        <v>Definir el protocolo para la inclusión de apuestas en infraestructura física que no estén contemplada de manera específica en el plan maestro del campus</v>
      </c>
      <c r="V26" s="115" t="str">
        <f>IF(T26="COMPARTIR",'01-Mapa de riesgo-UO'!AX27, IF(T26=0, 0,$H$6))</f>
        <v>PLANEACIÓN</v>
      </c>
      <c r="W26" s="110" t="s">
        <v>292</v>
      </c>
      <c r="X26" s="383" t="s">
        <v>684</v>
      </c>
      <c r="Y26" s="383" t="s">
        <v>298</v>
      </c>
      <c r="Z26" s="110"/>
      <c r="AA26" s="568"/>
    </row>
    <row r="27" spans="1:27" ht="62.45" customHeight="1" thickBot="1" x14ac:dyDescent="0.25">
      <c r="A27" s="439"/>
      <c r="B27" s="421"/>
      <c r="C27" s="560"/>
      <c r="D27" s="560"/>
      <c r="E27" s="560"/>
      <c r="F27" s="81">
        <f>'01-Mapa de riesgo-UO'!F28</f>
        <v>0</v>
      </c>
      <c r="G27" s="560"/>
      <c r="H27" s="533"/>
      <c r="I27" s="560"/>
      <c r="J27" s="572"/>
      <c r="K27" s="574"/>
      <c r="L27" s="82">
        <f>IF('01-Mapa de riesgo-UO'!P28="No existen", "No existe control para el riesgo",'01-Mapa de riesgo-UO'!T28)</f>
        <v>0</v>
      </c>
      <c r="M27" s="82">
        <f>'01-Mapa de riesgo-UO'!Y28</f>
        <v>0</v>
      </c>
      <c r="N27" s="82">
        <f>'01-Mapa de riesgo-UO'!AD28</f>
        <v>0</v>
      </c>
      <c r="O27" s="83">
        <f>'01-Mapa de riesgo-UO'!AI28</f>
        <v>0</v>
      </c>
      <c r="P27" s="83">
        <f>'01-Mapa de riesgo-UO'!AM28</f>
        <v>0</v>
      </c>
      <c r="Q27" s="578"/>
      <c r="R27" s="565" t="s">
        <v>677</v>
      </c>
      <c r="S27" s="565"/>
      <c r="T27" s="115">
        <f>'01-Mapa de riesgo-UO'!AT28</f>
        <v>0</v>
      </c>
      <c r="U27" s="115">
        <f>'01-Mapa de riesgo-UO'!AU28</f>
        <v>0</v>
      </c>
      <c r="V27" s="115">
        <f>IF(T27="COMPARTIR",'01-Mapa de riesgo-UO'!AX28, IF(T27=0, 0,$H$6))</f>
        <v>0</v>
      </c>
      <c r="W27" s="110"/>
      <c r="X27" s="110"/>
      <c r="Y27" s="110"/>
      <c r="Z27" s="110"/>
      <c r="AA27" s="568"/>
    </row>
    <row r="28" spans="1:27" ht="62.45" customHeight="1" x14ac:dyDescent="0.2">
      <c r="A28" s="441">
        <v>7</v>
      </c>
      <c r="B28" s="421" t="str">
        <f>'01-Mapa de riesgo-UO'!B29</f>
        <v>ADMINISTRACIÓN_INSTITUCIONAL</v>
      </c>
      <c r="C28" s="560" t="str">
        <f>'01-Mapa de riesgo-UO'!G29</f>
        <v>Cumplimiento</v>
      </c>
      <c r="D28" s="560" t="str">
        <f>'01-Mapa de riesgo-UO'!H29</f>
        <v>Posible afectación  en la gestión institucional y el desarrollo de la infraestructura física por una mala planeación del espacio físico inadecuado para la prestación del servicio para el cual fue concebido.</v>
      </c>
      <c r="E28" s="560" t="str">
        <f>'01-Mapa de riesgo-UO'!I29</f>
        <v xml:space="preserve">Espacio fisico que no responde a las necesidades que originaron el proyecto y/o adecuación con  incumplimiento de normatividad. </v>
      </c>
      <c r="F28" s="81" t="str">
        <f>'01-Mapa de riesgo-UO'!F29</f>
        <v xml:space="preserve">Cambio de diseño por peticion del usuario durante ejecucion de las obras </v>
      </c>
      <c r="G28" s="560" t="str">
        <f>'01-Mapa de riesgo-UO'!J29</f>
        <v>*insatisfaccion del usuario. 
*Imposibilidad de prestacion del servicio. 
*Incremento de costos de construcción. 
*Riesgo juridico con contratistas.  
*Mayores costos de mantenimiento.</v>
      </c>
      <c r="H28" s="533" t="str">
        <f>'01-Mapa de riesgo-UO'!AQ29</f>
        <v>LEVE</v>
      </c>
      <c r="I28" s="559" t="str">
        <f>'01-Mapa de riesgo-UO'!AR29</f>
        <v xml:space="preserve">Intervenciones a la planta fisica del plan de accion de la vigencia/ Intervenciones recibidos a satisfacción por el usuario. </v>
      </c>
      <c r="J28" s="579">
        <v>7.1400000000000005E-2</v>
      </c>
      <c r="K28" s="574" t="s">
        <v>685</v>
      </c>
      <c r="L28" s="82" t="str">
        <f>IF('01-Mapa de riesgo-UO'!P29="No existen", "No existe control para el riesgo",'01-Mapa de riesgo-UO'!T29)</f>
        <v>Registro y consolidacion de la necesidad del usuario a traves del aplicativo y/o mediante actas de reunion y/o memorando y/o correos electronicos.</v>
      </c>
      <c r="M28" s="82">
        <f>'01-Mapa de riesgo-UO'!Y29</f>
        <v>0</v>
      </c>
      <c r="N28" s="82" t="str">
        <f>'01-Mapa de riesgo-UO'!AD29</f>
        <v>Profesionl 16
Prestación de Servicios No. 5482</v>
      </c>
      <c r="O28" s="83" t="str">
        <f>'01-Mapa de riesgo-UO'!AI29</f>
        <v>No definida</v>
      </c>
      <c r="P28" s="83" t="str">
        <f>'01-Mapa de riesgo-UO'!AM29</f>
        <v>Preventivo</v>
      </c>
      <c r="Q28" s="576" t="str">
        <f>'01-Mapa de riesgo-UO'!AO29</f>
        <v>FUERTE</v>
      </c>
      <c r="R28" s="565" t="s">
        <v>677</v>
      </c>
      <c r="S28" s="565"/>
      <c r="T28" s="115" t="str">
        <f>'01-Mapa de riesgo-UO'!AT29</f>
        <v>ASUMIR</v>
      </c>
      <c r="U28" s="115">
        <f>'01-Mapa de riesgo-UO'!AU29</f>
        <v>0</v>
      </c>
      <c r="V28" s="115" t="str">
        <f>IF(T28="COMPARTIR",'01-Mapa de riesgo-UO'!AX29, IF(T28=0, 0,$H$6))</f>
        <v>PLANEACIÓN</v>
      </c>
      <c r="W28" s="110"/>
      <c r="X28" s="110"/>
      <c r="Y28" s="110"/>
      <c r="Z28" s="110"/>
      <c r="AA28" s="567" t="s">
        <v>668</v>
      </c>
    </row>
    <row r="29" spans="1:27" ht="62.45" customHeight="1" x14ac:dyDescent="0.2">
      <c r="A29" s="439"/>
      <c r="B29" s="421"/>
      <c r="C29" s="560"/>
      <c r="D29" s="560"/>
      <c r="E29" s="560"/>
      <c r="F29" s="81" t="str">
        <f>'01-Mapa de riesgo-UO'!F30</f>
        <v xml:space="preserve">Falta de planeacion del proyecto </v>
      </c>
      <c r="G29" s="560"/>
      <c r="H29" s="533"/>
      <c r="I29" s="560"/>
      <c r="J29" s="572"/>
      <c r="K29" s="574"/>
      <c r="L29" s="82" t="str">
        <f>IF('01-Mapa de riesgo-UO'!P30="No existen", "No existe control para el riesgo",'01-Mapa de riesgo-UO'!T30)</f>
        <v>Cada proyecto de intervención de infraestructura debe contener (Estudios previos, diseños, presupuesto, especificaciones, en fase III, permisos aprobados)</v>
      </c>
      <c r="M29" s="82">
        <f>'01-Mapa de riesgo-UO'!Y30</f>
        <v>0</v>
      </c>
      <c r="N29" s="82" t="str">
        <f>'01-Mapa de riesgo-UO'!AD30</f>
        <v>Profesionl 16
Prestación de Servicios No. 5482</v>
      </c>
      <c r="O29" s="83" t="str">
        <f>'01-Mapa de riesgo-UO'!AI30</f>
        <v>No definida</v>
      </c>
      <c r="P29" s="83" t="str">
        <f>'01-Mapa de riesgo-UO'!AM30</f>
        <v>Preventivo</v>
      </c>
      <c r="Q29" s="577"/>
      <c r="R29" s="565" t="s">
        <v>677</v>
      </c>
      <c r="S29" s="565"/>
      <c r="T29" s="115">
        <f>'01-Mapa de riesgo-UO'!AT30</f>
        <v>0</v>
      </c>
      <c r="U29" s="115">
        <f>'01-Mapa de riesgo-UO'!AU30</f>
        <v>0</v>
      </c>
      <c r="V29" s="115">
        <f>IF(T29="COMPARTIR",'01-Mapa de riesgo-UO'!AX30, IF(T29=0, 0,$H$6))</f>
        <v>0</v>
      </c>
      <c r="W29" s="110"/>
      <c r="X29" s="110"/>
      <c r="Y29" s="110"/>
      <c r="Z29" s="110"/>
      <c r="AA29" s="568"/>
    </row>
    <row r="30" spans="1:27" ht="62.45" customHeight="1" thickBot="1" x14ac:dyDescent="0.25">
      <c r="A30" s="439"/>
      <c r="B30" s="421"/>
      <c r="C30" s="560"/>
      <c r="D30" s="560"/>
      <c r="E30" s="560"/>
      <c r="F30" s="81" t="str">
        <f>'01-Mapa de riesgo-UO'!F31</f>
        <v>Cambio y actualizacion de normativas de construccion.</v>
      </c>
      <c r="G30" s="560"/>
      <c r="H30" s="533"/>
      <c r="I30" s="560"/>
      <c r="J30" s="572"/>
      <c r="K30" s="574"/>
      <c r="L30" s="82" t="str">
        <f>IF('01-Mapa de riesgo-UO'!P31="No existen", "No existe control para el riesgo",'01-Mapa de riesgo-UO'!T31)</f>
        <v xml:space="preserve">Se validan las intervenciones con las dependencias de la universidad relacionadas con el manejo de la planta fisica tales como seccion de mantenimiento y CRIE Centro de Recursos informaticos. </v>
      </c>
      <c r="M30" s="82">
        <f>'01-Mapa de riesgo-UO'!Y31</f>
        <v>0</v>
      </c>
      <c r="N30" s="82" t="str">
        <f>'01-Mapa de riesgo-UO'!AD31</f>
        <v>Profesionl 16
Prestación de Servicios No. 5482</v>
      </c>
      <c r="O30" s="83" t="str">
        <f>'01-Mapa de riesgo-UO'!AI31</f>
        <v>No definida</v>
      </c>
      <c r="P30" s="83" t="str">
        <f>'01-Mapa de riesgo-UO'!AM31</f>
        <v>Preventivo</v>
      </c>
      <c r="Q30" s="578"/>
      <c r="R30" s="565" t="s">
        <v>677</v>
      </c>
      <c r="S30" s="565"/>
      <c r="T30" s="115">
        <f>'01-Mapa de riesgo-UO'!AT31</f>
        <v>0</v>
      </c>
      <c r="U30" s="115">
        <f>'01-Mapa de riesgo-UO'!AU31</f>
        <v>0</v>
      </c>
      <c r="V30" s="115">
        <f>IF(T30="COMPARTIR",'01-Mapa de riesgo-UO'!AX31, IF(T30=0, 0,$H$6))</f>
        <v>0</v>
      </c>
      <c r="W30" s="110"/>
      <c r="X30" s="110"/>
      <c r="Y30" s="110"/>
      <c r="Z30" s="110"/>
      <c r="AA30" s="568"/>
    </row>
    <row r="31" spans="1:27" ht="62.45" customHeight="1" x14ac:dyDescent="0.2">
      <c r="A31" s="441">
        <v>8</v>
      </c>
      <c r="B31" s="421">
        <f>'01-Mapa de riesgo-UO'!B32</f>
        <v>0</v>
      </c>
      <c r="C31" s="560">
        <f>'01-Mapa de riesgo-UO'!G32</f>
        <v>0</v>
      </c>
      <c r="D31" s="560">
        <f>'01-Mapa de riesgo-UO'!H32</f>
        <v>0</v>
      </c>
      <c r="E31" s="560">
        <f>'01-Mapa de riesgo-UO'!I32</f>
        <v>0</v>
      </c>
      <c r="F31" s="81">
        <f>'01-Mapa de riesgo-UO'!F32</f>
        <v>0</v>
      </c>
      <c r="G31" s="560">
        <f>'01-Mapa de riesgo-UO'!J32</f>
        <v>0</v>
      </c>
      <c r="H31" s="533" t="str">
        <f>'01-Mapa de riesgo-UO'!AQ32</f>
        <v>LEVE</v>
      </c>
      <c r="I31" s="559">
        <f>'01-Mapa de riesgo-UO'!AR32</f>
        <v>0</v>
      </c>
      <c r="J31" s="571"/>
      <c r="K31" s="574"/>
      <c r="L31" s="82">
        <f>IF('01-Mapa de riesgo-UO'!P32="No existen", "No existe control para el riesgo",'01-Mapa de riesgo-UO'!T32)</f>
        <v>0</v>
      </c>
      <c r="M31" s="82">
        <f>'01-Mapa de riesgo-UO'!Y32</f>
        <v>0</v>
      </c>
      <c r="N31" s="82">
        <f>'01-Mapa de riesgo-UO'!AD32</f>
        <v>0</v>
      </c>
      <c r="O31" s="83">
        <f>'01-Mapa de riesgo-UO'!AI32</f>
        <v>0</v>
      </c>
      <c r="P31" s="83">
        <f>'01-Mapa de riesgo-UO'!AM32</f>
        <v>0</v>
      </c>
      <c r="Q31" s="576">
        <f>'01-Mapa de riesgo-UO'!AO32</f>
        <v>0</v>
      </c>
      <c r="R31" s="565"/>
      <c r="S31" s="565"/>
      <c r="T31" s="115">
        <f>'01-Mapa de riesgo-UO'!AT32</f>
        <v>0</v>
      </c>
      <c r="U31" s="115">
        <f>'01-Mapa de riesgo-UO'!AU32</f>
        <v>0</v>
      </c>
      <c r="V31" s="115">
        <f>IF(T31="COMPARTIR",'01-Mapa de riesgo-UO'!AX32, IF(T31=0, 0,$H$6))</f>
        <v>0</v>
      </c>
      <c r="W31" s="110"/>
      <c r="X31" s="110"/>
      <c r="Y31" s="110"/>
      <c r="Z31" s="110"/>
      <c r="AA31" s="567"/>
    </row>
    <row r="32" spans="1:27" ht="62.45" customHeight="1" x14ac:dyDescent="0.2">
      <c r="A32" s="439"/>
      <c r="B32" s="421"/>
      <c r="C32" s="560"/>
      <c r="D32" s="560"/>
      <c r="E32" s="560"/>
      <c r="F32" s="81">
        <f>'01-Mapa de riesgo-UO'!F33</f>
        <v>0</v>
      </c>
      <c r="G32" s="560"/>
      <c r="H32" s="533"/>
      <c r="I32" s="560"/>
      <c r="J32" s="572"/>
      <c r="K32" s="574"/>
      <c r="L32" s="82">
        <f>IF('01-Mapa de riesgo-UO'!P33="No existen", "No existe control para el riesgo",'01-Mapa de riesgo-UO'!T33)</f>
        <v>0</v>
      </c>
      <c r="M32" s="82">
        <f>'01-Mapa de riesgo-UO'!Y33</f>
        <v>0</v>
      </c>
      <c r="N32" s="82">
        <f>'01-Mapa de riesgo-UO'!AD33</f>
        <v>0</v>
      </c>
      <c r="O32" s="83">
        <f>'01-Mapa de riesgo-UO'!AI33</f>
        <v>0</v>
      </c>
      <c r="P32" s="83">
        <f>'01-Mapa de riesgo-UO'!AM33</f>
        <v>0</v>
      </c>
      <c r="Q32" s="577"/>
      <c r="R32" s="565"/>
      <c r="S32" s="565"/>
      <c r="T32" s="115">
        <f>'01-Mapa de riesgo-UO'!AT33</f>
        <v>0</v>
      </c>
      <c r="U32" s="115">
        <f>'01-Mapa de riesgo-UO'!AU33</f>
        <v>0</v>
      </c>
      <c r="V32" s="115">
        <f>IF(T32="COMPARTIR",'01-Mapa de riesgo-UO'!AX33, IF(T32=0, 0,$H$6))</f>
        <v>0</v>
      </c>
      <c r="W32" s="110"/>
      <c r="X32" s="110"/>
      <c r="Y32" s="110"/>
      <c r="Z32" s="110"/>
      <c r="AA32" s="568"/>
    </row>
    <row r="33" spans="1:27" ht="62.45" customHeight="1" thickBot="1" x14ac:dyDescent="0.25">
      <c r="A33" s="439"/>
      <c r="B33" s="421"/>
      <c r="C33" s="560"/>
      <c r="D33" s="560"/>
      <c r="E33" s="560"/>
      <c r="F33" s="81">
        <f>'01-Mapa de riesgo-UO'!F34</f>
        <v>0</v>
      </c>
      <c r="G33" s="560"/>
      <c r="H33" s="533"/>
      <c r="I33" s="560"/>
      <c r="J33" s="572"/>
      <c r="K33" s="574"/>
      <c r="L33" s="82">
        <f>IF('01-Mapa de riesgo-UO'!P34="No existen", "No existe control para el riesgo",'01-Mapa de riesgo-UO'!T34)</f>
        <v>0</v>
      </c>
      <c r="M33" s="82">
        <f>'01-Mapa de riesgo-UO'!Y34</f>
        <v>0</v>
      </c>
      <c r="N33" s="82">
        <f>'01-Mapa de riesgo-UO'!AD34</f>
        <v>0</v>
      </c>
      <c r="O33" s="83">
        <f>'01-Mapa de riesgo-UO'!AI34</f>
        <v>0</v>
      </c>
      <c r="P33" s="83">
        <f>'01-Mapa de riesgo-UO'!AM34</f>
        <v>0</v>
      </c>
      <c r="Q33" s="578"/>
      <c r="R33" s="565"/>
      <c r="S33" s="565"/>
      <c r="T33" s="115">
        <f>'01-Mapa de riesgo-UO'!AT34</f>
        <v>0</v>
      </c>
      <c r="U33" s="115">
        <f>'01-Mapa de riesgo-UO'!AU34</f>
        <v>0</v>
      </c>
      <c r="V33" s="115">
        <f>IF(T33="COMPARTIR",'01-Mapa de riesgo-UO'!AX34, IF(T33=0, 0,$H$6))</f>
        <v>0</v>
      </c>
      <c r="W33" s="110"/>
      <c r="X33" s="110"/>
      <c r="Y33" s="110"/>
      <c r="Z33" s="110"/>
      <c r="AA33" s="568"/>
    </row>
    <row r="34" spans="1:27" ht="62.45" customHeight="1" x14ac:dyDescent="0.2">
      <c r="A34" s="441">
        <v>9</v>
      </c>
      <c r="B34" s="421">
        <f>'01-Mapa de riesgo-UO'!B35</f>
        <v>0</v>
      </c>
      <c r="C34" s="560">
        <f>'01-Mapa de riesgo-UO'!G35</f>
        <v>0</v>
      </c>
      <c r="D34" s="560">
        <f>'01-Mapa de riesgo-UO'!H35</f>
        <v>0</v>
      </c>
      <c r="E34" s="560">
        <f>'01-Mapa de riesgo-UO'!I35</f>
        <v>0</v>
      </c>
      <c r="F34" s="81">
        <f>'01-Mapa de riesgo-UO'!F35</f>
        <v>0</v>
      </c>
      <c r="G34" s="560">
        <f>'01-Mapa de riesgo-UO'!J35</f>
        <v>0</v>
      </c>
      <c r="H34" s="533" t="str">
        <f>'01-Mapa de riesgo-UO'!AQ35</f>
        <v>LEVE</v>
      </c>
      <c r="I34" s="559">
        <f>'01-Mapa de riesgo-UO'!AR35</f>
        <v>0</v>
      </c>
      <c r="J34" s="571"/>
      <c r="K34" s="574"/>
      <c r="L34" s="82">
        <f>IF('01-Mapa de riesgo-UO'!P35="No existen", "No existe control para el riesgo",'01-Mapa de riesgo-UO'!T35)</f>
        <v>0</v>
      </c>
      <c r="M34" s="82">
        <f>'01-Mapa de riesgo-UO'!Y35</f>
        <v>0</v>
      </c>
      <c r="N34" s="82">
        <f>'01-Mapa de riesgo-UO'!AD35</f>
        <v>0</v>
      </c>
      <c r="O34" s="83">
        <f>'01-Mapa de riesgo-UO'!AI35</f>
        <v>0</v>
      </c>
      <c r="P34" s="83">
        <f>'01-Mapa de riesgo-UO'!AM35</f>
        <v>0</v>
      </c>
      <c r="Q34" s="576" t="e">
        <f>'01-Mapa de riesgo-UO'!AO35</f>
        <v>#DIV/0!</v>
      </c>
      <c r="R34" s="565"/>
      <c r="S34" s="565"/>
      <c r="T34" s="115">
        <f>'01-Mapa de riesgo-UO'!AT35</f>
        <v>0</v>
      </c>
      <c r="U34" s="115">
        <f>'01-Mapa de riesgo-UO'!AU35</f>
        <v>0</v>
      </c>
      <c r="V34" s="115">
        <f>IF(T34="COMPARTIR",'01-Mapa de riesgo-UO'!AX35, IF(T34=0, 0,$H$6))</f>
        <v>0</v>
      </c>
      <c r="W34" s="110"/>
      <c r="X34" s="110"/>
      <c r="Y34" s="110"/>
      <c r="Z34" s="110"/>
      <c r="AA34" s="567"/>
    </row>
    <row r="35" spans="1:27" ht="62.45" customHeight="1" x14ac:dyDescent="0.2">
      <c r="A35" s="439"/>
      <c r="B35" s="421"/>
      <c r="C35" s="560"/>
      <c r="D35" s="560"/>
      <c r="E35" s="560"/>
      <c r="F35" s="81">
        <f>'01-Mapa de riesgo-UO'!F36</f>
        <v>0</v>
      </c>
      <c r="G35" s="560"/>
      <c r="H35" s="533"/>
      <c r="I35" s="560"/>
      <c r="J35" s="572"/>
      <c r="K35" s="574"/>
      <c r="L35" s="82">
        <f>IF('01-Mapa de riesgo-UO'!P36="No existen", "No existe control para el riesgo",'01-Mapa de riesgo-UO'!T36)</f>
        <v>0</v>
      </c>
      <c r="M35" s="82">
        <f>'01-Mapa de riesgo-UO'!Y36</f>
        <v>0</v>
      </c>
      <c r="N35" s="82">
        <f>'01-Mapa de riesgo-UO'!AD36</f>
        <v>0</v>
      </c>
      <c r="O35" s="83">
        <f>'01-Mapa de riesgo-UO'!AI36</f>
        <v>0</v>
      </c>
      <c r="P35" s="83">
        <f>'01-Mapa de riesgo-UO'!AM36</f>
        <v>0</v>
      </c>
      <c r="Q35" s="577"/>
      <c r="R35" s="565"/>
      <c r="S35" s="565"/>
      <c r="T35" s="115">
        <f>'01-Mapa de riesgo-UO'!AT36</f>
        <v>0</v>
      </c>
      <c r="U35" s="115">
        <f>'01-Mapa de riesgo-UO'!AU36</f>
        <v>0</v>
      </c>
      <c r="V35" s="115">
        <f>IF(T35="COMPARTIR",'01-Mapa de riesgo-UO'!AX36, IF(T35=0, 0,$H$6))</f>
        <v>0</v>
      </c>
      <c r="W35" s="110"/>
      <c r="X35" s="110"/>
      <c r="Y35" s="110"/>
      <c r="Z35" s="110"/>
      <c r="AA35" s="568"/>
    </row>
    <row r="36" spans="1:27" ht="62.45" customHeight="1" thickBot="1" x14ac:dyDescent="0.25">
      <c r="A36" s="439"/>
      <c r="B36" s="421"/>
      <c r="C36" s="560"/>
      <c r="D36" s="560"/>
      <c r="E36" s="560"/>
      <c r="F36" s="81">
        <f>'01-Mapa de riesgo-UO'!F37</f>
        <v>0</v>
      </c>
      <c r="G36" s="560"/>
      <c r="H36" s="533"/>
      <c r="I36" s="560"/>
      <c r="J36" s="572"/>
      <c r="K36" s="574"/>
      <c r="L36" s="82">
        <f>IF('01-Mapa de riesgo-UO'!P37="No existen", "No existe control para el riesgo",'01-Mapa de riesgo-UO'!T37)</f>
        <v>0</v>
      </c>
      <c r="M36" s="82">
        <f>'01-Mapa de riesgo-UO'!Y37</f>
        <v>0</v>
      </c>
      <c r="N36" s="82">
        <f>'01-Mapa de riesgo-UO'!AD37</f>
        <v>0</v>
      </c>
      <c r="O36" s="83">
        <f>'01-Mapa de riesgo-UO'!AI37</f>
        <v>0</v>
      </c>
      <c r="P36" s="83">
        <f>'01-Mapa de riesgo-UO'!AM37</f>
        <v>0</v>
      </c>
      <c r="Q36" s="578"/>
      <c r="R36" s="565"/>
      <c r="S36" s="565"/>
      <c r="T36" s="115">
        <f>'01-Mapa de riesgo-UO'!AT37</f>
        <v>0</v>
      </c>
      <c r="U36" s="115">
        <f>'01-Mapa de riesgo-UO'!AU37</f>
        <v>0</v>
      </c>
      <c r="V36" s="115">
        <f>IF(T36="COMPARTIR",'01-Mapa de riesgo-UO'!AX37, IF(T36=0, 0,$H$6))</f>
        <v>0</v>
      </c>
      <c r="W36" s="110"/>
      <c r="X36" s="110"/>
      <c r="Y36" s="110"/>
      <c r="Z36" s="110"/>
      <c r="AA36" s="568"/>
    </row>
    <row r="37" spans="1:27" ht="62.45" customHeight="1" x14ac:dyDescent="0.2">
      <c r="A37" s="441">
        <v>10</v>
      </c>
      <c r="B37" s="421">
        <f>'01-Mapa de riesgo-UO'!B38</f>
        <v>0</v>
      </c>
      <c r="C37" s="560">
        <f>'01-Mapa de riesgo-UO'!G38</f>
        <v>0</v>
      </c>
      <c r="D37" s="560">
        <f>'01-Mapa de riesgo-UO'!H38</f>
        <v>0</v>
      </c>
      <c r="E37" s="560">
        <f>'01-Mapa de riesgo-UO'!I38</f>
        <v>0</v>
      </c>
      <c r="F37" s="81">
        <f>'01-Mapa de riesgo-UO'!F38</f>
        <v>0</v>
      </c>
      <c r="G37" s="560">
        <f>'01-Mapa de riesgo-UO'!J38</f>
        <v>0</v>
      </c>
      <c r="H37" s="533" t="str">
        <f>'01-Mapa de riesgo-UO'!AQ38</f>
        <v>LEVE</v>
      </c>
      <c r="I37" s="559">
        <f>'01-Mapa de riesgo-UO'!AR38</f>
        <v>0</v>
      </c>
      <c r="J37" s="573"/>
      <c r="K37" s="574"/>
      <c r="L37" s="82">
        <f>IF('01-Mapa de riesgo-UO'!P38="No existen", "No existe control para el riesgo",'01-Mapa de riesgo-UO'!T38)</f>
        <v>0</v>
      </c>
      <c r="M37" s="82">
        <f>'01-Mapa de riesgo-UO'!Y38</f>
        <v>0</v>
      </c>
      <c r="N37" s="82">
        <f>'01-Mapa de riesgo-UO'!AD38</f>
        <v>0</v>
      </c>
      <c r="O37" s="83">
        <f>'01-Mapa de riesgo-UO'!AI38</f>
        <v>0</v>
      </c>
      <c r="P37" s="83">
        <f>'01-Mapa de riesgo-UO'!AM38</f>
        <v>0</v>
      </c>
      <c r="Q37" s="576" t="e">
        <f>'01-Mapa de riesgo-UO'!AO38</f>
        <v>#DIV/0!</v>
      </c>
      <c r="R37" s="565"/>
      <c r="S37" s="565"/>
      <c r="T37" s="115">
        <f>'01-Mapa de riesgo-UO'!AT38</f>
        <v>0</v>
      </c>
      <c r="U37" s="115">
        <f>'01-Mapa de riesgo-UO'!AU38</f>
        <v>0</v>
      </c>
      <c r="V37" s="115">
        <f>IF(T37="COMPARTIR",'01-Mapa de riesgo-UO'!AX38, IF(T37=0, 0,$H$6))</f>
        <v>0</v>
      </c>
      <c r="W37" s="110"/>
      <c r="X37" s="110"/>
      <c r="Y37" s="110"/>
      <c r="Z37" s="110"/>
      <c r="AA37" s="567"/>
    </row>
    <row r="38" spans="1:27" ht="62.45" customHeight="1" x14ac:dyDescent="0.2">
      <c r="A38" s="439"/>
      <c r="B38" s="421"/>
      <c r="C38" s="560"/>
      <c r="D38" s="560"/>
      <c r="E38" s="560"/>
      <c r="F38" s="81">
        <f>'01-Mapa de riesgo-UO'!F39</f>
        <v>0</v>
      </c>
      <c r="G38" s="560"/>
      <c r="H38" s="533"/>
      <c r="I38" s="560"/>
      <c r="J38" s="572"/>
      <c r="K38" s="574"/>
      <c r="L38" s="82">
        <f>IF('01-Mapa de riesgo-UO'!P39="No existen", "No existe control para el riesgo",'01-Mapa de riesgo-UO'!T39)</f>
        <v>0</v>
      </c>
      <c r="M38" s="82">
        <f>'01-Mapa de riesgo-UO'!Y39</f>
        <v>0</v>
      </c>
      <c r="N38" s="82">
        <f>'01-Mapa de riesgo-UO'!AD39</f>
        <v>0</v>
      </c>
      <c r="O38" s="83">
        <f>'01-Mapa de riesgo-UO'!AI39</f>
        <v>0</v>
      </c>
      <c r="P38" s="83">
        <f>'01-Mapa de riesgo-UO'!AM39</f>
        <v>0</v>
      </c>
      <c r="Q38" s="577"/>
      <c r="R38" s="565"/>
      <c r="S38" s="565"/>
      <c r="T38" s="115">
        <f>'01-Mapa de riesgo-UO'!AT39</f>
        <v>0</v>
      </c>
      <c r="U38" s="115">
        <f>'01-Mapa de riesgo-UO'!AU39</f>
        <v>0</v>
      </c>
      <c r="V38" s="115">
        <f>IF(T38="COMPARTIR",'01-Mapa de riesgo-UO'!AX39, IF(T38=0, 0,$H$6))</f>
        <v>0</v>
      </c>
      <c r="W38" s="110"/>
      <c r="X38" s="110"/>
      <c r="Y38" s="110"/>
      <c r="Z38" s="110"/>
      <c r="AA38" s="568"/>
    </row>
    <row r="39" spans="1:27" ht="62.45" customHeight="1" thickBot="1" x14ac:dyDescent="0.25">
      <c r="A39" s="439"/>
      <c r="B39" s="421"/>
      <c r="C39" s="560"/>
      <c r="D39" s="560"/>
      <c r="E39" s="560"/>
      <c r="F39" s="81">
        <f>'01-Mapa de riesgo-UO'!F40</f>
        <v>0</v>
      </c>
      <c r="G39" s="560"/>
      <c r="H39" s="533"/>
      <c r="I39" s="560"/>
      <c r="J39" s="572"/>
      <c r="K39" s="574"/>
      <c r="L39" s="82">
        <f>IF('01-Mapa de riesgo-UO'!P40="No existen", "No existe control para el riesgo",'01-Mapa de riesgo-UO'!T40)</f>
        <v>0</v>
      </c>
      <c r="M39" s="82">
        <f>'01-Mapa de riesgo-UO'!Y40</f>
        <v>0</v>
      </c>
      <c r="N39" s="82">
        <f>'01-Mapa de riesgo-UO'!AD40</f>
        <v>0</v>
      </c>
      <c r="O39" s="83">
        <f>'01-Mapa de riesgo-UO'!AI40</f>
        <v>0</v>
      </c>
      <c r="P39" s="83">
        <f>'01-Mapa de riesgo-UO'!AM40</f>
        <v>0</v>
      </c>
      <c r="Q39" s="578"/>
      <c r="R39" s="565"/>
      <c r="S39" s="565"/>
      <c r="T39" s="115">
        <f>'01-Mapa de riesgo-UO'!AT40</f>
        <v>0</v>
      </c>
      <c r="U39" s="115">
        <f>'01-Mapa de riesgo-UO'!AU40</f>
        <v>0</v>
      </c>
      <c r="V39" s="115">
        <f>IF(T39="COMPARTIR",'01-Mapa de riesgo-UO'!AX40, IF(T39=0, 0,$H$6))</f>
        <v>0</v>
      </c>
      <c r="W39" s="110"/>
      <c r="X39" s="110"/>
      <c r="Y39" s="110"/>
      <c r="Z39" s="110"/>
      <c r="AA39" s="568"/>
    </row>
    <row r="40" spans="1:27" ht="62.45" customHeight="1" x14ac:dyDescent="0.2">
      <c r="A40" s="441">
        <v>11</v>
      </c>
      <c r="B40" s="421">
        <f>'01-Mapa de riesgo-UO'!B41</f>
        <v>0</v>
      </c>
      <c r="C40" s="560">
        <f>'01-Mapa de riesgo-UO'!G41</f>
        <v>0</v>
      </c>
      <c r="D40" s="560">
        <f>'01-Mapa de riesgo-UO'!H41</f>
        <v>0</v>
      </c>
      <c r="E40" s="560">
        <f>'01-Mapa de riesgo-UO'!I41</f>
        <v>0</v>
      </c>
      <c r="F40" s="81">
        <f>'01-Mapa de riesgo-UO'!F41</f>
        <v>0</v>
      </c>
      <c r="G40" s="560">
        <f>'01-Mapa de riesgo-UO'!J41</f>
        <v>0</v>
      </c>
      <c r="H40" s="533" t="str">
        <f>'01-Mapa de riesgo-UO'!AQ41</f>
        <v>LEVE</v>
      </c>
      <c r="I40" s="559">
        <f>'01-Mapa de riesgo-UO'!AR41</f>
        <v>0</v>
      </c>
      <c r="J40" s="573"/>
      <c r="K40" s="574"/>
      <c r="L40" s="82">
        <f>IF('01-Mapa de riesgo-UO'!P41="No existen", "No existe control para el riesgo",'01-Mapa de riesgo-UO'!T41)</f>
        <v>0</v>
      </c>
      <c r="M40" s="82">
        <f>'01-Mapa de riesgo-UO'!Y41</f>
        <v>0</v>
      </c>
      <c r="N40" s="82">
        <f>'01-Mapa de riesgo-UO'!AD41</f>
        <v>0</v>
      </c>
      <c r="O40" s="83">
        <f>'01-Mapa de riesgo-UO'!AI41</f>
        <v>0</v>
      </c>
      <c r="P40" s="83">
        <f>'01-Mapa de riesgo-UO'!AM41</f>
        <v>0</v>
      </c>
      <c r="Q40" s="576" t="e">
        <f>'01-Mapa de riesgo-UO'!AO41</f>
        <v>#DIV/0!</v>
      </c>
      <c r="R40" s="565"/>
      <c r="S40" s="565"/>
      <c r="T40" s="115">
        <f>'01-Mapa de riesgo-UO'!AT41</f>
        <v>0</v>
      </c>
      <c r="U40" s="115">
        <f>'01-Mapa de riesgo-UO'!AU41</f>
        <v>0</v>
      </c>
      <c r="V40" s="115">
        <f>IF(T40="COMPARTIR",'01-Mapa de riesgo-UO'!AX41, IF(T40=0, 0,$H$6))</f>
        <v>0</v>
      </c>
      <c r="W40" s="110"/>
      <c r="X40" s="110"/>
      <c r="Y40" s="110"/>
      <c r="Z40" s="110"/>
      <c r="AA40" s="567"/>
    </row>
    <row r="41" spans="1:27" ht="62.45" customHeight="1" x14ac:dyDescent="0.2">
      <c r="A41" s="439"/>
      <c r="B41" s="421"/>
      <c r="C41" s="560"/>
      <c r="D41" s="560"/>
      <c r="E41" s="560"/>
      <c r="F41" s="81">
        <f>'01-Mapa de riesgo-UO'!F42</f>
        <v>0</v>
      </c>
      <c r="G41" s="560"/>
      <c r="H41" s="533"/>
      <c r="I41" s="560"/>
      <c r="J41" s="572"/>
      <c r="K41" s="574"/>
      <c r="L41" s="82">
        <f>IF('01-Mapa de riesgo-UO'!P42="No existen", "No existe control para el riesgo",'01-Mapa de riesgo-UO'!T42)</f>
        <v>0</v>
      </c>
      <c r="M41" s="82">
        <f>'01-Mapa de riesgo-UO'!Y42</f>
        <v>0</v>
      </c>
      <c r="N41" s="82">
        <f>'01-Mapa de riesgo-UO'!AD42</f>
        <v>0</v>
      </c>
      <c r="O41" s="83">
        <f>'01-Mapa de riesgo-UO'!AI42</f>
        <v>0</v>
      </c>
      <c r="P41" s="83">
        <f>'01-Mapa de riesgo-UO'!AM42</f>
        <v>0</v>
      </c>
      <c r="Q41" s="577"/>
      <c r="R41" s="565"/>
      <c r="S41" s="565"/>
      <c r="T41" s="115">
        <f>'01-Mapa de riesgo-UO'!AT42</f>
        <v>0</v>
      </c>
      <c r="U41" s="115">
        <f>'01-Mapa de riesgo-UO'!AU42</f>
        <v>0</v>
      </c>
      <c r="V41" s="115">
        <f>IF(T41="COMPARTIR",'01-Mapa de riesgo-UO'!AX42, IF(T41=0, 0,$H$6))</f>
        <v>0</v>
      </c>
      <c r="W41" s="110"/>
      <c r="X41" s="110"/>
      <c r="Y41" s="110"/>
      <c r="Z41" s="110"/>
      <c r="AA41" s="568"/>
    </row>
    <row r="42" spans="1:27" ht="62.45" customHeight="1" thickBot="1" x14ac:dyDescent="0.25">
      <c r="A42" s="439"/>
      <c r="B42" s="421"/>
      <c r="C42" s="560"/>
      <c r="D42" s="560"/>
      <c r="E42" s="560"/>
      <c r="F42" s="81">
        <f>'01-Mapa de riesgo-UO'!F43</f>
        <v>0</v>
      </c>
      <c r="G42" s="560"/>
      <c r="H42" s="533"/>
      <c r="I42" s="560"/>
      <c r="J42" s="572"/>
      <c r="K42" s="574"/>
      <c r="L42" s="82">
        <f>IF('01-Mapa de riesgo-UO'!P43="No existen", "No existe control para el riesgo",'01-Mapa de riesgo-UO'!T43)</f>
        <v>0</v>
      </c>
      <c r="M42" s="82">
        <f>'01-Mapa de riesgo-UO'!Y43</f>
        <v>0</v>
      </c>
      <c r="N42" s="82">
        <f>'01-Mapa de riesgo-UO'!AD43</f>
        <v>0</v>
      </c>
      <c r="O42" s="83">
        <f>'01-Mapa de riesgo-UO'!AI43</f>
        <v>0</v>
      </c>
      <c r="P42" s="83">
        <f>'01-Mapa de riesgo-UO'!AM43</f>
        <v>0</v>
      </c>
      <c r="Q42" s="578"/>
      <c r="R42" s="565"/>
      <c r="S42" s="565"/>
      <c r="T42" s="115">
        <f>'01-Mapa de riesgo-UO'!AT43</f>
        <v>0</v>
      </c>
      <c r="U42" s="115">
        <f>'01-Mapa de riesgo-UO'!AU43</f>
        <v>0</v>
      </c>
      <c r="V42" s="115">
        <f>IF(T42="COMPARTIR",'01-Mapa de riesgo-UO'!AX43, IF(T42=0, 0,$H$6))</f>
        <v>0</v>
      </c>
      <c r="W42" s="110"/>
      <c r="X42" s="110"/>
      <c r="Y42" s="110"/>
      <c r="Z42" s="110"/>
      <c r="AA42" s="568"/>
    </row>
    <row r="43" spans="1:27" ht="62.45" customHeight="1" x14ac:dyDescent="0.2">
      <c r="A43" s="441">
        <v>12</v>
      </c>
      <c r="B43" s="421">
        <f>'01-Mapa de riesgo-UO'!B44</f>
        <v>0</v>
      </c>
      <c r="C43" s="560">
        <f>'01-Mapa de riesgo-UO'!G44</f>
        <v>0</v>
      </c>
      <c r="D43" s="560">
        <f>'01-Mapa de riesgo-UO'!H44</f>
        <v>0</v>
      </c>
      <c r="E43" s="560">
        <f>'01-Mapa de riesgo-UO'!I44</f>
        <v>0</v>
      </c>
      <c r="F43" s="81">
        <f>'01-Mapa de riesgo-UO'!F44</f>
        <v>0</v>
      </c>
      <c r="G43" s="560">
        <f>'01-Mapa de riesgo-UO'!J44</f>
        <v>0</v>
      </c>
      <c r="H43" s="533" t="str">
        <f>'01-Mapa de riesgo-UO'!AQ44</f>
        <v>LEVE</v>
      </c>
      <c r="I43" s="559">
        <f>'01-Mapa de riesgo-UO'!AR44</f>
        <v>0</v>
      </c>
      <c r="J43" s="571"/>
      <c r="K43" s="574"/>
      <c r="L43" s="82">
        <f>IF('01-Mapa de riesgo-UO'!P44="No existen", "No existe control para el riesgo",'01-Mapa de riesgo-UO'!T44)</f>
        <v>0</v>
      </c>
      <c r="M43" s="82">
        <f>'01-Mapa de riesgo-UO'!Y44</f>
        <v>0</v>
      </c>
      <c r="N43" s="82">
        <f>'01-Mapa de riesgo-UO'!AD44</f>
        <v>0</v>
      </c>
      <c r="O43" s="83">
        <f>'01-Mapa de riesgo-UO'!AI44</f>
        <v>0</v>
      </c>
      <c r="P43" s="83">
        <f>'01-Mapa de riesgo-UO'!AM44</f>
        <v>0</v>
      </c>
      <c r="Q43" s="576" t="e">
        <f>'01-Mapa de riesgo-UO'!AO44</f>
        <v>#DIV/0!</v>
      </c>
      <c r="R43" s="565"/>
      <c r="S43" s="565"/>
      <c r="T43" s="115">
        <f>'01-Mapa de riesgo-UO'!AT44</f>
        <v>0</v>
      </c>
      <c r="U43" s="115">
        <f>'01-Mapa de riesgo-UO'!AU44</f>
        <v>0</v>
      </c>
      <c r="V43" s="115">
        <f>IF(T43="COMPARTIR",'01-Mapa de riesgo-UO'!AX44, IF(T43=0, 0,$H$6))</f>
        <v>0</v>
      </c>
      <c r="W43" s="110"/>
      <c r="X43" s="110"/>
      <c r="Y43" s="110"/>
      <c r="Z43" s="110"/>
      <c r="AA43" s="567"/>
    </row>
    <row r="44" spans="1:27" ht="62.45" customHeight="1" x14ac:dyDescent="0.2">
      <c r="A44" s="439"/>
      <c r="B44" s="421"/>
      <c r="C44" s="560"/>
      <c r="D44" s="560"/>
      <c r="E44" s="560"/>
      <c r="F44" s="81">
        <f>'01-Mapa de riesgo-UO'!F45</f>
        <v>0</v>
      </c>
      <c r="G44" s="560"/>
      <c r="H44" s="533"/>
      <c r="I44" s="560"/>
      <c r="J44" s="572"/>
      <c r="K44" s="574"/>
      <c r="L44" s="82">
        <f>IF('01-Mapa de riesgo-UO'!P45="No existen", "No existe control para el riesgo",'01-Mapa de riesgo-UO'!T45)</f>
        <v>0</v>
      </c>
      <c r="M44" s="82">
        <f>'01-Mapa de riesgo-UO'!Y45</f>
        <v>0</v>
      </c>
      <c r="N44" s="82">
        <f>'01-Mapa de riesgo-UO'!AD45</f>
        <v>0</v>
      </c>
      <c r="O44" s="83">
        <f>'01-Mapa de riesgo-UO'!AI45</f>
        <v>0</v>
      </c>
      <c r="P44" s="83">
        <f>'01-Mapa de riesgo-UO'!AM45</f>
        <v>0</v>
      </c>
      <c r="Q44" s="577"/>
      <c r="R44" s="565"/>
      <c r="S44" s="565"/>
      <c r="T44" s="115">
        <f>'01-Mapa de riesgo-UO'!AT45</f>
        <v>0</v>
      </c>
      <c r="U44" s="115">
        <f>'01-Mapa de riesgo-UO'!AU45</f>
        <v>0</v>
      </c>
      <c r="V44" s="115">
        <f>IF(T44="COMPARTIR",'01-Mapa de riesgo-UO'!AX45, IF(T44=0, 0,$H$6))</f>
        <v>0</v>
      </c>
      <c r="W44" s="110"/>
      <c r="X44" s="110"/>
      <c r="Y44" s="110"/>
      <c r="Z44" s="110"/>
      <c r="AA44" s="568"/>
    </row>
    <row r="45" spans="1:27" ht="62.45" customHeight="1" thickBot="1" x14ac:dyDescent="0.25">
      <c r="A45" s="439"/>
      <c r="B45" s="421"/>
      <c r="C45" s="560"/>
      <c r="D45" s="560"/>
      <c r="E45" s="560"/>
      <c r="F45" s="81">
        <f>'01-Mapa de riesgo-UO'!F46</f>
        <v>0</v>
      </c>
      <c r="G45" s="560"/>
      <c r="H45" s="533"/>
      <c r="I45" s="560"/>
      <c r="J45" s="572"/>
      <c r="K45" s="574"/>
      <c r="L45" s="82">
        <f>IF('01-Mapa de riesgo-UO'!P46="No existen", "No existe control para el riesgo",'01-Mapa de riesgo-UO'!T46)</f>
        <v>0</v>
      </c>
      <c r="M45" s="82">
        <f>'01-Mapa de riesgo-UO'!Y46</f>
        <v>0</v>
      </c>
      <c r="N45" s="82">
        <f>'01-Mapa de riesgo-UO'!AD46</f>
        <v>0</v>
      </c>
      <c r="O45" s="83">
        <f>'01-Mapa de riesgo-UO'!AI46</f>
        <v>0</v>
      </c>
      <c r="P45" s="83">
        <f>'01-Mapa de riesgo-UO'!AM46</f>
        <v>0</v>
      </c>
      <c r="Q45" s="578"/>
      <c r="R45" s="565"/>
      <c r="S45" s="565"/>
      <c r="T45" s="115">
        <f>'01-Mapa de riesgo-UO'!AT46</f>
        <v>0</v>
      </c>
      <c r="U45" s="115">
        <f>'01-Mapa de riesgo-UO'!AU46</f>
        <v>0</v>
      </c>
      <c r="V45" s="115">
        <f>IF(T45="COMPARTIR",'01-Mapa de riesgo-UO'!AX46, IF(T45=0, 0,$H$6))</f>
        <v>0</v>
      </c>
      <c r="W45" s="110"/>
      <c r="X45" s="110"/>
      <c r="Y45" s="110"/>
      <c r="Z45" s="110"/>
      <c r="AA45" s="568"/>
    </row>
    <row r="46" spans="1:27" ht="62.45" customHeight="1" x14ac:dyDescent="0.2">
      <c r="A46" s="441">
        <v>13</v>
      </c>
      <c r="B46" s="421">
        <f>'01-Mapa de riesgo-UO'!B47</f>
        <v>0</v>
      </c>
      <c r="C46" s="560">
        <f>'01-Mapa de riesgo-UO'!G47</f>
        <v>0</v>
      </c>
      <c r="D46" s="560">
        <f>'01-Mapa de riesgo-UO'!H47</f>
        <v>0</v>
      </c>
      <c r="E46" s="560">
        <f>'01-Mapa de riesgo-UO'!I47</f>
        <v>0</v>
      </c>
      <c r="F46" s="81">
        <f>'01-Mapa de riesgo-UO'!F47</f>
        <v>0</v>
      </c>
      <c r="G46" s="560">
        <f>'01-Mapa de riesgo-UO'!J47</f>
        <v>0</v>
      </c>
      <c r="H46" s="533" t="str">
        <f>'01-Mapa de riesgo-UO'!AQ47</f>
        <v>LEVE</v>
      </c>
      <c r="I46" s="559">
        <f>'01-Mapa de riesgo-UO'!AR47</f>
        <v>0</v>
      </c>
      <c r="J46" s="571"/>
      <c r="K46" s="574"/>
      <c r="L46" s="82">
        <f>IF('01-Mapa de riesgo-UO'!P47="No existen", "No existe control para el riesgo",'01-Mapa de riesgo-UO'!T47)</f>
        <v>0</v>
      </c>
      <c r="M46" s="82">
        <f>'01-Mapa de riesgo-UO'!Y47</f>
        <v>0</v>
      </c>
      <c r="N46" s="82">
        <f>'01-Mapa de riesgo-UO'!AD47</f>
        <v>0</v>
      </c>
      <c r="O46" s="83">
        <f>'01-Mapa de riesgo-UO'!AI47</f>
        <v>0</v>
      </c>
      <c r="P46" s="83">
        <f>'01-Mapa de riesgo-UO'!AM47</f>
        <v>0</v>
      </c>
      <c r="Q46" s="576" t="e">
        <f>'01-Mapa de riesgo-UO'!AO47</f>
        <v>#DIV/0!</v>
      </c>
      <c r="R46" s="565"/>
      <c r="S46" s="565"/>
      <c r="T46" s="115">
        <f>'01-Mapa de riesgo-UO'!AT47</f>
        <v>0</v>
      </c>
      <c r="U46" s="115">
        <f>'01-Mapa de riesgo-UO'!AU47</f>
        <v>0</v>
      </c>
      <c r="V46" s="115">
        <f>IF(T46="COMPARTIR",'01-Mapa de riesgo-UO'!AX47, IF(T46=0, 0,$H$6))</f>
        <v>0</v>
      </c>
      <c r="W46" s="110"/>
      <c r="X46" s="110"/>
      <c r="Y46" s="110"/>
      <c r="Z46" s="110"/>
      <c r="AA46" s="567"/>
    </row>
    <row r="47" spans="1:27" ht="62.45" customHeight="1" x14ac:dyDescent="0.2">
      <c r="A47" s="439"/>
      <c r="B47" s="421"/>
      <c r="C47" s="560"/>
      <c r="D47" s="560"/>
      <c r="E47" s="560"/>
      <c r="F47" s="81">
        <f>'01-Mapa de riesgo-UO'!F48</f>
        <v>0</v>
      </c>
      <c r="G47" s="560"/>
      <c r="H47" s="533"/>
      <c r="I47" s="560"/>
      <c r="J47" s="572"/>
      <c r="K47" s="574"/>
      <c r="L47" s="82">
        <f>IF('01-Mapa de riesgo-UO'!P48="No existen", "No existe control para el riesgo",'01-Mapa de riesgo-UO'!T48)</f>
        <v>0</v>
      </c>
      <c r="M47" s="82">
        <f>'01-Mapa de riesgo-UO'!Y48</f>
        <v>0</v>
      </c>
      <c r="N47" s="82">
        <f>'01-Mapa de riesgo-UO'!AD48</f>
        <v>0</v>
      </c>
      <c r="O47" s="83">
        <f>'01-Mapa de riesgo-UO'!AI48</f>
        <v>0</v>
      </c>
      <c r="P47" s="83">
        <f>'01-Mapa de riesgo-UO'!AM48</f>
        <v>0</v>
      </c>
      <c r="Q47" s="577"/>
      <c r="R47" s="565"/>
      <c r="S47" s="565"/>
      <c r="T47" s="115">
        <f>'01-Mapa de riesgo-UO'!AT48</f>
        <v>0</v>
      </c>
      <c r="U47" s="115">
        <f>'01-Mapa de riesgo-UO'!AU48</f>
        <v>0</v>
      </c>
      <c r="V47" s="115">
        <f>IF(T47="COMPARTIR",'01-Mapa de riesgo-UO'!AX48, IF(T47=0, 0,$H$6))</f>
        <v>0</v>
      </c>
      <c r="W47" s="110"/>
      <c r="X47" s="110"/>
      <c r="Y47" s="110"/>
      <c r="Z47" s="110"/>
      <c r="AA47" s="568"/>
    </row>
    <row r="48" spans="1:27" ht="62.45" customHeight="1" thickBot="1" x14ac:dyDescent="0.25">
      <c r="A48" s="439"/>
      <c r="B48" s="421"/>
      <c r="C48" s="560"/>
      <c r="D48" s="560"/>
      <c r="E48" s="560"/>
      <c r="F48" s="81">
        <f>'01-Mapa de riesgo-UO'!F49</f>
        <v>0</v>
      </c>
      <c r="G48" s="560"/>
      <c r="H48" s="533"/>
      <c r="I48" s="560"/>
      <c r="J48" s="572"/>
      <c r="K48" s="574"/>
      <c r="L48" s="82">
        <f>IF('01-Mapa de riesgo-UO'!P49="No existen", "No existe control para el riesgo",'01-Mapa de riesgo-UO'!T49)</f>
        <v>0</v>
      </c>
      <c r="M48" s="82">
        <f>'01-Mapa de riesgo-UO'!Y49</f>
        <v>0</v>
      </c>
      <c r="N48" s="82">
        <f>'01-Mapa de riesgo-UO'!AD49</f>
        <v>0</v>
      </c>
      <c r="O48" s="83">
        <f>'01-Mapa de riesgo-UO'!AI49</f>
        <v>0</v>
      </c>
      <c r="P48" s="83">
        <f>'01-Mapa de riesgo-UO'!AM49</f>
        <v>0</v>
      </c>
      <c r="Q48" s="578"/>
      <c r="R48" s="565"/>
      <c r="S48" s="565"/>
      <c r="T48" s="115">
        <f>'01-Mapa de riesgo-UO'!AT49</f>
        <v>0</v>
      </c>
      <c r="U48" s="115">
        <f>'01-Mapa de riesgo-UO'!AU49</f>
        <v>0</v>
      </c>
      <c r="V48" s="115">
        <f>IF(T48="COMPARTIR",'01-Mapa de riesgo-UO'!AX49, IF(T48=0, 0,$H$6))</f>
        <v>0</v>
      </c>
      <c r="W48" s="110"/>
      <c r="X48" s="110"/>
      <c r="Y48" s="110"/>
      <c r="Z48" s="110"/>
      <c r="AA48" s="568"/>
    </row>
    <row r="49" spans="1:27" ht="62.45" customHeight="1" x14ac:dyDescent="0.2">
      <c r="A49" s="441">
        <v>14</v>
      </c>
      <c r="B49" s="421">
        <f>'01-Mapa de riesgo-UO'!B50</f>
        <v>0</v>
      </c>
      <c r="C49" s="560">
        <f>'01-Mapa de riesgo-UO'!G50</f>
        <v>0</v>
      </c>
      <c r="D49" s="560">
        <f>'01-Mapa de riesgo-UO'!H50</f>
        <v>0</v>
      </c>
      <c r="E49" s="560">
        <f>'01-Mapa de riesgo-UO'!I50</f>
        <v>0</v>
      </c>
      <c r="F49" s="81">
        <f>'01-Mapa de riesgo-UO'!F50</f>
        <v>0</v>
      </c>
      <c r="G49" s="560">
        <f>'01-Mapa de riesgo-UO'!J50</f>
        <v>0</v>
      </c>
      <c r="H49" s="533" t="str">
        <f>'01-Mapa de riesgo-UO'!AQ50</f>
        <v>LEVE</v>
      </c>
      <c r="I49" s="559">
        <f>'01-Mapa de riesgo-UO'!AR50</f>
        <v>0</v>
      </c>
      <c r="J49" s="573"/>
      <c r="K49" s="574"/>
      <c r="L49" s="82">
        <f>IF('01-Mapa de riesgo-UO'!P50="No existen", "No existe control para el riesgo",'01-Mapa de riesgo-UO'!T50)</f>
        <v>0</v>
      </c>
      <c r="M49" s="82">
        <f>'01-Mapa de riesgo-UO'!Y50</f>
        <v>0</v>
      </c>
      <c r="N49" s="82">
        <f>'01-Mapa de riesgo-UO'!AD50</f>
        <v>0</v>
      </c>
      <c r="O49" s="83">
        <f>'01-Mapa de riesgo-UO'!AI50</f>
        <v>0</v>
      </c>
      <c r="P49" s="83">
        <f>'01-Mapa de riesgo-UO'!AM50</f>
        <v>0</v>
      </c>
      <c r="Q49" s="576" t="e">
        <f>'01-Mapa de riesgo-UO'!AO50</f>
        <v>#DIV/0!</v>
      </c>
      <c r="R49" s="565"/>
      <c r="S49" s="565"/>
      <c r="T49" s="115">
        <f>'01-Mapa de riesgo-UO'!AT50</f>
        <v>0</v>
      </c>
      <c r="U49" s="115">
        <f>'01-Mapa de riesgo-UO'!AU50</f>
        <v>0</v>
      </c>
      <c r="V49" s="115">
        <f>IF(T49="COMPARTIR",'01-Mapa de riesgo-UO'!AX50, IF(T49=0, 0,$H$6))</f>
        <v>0</v>
      </c>
      <c r="W49" s="110"/>
      <c r="X49" s="110"/>
      <c r="Y49" s="110"/>
      <c r="Z49" s="110"/>
      <c r="AA49" s="567"/>
    </row>
    <row r="50" spans="1:27" ht="62.45" customHeight="1" x14ac:dyDescent="0.2">
      <c r="A50" s="439"/>
      <c r="B50" s="421"/>
      <c r="C50" s="560"/>
      <c r="D50" s="560"/>
      <c r="E50" s="560"/>
      <c r="F50" s="81">
        <f>'01-Mapa de riesgo-UO'!F51</f>
        <v>0</v>
      </c>
      <c r="G50" s="560"/>
      <c r="H50" s="533"/>
      <c r="I50" s="560"/>
      <c r="J50" s="572"/>
      <c r="K50" s="574"/>
      <c r="L50" s="82">
        <f>IF('01-Mapa de riesgo-UO'!P51="No existen", "No existe control para el riesgo",'01-Mapa de riesgo-UO'!T51)</f>
        <v>0</v>
      </c>
      <c r="M50" s="82">
        <f>'01-Mapa de riesgo-UO'!Y51</f>
        <v>0</v>
      </c>
      <c r="N50" s="82">
        <f>'01-Mapa de riesgo-UO'!AD51</f>
        <v>0</v>
      </c>
      <c r="O50" s="83">
        <f>'01-Mapa de riesgo-UO'!AI51</f>
        <v>0</v>
      </c>
      <c r="P50" s="83">
        <f>'01-Mapa de riesgo-UO'!AM51</f>
        <v>0</v>
      </c>
      <c r="Q50" s="577"/>
      <c r="R50" s="565"/>
      <c r="S50" s="565"/>
      <c r="T50" s="115">
        <f>'01-Mapa de riesgo-UO'!AT51</f>
        <v>0</v>
      </c>
      <c r="U50" s="115">
        <f>'01-Mapa de riesgo-UO'!AU51</f>
        <v>0</v>
      </c>
      <c r="V50" s="115">
        <f>IF(T50="COMPARTIR",'01-Mapa de riesgo-UO'!AX51, IF(T50=0, 0,$H$6))</f>
        <v>0</v>
      </c>
      <c r="W50" s="110"/>
      <c r="X50" s="110"/>
      <c r="Y50" s="110"/>
      <c r="Z50" s="110"/>
      <c r="AA50" s="568"/>
    </row>
    <row r="51" spans="1:27" ht="62.45" customHeight="1" thickBot="1" x14ac:dyDescent="0.25">
      <c r="A51" s="439"/>
      <c r="B51" s="421"/>
      <c r="C51" s="560"/>
      <c r="D51" s="560"/>
      <c r="E51" s="560"/>
      <c r="F51" s="81">
        <f>'01-Mapa de riesgo-UO'!F52</f>
        <v>0</v>
      </c>
      <c r="G51" s="560"/>
      <c r="H51" s="533"/>
      <c r="I51" s="560"/>
      <c r="J51" s="572"/>
      <c r="K51" s="574"/>
      <c r="L51" s="82">
        <f>IF('01-Mapa de riesgo-UO'!P52="No existen", "No existe control para el riesgo",'01-Mapa de riesgo-UO'!T52)</f>
        <v>0</v>
      </c>
      <c r="M51" s="82">
        <f>'01-Mapa de riesgo-UO'!Y52</f>
        <v>0</v>
      </c>
      <c r="N51" s="82">
        <f>'01-Mapa de riesgo-UO'!AD52</f>
        <v>0</v>
      </c>
      <c r="O51" s="83">
        <f>'01-Mapa de riesgo-UO'!AI52</f>
        <v>0</v>
      </c>
      <c r="P51" s="83">
        <f>'01-Mapa de riesgo-UO'!AM52</f>
        <v>0</v>
      </c>
      <c r="Q51" s="578"/>
      <c r="R51" s="565"/>
      <c r="S51" s="565"/>
      <c r="T51" s="115">
        <f>'01-Mapa de riesgo-UO'!AT52</f>
        <v>0</v>
      </c>
      <c r="U51" s="115">
        <f>'01-Mapa de riesgo-UO'!AU52</f>
        <v>0</v>
      </c>
      <c r="V51" s="115">
        <f>IF(T51="COMPARTIR",'01-Mapa de riesgo-UO'!AX52, IF(T51=0, 0,$H$6))</f>
        <v>0</v>
      </c>
      <c r="W51" s="110"/>
      <c r="X51" s="110"/>
      <c r="Y51" s="110"/>
      <c r="Z51" s="110"/>
      <c r="AA51" s="568"/>
    </row>
    <row r="52" spans="1:27" ht="62.45" customHeight="1" x14ac:dyDescent="0.2">
      <c r="A52" s="441">
        <v>15</v>
      </c>
      <c r="B52" s="421">
        <f>'01-Mapa de riesgo-UO'!B53</f>
        <v>0</v>
      </c>
      <c r="C52" s="560">
        <f>'01-Mapa de riesgo-UO'!G53</f>
        <v>0</v>
      </c>
      <c r="D52" s="560">
        <f>'01-Mapa de riesgo-UO'!H53</f>
        <v>0</v>
      </c>
      <c r="E52" s="560">
        <f>'01-Mapa de riesgo-UO'!I53</f>
        <v>0</v>
      </c>
      <c r="F52" s="81">
        <f>'01-Mapa de riesgo-UO'!F53</f>
        <v>0</v>
      </c>
      <c r="G52" s="560">
        <f>'01-Mapa de riesgo-UO'!J53</f>
        <v>0</v>
      </c>
      <c r="H52" s="533" t="str">
        <f>'01-Mapa de riesgo-UO'!AQ53</f>
        <v>LEVE</v>
      </c>
      <c r="I52" s="559">
        <f>'01-Mapa de riesgo-UO'!AR53</f>
        <v>0</v>
      </c>
      <c r="J52" s="571"/>
      <c r="K52" s="574"/>
      <c r="L52" s="82">
        <f>IF('01-Mapa de riesgo-UO'!P53="No existen", "No existe control para el riesgo",'01-Mapa de riesgo-UO'!T53)</f>
        <v>0</v>
      </c>
      <c r="M52" s="82">
        <f>'01-Mapa de riesgo-UO'!Y53</f>
        <v>0</v>
      </c>
      <c r="N52" s="82">
        <f>'01-Mapa de riesgo-UO'!AD53</f>
        <v>0</v>
      </c>
      <c r="O52" s="83">
        <f>'01-Mapa de riesgo-UO'!AI53</f>
        <v>0</v>
      </c>
      <c r="P52" s="83">
        <f>'01-Mapa de riesgo-UO'!AM53</f>
        <v>0</v>
      </c>
      <c r="Q52" s="576" t="e">
        <f>'01-Mapa de riesgo-UO'!AO53</f>
        <v>#DIV/0!</v>
      </c>
      <c r="R52" s="565"/>
      <c r="S52" s="565"/>
      <c r="T52" s="115">
        <f>'01-Mapa de riesgo-UO'!AT53</f>
        <v>0</v>
      </c>
      <c r="U52" s="115">
        <f>'01-Mapa de riesgo-UO'!AU53</f>
        <v>0</v>
      </c>
      <c r="V52" s="115">
        <f>IF(T52="COMPARTIR",'01-Mapa de riesgo-UO'!AX53, IF(T52=0, 0,$H$6))</f>
        <v>0</v>
      </c>
      <c r="W52" s="110"/>
      <c r="X52" s="110"/>
      <c r="Y52" s="110"/>
      <c r="Z52" s="110"/>
      <c r="AA52" s="567"/>
    </row>
    <row r="53" spans="1:27" ht="62.45" customHeight="1" x14ac:dyDescent="0.2">
      <c r="A53" s="439"/>
      <c r="B53" s="421"/>
      <c r="C53" s="560"/>
      <c r="D53" s="560"/>
      <c r="E53" s="560"/>
      <c r="F53" s="81">
        <f>'01-Mapa de riesgo-UO'!F54</f>
        <v>0</v>
      </c>
      <c r="G53" s="560"/>
      <c r="H53" s="533"/>
      <c r="I53" s="560"/>
      <c r="J53" s="572"/>
      <c r="K53" s="574"/>
      <c r="L53" s="82">
        <f>IF('01-Mapa de riesgo-UO'!P54="No existen", "No existe control para el riesgo",'01-Mapa de riesgo-UO'!T54)</f>
        <v>0</v>
      </c>
      <c r="M53" s="82">
        <f>'01-Mapa de riesgo-UO'!Y54</f>
        <v>0</v>
      </c>
      <c r="N53" s="82">
        <f>'01-Mapa de riesgo-UO'!AD54</f>
        <v>0</v>
      </c>
      <c r="O53" s="83">
        <f>'01-Mapa de riesgo-UO'!AI54</f>
        <v>0</v>
      </c>
      <c r="P53" s="83">
        <f>'01-Mapa de riesgo-UO'!AM54</f>
        <v>0</v>
      </c>
      <c r="Q53" s="577"/>
      <c r="R53" s="565"/>
      <c r="S53" s="565"/>
      <c r="T53" s="115">
        <f>'01-Mapa de riesgo-UO'!AT54</f>
        <v>0</v>
      </c>
      <c r="U53" s="115">
        <f>'01-Mapa de riesgo-UO'!AU54</f>
        <v>0</v>
      </c>
      <c r="V53" s="115">
        <f>IF(T53="COMPARTIR",'01-Mapa de riesgo-UO'!AX54, IF(T53=0, 0,$H$6))</f>
        <v>0</v>
      </c>
      <c r="W53" s="110"/>
      <c r="X53" s="110"/>
      <c r="Y53" s="110"/>
      <c r="Z53" s="110"/>
      <c r="AA53" s="568"/>
    </row>
    <row r="54" spans="1:27" ht="62.45" customHeight="1" thickBot="1" x14ac:dyDescent="0.25">
      <c r="A54" s="439"/>
      <c r="B54" s="421"/>
      <c r="C54" s="560"/>
      <c r="D54" s="560"/>
      <c r="E54" s="560"/>
      <c r="F54" s="81">
        <f>'01-Mapa de riesgo-UO'!F55</f>
        <v>0</v>
      </c>
      <c r="G54" s="560"/>
      <c r="H54" s="533"/>
      <c r="I54" s="560"/>
      <c r="J54" s="572"/>
      <c r="K54" s="574"/>
      <c r="L54" s="82">
        <f>IF('01-Mapa de riesgo-UO'!P55="No existen", "No existe control para el riesgo",'01-Mapa de riesgo-UO'!T55)</f>
        <v>0</v>
      </c>
      <c r="M54" s="82">
        <f>'01-Mapa de riesgo-UO'!Y55</f>
        <v>0</v>
      </c>
      <c r="N54" s="82">
        <f>'01-Mapa de riesgo-UO'!AD55</f>
        <v>0</v>
      </c>
      <c r="O54" s="83">
        <f>'01-Mapa de riesgo-UO'!AI55</f>
        <v>0</v>
      </c>
      <c r="P54" s="83">
        <f>'01-Mapa de riesgo-UO'!AM55</f>
        <v>0</v>
      </c>
      <c r="Q54" s="578"/>
      <c r="R54" s="565"/>
      <c r="S54" s="565"/>
      <c r="T54" s="115">
        <f>'01-Mapa de riesgo-UO'!AT55</f>
        <v>0</v>
      </c>
      <c r="U54" s="115">
        <f>'01-Mapa de riesgo-UO'!AU55</f>
        <v>0</v>
      </c>
      <c r="V54" s="115">
        <f>IF(T54="COMPARTIR",'01-Mapa de riesgo-UO'!AX55, IF(T54=0, 0,$H$6))</f>
        <v>0</v>
      </c>
      <c r="W54" s="110"/>
      <c r="X54" s="110"/>
      <c r="Y54" s="110"/>
      <c r="Z54" s="110"/>
      <c r="AA54" s="568"/>
    </row>
    <row r="55" spans="1:27" ht="62.45" customHeight="1" x14ac:dyDescent="0.2">
      <c r="A55" s="441">
        <v>16</v>
      </c>
      <c r="B55" s="421">
        <f>'01-Mapa de riesgo-UO'!B56</f>
        <v>0</v>
      </c>
      <c r="C55" s="560">
        <f>'01-Mapa de riesgo-UO'!G56</f>
        <v>0</v>
      </c>
      <c r="D55" s="560">
        <f>'01-Mapa de riesgo-UO'!H56</f>
        <v>0</v>
      </c>
      <c r="E55" s="560">
        <f>'01-Mapa de riesgo-UO'!I56</f>
        <v>0</v>
      </c>
      <c r="F55" s="81">
        <f>'01-Mapa de riesgo-UO'!F56</f>
        <v>0</v>
      </c>
      <c r="G55" s="560">
        <f>'01-Mapa de riesgo-UO'!J56</f>
        <v>0</v>
      </c>
      <c r="H55" s="533" t="str">
        <f>'01-Mapa de riesgo-UO'!AQ56</f>
        <v>LEVE</v>
      </c>
      <c r="I55" s="559">
        <f>'01-Mapa de riesgo-UO'!AR56</f>
        <v>0</v>
      </c>
      <c r="J55" s="573"/>
      <c r="K55" s="574"/>
      <c r="L55" s="82">
        <f>IF('01-Mapa de riesgo-UO'!P56="No existen", "No existe control para el riesgo",'01-Mapa de riesgo-UO'!T56)</f>
        <v>0</v>
      </c>
      <c r="M55" s="82">
        <f>'01-Mapa de riesgo-UO'!Y56</f>
        <v>0</v>
      </c>
      <c r="N55" s="82">
        <f>'01-Mapa de riesgo-UO'!AD56</f>
        <v>0</v>
      </c>
      <c r="O55" s="83">
        <f>'01-Mapa de riesgo-UO'!AI56</f>
        <v>0</v>
      </c>
      <c r="P55" s="83">
        <f>'01-Mapa de riesgo-UO'!AM56</f>
        <v>0</v>
      </c>
      <c r="Q55" s="576" t="e">
        <f>'01-Mapa de riesgo-UO'!AO56</f>
        <v>#DIV/0!</v>
      </c>
      <c r="R55" s="565"/>
      <c r="S55" s="565"/>
      <c r="T55" s="115">
        <f>'01-Mapa de riesgo-UO'!AT56</f>
        <v>0</v>
      </c>
      <c r="U55" s="115">
        <f>'01-Mapa de riesgo-UO'!AU56</f>
        <v>0</v>
      </c>
      <c r="V55" s="115">
        <f>IF(T55="COMPARTIR",'01-Mapa de riesgo-UO'!AX56, IF(T55=0, 0,$H$6))</f>
        <v>0</v>
      </c>
      <c r="W55" s="110"/>
      <c r="X55" s="110"/>
      <c r="Y55" s="110"/>
      <c r="Z55" s="110"/>
      <c r="AA55" s="567"/>
    </row>
    <row r="56" spans="1:27" ht="62.45" customHeight="1" x14ac:dyDescent="0.2">
      <c r="A56" s="439"/>
      <c r="B56" s="421"/>
      <c r="C56" s="560"/>
      <c r="D56" s="560"/>
      <c r="E56" s="560"/>
      <c r="F56" s="81">
        <f>'01-Mapa de riesgo-UO'!F57</f>
        <v>0</v>
      </c>
      <c r="G56" s="560"/>
      <c r="H56" s="533"/>
      <c r="I56" s="560"/>
      <c r="J56" s="572"/>
      <c r="K56" s="574"/>
      <c r="L56" s="82">
        <f>IF('01-Mapa de riesgo-UO'!P57="No existen", "No existe control para el riesgo",'01-Mapa de riesgo-UO'!T57)</f>
        <v>0</v>
      </c>
      <c r="M56" s="82">
        <f>'01-Mapa de riesgo-UO'!Y57</f>
        <v>0</v>
      </c>
      <c r="N56" s="82">
        <f>'01-Mapa de riesgo-UO'!AD57</f>
        <v>0</v>
      </c>
      <c r="O56" s="83">
        <f>'01-Mapa de riesgo-UO'!AI57</f>
        <v>0</v>
      </c>
      <c r="P56" s="83">
        <f>'01-Mapa de riesgo-UO'!AM57</f>
        <v>0</v>
      </c>
      <c r="Q56" s="577"/>
      <c r="R56" s="565"/>
      <c r="S56" s="565"/>
      <c r="T56" s="115">
        <f>'01-Mapa de riesgo-UO'!AT57</f>
        <v>0</v>
      </c>
      <c r="U56" s="115">
        <f>'01-Mapa de riesgo-UO'!AU57</f>
        <v>0</v>
      </c>
      <c r="V56" s="115">
        <f>IF(T56="COMPARTIR",'01-Mapa de riesgo-UO'!AX57, IF(T56=0, 0,$H$6))</f>
        <v>0</v>
      </c>
      <c r="W56" s="110"/>
      <c r="X56" s="110"/>
      <c r="Y56" s="110"/>
      <c r="Z56" s="110"/>
      <c r="AA56" s="568"/>
    </row>
    <row r="57" spans="1:27" ht="62.45" customHeight="1" thickBot="1" x14ac:dyDescent="0.25">
      <c r="A57" s="439"/>
      <c r="B57" s="421"/>
      <c r="C57" s="560"/>
      <c r="D57" s="560"/>
      <c r="E57" s="560"/>
      <c r="F57" s="81">
        <f>'01-Mapa de riesgo-UO'!F58</f>
        <v>0</v>
      </c>
      <c r="G57" s="560"/>
      <c r="H57" s="533"/>
      <c r="I57" s="560"/>
      <c r="J57" s="572"/>
      <c r="K57" s="574"/>
      <c r="L57" s="82">
        <f>IF('01-Mapa de riesgo-UO'!P58="No existen", "No existe control para el riesgo",'01-Mapa de riesgo-UO'!T58)</f>
        <v>0</v>
      </c>
      <c r="M57" s="82">
        <f>'01-Mapa de riesgo-UO'!Y58</f>
        <v>0</v>
      </c>
      <c r="N57" s="82">
        <f>'01-Mapa de riesgo-UO'!AD58</f>
        <v>0</v>
      </c>
      <c r="O57" s="83">
        <f>'01-Mapa de riesgo-UO'!AI58</f>
        <v>0</v>
      </c>
      <c r="P57" s="83">
        <f>'01-Mapa de riesgo-UO'!AM58</f>
        <v>0</v>
      </c>
      <c r="Q57" s="578"/>
      <c r="R57" s="565"/>
      <c r="S57" s="565"/>
      <c r="T57" s="115">
        <f>'01-Mapa de riesgo-UO'!AT58</f>
        <v>0</v>
      </c>
      <c r="U57" s="115">
        <f>'01-Mapa de riesgo-UO'!AU58</f>
        <v>0</v>
      </c>
      <c r="V57" s="115">
        <f>IF(T57="COMPARTIR",'01-Mapa de riesgo-UO'!AX58, IF(T57=0, 0,$H$6))</f>
        <v>0</v>
      </c>
      <c r="W57" s="110"/>
      <c r="X57" s="110"/>
      <c r="Y57" s="110"/>
      <c r="Z57" s="110"/>
      <c r="AA57" s="568"/>
    </row>
    <row r="58" spans="1:27" ht="62.45" customHeight="1" x14ac:dyDescent="0.2">
      <c r="A58" s="441">
        <v>17</v>
      </c>
      <c r="B58" s="421">
        <f>'01-Mapa de riesgo-UO'!B59</f>
        <v>0</v>
      </c>
      <c r="C58" s="560">
        <f>'01-Mapa de riesgo-UO'!G59</f>
        <v>0</v>
      </c>
      <c r="D58" s="560">
        <f>'01-Mapa de riesgo-UO'!H59</f>
        <v>0</v>
      </c>
      <c r="E58" s="560">
        <f>'01-Mapa de riesgo-UO'!I59</f>
        <v>0</v>
      </c>
      <c r="F58" s="81">
        <f>'01-Mapa de riesgo-UO'!F59</f>
        <v>0</v>
      </c>
      <c r="G58" s="560">
        <f>'01-Mapa de riesgo-UO'!J59</f>
        <v>0</v>
      </c>
      <c r="H58" s="533" t="str">
        <f>'01-Mapa de riesgo-UO'!AQ59</f>
        <v>LEVE</v>
      </c>
      <c r="I58" s="559">
        <f>'01-Mapa de riesgo-UO'!AR59</f>
        <v>0</v>
      </c>
      <c r="J58" s="573"/>
      <c r="K58" s="574"/>
      <c r="L58" s="82">
        <f>IF('01-Mapa de riesgo-UO'!P59="No existen", "No existe control para el riesgo",'01-Mapa de riesgo-UO'!T59)</f>
        <v>0</v>
      </c>
      <c r="M58" s="82">
        <f>'01-Mapa de riesgo-UO'!Y59</f>
        <v>0</v>
      </c>
      <c r="N58" s="82">
        <f>'01-Mapa de riesgo-UO'!AD59</f>
        <v>0</v>
      </c>
      <c r="O58" s="83">
        <f>'01-Mapa de riesgo-UO'!AI59</f>
        <v>0</v>
      </c>
      <c r="P58" s="83">
        <f>'01-Mapa de riesgo-UO'!AM59</f>
        <v>0</v>
      </c>
      <c r="Q58" s="576" t="e">
        <f>'01-Mapa de riesgo-UO'!AO59</f>
        <v>#DIV/0!</v>
      </c>
      <c r="R58" s="565"/>
      <c r="S58" s="565"/>
      <c r="T58" s="115">
        <f>'01-Mapa de riesgo-UO'!AT59</f>
        <v>0</v>
      </c>
      <c r="U58" s="115">
        <f>'01-Mapa de riesgo-UO'!AU59</f>
        <v>0</v>
      </c>
      <c r="V58" s="115">
        <f>IF(T58="COMPARTIR",'01-Mapa de riesgo-UO'!AX59, IF(T58=0, 0,$H$6))</f>
        <v>0</v>
      </c>
      <c r="W58" s="110"/>
      <c r="X58" s="110"/>
      <c r="Y58" s="110"/>
      <c r="Z58" s="110"/>
      <c r="AA58" s="567"/>
    </row>
    <row r="59" spans="1:27" ht="62.45" customHeight="1" x14ac:dyDescent="0.2">
      <c r="A59" s="439"/>
      <c r="B59" s="421"/>
      <c r="C59" s="560"/>
      <c r="D59" s="560"/>
      <c r="E59" s="560"/>
      <c r="F59" s="81">
        <f>'01-Mapa de riesgo-UO'!F60</f>
        <v>0</v>
      </c>
      <c r="G59" s="560"/>
      <c r="H59" s="533"/>
      <c r="I59" s="560"/>
      <c r="J59" s="572"/>
      <c r="K59" s="574"/>
      <c r="L59" s="82">
        <f>IF('01-Mapa de riesgo-UO'!P60="No existen", "No existe control para el riesgo",'01-Mapa de riesgo-UO'!T60)</f>
        <v>0</v>
      </c>
      <c r="M59" s="82">
        <f>'01-Mapa de riesgo-UO'!Y60</f>
        <v>0</v>
      </c>
      <c r="N59" s="82">
        <f>'01-Mapa de riesgo-UO'!AD60</f>
        <v>0</v>
      </c>
      <c r="O59" s="83">
        <f>'01-Mapa de riesgo-UO'!AI60</f>
        <v>0</v>
      </c>
      <c r="P59" s="83">
        <f>'01-Mapa de riesgo-UO'!AM60</f>
        <v>0</v>
      </c>
      <c r="Q59" s="577"/>
      <c r="R59" s="565"/>
      <c r="S59" s="565"/>
      <c r="T59" s="115">
        <f>'01-Mapa de riesgo-UO'!AT60</f>
        <v>0</v>
      </c>
      <c r="U59" s="115">
        <f>'01-Mapa de riesgo-UO'!AU60</f>
        <v>0</v>
      </c>
      <c r="V59" s="115">
        <f>IF(T59="COMPARTIR",'01-Mapa de riesgo-UO'!AX60, IF(T59=0, 0,$H$6))</f>
        <v>0</v>
      </c>
      <c r="W59" s="110"/>
      <c r="X59" s="110"/>
      <c r="Y59" s="110"/>
      <c r="Z59" s="110"/>
      <c r="AA59" s="568"/>
    </row>
    <row r="60" spans="1:27" ht="62.45" customHeight="1" thickBot="1" x14ac:dyDescent="0.25">
      <c r="A60" s="439"/>
      <c r="B60" s="421"/>
      <c r="C60" s="560"/>
      <c r="D60" s="560"/>
      <c r="E60" s="560"/>
      <c r="F60" s="81">
        <f>'01-Mapa de riesgo-UO'!F61</f>
        <v>0</v>
      </c>
      <c r="G60" s="560"/>
      <c r="H60" s="533"/>
      <c r="I60" s="560"/>
      <c r="J60" s="572"/>
      <c r="K60" s="574"/>
      <c r="L60" s="82">
        <f>IF('01-Mapa de riesgo-UO'!P61="No existen", "No existe control para el riesgo",'01-Mapa de riesgo-UO'!T61)</f>
        <v>0</v>
      </c>
      <c r="M60" s="82">
        <f>'01-Mapa de riesgo-UO'!Y61</f>
        <v>0</v>
      </c>
      <c r="N60" s="82">
        <f>'01-Mapa de riesgo-UO'!AD61</f>
        <v>0</v>
      </c>
      <c r="O60" s="83">
        <f>'01-Mapa de riesgo-UO'!AI61</f>
        <v>0</v>
      </c>
      <c r="P60" s="83">
        <f>'01-Mapa de riesgo-UO'!AM61</f>
        <v>0</v>
      </c>
      <c r="Q60" s="578"/>
      <c r="R60" s="565"/>
      <c r="S60" s="565"/>
      <c r="T60" s="115">
        <f>'01-Mapa de riesgo-UO'!AT61</f>
        <v>0</v>
      </c>
      <c r="U60" s="115">
        <f>'01-Mapa de riesgo-UO'!AU61</f>
        <v>0</v>
      </c>
      <c r="V60" s="115">
        <f>IF(T60="COMPARTIR",'01-Mapa de riesgo-UO'!AX61, IF(T60=0, 0,$H$6))</f>
        <v>0</v>
      </c>
      <c r="W60" s="110"/>
      <c r="X60" s="110"/>
      <c r="Y60" s="110"/>
      <c r="Z60" s="110"/>
      <c r="AA60" s="568"/>
    </row>
    <row r="61" spans="1:27" ht="62.45" customHeight="1" x14ac:dyDescent="0.2">
      <c r="A61" s="441">
        <v>18</v>
      </c>
      <c r="B61" s="421">
        <f>'01-Mapa de riesgo-UO'!B62</f>
        <v>0</v>
      </c>
      <c r="C61" s="560">
        <f>'01-Mapa de riesgo-UO'!G62</f>
        <v>0</v>
      </c>
      <c r="D61" s="560">
        <f>'01-Mapa de riesgo-UO'!H62</f>
        <v>0</v>
      </c>
      <c r="E61" s="560">
        <f>'01-Mapa de riesgo-UO'!I62</f>
        <v>0</v>
      </c>
      <c r="F61" s="81">
        <f>'01-Mapa de riesgo-UO'!F62</f>
        <v>0</v>
      </c>
      <c r="G61" s="560">
        <f>'01-Mapa de riesgo-UO'!J62</f>
        <v>0</v>
      </c>
      <c r="H61" s="533" t="str">
        <f>'01-Mapa de riesgo-UO'!AQ62</f>
        <v>LEVE</v>
      </c>
      <c r="I61" s="559">
        <f>'01-Mapa de riesgo-UO'!AR62</f>
        <v>0</v>
      </c>
      <c r="J61" s="573"/>
      <c r="K61" s="574"/>
      <c r="L61" s="82">
        <f>IF('01-Mapa de riesgo-UO'!P62="No existen", "No existe control para el riesgo",'01-Mapa de riesgo-UO'!T62)</f>
        <v>0</v>
      </c>
      <c r="M61" s="82">
        <f>'01-Mapa de riesgo-UO'!Y62</f>
        <v>0</v>
      </c>
      <c r="N61" s="82">
        <f>'01-Mapa de riesgo-UO'!AD62</f>
        <v>0</v>
      </c>
      <c r="O61" s="83">
        <f>'01-Mapa de riesgo-UO'!AI62</f>
        <v>0</v>
      </c>
      <c r="P61" s="83">
        <f>'01-Mapa de riesgo-UO'!AM62</f>
        <v>0</v>
      </c>
      <c r="Q61" s="576" t="e">
        <f>'01-Mapa de riesgo-UO'!AO62</f>
        <v>#DIV/0!</v>
      </c>
      <c r="R61" s="565"/>
      <c r="S61" s="565"/>
      <c r="T61" s="115">
        <f>'01-Mapa de riesgo-UO'!AT62</f>
        <v>0</v>
      </c>
      <c r="U61" s="115">
        <f>'01-Mapa de riesgo-UO'!AU62</f>
        <v>0</v>
      </c>
      <c r="V61" s="115">
        <f>IF(T61="COMPARTIR",'01-Mapa de riesgo-UO'!AX62, IF(T61=0, 0,$H$6))</f>
        <v>0</v>
      </c>
      <c r="W61" s="110"/>
      <c r="X61" s="110"/>
      <c r="Y61" s="110"/>
      <c r="Z61" s="110"/>
      <c r="AA61" s="567"/>
    </row>
    <row r="62" spans="1:27" ht="62.45" customHeight="1" x14ac:dyDescent="0.2">
      <c r="A62" s="439"/>
      <c r="B62" s="421"/>
      <c r="C62" s="560"/>
      <c r="D62" s="560"/>
      <c r="E62" s="560"/>
      <c r="F62" s="81">
        <f>'01-Mapa de riesgo-UO'!F63</f>
        <v>0</v>
      </c>
      <c r="G62" s="560"/>
      <c r="H62" s="533"/>
      <c r="I62" s="560"/>
      <c r="J62" s="572"/>
      <c r="K62" s="574"/>
      <c r="L62" s="82">
        <f>IF('01-Mapa de riesgo-UO'!P63="No existen", "No existe control para el riesgo",'01-Mapa de riesgo-UO'!T63)</f>
        <v>0</v>
      </c>
      <c r="M62" s="82">
        <f>'01-Mapa de riesgo-UO'!Y63</f>
        <v>0</v>
      </c>
      <c r="N62" s="82">
        <f>'01-Mapa de riesgo-UO'!AD63</f>
        <v>0</v>
      </c>
      <c r="O62" s="83">
        <f>'01-Mapa de riesgo-UO'!AI63</f>
        <v>0</v>
      </c>
      <c r="P62" s="83">
        <f>'01-Mapa de riesgo-UO'!AM63</f>
        <v>0</v>
      </c>
      <c r="Q62" s="577"/>
      <c r="R62" s="565"/>
      <c r="S62" s="565"/>
      <c r="T62" s="115">
        <f>'01-Mapa de riesgo-UO'!AT63</f>
        <v>0</v>
      </c>
      <c r="U62" s="115">
        <f>'01-Mapa de riesgo-UO'!AU63</f>
        <v>0</v>
      </c>
      <c r="V62" s="115">
        <f>IF(T62="COMPARTIR",'01-Mapa de riesgo-UO'!AX63, IF(T62=0, 0,$H$6))</f>
        <v>0</v>
      </c>
      <c r="W62" s="110"/>
      <c r="X62" s="110"/>
      <c r="Y62" s="110"/>
      <c r="Z62" s="110"/>
      <c r="AA62" s="568"/>
    </row>
    <row r="63" spans="1:27" ht="62.45" customHeight="1" thickBot="1" x14ac:dyDescent="0.25">
      <c r="A63" s="439"/>
      <c r="B63" s="421"/>
      <c r="C63" s="560"/>
      <c r="D63" s="560"/>
      <c r="E63" s="560"/>
      <c r="F63" s="81">
        <f>'01-Mapa de riesgo-UO'!F64</f>
        <v>0</v>
      </c>
      <c r="G63" s="560"/>
      <c r="H63" s="533"/>
      <c r="I63" s="560"/>
      <c r="J63" s="572"/>
      <c r="K63" s="574"/>
      <c r="L63" s="82">
        <f>IF('01-Mapa de riesgo-UO'!P64="No existen", "No existe control para el riesgo",'01-Mapa de riesgo-UO'!T64)</f>
        <v>0</v>
      </c>
      <c r="M63" s="82">
        <f>'01-Mapa de riesgo-UO'!Y64</f>
        <v>0</v>
      </c>
      <c r="N63" s="82">
        <f>'01-Mapa de riesgo-UO'!AD64</f>
        <v>0</v>
      </c>
      <c r="O63" s="83">
        <f>'01-Mapa de riesgo-UO'!AI64</f>
        <v>0</v>
      </c>
      <c r="P63" s="83">
        <f>'01-Mapa de riesgo-UO'!AM64</f>
        <v>0</v>
      </c>
      <c r="Q63" s="578"/>
      <c r="R63" s="565"/>
      <c r="S63" s="565"/>
      <c r="T63" s="115">
        <f>'01-Mapa de riesgo-UO'!AT64</f>
        <v>0</v>
      </c>
      <c r="U63" s="115">
        <f>'01-Mapa de riesgo-UO'!AU64</f>
        <v>0</v>
      </c>
      <c r="V63" s="115">
        <f>IF(T63="COMPARTIR",'01-Mapa de riesgo-UO'!AX64, IF(T63=0, 0,$H$6))</f>
        <v>0</v>
      </c>
      <c r="W63" s="110"/>
      <c r="X63" s="110"/>
      <c r="Y63" s="110"/>
      <c r="Z63" s="110"/>
      <c r="AA63" s="568"/>
    </row>
    <row r="64" spans="1:27" ht="62.45" customHeight="1" x14ac:dyDescent="0.2">
      <c r="A64" s="441">
        <v>19</v>
      </c>
      <c r="B64" s="421">
        <f>'01-Mapa de riesgo-UO'!B65</f>
        <v>0</v>
      </c>
      <c r="C64" s="560">
        <f>'01-Mapa de riesgo-UO'!G65</f>
        <v>0</v>
      </c>
      <c r="D64" s="560">
        <f>'01-Mapa de riesgo-UO'!H65</f>
        <v>0</v>
      </c>
      <c r="E64" s="560">
        <f>'01-Mapa de riesgo-UO'!I65</f>
        <v>0</v>
      </c>
      <c r="F64" s="81">
        <f>'01-Mapa de riesgo-UO'!F65</f>
        <v>0</v>
      </c>
      <c r="G64" s="560">
        <f>'01-Mapa de riesgo-UO'!J65</f>
        <v>0</v>
      </c>
      <c r="H64" s="533" t="str">
        <f>'01-Mapa de riesgo-UO'!AQ65</f>
        <v>LEVE</v>
      </c>
      <c r="I64" s="559">
        <f>'01-Mapa de riesgo-UO'!AR65</f>
        <v>0</v>
      </c>
      <c r="J64" s="571"/>
      <c r="K64" s="574"/>
      <c r="L64" s="82">
        <f>IF('01-Mapa de riesgo-UO'!P65="No existen", "No existe control para el riesgo",'01-Mapa de riesgo-UO'!T65)</f>
        <v>0</v>
      </c>
      <c r="M64" s="82">
        <f>'01-Mapa de riesgo-UO'!Y65</f>
        <v>0</v>
      </c>
      <c r="N64" s="82">
        <f>'01-Mapa de riesgo-UO'!AD65</f>
        <v>0</v>
      </c>
      <c r="O64" s="83">
        <f>'01-Mapa de riesgo-UO'!AI65</f>
        <v>0</v>
      </c>
      <c r="P64" s="83">
        <f>'01-Mapa de riesgo-UO'!AM65</f>
        <v>0</v>
      </c>
      <c r="Q64" s="576" t="e">
        <f>'01-Mapa de riesgo-UO'!AO65</f>
        <v>#DIV/0!</v>
      </c>
      <c r="R64" s="565"/>
      <c r="S64" s="565"/>
      <c r="T64" s="115">
        <f>'01-Mapa de riesgo-UO'!AT65</f>
        <v>0</v>
      </c>
      <c r="U64" s="115">
        <f>'01-Mapa de riesgo-UO'!AU65</f>
        <v>0</v>
      </c>
      <c r="V64" s="115">
        <f>IF(T64="COMPARTIR",'01-Mapa de riesgo-UO'!AX65, IF(T64=0, 0,$H$6))</f>
        <v>0</v>
      </c>
      <c r="W64" s="110"/>
      <c r="X64" s="110"/>
      <c r="Y64" s="110"/>
      <c r="Z64" s="110"/>
      <c r="AA64" s="567"/>
    </row>
    <row r="65" spans="1:27" ht="62.45" customHeight="1" x14ac:dyDescent="0.2">
      <c r="A65" s="439"/>
      <c r="B65" s="421"/>
      <c r="C65" s="560"/>
      <c r="D65" s="560"/>
      <c r="E65" s="560"/>
      <c r="F65" s="81">
        <f>'01-Mapa de riesgo-UO'!F66</f>
        <v>0</v>
      </c>
      <c r="G65" s="560"/>
      <c r="H65" s="533"/>
      <c r="I65" s="560"/>
      <c r="J65" s="572"/>
      <c r="K65" s="574"/>
      <c r="L65" s="82">
        <f>IF('01-Mapa de riesgo-UO'!P66="No existen", "No existe control para el riesgo",'01-Mapa de riesgo-UO'!T66)</f>
        <v>0</v>
      </c>
      <c r="M65" s="82">
        <f>'01-Mapa de riesgo-UO'!Y66</f>
        <v>0</v>
      </c>
      <c r="N65" s="82">
        <f>'01-Mapa de riesgo-UO'!AD66</f>
        <v>0</v>
      </c>
      <c r="O65" s="83">
        <f>'01-Mapa de riesgo-UO'!AI66</f>
        <v>0</v>
      </c>
      <c r="P65" s="83">
        <f>'01-Mapa de riesgo-UO'!AM66</f>
        <v>0</v>
      </c>
      <c r="Q65" s="577"/>
      <c r="R65" s="565"/>
      <c r="S65" s="565"/>
      <c r="T65" s="115">
        <f>'01-Mapa de riesgo-UO'!AT66</f>
        <v>0</v>
      </c>
      <c r="U65" s="115">
        <f>'01-Mapa de riesgo-UO'!AU66</f>
        <v>0</v>
      </c>
      <c r="V65" s="115">
        <f>IF(T65="COMPARTIR",'01-Mapa de riesgo-UO'!AX66, IF(T65=0, 0,$H$6))</f>
        <v>0</v>
      </c>
      <c r="W65" s="110"/>
      <c r="X65" s="110"/>
      <c r="Y65" s="110"/>
      <c r="Z65" s="110"/>
      <c r="AA65" s="568"/>
    </row>
    <row r="66" spans="1:27" ht="62.45" customHeight="1" thickBot="1" x14ac:dyDescent="0.25">
      <c r="A66" s="439"/>
      <c r="B66" s="421"/>
      <c r="C66" s="560"/>
      <c r="D66" s="560"/>
      <c r="E66" s="560"/>
      <c r="F66" s="81">
        <f>'01-Mapa de riesgo-UO'!F67</f>
        <v>0</v>
      </c>
      <c r="G66" s="560"/>
      <c r="H66" s="533"/>
      <c r="I66" s="560"/>
      <c r="J66" s="572"/>
      <c r="K66" s="574"/>
      <c r="L66" s="82">
        <f>IF('01-Mapa de riesgo-UO'!P67="No existen", "No existe control para el riesgo",'01-Mapa de riesgo-UO'!T67)</f>
        <v>0</v>
      </c>
      <c r="M66" s="82">
        <f>'01-Mapa de riesgo-UO'!Y67</f>
        <v>0</v>
      </c>
      <c r="N66" s="82">
        <f>'01-Mapa de riesgo-UO'!AD67</f>
        <v>0</v>
      </c>
      <c r="O66" s="83">
        <f>'01-Mapa de riesgo-UO'!AI67</f>
        <v>0</v>
      </c>
      <c r="P66" s="83">
        <f>'01-Mapa de riesgo-UO'!AM67</f>
        <v>0</v>
      </c>
      <c r="Q66" s="578"/>
      <c r="R66" s="565"/>
      <c r="S66" s="565"/>
      <c r="T66" s="115">
        <f>'01-Mapa de riesgo-UO'!AT67</f>
        <v>0</v>
      </c>
      <c r="U66" s="115">
        <f>'01-Mapa de riesgo-UO'!AU67</f>
        <v>0</v>
      </c>
      <c r="V66" s="115">
        <f>IF(T66="COMPARTIR",'01-Mapa de riesgo-UO'!AX67, IF(T66=0, 0,$H$6))</f>
        <v>0</v>
      </c>
      <c r="W66" s="110"/>
      <c r="X66" s="110"/>
      <c r="Y66" s="110"/>
      <c r="Z66" s="110"/>
      <c r="AA66" s="568"/>
    </row>
    <row r="67" spans="1:27" ht="62.45" customHeight="1" x14ac:dyDescent="0.2">
      <c r="A67" s="441">
        <v>20</v>
      </c>
      <c r="B67" s="421">
        <f>'01-Mapa de riesgo-UO'!B68</f>
        <v>0</v>
      </c>
      <c r="C67" s="560">
        <f>'01-Mapa de riesgo-UO'!G68</f>
        <v>0</v>
      </c>
      <c r="D67" s="560">
        <f>'01-Mapa de riesgo-UO'!H68</f>
        <v>0</v>
      </c>
      <c r="E67" s="560">
        <f>'01-Mapa de riesgo-UO'!I68</f>
        <v>0</v>
      </c>
      <c r="F67" s="81">
        <f>'01-Mapa de riesgo-UO'!F68</f>
        <v>0</v>
      </c>
      <c r="G67" s="560">
        <f>'01-Mapa de riesgo-UO'!J68</f>
        <v>0</v>
      </c>
      <c r="H67" s="533" t="str">
        <f>'01-Mapa de riesgo-UO'!AQ68</f>
        <v>LEVE</v>
      </c>
      <c r="I67" s="559">
        <f>'01-Mapa de riesgo-UO'!AR68</f>
        <v>0</v>
      </c>
      <c r="J67" s="571"/>
      <c r="K67" s="574"/>
      <c r="L67" s="82">
        <f>IF('01-Mapa de riesgo-UO'!P68="No existen", "No existe control para el riesgo",'01-Mapa de riesgo-UO'!T68)</f>
        <v>0</v>
      </c>
      <c r="M67" s="82">
        <f>'01-Mapa de riesgo-UO'!Y68</f>
        <v>0</v>
      </c>
      <c r="N67" s="82">
        <f>'01-Mapa de riesgo-UO'!AD68</f>
        <v>0</v>
      </c>
      <c r="O67" s="83">
        <f>'01-Mapa de riesgo-UO'!AI68</f>
        <v>0</v>
      </c>
      <c r="P67" s="83">
        <f>'01-Mapa de riesgo-UO'!AM68</f>
        <v>0</v>
      </c>
      <c r="Q67" s="576" t="e">
        <f>'01-Mapa de riesgo-UO'!AO68</f>
        <v>#DIV/0!</v>
      </c>
      <c r="R67" s="565"/>
      <c r="S67" s="565"/>
      <c r="T67" s="115">
        <f>'01-Mapa de riesgo-UO'!AT68</f>
        <v>0</v>
      </c>
      <c r="U67" s="115">
        <f>'01-Mapa de riesgo-UO'!AU68</f>
        <v>0</v>
      </c>
      <c r="V67" s="115">
        <f>IF(T67="COMPARTIR",'01-Mapa de riesgo-UO'!AX68, IF(T67=0, 0,$H$6))</f>
        <v>0</v>
      </c>
      <c r="W67" s="110"/>
      <c r="X67" s="110"/>
      <c r="Y67" s="110"/>
      <c r="Z67" s="110"/>
      <c r="AA67" s="567"/>
    </row>
    <row r="68" spans="1:27" ht="62.45" customHeight="1" x14ac:dyDescent="0.2">
      <c r="A68" s="439"/>
      <c r="B68" s="421"/>
      <c r="C68" s="560"/>
      <c r="D68" s="560"/>
      <c r="E68" s="560"/>
      <c r="F68" s="81">
        <f>'01-Mapa de riesgo-UO'!F69</f>
        <v>0</v>
      </c>
      <c r="G68" s="560"/>
      <c r="H68" s="533"/>
      <c r="I68" s="560"/>
      <c r="J68" s="572"/>
      <c r="K68" s="574"/>
      <c r="L68" s="82">
        <f>IF('01-Mapa de riesgo-UO'!P69="No existen", "No existe control para el riesgo",'01-Mapa de riesgo-UO'!T69)</f>
        <v>0</v>
      </c>
      <c r="M68" s="82">
        <f>'01-Mapa de riesgo-UO'!Y69</f>
        <v>0</v>
      </c>
      <c r="N68" s="82">
        <f>'01-Mapa de riesgo-UO'!AD69</f>
        <v>0</v>
      </c>
      <c r="O68" s="83">
        <f>'01-Mapa de riesgo-UO'!AI69</f>
        <v>0</v>
      </c>
      <c r="P68" s="83">
        <f>'01-Mapa de riesgo-UO'!AM69</f>
        <v>0</v>
      </c>
      <c r="Q68" s="577"/>
      <c r="R68" s="565"/>
      <c r="S68" s="565"/>
      <c r="T68" s="115">
        <f>'01-Mapa de riesgo-UO'!AT69</f>
        <v>0</v>
      </c>
      <c r="U68" s="115">
        <f>'01-Mapa de riesgo-UO'!AU69</f>
        <v>0</v>
      </c>
      <c r="V68" s="115">
        <f>IF(T68="COMPARTIR",'01-Mapa de riesgo-UO'!AX69, IF(T68=0, 0,$H$6))</f>
        <v>0</v>
      </c>
      <c r="W68" s="110"/>
      <c r="X68" s="110"/>
      <c r="Y68" s="110"/>
      <c r="Z68" s="110"/>
      <c r="AA68" s="568"/>
    </row>
    <row r="69" spans="1:27" ht="62.45" customHeight="1" thickBot="1" x14ac:dyDescent="0.25">
      <c r="A69" s="439"/>
      <c r="B69" s="421"/>
      <c r="C69" s="560"/>
      <c r="D69" s="560"/>
      <c r="E69" s="560"/>
      <c r="F69" s="81">
        <f>'01-Mapa de riesgo-UO'!F70</f>
        <v>0</v>
      </c>
      <c r="G69" s="560"/>
      <c r="H69" s="533"/>
      <c r="I69" s="560"/>
      <c r="J69" s="572"/>
      <c r="K69" s="574"/>
      <c r="L69" s="82">
        <f>IF('01-Mapa de riesgo-UO'!P70="No existen", "No existe control para el riesgo",'01-Mapa de riesgo-UO'!T70)</f>
        <v>0</v>
      </c>
      <c r="M69" s="82">
        <f>'01-Mapa de riesgo-UO'!Y70</f>
        <v>0</v>
      </c>
      <c r="N69" s="82">
        <f>'01-Mapa de riesgo-UO'!AD70</f>
        <v>0</v>
      </c>
      <c r="O69" s="83">
        <f>'01-Mapa de riesgo-UO'!AI70</f>
        <v>0</v>
      </c>
      <c r="P69" s="83">
        <f>'01-Mapa de riesgo-UO'!AM70</f>
        <v>0</v>
      </c>
      <c r="Q69" s="578"/>
      <c r="R69" s="565"/>
      <c r="S69" s="565"/>
      <c r="T69" s="115">
        <f>'01-Mapa de riesgo-UO'!AT70</f>
        <v>0</v>
      </c>
      <c r="U69" s="115">
        <f>'01-Mapa de riesgo-UO'!AU70</f>
        <v>0</v>
      </c>
      <c r="V69" s="115">
        <f>IF(T69="COMPARTIR",'01-Mapa de riesgo-UO'!AX70, IF(T69=0, 0,$H$6))</f>
        <v>0</v>
      </c>
      <c r="W69" s="110"/>
      <c r="X69" s="110"/>
      <c r="Y69" s="110"/>
      <c r="Z69" s="110"/>
      <c r="AA69" s="568"/>
    </row>
    <row r="70" spans="1:27" ht="62.45" customHeight="1" x14ac:dyDescent="0.2">
      <c r="A70" s="441">
        <v>21</v>
      </c>
      <c r="B70" s="421">
        <f>'01-Mapa de riesgo-UO'!B71</f>
        <v>0</v>
      </c>
      <c r="C70" s="560">
        <f>'01-Mapa de riesgo-UO'!G71</f>
        <v>0</v>
      </c>
      <c r="D70" s="560">
        <f>'01-Mapa de riesgo-UO'!H71</f>
        <v>0</v>
      </c>
      <c r="E70" s="560">
        <f>'01-Mapa de riesgo-UO'!I71</f>
        <v>0</v>
      </c>
      <c r="F70" s="81">
        <f>'01-Mapa de riesgo-UO'!F71</f>
        <v>0</v>
      </c>
      <c r="G70" s="560">
        <f>'01-Mapa de riesgo-UO'!J71</f>
        <v>0</v>
      </c>
      <c r="H70" s="533" t="str">
        <f>'01-Mapa de riesgo-UO'!AQ71</f>
        <v>LEVE</v>
      </c>
      <c r="I70" s="559">
        <f>'01-Mapa de riesgo-UO'!AR71</f>
        <v>0</v>
      </c>
      <c r="J70" s="573"/>
      <c r="K70" s="574"/>
      <c r="L70" s="82">
        <f>IF('01-Mapa de riesgo-UO'!P71="No existen", "No existe control para el riesgo",'01-Mapa de riesgo-UO'!T71)</f>
        <v>0</v>
      </c>
      <c r="M70" s="82">
        <f>'01-Mapa de riesgo-UO'!Y71</f>
        <v>0</v>
      </c>
      <c r="N70" s="82">
        <f>'01-Mapa de riesgo-UO'!AD71</f>
        <v>0</v>
      </c>
      <c r="O70" s="83">
        <f>'01-Mapa de riesgo-UO'!AI71</f>
        <v>0</v>
      </c>
      <c r="P70" s="83">
        <f>'01-Mapa de riesgo-UO'!AM71</f>
        <v>0</v>
      </c>
      <c r="Q70" s="576" t="e">
        <f>'01-Mapa de riesgo-UO'!AO71</f>
        <v>#DIV/0!</v>
      </c>
      <c r="R70" s="565"/>
      <c r="S70" s="565"/>
      <c r="T70" s="115">
        <f>'01-Mapa de riesgo-UO'!AT71</f>
        <v>0</v>
      </c>
      <c r="U70" s="115">
        <f>'01-Mapa de riesgo-UO'!AU71</f>
        <v>0</v>
      </c>
      <c r="V70" s="115">
        <f>IF(T70="COMPARTIR",'01-Mapa de riesgo-UO'!AX71, IF(T70=0, 0,$H$6))</f>
        <v>0</v>
      </c>
      <c r="W70" s="110"/>
      <c r="X70" s="110"/>
      <c r="Y70" s="110"/>
      <c r="Z70" s="110"/>
      <c r="AA70" s="567"/>
    </row>
    <row r="71" spans="1:27" ht="62.45" customHeight="1" x14ac:dyDescent="0.2">
      <c r="A71" s="439"/>
      <c r="B71" s="421"/>
      <c r="C71" s="560"/>
      <c r="D71" s="560"/>
      <c r="E71" s="560"/>
      <c r="F71" s="81">
        <f>'01-Mapa de riesgo-UO'!F72</f>
        <v>0</v>
      </c>
      <c r="G71" s="560"/>
      <c r="H71" s="533"/>
      <c r="I71" s="560"/>
      <c r="J71" s="572"/>
      <c r="K71" s="574"/>
      <c r="L71" s="82">
        <f>IF('01-Mapa de riesgo-UO'!P72="No existen", "No existe control para el riesgo",'01-Mapa de riesgo-UO'!T72)</f>
        <v>0</v>
      </c>
      <c r="M71" s="82">
        <f>'01-Mapa de riesgo-UO'!Y72</f>
        <v>0</v>
      </c>
      <c r="N71" s="82">
        <f>'01-Mapa de riesgo-UO'!AD72</f>
        <v>0</v>
      </c>
      <c r="O71" s="83">
        <f>'01-Mapa de riesgo-UO'!AI72</f>
        <v>0</v>
      </c>
      <c r="P71" s="83">
        <f>'01-Mapa de riesgo-UO'!AM72</f>
        <v>0</v>
      </c>
      <c r="Q71" s="577"/>
      <c r="R71" s="565"/>
      <c r="S71" s="565"/>
      <c r="T71" s="115">
        <f>'01-Mapa de riesgo-UO'!AT72</f>
        <v>0</v>
      </c>
      <c r="U71" s="115">
        <f>'01-Mapa de riesgo-UO'!AU72</f>
        <v>0</v>
      </c>
      <c r="V71" s="115">
        <f>IF(T71="COMPARTIR",'01-Mapa de riesgo-UO'!AX72, IF(T71=0, 0,$H$6))</f>
        <v>0</v>
      </c>
      <c r="W71" s="110"/>
      <c r="X71" s="110"/>
      <c r="Y71" s="110"/>
      <c r="Z71" s="110"/>
      <c r="AA71" s="568"/>
    </row>
    <row r="72" spans="1:27" ht="62.45" customHeight="1" thickBot="1" x14ac:dyDescent="0.25">
      <c r="A72" s="439"/>
      <c r="B72" s="421"/>
      <c r="C72" s="560"/>
      <c r="D72" s="560"/>
      <c r="E72" s="560"/>
      <c r="F72" s="81">
        <f>'01-Mapa de riesgo-UO'!F73</f>
        <v>0</v>
      </c>
      <c r="G72" s="560"/>
      <c r="H72" s="533"/>
      <c r="I72" s="560"/>
      <c r="J72" s="572"/>
      <c r="K72" s="574"/>
      <c r="L72" s="82">
        <f>IF('01-Mapa de riesgo-UO'!P73="No existen", "No existe control para el riesgo",'01-Mapa de riesgo-UO'!T73)</f>
        <v>0</v>
      </c>
      <c r="M72" s="82">
        <f>'01-Mapa de riesgo-UO'!Y73</f>
        <v>0</v>
      </c>
      <c r="N72" s="82">
        <f>'01-Mapa de riesgo-UO'!AD73</f>
        <v>0</v>
      </c>
      <c r="O72" s="83">
        <f>'01-Mapa de riesgo-UO'!AI73</f>
        <v>0</v>
      </c>
      <c r="P72" s="83">
        <f>'01-Mapa de riesgo-UO'!AM73</f>
        <v>0</v>
      </c>
      <c r="Q72" s="578"/>
      <c r="R72" s="565"/>
      <c r="S72" s="565"/>
      <c r="T72" s="115">
        <f>'01-Mapa de riesgo-UO'!AT73</f>
        <v>0</v>
      </c>
      <c r="U72" s="115">
        <f>'01-Mapa de riesgo-UO'!AU73</f>
        <v>0</v>
      </c>
      <c r="V72" s="115">
        <f>IF(T72="COMPARTIR",'01-Mapa de riesgo-UO'!AX73, IF(T72=0, 0,$H$6))</f>
        <v>0</v>
      </c>
      <c r="W72" s="110"/>
      <c r="X72" s="110"/>
      <c r="Y72" s="110"/>
      <c r="Z72" s="110"/>
      <c r="AA72" s="568"/>
    </row>
    <row r="73" spans="1:27" ht="62.45" customHeight="1" x14ac:dyDescent="0.2">
      <c r="A73" s="441">
        <v>22</v>
      </c>
      <c r="B73" s="421">
        <f>'01-Mapa de riesgo-UO'!B74</f>
        <v>0</v>
      </c>
      <c r="C73" s="560">
        <f>'01-Mapa de riesgo-UO'!G74</f>
        <v>0</v>
      </c>
      <c r="D73" s="560">
        <f>'01-Mapa de riesgo-UO'!H74</f>
        <v>0</v>
      </c>
      <c r="E73" s="560">
        <f>'01-Mapa de riesgo-UO'!I74</f>
        <v>0</v>
      </c>
      <c r="F73" s="81">
        <f>'01-Mapa de riesgo-UO'!F74</f>
        <v>0</v>
      </c>
      <c r="G73" s="560">
        <f>'01-Mapa de riesgo-UO'!J74</f>
        <v>0</v>
      </c>
      <c r="H73" s="533" t="str">
        <f>'01-Mapa de riesgo-UO'!AQ74</f>
        <v>LEVE</v>
      </c>
      <c r="I73" s="559">
        <f>'01-Mapa de riesgo-UO'!AR74</f>
        <v>0</v>
      </c>
      <c r="J73" s="573"/>
      <c r="K73" s="574"/>
      <c r="L73" s="82">
        <f>IF('01-Mapa de riesgo-UO'!P74="No existen", "No existe control para el riesgo",'01-Mapa de riesgo-UO'!T74)</f>
        <v>0</v>
      </c>
      <c r="M73" s="82">
        <f>'01-Mapa de riesgo-UO'!Y74</f>
        <v>0</v>
      </c>
      <c r="N73" s="82">
        <f>'01-Mapa de riesgo-UO'!AD74</f>
        <v>0</v>
      </c>
      <c r="O73" s="83">
        <f>'01-Mapa de riesgo-UO'!AI74</f>
        <v>0</v>
      </c>
      <c r="P73" s="83">
        <f>'01-Mapa de riesgo-UO'!AM74</f>
        <v>0</v>
      </c>
      <c r="Q73" s="576" t="e">
        <f>'01-Mapa de riesgo-UO'!AO74</f>
        <v>#DIV/0!</v>
      </c>
      <c r="R73" s="565"/>
      <c r="S73" s="565"/>
      <c r="T73" s="115">
        <f>'01-Mapa de riesgo-UO'!AT74</f>
        <v>0</v>
      </c>
      <c r="U73" s="115">
        <f>'01-Mapa de riesgo-UO'!AU74</f>
        <v>0</v>
      </c>
      <c r="V73" s="115">
        <f>IF(T73="COMPARTIR",'01-Mapa de riesgo-UO'!AX74, IF(T73=0, 0,$H$6))</f>
        <v>0</v>
      </c>
      <c r="W73" s="110"/>
      <c r="X73" s="110"/>
      <c r="Y73" s="110"/>
      <c r="Z73" s="110"/>
      <c r="AA73" s="567"/>
    </row>
    <row r="74" spans="1:27" ht="62.45" customHeight="1" x14ac:dyDescent="0.2">
      <c r="A74" s="439"/>
      <c r="B74" s="421"/>
      <c r="C74" s="560"/>
      <c r="D74" s="560"/>
      <c r="E74" s="560"/>
      <c r="F74" s="81">
        <f>'01-Mapa de riesgo-UO'!F75</f>
        <v>0</v>
      </c>
      <c r="G74" s="560"/>
      <c r="H74" s="533"/>
      <c r="I74" s="560"/>
      <c r="J74" s="572"/>
      <c r="K74" s="574"/>
      <c r="L74" s="82">
        <f>IF('01-Mapa de riesgo-UO'!P75="No existen", "No existe control para el riesgo",'01-Mapa de riesgo-UO'!T75)</f>
        <v>0</v>
      </c>
      <c r="M74" s="82">
        <f>'01-Mapa de riesgo-UO'!Y75</f>
        <v>0</v>
      </c>
      <c r="N74" s="82">
        <f>'01-Mapa de riesgo-UO'!AD75</f>
        <v>0</v>
      </c>
      <c r="O74" s="83">
        <f>'01-Mapa de riesgo-UO'!AI75</f>
        <v>0</v>
      </c>
      <c r="P74" s="83">
        <f>'01-Mapa de riesgo-UO'!AM75</f>
        <v>0</v>
      </c>
      <c r="Q74" s="577"/>
      <c r="R74" s="565"/>
      <c r="S74" s="565"/>
      <c r="T74" s="115">
        <f>'01-Mapa de riesgo-UO'!AT75</f>
        <v>0</v>
      </c>
      <c r="U74" s="115">
        <f>'01-Mapa de riesgo-UO'!AU75</f>
        <v>0</v>
      </c>
      <c r="V74" s="115">
        <f>IF(T74="COMPARTIR",'01-Mapa de riesgo-UO'!AX75, IF(T74=0, 0,$H$6))</f>
        <v>0</v>
      </c>
      <c r="W74" s="110"/>
      <c r="X74" s="110"/>
      <c r="Y74" s="110"/>
      <c r="Z74" s="110"/>
      <c r="AA74" s="568"/>
    </row>
    <row r="75" spans="1:27" ht="62.45" customHeight="1" thickBot="1" x14ac:dyDescent="0.25">
      <c r="A75" s="439"/>
      <c r="B75" s="506"/>
      <c r="C75" s="599"/>
      <c r="D75" s="599"/>
      <c r="E75" s="599"/>
      <c r="F75" s="116">
        <f>'01-Mapa de riesgo-UO'!F76</f>
        <v>0</v>
      </c>
      <c r="G75" s="599"/>
      <c r="H75" s="534"/>
      <c r="I75" s="599"/>
      <c r="J75" s="600"/>
      <c r="K75" s="601"/>
      <c r="L75" s="117">
        <f>IF('01-Mapa de riesgo-UO'!P76="No existen", "No existe control para el riesgo",'01-Mapa de riesgo-UO'!T76)</f>
        <v>0</v>
      </c>
      <c r="M75" s="117">
        <f>'01-Mapa de riesgo-UO'!Y76</f>
        <v>0</v>
      </c>
      <c r="N75" s="117">
        <f>'01-Mapa de riesgo-UO'!AD76</f>
        <v>0</v>
      </c>
      <c r="O75" s="197">
        <f>'01-Mapa de riesgo-UO'!AI76</f>
        <v>0</v>
      </c>
      <c r="P75" s="197">
        <f>'01-Mapa de riesgo-UO'!AM76</f>
        <v>0</v>
      </c>
      <c r="Q75" s="603"/>
      <c r="R75" s="598"/>
      <c r="S75" s="598"/>
      <c r="T75" s="118">
        <f>'01-Mapa de riesgo-UO'!AT76</f>
        <v>0</v>
      </c>
      <c r="U75" s="118">
        <f>'01-Mapa de riesgo-UO'!AU76</f>
        <v>0</v>
      </c>
      <c r="V75" s="118">
        <f>IF(T75="COMPARTIR",'01-Mapa de riesgo-UO'!AX76, IF(T75=0, 0,$H$6))</f>
        <v>0</v>
      </c>
      <c r="W75" s="119"/>
      <c r="X75" s="119"/>
      <c r="Y75" s="119"/>
      <c r="Z75" s="119"/>
      <c r="AA75" s="597"/>
    </row>
    <row r="76" spans="1:27" x14ac:dyDescent="0.2">
      <c r="A76" s="21"/>
      <c r="B76" s="21"/>
      <c r="C76" s="22"/>
      <c r="D76" s="22"/>
      <c r="E76" s="22"/>
      <c r="F76" s="22"/>
      <c r="G76" s="22"/>
      <c r="H76" s="22"/>
      <c r="I76" s="21"/>
      <c r="J76" s="21"/>
      <c r="K76" s="21"/>
      <c r="L76" s="21"/>
      <c r="M76" s="21"/>
      <c r="N76" s="21"/>
      <c r="O76" s="21"/>
      <c r="P76" s="21"/>
      <c r="Q76" s="602"/>
      <c r="R76" s="21"/>
      <c r="S76" s="21"/>
      <c r="T76" s="21"/>
      <c r="U76" s="21"/>
      <c r="V76" s="21"/>
      <c r="W76" s="21"/>
      <c r="X76" s="21"/>
      <c r="Y76" s="21"/>
      <c r="Z76" s="21"/>
      <c r="AA76" s="21"/>
    </row>
    <row r="77" spans="1:27" x14ac:dyDescent="0.2">
      <c r="A77" s="21"/>
      <c r="B77" s="21"/>
      <c r="C77" s="22"/>
      <c r="D77" s="22"/>
      <c r="E77" s="22"/>
      <c r="F77" s="22"/>
      <c r="G77" s="22"/>
      <c r="H77" s="22"/>
      <c r="I77" s="21"/>
      <c r="J77" s="21"/>
      <c r="K77" s="21"/>
      <c r="L77" s="21"/>
      <c r="M77" s="21"/>
      <c r="N77" s="21"/>
      <c r="O77" s="21"/>
      <c r="P77" s="21"/>
      <c r="Q77" s="602"/>
      <c r="R77" s="21"/>
      <c r="S77" s="21"/>
      <c r="T77" s="21"/>
      <c r="U77" s="21"/>
      <c r="V77" s="21"/>
      <c r="W77" s="21"/>
      <c r="X77" s="21"/>
      <c r="Y77" s="21"/>
      <c r="Z77" s="21"/>
      <c r="AA77" s="21"/>
    </row>
    <row r="78" spans="1:27" x14ac:dyDescent="0.2">
      <c r="A78" s="21"/>
      <c r="B78" s="21"/>
      <c r="C78" s="22"/>
      <c r="D78" s="22"/>
      <c r="E78" s="22"/>
      <c r="F78" s="22"/>
      <c r="G78" s="22"/>
      <c r="H78" s="22"/>
      <c r="I78" s="21"/>
      <c r="J78" s="21"/>
      <c r="K78" s="21"/>
      <c r="L78" s="21"/>
      <c r="M78" s="21"/>
      <c r="N78" s="21"/>
      <c r="O78" s="21"/>
      <c r="P78" s="21"/>
      <c r="Q78" s="602"/>
      <c r="R78" s="21"/>
      <c r="S78" s="21"/>
      <c r="T78" s="21"/>
      <c r="U78" s="21"/>
      <c r="V78" s="21"/>
      <c r="W78" s="21"/>
      <c r="X78" s="21"/>
      <c r="Y78" s="21"/>
      <c r="Z78" s="21"/>
      <c r="AA78" s="21"/>
    </row>
    <row r="79" spans="1:27" x14ac:dyDescent="0.2">
      <c r="A79" s="21"/>
      <c r="B79" s="21"/>
      <c r="C79" s="22"/>
      <c r="D79" s="22"/>
      <c r="E79" s="22"/>
      <c r="F79" s="22"/>
      <c r="G79" s="22"/>
      <c r="H79" s="22"/>
      <c r="I79" s="21"/>
      <c r="J79" s="21"/>
      <c r="K79" s="21"/>
      <c r="L79" s="21"/>
      <c r="M79" s="21"/>
      <c r="N79" s="21"/>
      <c r="O79" s="21"/>
      <c r="P79" s="21"/>
      <c r="Q79" s="602"/>
      <c r="R79" s="21"/>
      <c r="S79" s="21"/>
      <c r="T79" s="21"/>
      <c r="U79" s="21"/>
      <c r="V79" s="21"/>
      <c r="W79" s="21"/>
      <c r="X79" s="21"/>
      <c r="Y79" s="21"/>
      <c r="Z79" s="21"/>
      <c r="AA79" s="21"/>
    </row>
    <row r="80" spans="1:27" x14ac:dyDescent="0.2">
      <c r="A80" s="21"/>
      <c r="B80" s="21"/>
      <c r="C80" s="22"/>
      <c r="D80" s="22"/>
      <c r="E80" s="22"/>
      <c r="F80" s="22"/>
      <c r="G80" s="22"/>
      <c r="H80" s="22"/>
      <c r="I80" s="21"/>
      <c r="J80" s="21"/>
      <c r="K80" s="21"/>
      <c r="L80" s="21"/>
      <c r="M80" s="21"/>
      <c r="N80" s="21"/>
      <c r="O80" s="21"/>
      <c r="P80" s="21"/>
      <c r="Q80" s="602"/>
      <c r="R80" s="21"/>
      <c r="S80" s="21"/>
      <c r="T80" s="21"/>
      <c r="U80" s="21"/>
      <c r="V80" s="21"/>
      <c r="W80" s="21"/>
      <c r="X80" s="21"/>
      <c r="Y80" s="21"/>
      <c r="Z80" s="21"/>
      <c r="AA80" s="21"/>
    </row>
    <row r="81" spans="1:27" x14ac:dyDescent="0.2">
      <c r="A81" s="21"/>
      <c r="B81" s="21"/>
      <c r="C81" s="22"/>
      <c r="D81" s="22"/>
      <c r="E81" s="22"/>
      <c r="F81" s="22"/>
      <c r="G81" s="22"/>
      <c r="H81" s="22"/>
      <c r="I81" s="21"/>
      <c r="J81" s="21"/>
      <c r="K81" s="21"/>
      <c r="L81" s="21"/>
      <c r="M81" s="21"/>
      <c r="N81" s="21"/>
      <c r="O81" s="21"/>
      <c r="P81" s="21"/>
      <c r="Q81" s="602"/>
      <c r="R81" s="21"/>
      <c r="S81" s="21"/>
      <c r="T81" s="21"/>
      <c r="U81" s="21"/>
      <c r="V81" s="21"/>
      <c r="W81" s="21"/>
      <c r="X81" s="21"/>
      <c r="Y81" s="21"/>
      <c r="Z81" s="21"/>
      <c r="AA81" s="21"/>
    </row>
    <row r="82" spans="1:27" x14ac:dyDescent="0.2">
      <c r="A82" s="21"/>
      <c r="B82" s="21"/>
      <c r="C82" s="22"/>
      <c r="D82" s="22"/>
      <c r="E82" s="22"/>
      <c r="F82" s="22"/>
      <c r="G82" s="22"/>
      <c r="H82" s="22"/>
      <c r="I82" s="21"/>
      <c r="J82" s="21"/>
      <c r="K82" s="21"/>
      <c r="L82" s="21"/>
      <c r="M82" s="21"/>
      <c r="N82" s="21"/>
      <c r="O82" s="21"/>
      <c r="P82" s="21"/>
      <c r="Q82" s="602"/>
      <c r="R82" s="21"/>
      <c r="S82" s="21"/>
      <c r="T82" s="21"/>
      <c r="U82" s="21"/>
      <c r="V82" s="21"/>
      <c r="W82" s="21"/>
      <c r="X82" s="21"/>
      <c r="Y82" s="21"/>
      <c r="Z82" s="21"/>
      <c r="AA82" s="21"/>
    </row>
    <row r="83" spans="1:27" x14ac:dyDescent="0.2">
      <c r="A83" s="21"/>
      <c r="B83" s="21"/>
      <c r="C83" s="22"/>
      <c r="D83" s="22"/>
      <c r="E83" s="22"/>
      <c r="F83" s="22"/>
      <c r="G83" s="22"/>
      <c r="H83" s="22"/>
      <c r="I83" s="21"/>
      <c r="J83" s="21"/>
      <c r="K83" s="21"/>
      <c r="L83" s="21"/>
      <c r="M83" s="21"/>
      <c r="N83" s="21"/>
      <c r="O83" s="21"/>
      <c r="P83" s="21"/>
      <c r="Q83" s="602"/>
      <c r="R83" s="21"/>
      <c r="S83" s="21"/>
      <c r="T83" s="21"/>
      <c r="U83" s="21"/>
      <c r="V83" s="21"/>
      <c r="W83" s="21"/>
      <c r="X83" s="21"/>
      <c r="Y83" s="21"/>
      <c r="Z83" s="21"/>
      <c r="AA83" s="21"/>
    </row>
    <row r="84" spans="1:27" x14ac:dyDescent="0.2">
      <c r="A84" s="21"/>
      <c r="B84" s="21"/>
      <c r="C84" s="22"/>
      <c r="D84" s="22"/>
      <c r="E84" s="22"/>
      <c r="F84" s="22"/>
      <c r="G84" s="22"/>
      <c r="H84" s="22"/>
      <c r="I84" s="21"/>
      <c r="J84" s="21"/>
      <c r="K84" s="21"/>
      <c r="L84" s="21"/>
      <c r="M84" s="21"/>
      <c r="N84" s="21"/>
      <c r="O84" s="21"/>
      <c r="P84" s="21"/>
      <c r="Q84" s="602"/>
      <c r="R84" s="21"/>
      <c r="S84" s="21"/>
      <c r="T84" s="21"/>
      <c r="U84" s="21"/>
      <c r="V84" s="21"/>
      <c r="W84" s="21"/>
      <c r="X84" s="21"/>
      <c r="Y84" s="21"/>
      <c r="Z84" s="21"/>
      <c r="AA84" s="21"/>
    </row>
    <row r="85" spans="1:27" x14ac:dyDescent="0.2">
      <c r="A85" s="21"/>
      <c r="B85" s="21"/>
      <c r="C85" s="22"/>
      <c r="D85" s="22"/>
      <c r="E85" s="22"/>
      <c r="F85" s="22"/>
      <c r="G85" s="22"/>
      <c r="H85" s="22"/>
      <c r="I85" s="21"/>
      <c r="J85" s="21"/>
      <c r="K85" s="21"/>
      <c r="L85" s="21"/>
      <c r="M85" s="21"/>
      <c r="N85" s="21"/>
      <c r="O85" s="21"/>
      <c r="P85" s="21"/>
      <c r="Q85" s="577" t="e">
        <f>'01-Mapa de riesgo-UO'!#REF!</f>
        <v>#REF!</v>
      </c>
      <c r="R85" s="21"/>
      <c r="S85" s="21"/>
      <c r="T85" s="21"/>
      <c r="U85" s="21"/>
      <c r="V85" s="21"/>
      <c r="W85" s="21"/>
      <c r="X85" s="21"/>
      <c r="Y85" s="21"/>
      <c r="Z85" s="21"/>
      <c r="AA85" s="21"/>
    </row>
    <row r="86" spans="1:27" x14ac:dyDescent="0.2">
      <c r="A86" s="21"/>
      <c r="B86" s="21"/>
      <c r="C86" s="22"/>
      <c r="D86" s="22"/>
      <c r="E86" s="22"/>
      <c r="F86" s="22"/>
      <c r="G86" s="22"/>
      <c r="H86" s="22"/>
      <c r="I86" s="21"/>
      <c r="J86" s="21"/>
      <c r="K86" s="21"/>
      <c r="L86" s="21"/>
      <c r="M86" s="21"/>
      <c r="N86" s="21"/>
      <c r="O86" s="21"/>
      <c r="P86" s="21"/>
      <c r="Q86" s="577"/>
      <c r="R86" s="21"/>
      <c r="S86" s="21"/>
      <c r="T86" s="21"/>
      <c r="U86" s="21"/>
      <c r="V86" s="21"/>
      <c r="W86" s="21"/>
      <c r="X86" s="21"/>
      <c r="Y86" s="21"/>
      <c r="Z86" s="21"/>
      <c r="AA86" s="21"/>
    </row>
    <row r="87" spans="1:27" x14ac:dyDescent="0.2">
      <c r="A87" s="21"/>
      <c r="B87" s="21"/>
      <c r="C87" s="22"/>
      <c r="D87" s="22"/>
      <c r="E87" s="22"/>
      <c r="F87" s="22"/>
      <c r="G87" s="22"/>
      <c r="H87" s="22"/>
      <c r="I87" s="21"/>
      <c r="J87" s="21"/>
      <c r="K87" s="21"/>
      <c r="L87" s="21"/>
      <c r="M87" s="21"/>
      <c r="N87" s="21"/>
      <c r="O87" s="21"/>
      <c r="P87" s="21"/>
      <c r="Q87" s="578"/>
      <c r="R87" s="21"/>
      <c r="S87" s="21"/>
      <c r="T87" s="21"/>
      <c r="U87" s="21"/>
      <c r="V87" s="21"/>
      <c r="W87" s="21"/>
      <c r="X87" s="21"/>
      <c r="Y87" s="21"/>
      <c r="Z87" s="21"/>
      <c r="AA87" s="21"/>
    </row>
    <row r="88" spans="1:27" x14ac:dyDescent="0.2">
      <c r="A88" s="21"/>
      <c r="B88" s="21"/>
      <c r="C88" s="22"/>
      <c r="D88" s="22"/>
      <c r="E88" s="22"/>
      <c r="F88" s="22"/>
      <c r="G88" s="22"/>
      <c r="H88" s="22"/>
      <c r="I88" s="21"/>
      <c r="J88" s="21"/>
      <c r="K88" s="21"/>
      <c r="L88" s="21"/>
      <c r="M88" s="21"/>
      <c r="N88" s="21"/>
      <c r="O88" s="21"/>
      <c r="P88" s="21"/>
      <c r="Q88" s="21"/>
      <c r="R88" s="21"/>
      <c r="S88" s="21"/>
      <c r="T88" s="21"/>
      <c r="U88" s="21"/>
      <c r="V88" s="21"/>
      <c r="W88" s="21"/>
      <c r="X88" s="21"/>
      <c r="Y88" s="21"/>
      <c r="Z88" s="21"/>
      <c r="AA88" s="21"/>
    </row>
    <row r="89" spans="1:27" x14ac:dyDescent="0.2">
      <c r="A89" s="21"/>
      <c r="B89" s="21"/>
      <c r="C89" s="22"/>
      <c r="D89" s="22"/>
      <c r="E89" s="22"/>
      <c r="F89" s="22"/>
      <c r="G89" s="22"/>
      <c r="H89" s="22"/>
      <c r="I89" s="21"/>
      <c r="J89" s="21"/>
      <c r="K89" s="21"/>
      <c r="L89" s="21"/>
      <c r="M89" s="21"/>
      <c r="N89" s="21"/>
      <c r="O89" s="21"/>
      <c r="P89" s="21"/>
      <c r="Q89" s="21"/>
      <c r="R89" s="21"/>
      <c r="S89" s="21"/>
      <c r="T89" s="21"/>
      <c r="U89" s="21"/>
      <c r="V89" s="21"/>
      <c r="W89" s="21"/>
      <c r="X89" s="21"/>
      <c r="Y89" s="21"/>
      <c r="Z89" s="21"/>
      <c r="AA89" s="21"/>
    </row>
    <row r="90" spans="1:27" x14ac:dyDescent="0.2">
      <c r="A90" s="21"/>
      <c r="B90" s="21"/>
      <c r="C90" s="22"/>
      <c r="D90" s="22"/>
      <c r="E90" s="22"/>
      <c r="F90" s="22"/>
      <c r="G90" s="22"/>
      <c r="H90" s="22"/>
      <c r="I90" s="21"/>
      <c r="J90" s="21"/>
      <c r="K90" s="21"/>
      <c r="L90" s="21"/>
      <c r="M90" s="21"/>
      <c r="N90" s="21"/>
      <c r="O90" s="21"/>
      <c r="P90" s="21"/>
      <c r="Q90" s="21"/>
      <c r="R90" s="21"/>
      <c r="S90" s="21"/>
      <c r="T90" s="21"/>
      <c r="U90" s="21"/>
      <c r="V90" s="21"/>
      <c r="W90" s="21"/>
      <c r="X90" s="21"/>
      <c r="Y90" s="21"/>
      <c r="Z90" s="21"/>
      <c r="AA90" s="21"/>
    </row>
    <row r="91" spans="1:27" x14ac:dyDescent="0.2">
      <c r="A91" s="21"/>
      <c r="B91" s="21"/>
      <c r="C91" s="22"/>
      <c r="D91" s="22"/>
      <c r="E91" s="22"/>
      <c r="F91" s="22"/>
      <c r="G91" s="22"/>
      <c r="H91" s="22"/>
      <c r="I91" s="21"/>
      <c r="J91" s="21"/>
      <c r="K91" s="21"/>
      <c r="L91" s="21"/>
      <c r="M91" s="21"/>
      <c r="N91" s="21"/>
      <c r="O91" s="21"/>
      <c r="P91" s="21"/>
      <c r="Q91" s="21"/>
      <c r="R91" s="21"/>
      <c r="S91" s="21"/>
      <c r="T91" s="21"/>
      <c r="U91" s="21"/>
      <c r="V91" s="21"/>
      <c r="W91" s="21"/>
      <c r="X91" s="21"/>
      <c r="Y91" s="21"/>
      <c r="Z91" s="21"/>
      <c r="AA91" s="21"/>
    </row>
    <row r="92" spans="1:27" x14ac:dyDescent="0.2">
      <c r="A92" s="21"/>
      <c r="B92" s="21"/>
      <c r="C92" s="22"/>
      <c r="D92" s="22"/>
      <c r="E92" s="22"/>
      <c r="F92" s="22"/>
      <c r="G92" s="22"/>
      <c r="H92" s="22"/>
      <c r="I92" s="21"/>
      <c r="J92" s="21"/>
      <c r="K92" s="21"/>
      <c r="L92" s="21"/>
      <c r="M92" s="21"/>
      <c r="N92" s="21"/>
      <c r="O92" s="21"/>
      <c r="P92" s="21"/>
      <c r="Q92" s="21"/>
      <c r="R92" s="21"/>
      <c r="S92" s="21"/>
      <c r="T92" s="21"/>
      <c r="U92" s="21"/>
      <c r="V92" s="21"/>
      <c r="W92" s="21"/>
      <c r="X92" s="21"/>
      <c r="Y92" s="21"/>
      <c r="Z92" s="21"/>
      <c r="AA92" s="21"/>
    </row>
    <row r="93" spans="1:27" x14ac:dyDescent="0.2">
      <c r="A93" s="21"/>
      <c r="B93" s="21"/>
      <c r="C93" s="22"/>
      <c r="D93" s="22"/>
      <c r="E93" s="22"/>
      <c r="F93" s="22"/>
      <c r="G93" s="22"/>
      <c r="H93" s="22"/>
      <c r="I93" s="21"/>
      <c r="J93" s="21"/>
      <c r="K93" s="21"/>
      <c r="L93" s="21"/>
      <c r="M93" s="21"/>
      <c r="N93" s="21"/>
      <c r="O93" s="21"/>
      <c r="P93" s="21"/>
      <c r="Q93" s="21"/>
      <c r="R93" s="21"/>
      <c r="S93" s="21"/>
      <c r="T93" s="21"/>
      <c r="U93" s="21"/>
      <c r="V93" s="21"/>
      <c r="W93" s="21"/>
      <c r="X93" s="21"/>
      <c r="Y93" s="21"/>
      <c r="Z93" s="21"/>
      <c r="AA93" s="21"/>
    </row>
    <row r="94" spans="1:27" x14ac:dyDescent="0.2">
      <c r="A94" s="21"/>
      <c r="B94" s="21"/>
      <c r="C94" s="22"/>
      <c r="D94" s="22"/>
      <c r="E94" s="22"/>
      <c r="F94" s="22"/>
      <c r="G94" s="22"/>
      <c r="H94" s="22"/>
      <c r="I94" s="21"/>
      <c r="J94" s="21"/>
      <c r="K94" s="21"/>
      <c r="L94" s="21"/>
      <c r="M94" s="21"/>
      <c r="N94" s="21"/>
      <c r="O94" s="21"/>
      <c r="P94" s="21"/>
      <c r="Q94" s="21"/>
      <c r="R94" s="21"/>
      <c r="S94" s="21"/>
      <c r="T94" s="21"/>
      <c r="U94" s="21"/>
      <c r="V94" s="21"/>
      <c r="W94" s="21"/>
      <c r="X94" s="21"/>
      <c r="Y94" s="21"/>
      <c r="Z94" s="21"/>
      <c r="AA94" s="21"/>
    </row>
    <row r="95" spans="1:27" x14ac:dyDescent="0.2">
      <c r="A95" s="21"/>
      <c r="B95" s="21"/>
      <c r="C95" s="22"/>
      <c r="D95" s="22"/>
      <c r="E95" s="22"/>
      <c r="F95" s="22"/>
      <c r="G95" s="22"/>
      <c r="H95" s="22"/>
      <c r="I95" s="21"/>
      <c r="J95" s="21"/>
      <c r="K95" s="21"/>
      <c r="L95" s="21"/>
      <c r="M95" s="21"/>
      <c r="N95" s="21"/>
      <c r="O95" s="21"/>
      <c r="P95" s="21"/>
      <c r="Q95" s="21"/>
      <c r="R95" s="21"/>
      <c r="S95" s="21"/>
      <c r="T95" s="21"/>
      <c r="U95" s="21"/>
      <c r="V95" s="21"/>
      <c r="W95" s="21"/>
      <c r="X95" s="21"/>
      <c r="Y95" s="21"/>
      <c r="Z95" s="21"/>
      <c r="AA95" s="21"/>
    </row>
    <row r="96" spans="1:27" x14ac:dyDescent="0.2">
      <c r="A96" s="21"/>
      <c r="B96" s="21"/>
      <c r="C96" s="22"/>
      <c r="D96" s="22"/>
      <c r="E96" s="22"/>
      <c r="F96" s="22"/>
      <c r="G96" s="22"/>
      <c r="H96" s="22"/>
      <c r="I96" s="21"/>
      <c r="J96" s="21"/>
      <c r="K96" s="21"/>
      <c r="L96" s="21"/>
      <c r="M96" s="21"/>
      <c r="N96" s="21"/>
      <c r="O96" s="21"/>
      <c r="P96" s="21"/>
      <c r="Q96" s="21"/>
      <c r="R96" s="21"/>
      <c r="S96" s="21"/>
      <c r="T96" s="21"/>
      <c r="U96" s="21"/>
      <c r="V96" s="21"/>
      <c r="W96" s="21"/>
      <c r="X96" s="21"/>
      <c r="Y96" s="21"/>
      <c r="Z96" s="21"/>
      <c r="AA96" s="21"/>
    </row>
    <row r="97" spans="1:27" x14ac:dyDescent="0.2">
      <c r="A97" s="21"/>
      <c r="B97" s="21"/>
      <c r="C97" s="22"/>
      <c r="D97" s="22"/>
      <c r="E97" s="22"/>
      <c r="F97" s="22"/>
      <c r="G97" s="22"/>
      <c r="H97" s="22"/>
      <c r="I97" s="21"/>
      <c r="J97" s="21"/>
      <c r="K97" s="21"/>
      <c r="L97" s="21"/>
      <c r="M97" s="21"/>
      <c r="N97" s="21"/>
      <c r="O97" s="21"/>
      <c r="P97" s="21"/>
      <c r="Q97" s="21"/>
      <c r="R97" s="21"/>
      <c r="S97" s="21"/>
      <c r="T97" s="21"/>
      <c r="U97" s="21"/>
      <c r="V97" s="21"/>
      <c r="W97" s="21"/>
      <c r="X97" s="21"/>
      <c r="Y97" s="21"/>
      <c r="Z97" s="21"/>
      <c r="AA97" s="21"/>
    </row>
    <row r="98" spans="1:27" x14ac:dyDescent="0.2">
      <c r="A98" s="21"/>
      <c r="B98" s="21"/>
      <c r="C98" s="22"/>
      <c r="D98" s="22"/>
      <c r="E98" s="22"/>
      <c r="F98" s="22"/>
      <c r="G98" s="22"/>
      <c r="H98" s="22"/>
      <c r="I98" s="21"/>
      <c r="J98" s="21"/>
      <c r="K98" s="21"/>
      <c r="L98" s="21"/>
      <c r="M98" s="21"/>
      <c r="N98" s="21"/>
      <c r="O98" s="21"/>
      <c r="P98" s="21"/>
      <c r="Q98" s="21"/>
      <c r="R98" s="21"/>
      <c r="S98" s="21"/>
      <c r="T98" s="21"/>
      <c r="U98" s="21"/>
      <c r="V98" s="21"/>
      <c r="W98" s="21"/>
      <c r="X98" s="21"/>
      <c r="Y98" s="21"/>
      <c r="Z98" s="21"/>
      <c r="AA98" s="21"/>
    </row>
    <row r="99" spans="1:27" x14ac:dyDescent="0.2">
      <c r="A99" s="21"/>
      <c r="B99" s="21"/>
      <c r="C99" s="22"/>
      <c r="D99" s="22"/>
      <c r="E99" s="22"/>
      <c r="F99" s="22"/>
      <c r="G99" s="22"/>
      <c r="H99" s="22"/>
      <c r="I99" s="21"/>
      <c r="J99" s="21"/>
      <c r="K99" s="21"/>
      <c r="L99" s="21"/>
      <c r="M99" s="21"/>
      <c r="N99" s="21"/>
      <c r="O99" s="21"/>
      <c r="P99" s="21"/>
      <c r="Q99" s="21"/>
      <c r="R99" s="21"/>
      <c r="S99" s="21"/>
      <c r="T99" s="21"/>
      <c r="U99" s="21"/>
      <c r="V99" s="21"/>
      <c r="W99" s="21"/>
      <c r="X99" s="21"/>
      <c r="Y99" s="21"/>
      <c r="Z99" s="21"/>
      <c r="AA99" s="21"/>
    </row>
    <row r="100" spans="1:27" x14ac:dyDescent="0.2">
      <c r="A100" s="21"/>
      <c r="B100" s="21"/>
      <c r="C100" s="22"/>
      <c r="D100" s="22"/>
      <c r="E100" s="22"/>
      <c r="F100" s="22"/>
      <c r="G100" s="22"/>
      <c r="H100" s="22"/>
      <c r="I100" s="21"/>
      <c r="J100" s="21"/>
      <c r="K100" s="21"/>
      <c r="L100" s="21"/>
      <c r="M100" s="21"/>
      <c r="N100" s="21"/>
      <c r="O100" s="21"/>
      <c r="P100" s="21"/>
      <c r="Q100" s="21"/>
      <c r="R100" s="21"/>
      <c r="S100" s="21"/>
      <c r="T100" s="21"/>
      <c r="U100" s="21"/>
      <c r="V100" s="21"/>
      <c r="W100" s="21"/>
      <c r="X100" s="21"/>
      <c r="Y100" s="21"/>
      <c r="Z100" s="21"/>
      <c r="AA100" s="21"/>
    </row>
    <row r="101" spans="1:27" x14ac:dyDescent="0.2">
      <c r="A101" s="21"/>
      <c r="B101" s="21"/>
      <c r="C101" s="22"/>
      <c r="D101" s="22"/>
      <c r="E101" s="22"/>
      <c r="F101" s="22"/>
      <c r="G101" s="22"/>
      <c r="H101" s="22"/>
      <c r="I101" s="21"/>
      <c r="J101" s="21"/>
      <c r="K101" s="21"/>
      <c r="L101" s="21"/>
      <c r="M101" s="21"/>
      <c r="N101" s="21"/>
      <c r="O101" s="21"/>
      <c r="P101" s="21"/>
      <c r="Q101" s="21"/>
      <c r="R101" s="21"/>
      <c r="S101" s="21"/>
      <c r="T101" s="21"/>
      <c r="U101" s="21"/>
      <c r="V101" s="21"/>
      <c r="W101" s="21"/>
      <c r="X101" s="21"/>
      <c r="Y101" s="21"/>
      <c r="Z101" s="21"/>
      <c r="AA101" s="21"/>
    </row>
    <row r="102" spans="1:27" x14ac:dyDescent="0.2">
      <c r="A102" s="21"/>
      <c r="B102" s="21"/>
      <c r="C102" s="22"/>
      <c r="D102" s="22"/>
      <c r="E102" s="22"/>
      <c r="F102" s="22"/>
      <c r="G102" s="22"/>
      <c r="H102" s="22"/>
      <c r="I102" s="21"/>
      <c r="J102" s="21"/>
      <c r="K102" s="21"/>
      <c r="L102" s="21"/>
      <c r="M102" s="21"/>
      <c r="N102" s="21"/>
      <c r="O102" s="21"/>
      <c r="P102" s="21"/>
      <c r="Q102" s="21"/>
      <c r="R102" s="21"/>
      <c r="S102" s="21"/>
      <c r="T102" s="21"/>
      <c r="U102" s="21"/>
      <c r="V102" s="21"/>
      <c r="W102" s="21"/>
      <c r="X102" s="21"/>
      <c r="Y102" s="21"/>
      <c r="Z102" s="21"/>
      <c r="AA102" s="21"/>
    </row>
    <row r="103" spans="1:27" x14ac:dyDescent="0.2">
      <c r="A103" s="21"/>
      <c r="B103" s="21"/>
      <c r="C103" s="22"/>
      <c r="D103" s="22"/>
      <c r="E103" s="22"/>
      <c r="F103" s="22"/>
      <c r="G103" s="22"/>
      <c r="H103" s="22"/>
      <c r="I103" s="21"/>
      <c r="J103" s="21"/>
      <c r="K103" s="21"/>
      <c r="L103" s="21"/>
      <c r="M103" s="21"/>
      <c r="N103" s="21"/>
      <c r="O103" s="21"/>
      <c r="P103" s="21"/>
      <c r="Q103" s="21"/>
      <c r="R103" s="21"/>
      <c r="S103" s="21"/>
      <c r="T103" s="21"/>
      <c r="U103" s="21"/>
      <c r="V103" s="21"/>
      <c r="W103" s="21"/>
      <c r="X103" s="21"/>
      <c r="Y103" s="21"/>
      <c r="Z103" s="21"/>
      <c r="AA103" s="21"/>
    </row>
    <row r="104" spans="1:27" x14ac:dyDescent="0.2">
      <c r="A104" s="21"/>
      <c r="B104" s="21"/>
      <c r="C104" s="22"/>
      <c r="D104" s="22"/>
      <c r="E104" s="22"/>
      <c r="F104" s="22"/>
      <c r="G104" s="22"/>
      <c r="H104" s="22"/>
      <c r="I104" s="21"/>
      <c r="J104" s="21"/>
      <c r="K104" s="21"/>
      <c r="L104" s="21"/>
      <c r="M104" s="21"/>
      <c r="N104" s="21"/>
      <c r="O104" s="21"/>
      <c r="P104" s="21"/>
      <c r="Q104" s="21"/>
      <c r="R104" s="21"/>
      <c r="S104" s="21"/>
      <c r="T104" s="21"/>
      <c r="U104" s="21"/>
      <c r="V104" s="21"/>
      <c r="W104" s="21"/>
      <c r="X104" s="21"/>
      <c r="Y104" s="21"/>
      <c r="Z104" s="21"/>
      <c r="AA104" s="21"/>
    </row>
    <row r="105" spans="1:27" x14ac:dyDescent="0.2">
      <c r="A105" s="21"/>
      <c r="B105" s="21"/>
      <c r="C105" s="22"/>
      <c r="D105" s="22"/>
      <c r="E105" s="22"/>
      <c r="F105" s="22"/>
      <c r="G105" s="22"/>
      <c r="H105" s="22"/>
      <c r="I105" s="21"/>
      <c r="J105" s="21"/>
      <c r="K105" s="21"/>
      <c r="L105" s="21"/>
      <c r="M105" s="21"/>
      <c r="N105" s="21"/>
      <c r="O105" s="21"/>
      <c r="P105" s="21"/>
      <c r="Q105" s="21"/>
      <c r="R105" s="21"/>
      <c r="S105" s="21"/>
      <c r="T105" s="21"/>
      <c r="U105" s="21"/>
      <c r="V105" s="21"/>
      <c r="W105" s="21"/>
      <c r="X105" s="21"/>
      <c r="Y105" s="21"/>
      <c r="Z105" s="21"/>
      <c r="AA105" s="21"/>
    </row>
    <row r="106" spans="1:27" x14ac:dyDescent="0.2">
      <c r="A106" s="21"/>
      <c r="B106" s="21"/>
      <c r="C106" s="22"/>
      <c r="D106" s="22"/>
      <c r="E106" s="22"/>
      <c r="F106" s="22"/>
      <c r="G106" s="22"/>
      <c r="H106" s="22"/>
      <c r="I106" s="21"/>
      <c r="J106" s="21"/>
      <c r="K106" s="21"/>
      <c r="L106" s="21"/>
      <c r="M106" s="21"/>
      <c r="N106" s="21"/>
      <c r="O106" s="21"/>
      <c r="P106" s="21"/>
      <c r="Q106" s="21"/>
      <c r="R106" s="21"/>
      <c r="S106" s="21"/>
      <c r="T106" s="21"/>
      <c r="U106" s="21"/>
      <c r="V106" s="21"/>
      <c r="W106" s="21"/>
      <c r="X106" s="21"/>
      <c r="Y106" s="21"/>
      <c r="Z106" s="21"/>
      <c r="AA106" s="21"/>
    </row>
    <row r="107" spans="1:27" x14ac:dyDescent="0.2">
      <c r="A107" s="21"/>
      <c r="B107" s="21"/>
      <c r="C107" s="22"/>
      <c r="D107" s="22"/>
      <c r="E107" s="22"/>
      <c r="F107" s="22"/>
      <c r="G107" s="22"/>
      <c r="H107" s="22"/>
      <c r="I107" s="21"/>
      <c r="J107" s="21"/>
      <c r="K107" s="21"/>
      <c r="L107" s="21"/>
      <c r="M107" s="21"/>
      <c r="N107" s="21"/>
      <c r="O107" s="21"/>
      <c r="P107" s="21"/>
      <c r="Q107" s="21"/>
      <c r="R107" s="21"/>
      <c r="S107" s="21"/>
      <c r="T107" s="21"/>
      <c r="U107" s="21"/>
      <c r="V107" s="21"/>
      <c r="W107" s="21"/>
      <c r="X107" s="21"/>
      <c r="Y107" s="21"/>
      <c r="Z107" s="21"/>
      <c r="AA107" s="21"/>
    </row>
    <row r="108" spans="1:27" x14ac:dyDescent="0.2">
      <c r="A108" s="21"/>
      <c r="B108" s="21"/>
      <c r="C108" s="22"/>
      <c r="D108" s="22"/>
      <c r="E108" s="22"/>
      <c r="F108" s="22"/>
      <c r="G108" s="22"/>
      <c r="H108" s="22"/>
      <c r="I108" s="21"/>
      <c r="J108" s="21"/>
      <c r="K108" s="21"/>
      <c r="L108" s="21"/>
      <c r="M108" s="21"/>
      <c r="N108" s="21"/>
      <c r="O108" s="21"/>
      <c r="P108" s="21"/>
      <c r="Q108" s="21"/>
      <c r="R108" s="21"/>
      <c r="S108" s="21"/>
      <c r="T108" s="21"/>
      <c r="U108" s="21"/>
      <c r="V108" s="21"/>
      <c r="W108" s="21"/>
      <c r="X108" s="21"/>
      <c r="Y108" s="21"/>
      <c r="Z108" s="21"/>
      <c r="AA108" s="21"/>
    </row>
    <row r="109" spans="1:27" x14ac:dyDescent="0.2">
      <c r="A109" s="21"/>
      <c r="B109" s="21"/>
      <c r="C109" s="22"/>
      <c r="D109" s="22"/>
      <c r="E109" s="22"/>
      <c r="F109" s="22"/>
      <c r="G109" s="22"/>
      <c r="H109" s="22"/>
      <c r="I109" s="21"/>
      <c r="J109" s="21"/>
      <c r="K109" s="21"/>
      <c r="L109" s="21"/>
      <c r="M109" s="21"/>
      <c r="N109" s="21"/>
      <c r="O109" s="21"/>
      <c r="P109" s="21"/>
      <c r="Q109" s="21"/>
      <c r="R109" s="21"/>
      <c r="S109" s="21"/>
      <c r="T109" s="21"/>
      <c r="U109" s="21"/>
      <c r="V109" s="21"/>
      <c r="W109" s="21"/>
      <c r="X109" s="21"/>
      <c r="Y109" s="21"/>
      <c r="Z109" s="21"/>
      <c r="AA109" s="21"/>
    </row>
    <row r="110" spans="1:27" x14ac:dyDescent="0.2">
      <c r="A110" s="21"/>
      <c r="B110" s="21"/>
      <c r="C110" s="22"/>
      <c r="D110" s="22"/>
      <c r="E110" s="22"/>
      <c r="F110" s="22"/>
      <c r="G110" s="22"/>
      <c r="H110" s="22"/>
      <c r="I110" s="21"/>
      <c r="J110" s="21"/>
      <c r="K110" s="21"/>
      <c r="L110" s="21"/>
      <c r="M110" s="21"/>
      <c r="N110" s="21"/>
      <c r="O110" s="21"/>
      <c r="P110" s="21"/>
      <c r="Q110" s="21"/>
      <c r="R110" s="21"/>
      <c r="S110" s="21"/>
      <c r="T110" s="21"/>
      <c r="U110" s="21"/>
      <c r="V110" s="21"/>
      <c r="W110" s="21"/>
      <c r="X110" s="21"/>
      <c r="Y110" s="21"/>
      <c r="Z110" s="21"/>
      <c r="AA110" s="21"/>
    </row>
    <row r="111" spans="1:27" x14ac:dyDescent="0.2">
      <c r="A111" s="21"/>
      <c r="B111" s="21"/>
      <c r="C111" s="22"/>
      <c r="D111" s="22"/>
      <c r="E111" s="22"/>
      <c r="F111" s="22"/>
      <c r="G111" s="22"/>
      <c r="H111" s="22"/>
      <c r="I111" s="21"/>
      <c r="J111" s="21"/>
      <c r="K111" s="21"/>
      <c r="L111" s="21"/>
      <c r="M111" s="21"/>
      <c r="N111" s="21"/>
      <c r="O111" s="21"/>
      <c r="P111" s="21"/>
      <c r="Q111" s="21"/>
      <c r="R111" s="21"/>
      <c r="S111" s="21"/>
      <c r="T111" s="21"/>
      <c r="U111" s="21"/>
      <c r="V111" s="21"/>
      <c r="W111" s="21"/>
      <c r="X111" s="21"/>
      <c r="Y111" s="21"/>
      <c r="Z111" s="21"/>
      <c r="AA111" s="21"/>
    </row>
    <row r="112" spans="1:27" x14ac:dyDescent="0.2">
      <c r="A112" s="21"/>
      <c r="B112" s="21"/>
      <c r="C112" s="22"/>
      <c r="D112" s="22"/>
      <c r="E112" s="22"/>
      <c r="F112" s="22"/>
      <c r="G112" s="22"/>
      <c r="H112" s="22"/>
      <c r="I112" s="21"/>
      <c r="J112" s="21"/>
      <c r="K112" s="21"/>
      <c r="L112" s="21"/>
      <c r="M112" s="21"/>
      <c r="N112" s="21"/>
      <c r="O112" s="21"/>
      <c r="P112" s="21"/>
      <c r="Q112" s="21"/>
      <c r="R112" s="21"/>
      <c r="S112" s="21"/>
      <c r="T112" s="21"/>
      <c r="U112" s="21"/>
      <c r="V112" s="21"/>
      <c r="W112" s="21"/>
      <c r="X112" s="21"/>
      <c r="Y112" s="21"/>
      <c r="Z112" s="21"/>
      <c r="AA112" s="21"/>
    </row>
    <row r="113" spans="1:27" x14ac:dyDescent="0.2">
      <c r="A113" s="21"/>
      <c r="B113" s="21"/>
      <c r="C113" s="22"/>
      <c r="D113" s="22"/>
      <c r="E113" s="22"/>
      <c r="F113" s="22"/>
      <c r="G113" s="22"/>
      <c r="H113" s="22"/>
      <c r="I113" s="21"/>
      <c r="J113" s="21"/>
      <c r="K113" s="21"/>
      <c r="L113" s="21"/>
      <c r="M113" s="21"/>
      <c r="N113" s="21"/>
      <c r="O113" s="21"/>
      <c r="P113" s="21"/>
      <c r="Q113" s="21"/>
      <c r="R113" s="21"/>
      <c r="S113" s="21"/>
      <c r="T113" s="21"/>
      <c r="U113" s="21"/>
      <c r="V113" s="21"/>
      <c r="W113" s="21"/>
      <c r="X113" s="21"/>
      <c r="Y113" s="21"/>
      <c r="Z113" s="21"/>
      <c r="AA113" s="21"/>
    </row>
    <row r="114" spans="1:27" x14ac:dyDescent="0.2">
      <c r="A114" s="21"/>
      <c r="B114" s="21"/>
      <c r="C114" s="22"/>
      <c r="D114" s="22"/>
      <c r="E114" s="22"/>
      <c r="F114" s="22"/>
      <c r="G114" s="22"/>
      <c r="H114" s="22"/>
      <c r="I114" s="21"/>
      <c r="J114" s="21"/>
      <c r="K114" s="21"/>
      <c r="L114" s="21"/>
      <c r="M114" s="21"/>
      <c r="N114" s="21"/>
      <c r="O114" s="21"/>
      <c r="P114" s="21"/>
      <c r="Q114" s="21"/>
      <c r="R114" s="21"/>
      <c r="S114" s="21"/>
      <c r="T114" s="21"/>
      <c r="U114" s="21"/>
      <c r="V114" s="21"/>
      <c r="W114" s="21"/>
      <c r="X114" s="21"/>
      <c r="Y114" s="21"/>
      <c r="Z114" s="21"/>
      <c r="AA114" s="21"/>
    </row>
    <row r="115" spans="1:27" x14ac:dyDescent="0.2">
      <c r="A115" s="21"/>
      <c r="B115" s="21"/>
      <c r="C115" s="22"/>
      <c r="D115" s="22"/>
      <c r="E115" s="22"/>
      <c r="F115" s="22"/>
      <c r="G115" s="22"/>
      <c r="H115" s="22"/>
      <c r="I115" s="21"/>
      <c r="J115" s="21"/>
      <c r="K115" s="21"/>
      <c r="L115" s="21"/>
      <c r="M115" s="21"/>
      <c r="N115" s="21"/>
      <c r="O115" s="21"/>
      <c r="P115" s="21"/>
      <c r="Q115" s="21"/>
      <c r="R115" s="21"/>
      <c r="S115" s="21"/>
      <c r="T115" s="21"/>
      <c r="U115" s="21"/>
      <c r="V115" s="21"/>
      <c r="W115" s="21"/>
      <c r="X115" s="21"/>
      <c r="Y115" s="21"/>
      <c r="Z115" s="21"/>
      <c r="AA115" s="21"/>
    </row>
    <row r="116" spans="1:27" x14ac:dyDescent="0.2">
      <c r="A116" s="21"/>
      <c r="B116" s="21"/>
      <c r="C116" s="22"/>
      <c r="D116" s="22"/>
      <c r="E116" s="22"/>
      <c r="F116" s="22"/>
      <c r="G116" s="22"/>
      <c r="H116" s="22"/>
      <c r="I116" s="21"/>
      <c r="J116" s="21"/>
      <c r="K116" s="21"/>
      <c r="L116" s="21"/>
      <c r="M116" s="21"/>
      <c r="N116" s="21"/>
      <c r="O116" s="21"/>
      <c r="P116" s="21"/>
      <c r="Q116" s="21"/>
      <c r="R116" s="21"/>
      <c r="S116" s="21"/>
      <c r="T116" s="21"/>
      <c r="U116" s="21"/>
      <c r="V116" s="21"/>
      <c r="W116" s="21"/>
      <c r="X116" s="21"/>
      <c r="Y116" s="21"/>
      <c r="Z116" s="21"/>
      <c r="AA116" s="21"/>
    </row>
    <row r="117" spans="1:27" x14ac:dyDescent="0.2">
      <c r="E117" s="22"/>
      <c r="F117" s="22"/>
      <c r="G117" s="22"/>
      <c r="H117" s="22"/>
    </row>
    <row r="118" spans="1:27" x14ac:dyDescent="0.2">
      <c r="E118" s="22"/>
      <c r="F118" s="22"/>
      <c r="G118" s="22"/>
      <c r="H118" s="22"/>
    </row>
    <row r="119" spans="1:27" x14ac:dyDescent="0.2">
      <c r="E119" s="22"/>
      <c r="F119" s="22"/>
      <c r="G119" s="22"/>
      <c r="H119" s="22"/>
    </row>
    <row r="120" spans="1:27" x14ac:dyDescent="0.2">
      <c r="E120" s="22"/>
      <c r="F120" s="22"/>
      <c r="G120" s="22"/>
      <c r="H120" s="22"/>
    </row>
    <row r="121" spans="1:27" x14ac:dyDescent="0.2">
      <c r="E121" s="22"/>
      <c r="F121" s="22"/>
      <c r="G121" s="22"/>
      <c r="H121" s="22"/>
    </row>
    <row r="122" spans="1:27" x14ac:dyDescent="0.2">
      <c r="E122" s="22"/>
      <c r="F122" s="22"/>
      <c r="G122" s="22"/>
      <c r="H122" s="22"/>
    </row>
    <row r="1048453" spans="21:25" ht="24" x14ac:dyDescent="0.2">
      <c r="U1048453" s="3" t="s">
        <v>300</v>
      </c>
      <c r="V1048453" s="3" t="s">
        <v>301</v>
      </c>
      <c r="W1048453" s="3" t="s">
        <v>292</v>
      </c>
      <c r="X1048453" s="3" t="s">
        <v>293</v>
      </c>
    </row>
    <row r="1048454" spans="21:25" ht="36" x14ac:dyDescent="0.2">
      <c r="U1048454" s="3" t="s">
        <v>301</v>
      </c>
      <c r="V1048454" s="3" t="s">
        <v>302</v>
      </c>
      <c r="W1048454" s="3" t="s">
        <v>298</v>
      </c>
      <c r="X1048454" s="3" t="s">
        <v>303</v>
      </c>
    </row>
    <row r="1048455" spans="21:25" ht="24" x14ac:dyDescent="0.2">
      <c r="U1048455" s="3" t="s">
        <v>292</v>
      </c>
      <c r="V1048455" s="3" t="s">
        <v>304</v>
      </c>
    </row>
    <row r="1048456" spans="21:25" x14ac:dyDescent="0.2">
      <c r="U1048456" s="3" t="s">
        <v>293</v>
      </c>
    </row>
    <row r="1048462" spans="21:25" x14ac:dyDescent="0.2">
      <c r="U1048462" s="3" t="s">
        <v>90</v>
      </c>
      <c r="V1048462" s="3" t="s">
        <v>93</v>
      </c>
      <c r="W1048462" s="3" t="s">
        <v>91</v>
      </c>
      <c r="X1048462" s="3" t="s">
        <v>94</v>
      </c>
      <c r="Y1048462" s="3" t="s">
        <v>92</v>
      </c>
    </row>
    <row r="1048463" spans="21:25" ht="24" x14ac:dyDescent="0.2">
      <c r="V1048463" s="3" t="s">
        <v>301</v>
      </c>
      <c r="W1048463" s="3" t="s">
        <v>301</v>
      </c>
      <c r="X1048463" s="3" t="s">
        <v>301</v>
      </c>
      <c r="Y1048463" s="3" t="s">
        <v>301</v>
      </c>
    </row>
    <row r="1048464" spans="21:25" ht="24" x14ac:dyDescent="0.2">
      <c r="V1048464" s="3" t="s">
        <v>292</v>
      </c>
      <c r="W1048464" s="3" t="s">
        <v>292</v>
      </c>
      <c r="X1048464" s="3" t="s">
        <v>292</v>
      </c>
      <c r="Y1048464" s="3" t="s">
        <v>292</v>
      </c>
    </row>
    <row r="1048465" spans="6:25" ht="24" x14ac:dyDescent="0.2">
      <c r="V1048465" s="3" t="s">
        <v>293</v>
      </c>
      <c r="W1048465" s="3" t="s">
        <v>293</v>
      </c>
      <c r="X1048465" s="3" t="s">
        <v>293</v>
      </c>
      <c r="Y1048465" s="3" t="s">
        <v>293</v>
      </c>
    </row>
    <row r="1048467" spans="6:25" x14ac:dyDescent="0.2">
      <c r="F1048467" s="4" t="s">
        <v>89</v>
      </c>
      <c r="G1048467" s="4" t="s">
        <v>88</v>
      </c>
      <c r="H1048467" s="4" t="s">
        <v>87</v>
      </c>
    </row>
    <row r="1048468" spans="6:25" x14ac:dyDescent="0.2">
      <c r="F1048468" s="4" t="s">
        <v>285</v>
      </c>
      <c r="G1048468" s="4" t="s">
        <v>285</v>
      </c>
      <c r="H1048468" s="4" t="s">
        <v>287</v>
      </c>
    </row>
    <row r="1048469" spans="6:25" x14ac:dyDescent="0.2">
      <c r="G1048469" s="4" t="s">
        <v>286</v>
      </c>
      <c r="H1048469" s="4" t="s">
        <v>288</v>
      </c>
    </row>
  </sheetData>
  <sheetProtection algorithmName="SHA-512" hashValue="dtAt84TSHjkMRYxbrRcqNaKleUYh4UMgd90+wT2fHvCk0QDhD2UaibFHa1bEYmZJJ2sz0vasMy6mB/o+CWjzjQ==" saltValue="IVgmjyYoB7TIMhS3mgGcbg==" spinCount="100000" sheet="1" formatRows="0" insertRows="0" deleteRows="0" selectLockedCells="1"/>
  <dataConsolidate/>
  <mergeCells count="359">
    <mergeCell ref="Q79:Q81"/>
    <mergeCell ref="Q82:Q84"/>
    <mergeCell ref="Q85:Q87"/>
    <mergeCell ref="Y9:Z9"/>
    <mergeCell ref="Q52:Q54"/>
    <mergeCell ref="Q55:Q57"/>
    <mergeCell ref="Q58:Q60"/>
    <mergeCell ref="Q61:Q63"/>
    <mergeCell ref="Q64:Q66"/>
    <mergeCell ref="Q67:Q69"/>
    <mergeCell ref="Q70:Q72"/>
    <mergeCell ref="Q73:Q75"/>
    <mergeCell ref="Q76:Q78"/>
    <mergeCell ref="Q16:Q18"/>
    <mergeCell ref="Q19:Q21"/>
    <mergeCell ref="Q22:Q24"/>
    <mergeCell ref="Q25:Q27"/>
    <mergeCell ref="Q28:Q30"/>
    <mergeCell ref="Q31:Q33"/>
    <mergeCell ref="Q34:Q36"/>
    <mergeCell ref="Q37:Q39"/>
    <mergeCell ref="Q40:Q42"/>
    <mergeCell ref="R73:S73"/>
    <mergeCell ref="R61:S61"/>
    <mergeCell ref="K67:K69"/>
    <mergeCell ref="R67:S67"/>
    <mergeCell ref="AA67:AA69"/>
    <mergeCell ref="R68:S68"/>
    <mergeCell ref="R69:S69"/>
    <mergeCell ref="K70:K72"/>
    <mergeCell ref="R70:S70"/>
    <mergeCell ref="AA70:AA72"/>
    <mergeCell ref="R71:S71"/>
    <mergeCell ref="R72:S72"/>
    <mergeCell ref="AA73:AA75"/>
    <mergeCell ref="R74:S74"/>
    <mergeCell ref="R75:S75"/>
    <mergeCell ref="A70:A72"/>
    <mergeCell ref="B70:B72"/>
    <mergeCell ref="C70:C72"/>
    <mergeCell ref="D70:D72"/>
    <mergeCell ref="E70:E72"/>
    <mergeCell ref="G70:G72"/>
    <mergeCell ref="H70:H72"/>
    <mergeCell ref="I70:I72"/>
    <mergeCell ref="J70:J72"/>
    <mergeCell ref="A73:A75"/>
    <mergeCell ref="B73:B75"/>
    <mergeCell ref="C73:C75"/>
    <mergeCell ref="D73:D75"/>
    <mergeCell ref="E73:E75"/>
    <mergeCell ref="G73:G75"/>
    <mergeCell ref="H73:H75"/>
    <mergeCell ref="I73:I75"/>
    <mergeCell ref="J73:J75"/>
    <mergeCell ref="K73:K75"/>
    <mergeCell ref="A67:A69"/>
    <mergeCell ref="B67:B69"/>
    <mergeCell ref="C67:C69"/>
    <mergeCell ref="D67:D69"/>
    <mergeCell ref="E67:E69"/>
    <mergeCell ref="G67:G69"/>
    <mergeCell ref="H67:H69"/>
    <mergeCell ref="I67:I69"/>
    <mergeCell ref="J67:J69"/>
    <mergeCell ref="K64:K66"/>
    <mergeCell ref="R64:S64"/>
    <mergeCell ref="AA64:AA66"/>
    <mergeCell ref="R65:S65"/>
    <mergeCell ref="R66:S66"/>
    <mergeCell ref="A61:A63"/>
    <mergeCell ref="B61:B63"/>
    <mergeCell ref="C61:C63"/>
    <mergeCell ref="D61:D63"/>
    <mergeCell ref="E61:E63"/>
    <mergeCell ref="A64:A66"/>
    <mergeCell ref="B64:B66"/>
    <mergeCell ref="C64:C66"/>
    <mergeCell ref="D64:D66"/>
    <mergeCell ref="E64:E66"/>
    <mergeCell ref="G64:G66"/>
    <mergeCell ref="H64:H66"/>
    <mergeCell ref="I64:I66"/>
    <mergeCell ref="J64:J66"/>
    <mergeCell ref="G61:G63"/>
    <mergeCell ref="H61:H63"/>
    <mergeCell ref="I61:I63"/>
    <mergeCell ref="J61:J63"/>
    <mergeCell ref="K61:K63"/>
    <mergeCell ref="K55:K57"/>
    <mergeCell ref="R55:S55"/>
    <mergeCell ref="AA55:AA57"/>
    <mergeCell ref="R56:S56"/>
    <mergeCell ref="R57:S57"/>
    <mergeCell ref="K58:K60"/>
    <mergeCell ref="R58:S58"/>
    <mergeCell ref="AA58:AA60"/>
    <mergeCell ref="R59:S59"/>
    <mergeCell ref="R60:S60"/>
    <mergeCell ref="AA61:AA63"/>
    <mergeCell ref="R62:S62"/>
    <mergeCell ref="R63:S63"/>
    <mergeCell ref="A58:A60"/>
    <mergeCell ref="B58:B60"/>
    <mergeCell ref="C58:C60"/>
    <mergeCell ref="D58:D60"/>
    <mergeCell ref="E58:E60"/>
    <mergeCell ref="G58:G60"/>
    <mergeCell ref="H58:H60"/>
    <mergeCell ref="I58:I60"/>
    <mergeCell ref="J58:J60"/>
    <mergeCell ref="A55:A57"/>
    <mergeCell ref="B55:B57"/>
    <mergeCell ref="C55:C57"/>
    <mergeCell ref="D55:D57"/>
    <mergeCell ref="E55:E57"/>
    <mergeCell ref="G55:G57"/>
    <mergeCell ref="H55:H57"/>
    <mergeCell ref="I55:I57"/>
    <mergeCell ref="J55:J57"/>
    <mergeCell ref="K52:K54"/>
    <mergeCell ref="R52:S52"/>
    <mergeCell ref="AA52:AA54"/>
    <mergeCell ref="R53:S53"/>
    <mergeCell ref="R54:S54"/>
    <mergeCell ref="A49:A51"/>
    <mergeCell ref="B49:B51"/>
    <mergeCell ref="C49:C51"/>
    <mergeCell ref="D49:D51"/>
    <mergeCell ref="E49:E51"/>
    <mergeCell ref="A52:A54"/>
    <mergeCell ref="B52:B54"/>
    <mergeCell ref="C52:C54"/>
    <mergeCell ref="D52:D54"/>
    <mergeCell ref="E52:E54"/>
    <mergeCell ref="G52:G54"/>
    <mergeCell ref="H52:H54"/>
    <mergeCell ref="I52:I54"/>
    <mergeCell ref="J52:J54"/>
    <mergeCell ref="G49:G51"/>
    <mergeCell ref="H49:H51"/>
    <mergeCell ref="I49:I51"/>
    <mergeCell ref="J49:J51"/>
    <mergeCell ref="K49:K51"/>
    <mergeCell ref="K43:K45"/>
    <mergeCell ref="R43:S43"/>
    <mergeCell ref="AA43:AA45"/>
    <mergeCell ref="R44:S44"/>
    <mergeCell ref="R45:S45"/>
    <mergeCell ref="K46:K48"/>
    <mergeCell ref="R46:S46"/>
    <mergeCell ref="AA46:AA48"/>
    <mergeCell ref="R47:S47"/>
    <mergeCell ref="R48:S48"/>
    <mergeCell ref="Q43:Q45"/>
    <mergeCell ref="Q46:Q48"/>
    <mergeCell ref="R49:S49"/>
    <mergeCell ref="AA49:AA51"/>
    <mergeCell ref="R50:S50"/>
    <mergeCell ref="R51:S51"/>
    <mergeCell ref="A46:A48"/>
    <mergeCell ref="B46:B48"/>
    <mergeCell ref="C46:C48"/>
    <mergeCell ref="D46:D48"/>
    <mergeCell ref="E46:E48"/>
    <mergeCell ref="G46:G48"/>
    <mergeCell ref="H46:H48"/>
    <mergeCell ref="I46:I48"/>
    <mergeCell ref="J46:J48"/>
    <mergeCell ref="Q49:Q51"/>
    <mergeCell ref="A43:A45"/>
    <mergeCell ref="B43:B45"/>
    <mergeCell ref="C43:C45"/>
    <mergeCell ref="D43:D45"/>
    <mergeCell ref="E43:E45"/>
    <mergeCell ref="G43:G45"/>
    <mergeCell ref="H43:H45"/>
    <mergeCell ref="I43:I45"/>
    <mergeCell ref="J43:J45"/>
    <mergeCell ref="A40:A42"/>
    <mergeCell ref="B40:B42"/>
    <mergeCell ref="C40:C42"/>
    <mergeCell ref="D40:D42"/>
    <mergeCell ref="E40:E42"/>
    <mergeCell ref="G40:G42"/>
    <mergeCell ref="H40:H42"/>
    <mergeCell ref="I40:I42"/>
    <mergeCell ref="J40:J42"/>
    <mergeCell ref="AA31:AA33"/>
    <mergeCell ref="R32:S32"/>
    <mergeCell ref="R33:S33"/>
    <mergeCell ref="K34:K36"/>
    <mergeCell ref="R34:S34"/>
    <mergeCell ref="AA34:AA36"/>
    <mergeCell ref="R35:S35"/>
    <mergeCell ref="R36:S36"/>
    <mergeCell ref="K40:K42"/>
    <mergeCell ref="R40:S40"/>
    <mergeCell ref="AA40:AA42"/>
    <mergeCell ref="R41:S41"/>
    <mergeCell ref="R42:S42"/>
    <mergeCell ref="K37:K39"/>
    <mergeCell ref="R38:S38"/>
    <mergeCell ref="R39:S39"/>
    <mergeCell ref="R37:S37"/>
    <mergeCell ref="AA37:AA39"/>
    <mergeCell ref="K31:K33"/>
    <mergeCell ref="R31:S31"/>
    <mergeCell ref="A37:A39"/>
    <mergeCell ref="B37:B39"/>
    <mergeCell ref="C37:C39"/>
    <mergeCell ref="D37:D39"/>
    <mergeCell ref="E37:E39"/>
    <mergeCell ref="G37:G39"/>
    <mergeCell ref="H37:H39"/>
    <mergeCell ref="I37:I39"/>
    <mergeCell ref="J37:J39"/>
    <mergeCell ref="A34:A36"/>
    <mergeCell ref="B34:B36"/>
    <mergeCell ref="C34:C36"/>
    <mergeCell ref="D34:D36"/>
    <mergeCell ref="E34:E36"/>
    <mergeCell ref="G34:G36"/>
    <mergeCell ref="H34:H36"/>
    <mergeCell ref="I34:I36"/>
    <mergeCell ref="J34:J36"/>
    <mergeCell ref="A31:A33"/>
    <mergeCell ref="B31:B33"/>
    <mergeCell ref="C31:C33"/>
    <mergeCell ref="D31:D33"/>
    <mergeCell ref="E31:E33"/>
    <mergeCell ref="G31:G33"/>
    <mergeCell ref="H31:H33"/>
    <mergeCell ref="I31:I33"/>
    <mergeCell ref="J31:J33"/>
    <mergeCell ref="C2:Y2"/>
    <mergeCell ref="C3:Y3"/>
    <mergeCell ref="C4:Y4"/>
    <mergeCell ref="X6:Y6"/>
    <mergeCell ref="R6:W6"/>
    <mergeCell ref="H6:K6"/>
    <mergeCell ref="T8:Z8"/>
    <mergeCell ref="A5:AA5"/>
    <mergeCell ref="A6:B6"/>
    <mergeCell ref="C6:D6"/>
    <mergeCell ref="E6:G6"/>
    <mergeCell ref="A7:AA7"/>
    <mergeCell ref="A8:A9"/>
    <mergeCell ref="B8:B9"/>
    <mergeCell ref="C8:G8"/>
    <mergeCell ref="Z6:AA6"/>
    <mergeCell ref="L6:Q6"/>
    <mergeCell ref="K16:K18"/>
    <mergeCell ref="K19:K21"/>
    <mergeCell ref="I19:I21"/>
    <mergeCell ref="H22:H24"/>
    <mergeCell ref="I22:I24"/>
    <mergeCell ref="J22:J24"/>
    <mergeCell ref="K22:K24"/>
    <mergeCell ref="J19:J21"/>
    <mergeCell ref="J16:J18"/>
    <mergeCell ref="I16:I18"/>
    <mergeCell ref="AA16:AA18"/>
    <mergeCell ref="AA13:AA15"/>
    <mergeCell ref="AA19:AA21"/>
    <mergeCell ref="R18:S18"/>
    <mergeCell ref="R19:S19"/>
    <mergeCell ref="R20:S20"/>
    <mergeCell ref="R21:S21"/>
    <mergeCell ref="R22:S22"/>
    <mergeCell ref="R16:S16"/>
    <mergeCell ref="R17:S17"/>
    <mergeCell ref="AA22:AA24"/>
    <mergeCell ref="R23:S23"/>
    <mergeCell ref="R24:S24"/>
    <mergeCell ref="R25:S25"/>
    <mergeCell ref="AA25:AA27"/>
    <mergeCell ref="R26:S26"/>
    <mergeCell ref="R27:S27"/>
    <mergeCell ref="AA28:AA30"/>
    <mergeCell ref="C28:C30"/>
    <mergeCell ref="D28:D30"/>
    <mergeCell ref="E28:E30"/>
    <mergeCell ref="G28:G30"/>
    <mergeCell ref="J28:J30"/>
    <mergeCell ref="K28:K30"/>
    <mergeCell ref="R28:S28"/>
    <mergeCell ref="R29:S29"/>
    <mergeCell ref="H25:H27"/>
    <mergeCell ref="I25:I27"/>
    <mergeCell ref="J25:J27"/>
    <mergeCell ref="K25:K27"/>
    <mergeCell ref="H28:H30"/>
    <mergeCell ref="I28:I30"/>
    <mergeCell ref="R30:S30"/>
    <mergeCell ref="A25:A27"/>
    <mergeCell ref="B25:B27"/>
    <mergeCell ref="C25:C27"/>
    <mergeCell ref="D25:D27"/>
    <mergeCell ref="E25:E27"/>
    <mergeCell ref="G25:G27"/>
    <mergeCell ref="A28:A30"/>
    <mergeCell ref="B28:B30"/>
    <mergeCell ref="E13:E15"/>
    <mergeCell ref="A22:A24"/>
    <mergeCell ref="C22:C24"/>
    <mergeCell ref="D22:D24"/>
    <mergeCell ref="E22:E24"/>
    <mergeCell ref="G22:G24"/>
    <mergeCell ref="B22:B24"/>
    <mergeCell ref="B19:B21"/>
    <mergeCell ref="A13:A15"/>
    <mergeCell ref="C13:C15"/>
    <mergeCell ref="D13:D15"/>
    <mergeCell ref="AB14:AB15"/>
    <mergeCell ref="R9:S9"/>
    <mergeCell ref="R10:S10"/>
    <mergeCell ref="R11:S11"/>
    <mergeCell ref="R12:S12"/>
    <mergeCell ref="R13:S13"/>
    <mergeCell ref="R14:S14"/>
    <mergeCell ref="R15:S15"/>
    <mergeCell ref="H8:H9"/>
    <mergeCell ref="AA8:AA9"/>
    <mergeCell ref="I8:K8"/>
    <mergeCell ref="L8:S8"/>
    <mergeCell ref="AA10:AA12"/>
    <mergeCell ref="W9:X9"/>
    <mergeCell ref="J10:J12"/>
    <mergeCell ref="J13:J15"/>
    <mergeCell ref="K13:K15"/>
    <mergeCell ref="K10:K12"/>
    <mergeCell ref="H13:H15"/>
    <mergeCell ref="I13:I15"/>
    <mergeCell ref="I10:I12"/>
    <mergeCell ref="Q10:Q12"/>
    <mergeCell ref="Q13:Q15"/>
    <mergeCell ref="G10:G12"/>
    <mergeCell ref="H10:H12"/>
    <mergeCell ref="E19:E21"/>
    <mergeCell ref="G19:G21"/>
    <mergeCell ref="H19:H21"/>
    <mergeCell ref="A19:A21"/>
    <mergeCell ref="C19:C21"/>
    <mergeCell ref="D19:D21"/>
    <mergeCell ref="G13:G15"/>
    <mergeCell ref="A16:A18"/>
    <mergeCell ref="C16:C18"/>
    <mergeCell ref="D16:D18"/>
    <mergeCell ref="E16:E18"/>
    <mergeCell ref="G16:G18"/>
    <mergeCell ref="H16:H18"/>
    <mergeCell ref="A10:A12"/>
    <mergeCell ref="C10:C12"/>
    <mergeCell ref="D10:D12"/>
    <mergeCell ref="E10:E12"/>
    <mergeCell ref="B10:B12"/>
    <mergeCell ref="B13:B15"/>
    <mergeCell ref="B16:B18"/>
  </mergeCells>
  <phoneticPr fontId="4" type="noConversion"/>
  <conditionalFormatting sqref="H10:H75">
    <cfRule type="cellIs" dxfId="110" priority="146" stopIfTrue="1" operator="equal">
      <formula>1</formula>
    </cfRule>
    <cfRule type="cellIs" dxfId="109" priority="147" stopIfTrue="1" operator="between">
      <formula>1.9</formula>
      <formula>3.1</formula>
    </cfRule>
    <cfRule type="cellIs" dxfId="108" priority="148" stopIfTrue="1" operator="equal">
      <formula>4</formula>
    </cfRule>
  </conditionalFormatting>
  <conditionalFormatting sqref="H10:H75">
    <cfRule type="cellIs" dxfId="107" priority="137" operator="equal">
      <formula>"LEVE"</formula>
    </cfRule>
    <cfRule type="cellIs" dxfId="106" priority="138" operator="equal">
      <formula>"MODERADO"</formula>
    </cfRule>
    <cfRule type="cellIs" dxfId="105" priority="139" operator="equal">
      <formula>"GRAVE"</formula>
    </cfRule>
  </conditionalFormatting>
  <conditionalFormatting sqref="AA10:AA15 AA22:AA75">
    <cfRule type="containsText" dxfId="104" priority="130" operator="containsText" text="CONTINUA LA ACCIÓN ANTERIOR">
      <formula>NOT(ISERROR(SEARCH("CONTINUA LA ACCIÓN ANTERIOR",AA10)))</formula>
    </cfRule>
    <cfRule type="containsText" dxfId="103" priority="131" operator="containsText" text="REQUIERE NUEVA ACCIÓN">
      <formula>NOT(ISERROR(SEARCH("REQUIERE NUEVA ACCIÓN",AA10)))</formula>
    </cfRule>
    <cfRule type="containsText" dxfId="102" priority="132" operator="containsText" text="RIESGO CONTROLADO">
      <formula>NOT(ISERROR(SEARCH("RIESGO CONTROLADO",AA10)))</formula>
    </cfRule>
  </conditionalFormatting>
  <conditionalFormatting sqref="Y10:Y15 Y22:Y24 Y27:Y75">
    <cfRule type="beginsWith" dxfId="101" priority="123" operator="beginsWith" text="No eficaz">
      <formula>LEFT(Y10,LEN("No eficaz"))="No eficaz"</formula>
    </cfRule>
  </conditionalFormatting>
  <conditionalFormatting sqref="Y10:Y15 Y22:Y24 Y27:Y75">
    <cfRule type="beginsWith" dxfId="100" priority="119" operator="beginsWith" text="Eficaz">
      <formula>LEFT(Y10,LEN("Eficaz"))="Eficaz"</formula>
    </cfRule>
  </conditionalFormatting>
  <conditionalFormatting sqref="U10:U75">
    <cfRule type="expression" dxfId="99" priority="118">
      <formula>T10="ASUMIR"</formula>
    </cfRule>
  </conditionalFormatting>
  <conditionalFormatting sqref="V10:V75">
    <cfRule type="expression" dxfId="98" priority="117">
      <formula>T10="ASUMIR"</formula>
    </cfRule>
  </conditionalFormatting>
  <conditionalFormatting sqref="W10:W15 W22:W75">
    <cfRule type="expression" dxfId="97" priority="116">
      <formula>T10="ASUMIR"</formula>
    </cfRule>
  </conditionalFormatting>
  <conditionalFormatting sqref="Y10:Y15 Y22:Y24 Y27:Y75">
    <cfRule type="expression" dxfId="96" priority="114">
      <formula>T10="ASUMIR"</formula>
    </cfRule>
  </conditionalFormatting>
  <conditionalFormatting sqref="X10:X12 X22:X24 X27:X75">
    <cfRule type="expression" dxfId="95" priority="107">
      <formula>T10="ASUMIR"</formula>
    </cfRule>
  </conditionalFormatting>
  <conditionalFormatting sqref="Z10:Z15 Z22:Z75">
    <cfRule type="expression" dxfId="94" priority="105">
      <formula>T10="ASUMIR"</formula>
    </cfRule>
  </conditionalFormatting>
  <conditionalFormatting sqref="O10:O75">
    <cfRule type="expression" dxfId="93" priority="104">
      <formula>$L$10="No existe control para el riesgo"</formula>
    </cfRule>
  </conditionalFormatting>
  <conditionalFormatting sqref="P10:Q10 P11:P75 Q13 Q16 Q19 Q22 Q25 Q28 Q31 Q34 Q37 Q40 Q43 Q46 Q49 Q52 Q55 Q58 Q61 Q64 Q67 Q70 Q73 Q76 Q79 Q82 Q85">
    <cfRule type="expression" dxfId="92" priority="103">
      <formula>$L$10="No existe control para el riesgo"</formula>
    </cfRule>
  </conditionalFormatting>
  <conditionalFormatting sqref="W10">
    <cfRule type="cellIs" dxfId="91" priority="98" operator="equal">
      <formula>"NO_CUMPLIDA"</formula>
    </cfRule>
  </conditionalFormatting>
  <conditionalFormatting sqref="W11:W15 W22:W75">
    <cfRule type="cellIs" dxfId="90" priority="97" operator="equal">
      <formula>"NO_CUMPLIDA"</formula>
    </cfRule>
  </conditionalFormatting>
  <conditionalFormatting sqref="Z10">
    <cfRule type="expression" dxfId="89" priority="96">
      <formula>$W$10&lt;&gt;"CUMPLIMIENTO_TOTAL"</formula>
    </cfRule>
  </conditionalFormatting>
  <conditionalFormatting sqref="Z11">
    <cfRule type="expression" dxfId="88" priority="94">
      <formula>$W$11&lt;&gt;"CUMPLIMIENTO_TOTAL"</formula>
    </cfRule>
  </conditionalFormatting>
  <conditionalFormatting sqref="Z12">
    <cfRule type="expression" dxfId="87" priority="93">
      <formula>$W$12&lt;&gt;"CUMPLIMIENTO_TOTAL"</formula>
    </cfRule>
  </conditionalFormatting>
  <conditionalFormatting sqref="Z13">
    <cfRule type="expression" dxfId="86" priority="92">
      <formula>$W$13&lt;&gt;"CUMPLIMIENTO_TOTAL"</formula>
    </cfRule>
  </conditionalFormatting>
  <conditionalFormatting sqref="Z14">
    <cfRule type="expression" dxfId="85" priority="91">
      <formula>$W$14&lt;&gt;"CUMPLIMIENTO_TOTAL"</formula>
    </cfRule>
  </conditionalFormatting>
  <conditionalFormatting sqref="Z15">
    <cfRule type="expression" dxfId="84" priority="90">
      <formula>$W$15&lt;&gt;"CUMPLIMIENTO_TOTAL"</formula>
    </cfRule>
  </conditionalFormatting>
  <conditionalFormatting sqref="Z22">
    <cfRule type="expression" dxfId="83" priority="83">
      <formula>$W$22&lt;&gt;"CUMPLIMIENTO_TOTAL"</formula>
    </cfRule>
  </conditionalFormatting>
  <conditionalFormatting sqref="Z23">
    <cfRule type="expression" dxfId="82" priority="82">
      <formula>$W$23&lt;&gt;"CUMPLIMIENTO_TOTAL"</formula>
    </cfRule>
  </conditionalFormatting>
  <conditionalFormatting sqref="Z24">
    <cfRule type="expression" dxfId="81" priority="81">
      <formula>$W$24&lt;&gt;"CUMPLIMIENTO_TOTAL"</formula>
    </cfRule>
  </conditionalFormatting>
  <conditionalFormatting sqref="Z25">
    <cfRule type="expression" dxfId="80" priority="80">
      <formula>$W$25&lt;&gt;"CUMPLIMIENTO_TOTAL"</formula>
    </cfRule>
  </conditionalFormatting>
  <conditionalFormatting sqref="Z26">
    <cfRule type="expression" dxfId="79" priority="79">
      <formula>$W$26&lt;&gt;"CUMPLIMIENTO_TOTAL"</formula>
    </cfRule>
  </conditionalFormatting>
  <conditionalFormatting sqref="Z27">
    <cfRule type="expression" dxfId="78" priority="78">
      <formula>$W$27&lt;&gt;"CUMPLIMIENTO_TOTAL"</formula>
    </cfRule>
  </conditionalFormatting>
  <conditionalFormatting sqref="Z28">
    <cfRule type="expression" dxfId="77" priority="77">
      <formula>$W$28&lt;&gt;"CUMPLIMIENTO_TOTAL"</formula>
    </cfRule>
  </conditionalFormatting>
  <conditionalFormatting sqref="Z29">
    <cfRule type="expression" dxfId="76" priority="76">
      <formula>$W$29&lt;&gt;"CUMPLIMIENTO_TOTAL"</formula>
    </cfRule>
  </conditionalFormatting>
  <conditionalFormatting sqref="Z30">
    <cfRule type="expression" dxfId="75" priority="75">
      <formula>$W$30&lt;&gt;"CUMPLIMIENTO_TOTAL"</formula>
    </cfRule>
  </conditionalFormatting>
  <conditionalFormatting sqref="Z31">
    <cfRule type="expression" dxfId="74" priority="74">
      <formula>$W$31&lt;&gt;"CUMPLIMIENTO_TOTAL"</formula>
    </cfRule>
  </conditionalFormatting>
  <conditionalFormatting sqref="Z32">
    <cfRule type="expression" dxfId="73" priority="73">
      <formula>$W$32&lt;&gt;"CUMPLIMIENTO_TOTAL"</formula>
    </cfRule>
  </conditionalFormatting>
  <conditionalFormatting sqref="Z33">
    <cfRule type="expression" dxfId="72" priority="72">
      <formula>$W$33&lt;&gt;"CUMPLIMIENTO_TOTAL"</formula>
    </cfRule>
  </conditionalFormatting>
  <conditionalFormatting sqref="Z34">
    <cfRule type="expression" dxfId="71" priority="71">
      <formula>$W$34&lt;&gt;"CUMPLIMIENTO_TOTAL"</formula>
    </cfRule>
  </conditionalFormatting>
  <conditionalFormatting sqref="Z35">
    <cfRule type="expression" dxfId="70" priority="70">
      <formula>$W$35&lt;&gt;"CUMPLIMIENTO_TOTAL"</formula>
    </cfRule>
  </conditionalFormatting>
  <conditionalFormatting sqref="Z36">
    <cfRule type="expression" dxfId="69" priority="69">
      <formula>$W$36&lt;&gt;"CUMPLIMIENTO_TOTAL"</formula>
    </cfRule>
  </conditionalFormatting>
  <conditionalFormatting sqref="Z37">
    <cfRule type="expression" dxfId="68" priority="68">
      <formula>$W$37&lt;&gt;"CUMPLIMIENTO_TOTAL"</formula>
    </cfRule>
  </conditionalFormatting>
  <conditionalFormatting sqref="Z38">
    <cfRule type="expression" dxfId="67" priority="67">
      <formula>$W$38&lt;&gt;"CUMPLIMIENTO_TOTAL"</formula>
    </cfRule>
  </conditionalFormatting>
  <conditionalFormatting sqref="Z39">
    <cfRule type="expression" dxfId="66" priority="66">
      <formula>$W$39&lt;&gt;"CUMPLIMIENTO_TOTAL"</formula>
    </cfRule>
  </conditionalFormatting>
  <conditionalFormatting sqref="Z40">
    <cfRule type="expression" dxfId="65" priority="65">
      <formula>$W$40&lt;&gt;"CUMPLIMIENTO_TOTAL"</formula>
    </cfRule>
  </conditionalFormatting>
  <conditionalFormatting sqref="Z41">
    <cfRule type="expression" dxfId="64" priority="64">
      <formula>$W$41&lt;&gt;"CUMPLIMIENTO_TOTAL"</formula>
    </cfRule>
  </conditionalFormatting>
  <conditionalFormatting sqref="Z42">
    <cfRule type="expression" dxfId="63" priority="63">
      <formula>$W$42&lt;&gt;"CUMPLIMIENTO_TOTAL"</formula>
    </cfRule>
  </conditionalFormatting>
  <conditionalFormatting sqref="Z43">
    <cfRule type="expression" dxfId="62" priority="62">
      <formula>$W$43&lt;&gt;"CUMPLIMIENTO_TOTAL"</formula>
    </cfRule>
  </conditionalFormatting>
  <conditionalFormatting sqref="Z44">
    <cfRule type="expression" dxfId="61" priority="61">
      <formula>$W$44&lt;&gt;"CUMPLIMIENTO_TOTAL"</formula>
    </cfRule>
  </conditionalFormatting>
  <conditionalFormatting sqref="Z45">
    <cfRule type="expression" dxfId="60" priority="60">
      <formula>$W$45&lt;&gt;"CUMPLIMIENTO_TOTAL"</formula>
    </cfRule>
  </conditionalFormatting>
  <conditionalFormatting sqref="Z46">
    <cfRule type="expression" dxfId="59" priority="59">
      <formula>$W$46&lt;&gt;"CUMPLIMIENTO_TOTAL"</formula>
    </cfRule>
  </conditionalFormatting>
  <conditionalFormatting sqref="Z47">
    <cfRule type="expression" dxfId="58" priority="58">
      <formula>$W$47&lt;&gt;"CUMPLIMIENTO_TOTAL"</formula>
    </cfRule>
  </conditionalFormatting>
  <conditionalFormatting sqref="Z48">
    <cfRule type="expression" dxfId="57" priority="57">
      <formula>$W$48&lt;&gt;"CUMPLIMIENTO_TOTAL"</formula>
    </cfRule>
  </conditionalFormatting>
  <conditionalFormatting sqref="Z49">
    <cfRule type="expression" dxfId="56" priority="56">
      <formula>$W$49&lt;&gt;"CUMPLIMIENTO_TOTAL"</formula>
    </cfRule>
  </conditionalFormatting>
  <conditionalFormatting sqref="Z50">
    <cfRule type="expression" dxfId="55" priority="55">
      <formula>$W$50&lt;&gt;"CUMPLIMIENTO_TOTAL"</formula>
    </cfRule>
  </conditionalFormatting>
  <conditionalFormatting sqref="Z51">
    <cfRule type="expression" dxfId="54" priority="54">
      <formula>$W$51&lt;&gt;"CUMPLIMIENTO_TOTAL"</formula>
    </cfRule>
  </conditionalFormatting>
  <conditionalFormatting sqref="Z52">
    <cfRule type="expression" dxfId="53" priority="53">
      <formula>$W$52&lt;&gt;"CUMPLIMIENTO_TOTAL"</formula>
    </cfRule>
  </conditionalFormatting>
  <conditionalFormatting sqref="Z53">
    <cfRule type="expression" dxfId="52" priority="52">
      <formula>$W$53&lt;&gt;"CUMPLIMIENTO_TOTAL"</formula>
    </cfRule>
  </conditionalFormatting>
  <conditionalFormatting sqref="Z54">
    <cfRule type="expression" dxfId="51" priority="51">
      <formula>$W$54&lt;&gt;"CUMPLIMIENTO_TOTAL"</formula>
    </cfRule>
  </conditionalFormatting>
  <conditionalFormatting sqref="Z55">
    <cfRule type="expression" dxfId="50" priority="50">
      <formula>$W$55&lt;&gt;"CUMPLIMIENTO_TOTAL"</formula>
    </cfRule>
  </conditionalFormatting>
  <conditionalFormatting sqref="Z56">
    <cfRule type="expression" dxfId="49" priority="49">
      <formula>$W$56&lt;&gt;"CUMPLIMIENTO_TOTAL"</formula>
    </cfRule>
  </conditionalFormatting>
  <conditionalFormatting sqref="Z57">
    <cfRule type="expression" dxfId="48" priority="48">
      <formula>$W$57&lt;&gt;"CUMPLIMIENTO_TOTAL"</formula>
    </cfRule>
  </conditionalFormatting>
  <conditionalFormatting sqref="Z58">
    <cfRule type="expression" dxfId="47" priority="47">
      <formula>$W$58&lt;&gt;"CUMPLIMIENTO_TOTAL"</formula>
    </cfRule>
  </conditionalFormatting>
  <conditionalFormatting sqref="Z59">
    <cfRule type="expression" dxfId="46" priority="46">
      <formula>$W$59&lt;&gt;"CUMPLIMIENTO_TOTAL"</formula>
    </cfRule>
  </conditionalFormatting>
  <conditionalFormatting sqref="Z60">
    <cfRule type="expression" dxfId="45" priority="45">
      <formula>$W$60&lt;&gt;"CUMPLIMIENTO_TOTAL"</formula>
    </cfRule>
  </conditionalFormatting>
  <conditionalFormatting sqref="Z61">
    <cfRule type="expression" dxfId="44" priority="44">
      <formula>$W$61&lt;&gt;"CUMPLIMIENTO_TOTAL"</formula>
    </cfRule>
  </conditionalFormatting>
  <conditionalFormatting sqref="Z62">
    <cfRule type="expression" dxfId="43" priority="43">
      <formula>$W$62&lt;&gt;"CUMPLIMIENTO_TOTAL"</formula>
    </cfRule>
  </conditionalFormatting>
  <conditionalFormatting sqref="Z63">
    <cfRule type="expression" dxfId="42" priority="42">
      <formula>$W$63&lt;&gt;"CUMPLIMIENTO_TOTAL"</formula>
    </cfRule>
  </conditionalFormatting>
  <conditionalFormatting sqref="Z64">
    <cfRule type="expression" dxfId="41" priority="41">
      <formula>$W$64&lt;&gt;"CUMPLIMIENTO_TOTAL"</formula>
    </cfRule>
  </conditionalFormatting>
  <conditionalFormatting sqref="Z65">
    <cfRule type="expression" dxfId="40" priority="40">
      <formula>$W$65&lt;&gt;"CUMPLIMIENTO_TOTAL"</formula>
    </cfRule>
  </conditionalFormatting>
  <conditionalFormatting sqref="Z66">
    <cfRule type="expression" dxfId="39" priority="39">
      <formula>$W$66&lt;&gt;"CUMPLIMIENTO_TOTAL"</formula>
    </cfRule>
  </conditionalFormatting>
  <conditionalFormatting sqref="Z67">
    <cfRule type="expression" dxfId="38" priority="38">
      <formula>$W$67&lt;&gt;"CUMPLIMIENTO_TOTAL"</formula>
    </cfRule>
  </conditionalFormatting>
  <conditionalFormatting sqref="Z68">
    <cfRule type="expression" dxfId="37" priority="37">
      <formula>$W$68&lt;&gt;"CUMPLIMIENTO_TOTAL"</formula>
    </cfRule>
  </conditionalFormatting>
  <conditionalFormatting sqref="Z69">
    <cfRule type="expression" dxfId="36" priority="36">
      <formula>$W$69&lt;&gt;"CUMPLIMIENTO_TOTAL"</formula>
    </cfRule>
  </conditionalFormatting>
  <conditionalFormatting sqref="Z70">
    <cfRule type="expression" dxfId="35" priority="35">
      <formula>$W$70&lt;&gt;"CUMPLIMIENTO_TOTAL"</formula>
    </cfRule>
  </conditionalFormatting>
  <conditionalFormatting sqref="Z71">
    <cfRule type="expression" dxfId="34" priority="34">
      <formula>$W$71&lt;&gt;"CUMPLIMIENTO_TOTAL"</formula>
    </cfRule>
  </conditionalFormatting>
  <conditionalFormatting sqref="Z72">
    <cfRule type="expression" dxfId="33" priority="33">
      <formula>$W$72&lt;&gt;"CUMPLIMIENTO_TOTAL"</formula>
    </cfRule>
  </conditionalFormatting>
  <conditionalFormatting sqref="Z73">
    <cfRule type="expression" dxfId="32" priority="32">
      <formula>$W$73&lt;&gt;"CUMPLIMIENTO_TOTAL"</formula>
    </cfRule>
  </conditionalFormatting>
  <conditionalFormatting sqref="Z74">
    <cfRule type="expression" dxfId="31" priority="31">
      <formula>$W$74&lt;&gt;"CUMPLIMIENTO_TOTAL"</formula>
    </cfRule>
  </conditionalFormatting>
  <conditionalFormatting sqref="Z75">
    <cfRule type="expression" dxfId="30" priority="30">
      <formula>$W$75&lt;&gt;"CUMPLIMIENTO_TOTAL"</formula>
    </cfRule>
  </conditionalFormatting>
  <conditionalFormatting sqref="Q10:Q75">
    <cfRule type="cellIs" dxfId="29" priority="25" operator="equal">
      <formula>"INEXISTENTE"</formula>
    </cfRule>
    <cfRule type="cellIs" dxfId="28" priority="26" operator="equal">
      <formula>"ACEPTABLE"</formula>
    </cfRule>
    <cfRule type="cellIs" dxfId="27" priority="27" operator="equal">
      <formula>"FUERTE"</formula>
    </cfRule>
    <cfRule type="cellIs" dxfId="26" priority="28" operator="equal">
      <formula>"DÉBIL"</formula>
    </cfRule>
  </conditionalFormatting>
  <conditionalFormatting sqref="X13:X15">
    <cfRule type="expression" dxfId="25" priority="24">
      <formula>T13="ASUMIR"</formula>
    </cfRule>
  </conditionalFormatting>
  <conditionalFormatting sqref="AA16:AA21">
    <cfRule type="containsText" dxfId="24" priority="19" operator="containsText" text="CONTINUA LA ACCIÓN ANTERIOR">
      <formula>NOT(ISERROR(SEARCH("CONTINUA LA ACCIÓN ANTERIOR",AA16)))</formula>
    </cfRule>
    <cfRule type="containsText" dxfId="23" priority="20" operator="containsText" text="REQUIERE NUEVA ACCIÓN">
      <formula>NOT(ISERROR(SEARCH("REQUIERE NUEVA ACCIÓN",AA16)))</formula>
    </cfRule>
    <cfRule type="containsText" dxfId="22" priority="21" operator="containsText" text="RIESGO CONTROLADO">
      <formula>NOT(ISERROR(SEARCH("RIESGO CONTROLADO",AA16)))</formula>
    </cfRule>
  </conditionalFormatting>
  <conditionalFormatting sqref="Y16:Y21">
    <cfRule type="beginsWith" dxfId="21" priority="18" operator="beginsWith" text="No eficaz">
      <formula>LEFT(Y16,LEN("No eficaz"))="No eficaz"</formula>
    </cfRule>
  </conditionalFormatting>
  <conditionalFormatting sqref="Y16:Y21">
    <cfRule type="beginsWith" dxfId="20" priority="17" operator="beginsWith" text="Eficaz">
      <formula>LEFT(Y16,LEN("Eficaz"))="Eficaz"</formula>
    </cfRule>
  </conditionalFormatting>
  <conditionalFormatting sqref="W16:W21">
    <cfRule type="expression" dxfId="19" priority="16">
      <formula>T16="ASUMIR"</formula>
    </cfRule>
  </conditionalFormatting>
  <conditionalFormatting sqref="Y16:Y21">
    <cfRule type="expression" dxfId="18" priority="15">
      <formula>T16="ASUMIR"</formula>
    </cfRule>
  </conditionalFormatting>
  <conditionalFormatting sqref="X16:X21">
    <cfRule type="expression" dxfId="17" priority="14">
      <formula>T16="ASUMIR"</formula>
    </cfRule>
  </conditionalFormatting>
  <conditionalFormatting sqref="Z16:Z21">
    <cfRule type="expression" dxfId="16" priority="13">
      <formula>T16="ASUMIR"</formula>
    </cfRule>
  </conditionalFormatting>
  <conditionalFormatting sqref="W16:W21">
    <cfRule type="cellIs" dxfId="15" priority="12" operator="equal">
      <formula>"NO_CUMPLIDA"</formula>
    </cfRule>
  </conditionalFormatting>
  <conditionalFormatting sqref="Z16">
    <cfRule type="expression" dxfId="14" priority="11">
      <formula>$W$16&lt;&gt;"CUMPLIMIENTO_TOTAL"</formula>
    </cfRule>
  </conditionalFormatting>
  <conditionalFormatting sqref="Z17">
    <cfRule type="expression" dxfId="13" priority="10">
      <formula>$W$17&lt;&gt;"CUMPLIMIENTO_TOTAL"</formula>
    </cfRule>
  </conditionalFormatting>
  <conditionalFormatting sqref="Z18">
    <cfRule type="expression" dxfId="12" priority="9">
      <formula>$W$18&lt;&gt;"CUMPLIMIENTO_TOTAL"</formula>
    </cfRule>
  </conditionalFormatting>
  <conditionalFormatting sqref="Z19">
    <cfRule type="expression" dxfId="11" priority="8">
      <formula>$W$19&lt;&gt;"CUMPLIMIENTO_TOTAL"</formula>
    </cfRule>
  </conditionalFormatting>
  <conditionalFormatting sqref="Z20">
    <cfRule type="expression" dxfId="10" priority="7">
      <formula>$W$20&lt;&gt;"CUMPLIMIENTO_TOTAL"</formula>
    </cfRule>
  </conditionalFormatting>
  <conditionalFormatting sqref="Z21">
    <cfRule type="expression" dxfId="9" priority="6">
      <formula>$W$21&lt;&gt;"CUMPLIMIENTO_TOTAL"</formula>
    </cfRule>
  </conditionalFormatting>
  <conditionalFormatting sqref="X25:X26">
    <cfRule type="expression" dxfId="8" priority="1">
      <formula>T25="ASUMIR"</formula>
    </cfRule>
  </conditionalFormatting>
  <conditionalFormatting sqref="Y25:Y26">
    <cfRule type="expression" dxfId="7" priority="2">
      <formula>T25="ASUMIR"</formula>
    </cfRule>
    <cfRule type="beginsWith" dxfId="6" priority="3" operator="beginsWith" text="Eficaz">
      <formula>LEFT(Y25,LEN("Eficaz"))="Eficaz"</formula>
    </cfRule>
    <cfRule type="beginsWith" dxfId="5" priority="4" operator="beginsWith" text="No eficaz">
      <formula>LEFT(Y25,LEN("No eficaz"))="No eficaz"</formula>
    </cfRule>
  </conditionalFormatting>
  <dataValidations xWindow="789" yWindow="679" count="9">
    <dataValidation allowBlank="1" showInputMessage="1" showErrorMessage="1" promptTitle="FACTORES DE RIESGO" prompt="Seleccione el factor de riesgo interno o externo" sqref="C10:C75"/>
    <dataValidation allowBlank="1" showInputMessage="1" showErrorMessage="1" promptTitle="Análisis del indicador" prompt="Describa brevemente el comportamiento del indicador" sqref="K10:K75"/>
    <dataValidation allowBlank="1" showInputMessage="1" showErrorMessage="1" promptTitle="Limitación del control" prompt="Describa brevemente los problemas o limitantes tenidos al momento de aplicar el control establecido._x000a_En caso de &quot;NO EXISTE CONTROL&quot;, deje en blanco la celda" sqref="R10:S75"/>
    <dataValidation allowBlank="1" showInputMessage="1" showErrorMessage="1" promptTitle="Acción" prompt="Describa la forma en la cual se ha cumplido con la acción (oportunidad de mejora) que se implementó para tratar el riesgo" sqref="X10:X75"/>
    <dataValidation type="custom" allowBlank="1" showInputMessage="1" showErrorMessage="1" promptTitle="Soporte de cumplimiento" prompt="Registre información que evidencie el cumplimiento de la acción:_x000a_- Documento (físico, digital)._x000a_- Enlace web_x000a_- Fotografia, video_x000a_- Otros que considere pertinente._x000a_En caso de NO CUMPLIDA deje esta casilla en blanco" sqref="Z10:Z75">
      <formula1>W10="CUMPLIMIENTO_TOTAL"</formula1>
    </dataValidation>
    <dataValidation type="list" allowBlank="1" showInputMessage="1" showErrorMessage="1" promptTitle="SITUACION DEL RIESGO" prompt="Evalue luego del seguimiento el riesgo, para ello tenga en cuenta los resultados de:_x000a_- Medición y el análisis del indicador de riesgo_x000a_-Dificultades para la aplicación del control existente_x000a_-El cumplimiento y eficacia de la acción planteada." sqref="AA10:AA75">
      <formula1>"RIESGO CONTROLADO, REQUIERE NUEVA ACCIÓN, CONTINUA LA ACCIÓN ANTERIOR"</formula1>
    </dataValidation>
    <dataValidation type="list" allowBlank="1" showInputMessage="1" showErrorMessage="1" prompt="Determine en que estado esta la acción:_x000a__x000a_-Cumplimiento total (la acción se cumplió de acuerdo a lo planeado)_x000a_-Cumplimiento parcial (la acción aun esta en proceso de implementación)_x000a_- No cumplida (la accion no fue implementada de acuerdo a l planeado)" sqref="W10:W75">
      <formula1>INDIRECT(T10)</formula1>
    </dataValidation>
    <dataValidation type="list" allowBlank="1" showInputMessage="1" showErrorMessage="1" promptTitle="EFICACIA DE LA ACCIÓN" prompt="EFICAZ:  La acción implementada permite prevenir o mitigar el riesgo, _x000a_NO EFICAZ: la acción no previene o mitiga el riesgo._x000a_PENDIENTE EVALUACIÓN: La acción no se ha cumplido y aun esta en los términos._x000a_SIN EVALUACIÓN POR VENCIMIENTO: Acción no cumplida" sqref="Y10:Y75">
      <formula1>INDIRECT(W10)</formula1>
    </dataValidation>
    <dataValidation type="decimal" allowBlank="1" showInputMessage="1" showErrorMessage="1" promptTitle="% De medición del indicador" prompt="Sólo permite números" sqref="J10:J75">
      <formula1>-2E+22</formula1>
      <formula2>2E+21</formula2>
    </dataValidation>
  </dataValidations>
  <pageMargins left="1.3779527559055118" right="0.15748031496062992" top="0.59055118110236227" bottom="0.39370078740157483" header="0" footer="0"/>
  <pageSetup paperSize="125" scale="60" fitToHeight="10" orientation="landscape" horizontalDpi="1200" verticalDpi="12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containsText" priority="150" operator="containsText" id="{5FF8A8BD-18FC-417B-850F-ACA90835F62D}">
            <xm:f>NOT(ISERROR(SEARCH(#REF!,Y10)))</xm:f>
            <xm:f>#REF!</xm:f>
            <x14:dxf>
              <font>
                <color rgb="FF9C0006"/>
              </font>
              <fill>
                <patternFill>
                  <bgColor rgb="FFFFC7CE"/>
                </patternFill>
              </fill>
            </x14:dxf>
          </x14:cfRule>
          <xm:sqref>Y10:Y15 Y22:Y24 Y27:Y75</xm:sqref>
        </x14:conditionalFormatting>
        <x14:conditionalFormatting xmlns:xm="http://schemas.microsoft.com/office/excel/2006/main">
          <x14:cfRule type="containsText" priority="152" operator="containsText" id="{13013706-2595-4270-A379-FEE68B7EE3BE}">
            <xm:f>NOT(ISERROR(SEARCH(#REF!,W10)))</xm:f>
            <xm:f>#REF!</xm:f>
            <x14:dxf>
              <font>
                <color rgb="FF9C0006"/>
              </font>
              <fill>
                <patternFill>
                  <bgColor rgb="FFFFC7CE"/>
                </patternFill>
              </fill>
            </x14:dxf>
          </x14:cfRule>
          <xm:sqref>W10:W15 W22:W75</xm:sqref>
        </x14:conditionalFormatting>
        <x14:conditionalFormatting xmlns:xm="http://schemas.microsoft.com/office/excel/2006/main">
          <x14:cfRule type="containsText" priority="22" operator="containsText" id="{C0AD7C73-4E75-44BF-A604-93AADB282755}">
            <xm:f>NOT(ISERROR(SEARCH(#REF!,Y16)))</xm:f>
            <xm:f>#REF!</xm:f>
            <x14:dxf>
              <font>
                <color rgb="FF9C0006"/>
              </font>
              <fill>
                <patternFill>
                  <bgColor rgb="FFFFC7CE"/>
                </patternFill>
              </fill>
            </x14:dxf>
          </x14:cfRule>
          <xm:sqref>Y16:Y21</xm:sqref>
        </x14:conditionalFormatting>
        <x14:conditionalFormatting xmlns:xm="http://schemas.microsoft.com/office/excel/2006/main">
          <x14:cfRule type="containsText" priority="23" operator="containsText" id="{7957B350-3BC3-496D-959C-554592CE3A04}">
            <xm:f>NOT(ISERROR(SEARCH(#REF!,W16)))</xm:f>
            <xm:f>#REF!</xm:f>
            <x14:dxf>
              <font>
                <color rgb="FF9C0006"/>
              </font>
              <fill>
                <patternFill>
                  <bgColor rgb="FFFFC7CE"/>
                </patternFill>
              </fill>
            </x14:dxf>
          </x14:cfRule>
          <xm:sqref>W16:W21</xm:sqref>
        </x14:conditionalFormatting>
        <x14:conditionalFormatting xmlns:xm="http://schemas.microsoft.com/office/excel/2006/main">
          <x14:cfRule type="containsText" priority="5" operator="containsText" id="{3B0407AA-0BF5-4307-934C-04FCD9D4C2DD}">
            <xm:f>NOT(ISERROR(SEARCH(#REF!,Y25)))</xm:f>
            <xm:f>#REF!</xm:f>
            <x14:dxf>
              <font>
                <color rgb="FF9C0006"/>
              </font>
              <fill>
                <patternFill>
                  <bgColor rgb="FFFFC7CE"/>
                </patternFill>
              </fill>
            </x14:dxf>
          </x14:cfRule>
          <xm:sqref>Y25:Y26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10" sqref="B10"/>
    </sheetView>
  </sheetViews>
  <sheetFormatPr baseColWidth="10" defaultColWidth="11.42578125" defaultRowHeight="12.75" x14ac:dyDescent="0.2"/>
  <cols>
    <col min="1" max="1" width="4.5703125" customWidth="1"/>
    <col min="2" max="2" width="35.7109375" customWidth="1"/>
  </cols>
  <sheetData>
    <row r="1" spans="1:2" x14ac:dyDescent="0.2">
      <c r="A1" t="s">
        <v>11</v>
      </c>
    </row>
    <row r="3" spans="1:2" x14ac:dyDescent="0.2">
      <c r="A3" s="6" t="s">
        <v>12</v>
      </c>
    </row>
    <row r="5" spans="1:2" x14ac:dyDescent="0.2">
      <c r="A5">
        <v>1</v>
      </c>
      <c r="B5" t="s">
        <v>13</v>
      </c>
    </row>
    <row r="6" spans="1:2" x14ac:dyDescent="0.2">
      <c r="A6">
        <v>2</v>
      </c>
      <c r="B6" t="s">
        <v>14</v>
      </c>
    </row>
    <row r="7" spans="1:2" x14ac:dyDescent="0.2">
      <c r="A7">
        <v>3</v>
      </c>
      <c r="B7" t="s">
        <v>15</v>
      </c>
    </row>
    <row r="8" spans="1:2" x14ac:dyDescent="0.2">
      <c r="A8">
        <v>5</v>
      </c>
      <c r="B8" t="s">
        <v>16</v>
      </c>
    </row>
    <row r="9" spans="1:2" x14ac:dyDescent="0.2">
      <c r="A9">
        <v>6</v>
      </c>
      <c r="B9" t="s">
        <v>17</v>
      </c>
    </row>
    <row r="10" spans="1:2" x14ac:dyDescent="0.2">
      <c r="A10">
        <v>7</v>
      </c>
      <c r="B10" t="s">
        <v>18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116"/>
  <sheetViews>
    <sheetView showGridLines="0" zoomScale="90" zoomScaleNormal="90" workbookViewId="0">
      <selection activeCell="C30" sqref="C30:H30"/>
    </sheetView>
  </sheetViews>
  <sheetFormatPr baseColWidth="10" defaultColWidth="11.42578125" defaultRowHeight="12.75" x14ac:dyDescent="0.2"/>
  <cols>
    <col min="1" max="1" width="14.28515625" style="16" customWidth="1"/>
    <col min="2" max="2" width="1.5703125" style="16" customWidth="1"/>
    <col min="3" max="8" width="11.7109375" customWidth="1"/>
    <col min="9" max="10" width="1.5703125" customWidth="1"/>
    <col min="11" max="11" width="9.7109375" customWidth="1"/>
    <col min="12" max="12" width="13.28515625" customWidth="1"/>
    <col min="13" max="13" width="13.7109375" customWidth="1"/>
    <col min="14" max="14" width="4.7109375" customWidth="1"/>
    <col min="15" max="19" width="15.7109375" customWidth="1"/>
    <col min="20" max="20" width="7.7109375" customWidth="1"/>
    <col min="241" max="241" width="53.85546875" customWidth="1"/>
    <col min="242" max="242" width="4.140625" customWidth="1"/>
    <col min="243" max="243" width="3.7109375" customWidth="1"/>
    <col min="244" max="245" width="4.7109375" customWidth="1"/>
    <col min="246" max="246" width="8.7109375" customWidth="1"/>
    <col min="247" max="249" width="16.7109375" customWidth="1"/>
    <col min="250" max="250" width="3.7109375" customWidth="1"/>
    <col min="497" max="497" width="53.85546875" customWidth="1"/>
    <col min="498" max="498" width="4.140625" customWidth="1"/>
    <col min="499" max="499" width="3.7109375" customWidth="1"/>
    <col min="500" max="501" width="4.7109375" customWidth="1"/>
    <col min="502" max="502" width="8.7109375" customWidth="1"/>
    <col min="503" max="505" width="16.7109375" customWidth="1"/>
    <col min="506" max="506" width="3.7109375" customWidth="1"/>
    <col min="753" max="753" width="53.85546875" customWidth="1"/>
    <col min="754" max="754" width="4.140625" customWidth="1"/>
    <col min="755" max="755" width="3.7109375" customWidth="1"/>
    <col min="756" max="757" width="4.7109375" customWidth="1"/>
    <col min="758" max="758" width="8.7109375" customWidth="1"/>
    <col min="759" max="761" width="16.7109375" customWidth="1"/>
    <col min="762" max="762" width="3.7109375" customWidth="1"/>
    <col min="1009" max="1009" width="53.85546875" customWidth="1"/>
    <col min="1010" max="1010" width="4.140625" customWidth="1"/>
    <col min="1011" max="1011" width="3.7109375" customWidth="1"/>
    <col min="1012" max="1013" width="4.7109375" customWidth="1"/>
    <col min="1014" max="1014" width="8.7109375" customWidth="1"/>
    <col min="1015" max="1017" width="16.7109375" customWidth="1"/>
    <col min="1018" max="1018" width="3.7109375" customWidth="1"/>
    <col min="1265" max="1265" width="53.85546875" customWidth="1"/>
    <col min="1266" max="1266" width="4.140625" customWidth="1"/>
    <col min="1267" max="1267" width="3.7109375" customWidth="1"/>
    <col min="1268" max="1269" width="4.7109375" customWidth="1"/>
    <col min="1270" max="1270" width="8.7109375" customWidth="1"/>
    <col min="1271" max="1273" width="16.7109375" customWidth="1"/>
    <col min="1274" max="1274" width="3.7109375" customWidth="1"/>
    <col min="1521" max="1521" width="53.85546875" customWidth="1"/>
    <col min="1522" max="1522" width="4.140625" customWidth="1"/>
    <col min="1523" max="1523" width="3.7109375" customWidth="1"/>
    <col min="1524" max="1525" width="4.7109375" customWidth="1"/>
    <col min="1526" max="1526" width="8.7109375" customWidth="1"/>
    <col min="1527" max="1529" width="16.7109375" customWidth="1"/>
    <col min="1530" max="1530" width="3.7109375" customWidth="1"/>
    <col min="1777" max="1777" width="53.85546875" customWidth="1"/>
    <col min="1778" max="1778" width="4.140625" customWidth="1"/>
    <col min="1779" max="1779" width="3.7109375" customWidth="1"/>
    <col min="1780" max="1781" width="4.7109375" customWidth="1"/>
    <col min="1782" max="1782" width="8.7109375" customWidth="1"/>
    <col min="1783" max="1785" width="16.7109375" customWidth="1"/>
    <col min="1786" max="1786" width="3.7109375" customWidth="1"/>
    <col min="2033" max="2033" width="53.85546875" customWidth="1"/>
    <col min="2034" max="2034" width="4.140625" customWidth="1"/>
    <col min="2035" max="2035" width="3.7109375" customWidth="1"/>
    <col min="2036" max="2037" width="4.7109375" customWidth="1"/>
    <col min="2038" max="2038" width="8.7109375" customWidth="1"/>
    <col min="2039" max="2041" width="16.7109375" customWidth="1"/>
    <col min="2042" max="2042" width="3.7109375" customWidth="1"/>
    <col min="2289" max="2289" width="53.85546875" customWidth="1"/>
    <col min="2290" max="2290" width="4.140625" customWidth="1"/>
    <col min="2291" max="2291" width="3.7109375" customWidth="1"/>
    <col min="2292" max="2293" width="4.7109375" customWidth="1"/>
    <col min="2294" max="2294" width="8.7109375" customWidth="1"/>
    <col min="2295" max="2297" width="16.7109375" customWidth="1"/>
    <col min="2298" max="2298" width="3.7109375" customWidth="1"/>
    <col min="2545" max="2545" width="53.85546875" customWidth="1"/>
    <col min="2546" max="2546" width="4.140625" customWidth="1"/>
    <col min="2547" max="2547" width="3.7109375" customWidth="1"/>
    <col min="2548" max="2549" width="4.7109375" customWidth="1"/>
    <col min="2550" max="2550" width="8.7109375" customWidth="1"/>
    <col min="2551" max="2553" width="16.7109375" customWidth="1"/>
    <col min="2554" max="2554" width="3.7109375" customWidth="1"/>
    <col min="2801" max="2801" width="53.85546875" customWidth="1"/>
    <col min="2802" max="2802" width="4.140625" customWidth="1"/>
    <col min="2803" max="2803" width="3.7109375" customWidth="1"/>
    <col min="2804" max="2805" width="4.7109375" customWidth="1"/>
    <col min="2806" max="2806" width="8.7109375" customWidth="1"/>
    <col min="2807" max="2809" width="16.7109375" customWidth="1"/>
    <col min="2810" max="2810" width="3.7109375" customWidth="1"/>
    <col min="3057" max="3057" width="53.85546875" customWidth="1"/>
    <col min="3058" max="3058" width="4.140625" customWidth="1"/>
    <col min="3059" max="3059" width="3.7109375" customWidth="1"/>
    <col min="3060" max="3061" width="4.7109375" customWidth="1"/>
    <col min="3062" max="3062" width="8.7109375" customWidth="1"/>
    <col min="3063" max="3065" width="16.7109375" customWidth="1"/>
    <col min="3066" max="3066" width="3.7109375" customWidth="1"/>
    <col min="3313" max="3313" width="53.85546875" customWidth="1"/>
    <col min="3314" max="3314" width="4.140625" customWidth="1"/>
    <col min="3315" max="3315" width="3.7109375" customWidth="1"/>
    <col min="3316" max="3317" width="4.7109375" customWidth="1"/>
    <col min="3318" max="3318" width="8.7109375" customWidth="1"/>
    <col min="3319" max="3321" width="16.7109375" customWidth="1"/>
    <col min="3322" max="3322" width="3.7109375" customWidth="1"/>
    <col min="3569" max="3569" width="53.85546875" customWidth="1"/>
    <col min="3570" max="3570" width="4.140625" customWidth="1"/>
    <col min="3571" max="3571" width="3.7109375" customWidth="1"/>
    <col min="3572" max="3573" width="4.7109375" customWidth="1"/>
    <col min="3574" max="3574" width="8.7109375" customWidth="1"/>
    <col min="3575" max="3577" width="16.7109375" customWidth="1"/>
    <col min="3578" max="3578" width="3.7109375" customWidth="1"/>
    <col min="3825" max="3825" width="53.85546875" customWidth="1"/>
    <col min="3826" max="3826" width="4.140625" customWidth="1"/>
    <col min="3827" max="3827" width="3.7109375" customWidth="1"/>
    <col min="3828" max="3829" width="4.7109375" customWidth="1"/>
    <col min="3830" max="3830" width="8.7109375" customWidth="1"/>
    <col min="3831" max="3833" width="16.7109375" customWidth="1"/>
    <col min="3834" max="3834" width="3.7109375" customWidth="1"/>
    <col min="4081" max="4081" width="53.85546875" customWidth="1"/>
    <col min="4082" max="4082" width="4.140625" customWidth="1"/>
    <col min="4083" max="4083" width="3.7109375" customWidth="1"/>
    <col min="4084" max="4085" width="4.7109375" customWidth="1"/>
    <col min="4086" max="4086" width="8.7109375" customWidth="1"/>
    <col min="4087" max="4089" width="16.7109375" customWidth="1"/>
    <col min="4090" max="4090" width="3.7109375" customWidth="1"/>
    <col min="4337" max="4337" width="53.85546875" customWidth="1"/>
    <col min="4338" max="4338" width="4.140625" customWidth="1"/>
    <col min="4339" max="4339" width="3.7109375" customWidth="1"/>
    <col min="4340" max="4341" width="4.7109375" customWidth="1"/>
    <col min="4342" max="4342" width="8.7109375" customWidth="1"/>
    <col min="4343" max="4345" width="16.7109375" customWidth="1"/>
    <col min="4346" max="4346" width="3.7109375" customWidth="1"/>
    <col min="4593" max="4593" width="53.85546875" customWidth="1"/>
    <col min="4594" max="4594" width="4.140625" customWidth="1"/>
    <col min="4595" max="4595" width="3.7109375" customWidth="1"/>
    <col min="4596" max="4597" width="4.7109375" customWidth="1"/>
    <col min="4598" max="4598" width="8.7109375" customWidth="1"/>
    <col min="4599" max="4601" width="16.7109375" customWidth="1"/>
    <col min="4602" max="4602" width="3.7109375" customWidth="1"/>
    <col min="4849" max="4849" width="53.85546875" customWidth="1"/>
    <col min="4850" max="4850" width="4.140625" customWidth="1"/>
    <col min="4851" max="4851" width="3.7109375" customWidth="1"/>
    <col min="4852" max="4853" width="4.7109375" customWidth="1"/>
    <col min="4854" max="4854" width="8.7109375" customWidth="1"/>
    <col min="4855" max="4857" width="16.7109375" customWidth="1"/>
    <col min="4858" max="4858" width="3.7109375" customWidth="1"/>
    <col min="5105" max="5105" width="53.85546875" customWidth="1"/>
    <col min="5106" max="5106" width="4.140625" customWidth="1"/>
    <col min="5107" max="5107" width="3.7109375" customWidth="1"/>
    <col min="5108" max="5109" width="4.7109375" customWidth="1"/>
    <col min="5110" max="5110" width="8.7109375" customWidth="1"/>
    <col min="5111" max="5113" width="16.7109375" customWidth="1"/>
    <col min="5114" max="5114" width="3.7109375" customWidth="1"/>
    <col min="5361" max="5361" width="53.85546875" customWidth="1"/>
    <col min="5362" max="5362" width="4.140625" customWidth="1"/>
    <col min="5363" max="5363" width="3.7109375" customWidth="1"/>
    <col min="5364" max="5365" width="4.7109375" customWidth="1"/>
    <col min="5366" max="5366" width="8.7109375" customWidth="1"/>
    <col min="5367" max="5369" width="16.7109375" customWidth="1"/>
    <col min="5370" max="5370" width="3.7109375" customWidth="1"/>
    <col min="5617" max="5617" width="53.85546875" customWidth="1"/>
    <col min="5618" max="5618" width="4.140625" customWidth="1"/>
    <col min="5619" max="5619" width="3.7109375" customWidth="1"/>
    <col min="5620" max="5621" width="4.7109375" customWidth="1"/>
    <col min="5622" max="5622" width="8.7109375" customWidth="1"/>
    <col min="5623" max="5625" width="16.7109375" customWidth="1"/>
    <col min="5626" max="5626" width="3.7109375" customWidth="1"/>
    <col min="5873" max="5873" width="53.85546875" customWidth="1"/>
    <col min="5874" max="5874" width="4.140625" customWidth="1"/>
    <col min="5875" max="5875" width="3.7109375" customWidth="1"/>
    <col min="5876" max="5877" width="4.7109375" customWidth="1"/>
    <col min="5878" max="5878" width="8.7109375" customWidth="1"/>
    <col min="5879" max="5881" width="16.7109375" customWidth="1"/>
    <col min="5882" max="5882" width="3.7109375" customWidth="1"/>
    <col min="6129" max="6129" width="53.85546875" customWidth="1"/>
    <col min="6130" max="6130" width="4.140625" customWidth="1"/>
    <col min="6131" max="6131" width="3.7109375" customWidth="1"/>
    <col min="6132" max="6133" width="4.7109375" customWidth="1"/>
    <col min="6134" max="6134" width="8.7109375" customWidth="1"/>
    <col min="6135" max="6137" width="16.7109375" customWidth="1"/>
    <col min="6138" max="6138" width="3.7109375" customWidth="1"/>
    <col min="6385" max="6385" width="53.85546875" customWidth="1"/>
    <col min="6386" max="6386" width="4.140625" customWidth="1"/>
    <col min="6387" max="6387" width="3.7109375" customWidth="1"/>
    <col min="6388" max="6389" width="4.7109375" customWidth="1"/>
    <col min="6390" max="6390" width="8.7109375" customWidth="1"/>
    <col min="6391" max="6393" width="16.7109375" customWidth="1"/>
    <col min="6394" max="6394" width="3.7109375" customWidth="1"/>
    <col min="6641" max="6641" width="53.85546875" customWidth="1"/>
    <col min="6642" max="6642" width="4.140625" customWidth="1"/>
    <col min="6643" max="6643" width="3.7109375" customWidth="1"/>
    <col min="6644" max="6645" width="4.7109375" customWidth="1"/>
    <col min="6646" max="6646" width="8.7109375" customWidth="1"/>
    <col min="6647" max="6649" width="16.7109375" customWidth="1"/>
    <col min="6650" max="6650" width="3.7109375" customWidth="1"/>
    <col min="6897" max="6897" width="53.85546875" customWidth="1"/>
    <col min="6898" max="6898" width="4.140625" customWidth="1"/>
    <col min="6899" max="6899" width="3.7109375" customWidth="1"/>
    <col min="6900" max="6901" width="4.7109375" customWidth="1"/>
    <col min="6902" max="6902" width="8.7109375" customWidth="1"/>
    <col min="6903" max="6905" width="16.7109375" customWidth="1"/>
    <col min="6906" max="6906" width="3.7109375" customWidth="1"/>
    <col min="7153" max="7153" width="53.85546875" customWidth="1"/>
    <col min="7154" max="7154" width="4.140625" customWidth="1"/>
    <col min="7155" max="7155" width="3.7109375" customWidth="1"/>
    <col min="7156" max="7157" width="4.7109375" customWidth="1"/>
    <col min="7158" max="7158" width="8.7109375" customWidth="1"/>
    <col min="7159" max="7161" width="16.7109375" customWidth="1"/>
    <col min="7162" max="7162" width="3.7109375" customWidth="1"/>
    <col min="7409" max="7409" width="53.85546875" customWidth="1"/>
    <col min="7410" max="7410" width="4.140625" customWidth="1"/>
    <col min="7411" max="7411" width="3.7109375" customWidth="1"/>
    <col min="7412" max="7413" width="4.7109375" customWidth="1"/>
    <col min="7414" max="7414" width="8.7109375" customWidth="1"/>
    <col min="7415" max="7417" width="16.7109375" customWidth="1"/>
    <col min="7418" max="7418" width="3.7109375" customWidth="1"/>
    <col min="7665" max="7665" width="53.85546875" customWidth="1"/>
    <col min="7666" max="7666" width="4.140625" customWidth="1"/>
    <col min="7667" max="7667" width="3.7109375" customWidth="1"/>
    <col min="7668" max="7669" width="4.7109375" customWidth="1"/>
    <col min="7670" max="7670" width="8.7109375" customWidth="1"/>
    <col min="7671" max="7673" width="16.7109375" customWidth="1"/>
    <col min="7674" max="7674" width="3.7109375" customWidth="1"/>
    <col min="7921" max="7921" width="53.85546875" customWidth="1"/>
    <col min="7922" max="7922" width="4.140625" customWidth="1"/>
    <col min="7923" max="7923" width="3.7109375" customWidth="1"/>
    <col min="7924" max="7925" width="4.7109375" customWidth="1"/>
    <col min="7926" max="7926" width="8.7109375" customWidth="1"/>
    <col min="7927" max="7929" width="16.7109375" customWidth="1"/>
    <col min="7930" max="7930" width="3.7109375" customWidth="1"/>
    <col min="8177" max="8177" width="53.85546875" customWidth="1"/>
    <col min="8178" max="8178" width="4.140625" customWidth="1"/>
    <col min="8179" max="8179" width="3.7109375" customWidth="1"/>
    <col min="8180" max="8181" width="4.7109375" customWidth="1"/>
    <col min="8182" max="8182" width="8.7109375" customWidth="1"/>
    <col min="8183" max="8185" width="16.7109375" customWidth="1"/>
    <col min="8186" max="8186" width="3.7109375" customWidth="1"/>
    <col min="8433" max="8433" width="53.85546875" customWidth="1"/>
    <col min="8434" max="8434" width="4.140625" customWidth="1"/>
    <col min="8435" max="8435" width="3.7109375" customWidth="1"/>
    <col min="8436" max="8437" width="4.7109375" customWidth="1"/>
    <col min="8438" max="8438" width="8.7109375" customWidth="1"/>
    <col min="8439" max="8441" width="16.7109375" customWidth="1"/>
    <col min="8442" max="8442" width="3.7109375" customWidth="1"/>
    <col min="8689" max="8689" width="53.85546875" customWidth="1"/>
    <col min="8690" max="8690" width="4.140625" customWidth="1"/>
    <col min="8691" max="8691" width="3.7109375" customWidth="1"/>
    <col min="8692" max="8693" width="4.7109375" customWidth="1"/>
    <col min="8694" max="8694" width="8.7109375" customWidth="1"/>
    <col min="8695" max="8697" width="16.7109375" customWidth="1"/>
    <col min="8698" max="8698" width="3.7109375" customWidth="1"/>
    <col min="8945" max="8945" width="53.85546875" customWidth="1"/>
    <col min="8946" max="8946" width="4.140625" customWidth="1"/>
    <col min="8947" max="8947" width="3.7109375" customWidth="1"/>
    <col min="8948" max="8949" width="4.7109375" customWidth="1"/>
    <col min="8950" max="8950" width="8.7109375" customWidth="1"/>
    <col min="8951" max="8953" width="16.7109375" customWidth="1"/>
    <col min="8954" max="8954" width="3.7109375" customWidth="1"/>
    <col min="9201" max="9201" width="53.85546875" customWidth="1"/>
    <col min="9202" max="9202" width="4.140625" customWidth="1"/>
    <col min="9203" max="9203" width="3.7109375" customWidth="1"/>
    <col min="9204" max="9205" width="4.7109375" customWidth="1"/>
    <col min="9206" max="9206" width="8.7109375" customWidth="1"/>
    <col min="9207" max="9209" width="16.7109375" customWidth="1"/>
    <col min="9210" max="9210" width="3.7109375" customWidth="1"/>
    <col min="9457" max="9457" width="53.85546875" customWidth="1"/>
    <col min="9458" max="9458" width="4.140625" customWidth="1"/>
    <col min="9459" max="9459" width="3.7109375" customWidth="1"/>
    <col min="9460" max="9461" width="4.7109375" customWidth="1"/>
    <col min="9462" max="9462" width="8.7109375" customWidth="1"/>
    <col min="9463" max="9465" width="16.7109375" customWidth="1"/>
    <col min="9466" max="9466" width="3.7109375" customWidth="1"/>
    <col min="9713" max="9713" width="53.85546875" customWidth="1"/>
    <col min="9714" max="9714" width="4.140625" customWidth="1"/>
    <col min="9715" max="9715" width="3.7109375" customWidth="1"/>
    <col min="9716" max="9717" width="4.7109375" customWidth="1"/>
    <col min="9718" max="9718" width="8.7109375" customWidth="1"/>
    <col min="9719" max="9721" width="16.7109375" customWidth="1"/>
    <col min="9722" max="9722" width="3.7109375" customWidth="1"/>
    <col min="9969" max="9969" width="53.85546875" customWidth="1"/>
    <col min="9970" max="9970" width="4.140625" customWidth="1"/>
    <col min="9971" max="9971" width="3.7109375" customWidth="1"/>
    <col min="9972" max="9973" width="4.7109375" customWidth="1"/>
    <col min="9974" max="9974" width="8.7109375" customWidth="1"/>
    <col min="9975" max="9977" width="16.7109375" customWidth="1"/>
    <col min="9978" max="9978" width="3.7109375" customWidth="1"/>
    <col min="10225" max="10225" width="53.85546875" customWidth="1"/>
    <col min="10226" max="10226" width="4.140625" customWidth="1"/>
    <col min="10227" max="10227" width="3.7109375" customWidth="1"/>
    <col min="10228" max="10229" width="4.7109375" customWidth="1"/>
    <col min="10230" max="10230" width="8.7109375" customWidth="1"/>
    <col min="10231" max="10233" width="16.7109375" customWidth="1"/>
    <col min="10234" max="10234" width="3.7109375" customWidth="1"/>
    <col min="10481" max="10481" width="53.85546875" customWidth="1"/>
    <col min="10482" max="10482" width="4.140625" customWidth="1"/>
    <col min="10483" max="10483" width="3.7109375" customWidth="1"/>
    <col min="10484" max="10485" width="4.7109375" customWidth="1"/>
    <col min="10486" max="10486" width="8.7109375" customWidth="1"/>
    <col min="10487" max="10489" width="16.7109375" customWidth="1"/>
    <col min="10490" max="10490" width="3.7109375" customWidth="1"/>
    <col min="10737" max="10737" width="53.85546875" customWidth="1"/>
    <col min="10738" max="10738" width="4.140625" customWidth="1"/>
    <col min="10739" max="10739" width="3.7109375" customWidth="1"/>
    <col min="10740" max="10741" width="4.7109375" customWidth="1"/>
    <col min="10742" max="10742" width="8.7109375" customWidth="1"/>
    <col min="10743" max="10745" width="16.7109375" customWidth="1"/>
    <col min="10746" max="10746" width="3.7109375" customWidth="1"/>
    <col min="10993" max="10993" width="53.85546875" customWidth="1"/>
    <col min="10994" max="10994" width="4.140625" customWidth="1"/>
    <col min="10995" max="10995" width="3.7109375" customWidth="1"/>
    <col min="10996" max="10997" width="4.7109375" customWidth="1"/>
    <col min="10998" max="10998" width="8.7109375" customWidth="1"/>
    <col min="10999" max="11001" width="16.7109375" customWidth="1"/>
    <col min="11002" max="11002" width="3.7109375" customWidth="1"/>
    <col min="11249" max="11249" width="53.85546875" customWidth="1"/>
    <col min="11250" max="11250" width="4.140625" customWidth="1"/>
    <col min="11251" max="11251" width="3.7109375" customWidth="1"/>
    <col min="11252" max="11253" width="4.7109375" customWidth="1"/>
    <col min="11254" max="11254" width="8.7109375" customWidth="1"/>
    <col min="11255" max="11257" width="16.7109375" customWidth="1"/>
    <col min="11258" max="11258" width="3.7109375" customWidth="1"/>
    <col min="11505" max="11505" width="53.85546875" customWidth="1"/>
    <col min="11506" max="11506" width="4.140625" customWidth="1"/>
    <col min="11507" max="11507" width="3.7109375" customWidth="1"/>
    <col min="11508" max="11509" width="4.7109375" customWidth="1"/>
    <col min="11510" max="11510" width="8.7109375" customWidth="1"/>
    <col min="11511" max="11513" width="16.7109375" customWidth="1"/>
    <col min="11514" max="11514" width="3.7109375" customWidth="1"/>
    <col min="11761" max="11761" width="53.85546875" customWidth="1"/>
    <col min="11762" max="11762" width="4.140625" customWidth="1"/>
    <col min="11763" max="11763" width="3.7109375" customWidth="1"/>
    <col min="11764" max="11765" width="4.7109375" customWidth="1"/>
    <col min="11766" max="11766" width="8.7109375" customWidth="1"/>
    <col min="11767" max="11769" width="16.7109375" customWidth="1"/>
    <col min="11770" max="11770" width="3.7109375" customWidth="1"/>
    <col min="12017" max="12017" width="53.85546875" customWidth="1"/>
    <col min="12018" max="12018" width="4.140625" customWidth="1"/>
    <col min="12019" max="12019" width="3.7109375" customWidth="1"/>
    <col min="12020" max="12021" width="4.7109375" customWidth="1"/>
    <col min="12022" max="12022" width="8.7109375" customWidth="1"/>
    <col min="12023" max="12025" width="16.7109375" customWidth="1"/>
    <col min="12026" max="12026" width="3.7109375" customWidth="1"/>
    <col min="12273" max="12273" width="53.85546875" customWidth="1"/>
    <col min="12274" max="12274" width="4.140625" customWidth="1"/>
    <col min="12275" max="12275" width="3.7109375" customWidth="1"/>
    <col min="12276" max="12277" width="4.7109375" customWidth="1"/>
    <col min="12278" max="12278" width="8.7109375" customWidth="1"/>
    <col min="12279" max="12281" width="16.7109375" customWidth="1"/>
    <col min="12282" max="12282" width="3.7109375" customWidth="1"/>
    <col min="12529" max="12529" width="53.85546875" customWidth="1"/>
    <col min="12530" max="12530" width="4.140625" customWidth="1"/>
    <col min="12531" max="12531" width="3.7109375" customWidth="1"/>
    <col min="12532" max="12533" width="4.7109375" customWidth="1"/>
    <col min="12534" max="12534" width="8.7109375" customWidth="1"/>
    <col min="12535" max="12537" width="16.7109375" customWidth="1"/>
    <col min="12538" max="12538" width="3.7109375" customWidth="1"/>
    <col min="12785" max="12785" width="53.85546875" customWidth="1"/>
    <col min="12786" max="12786" width="4.140625" customWidth="1"/>
    <col min="12787" max="12787" width="3.7109375" customWidth="1"/>
    <col min="12788" max="12789" width="4.7109375" customWidth="1"/>
    <col min="12790" max="12790" width="8.7109375" customWidth="1"/>
    <col min="12791" max="12793" width="16.7109375" customWidth="1"/>
    <col min="12794" max="12794" width="3.7109375" customWidth="1"/>
    <col min="13041" max="13041" width="53.85546875" customWidth="1"/>
    <col min="13042" max="13042" width="4.140625" customWidth="1"/>
    <col min="13043" max="13043" width="3.7109375" customWidth="1"/>
    <col min="13044" max="13045" width="4.7109375" customWidth="1"/>
    <col min="13046" max="13046" width="8.7109375" customWidth="1"/>
    <col min="13047" max="13049" width="16.7109375" customWidth="1"/>
    <col min="13050" max="13050" width="3.7109375" customWidth="1"/>
    <col min="13297" max="13297" width="53.85546875" customWidth="1"/>
    <col min="13298" max="13298" width="4.140625" customWidth="1"/>
    <col min="13299" max="13299" width="3.7109375" customWidth="1"/>
    <col min="13300" max="13301" width="4.7109375" customWidth="1"/>
    <col min="13302" max="13302" width="8.7109375" customWidth="1"/>
    <col min="13303" max="13305" width="16.7109375" customWidth="1"/>
    <col min="13306" max="13306" width="3.7109375" customWidth="1"/>
    <col min="13553" max="13553" width="53.85546875" customWidth="1"/>
    <col min="13554" max="13554" width="4.140625" customWidth="1"/>
    <col min="13555" max="13555" width="3.7109375" customWidth="1"/>
    <col min="13556" max="13557" width="4.7109375" customWidth="1"/>
    <col min="13558" max="13558" width="8.7109375" customWidth="1"/>
    <col min="13559" max="13561" width="16.7109375" customWidth="1"/>
    <col min="13562" max="13562" width="3.7109375" customWidth="1"/>
    <col min="13809" max="13809" width="53.85546875" customWidth="1"/>
    <col min="13810" max="13810" width="4.140625" customWidth="1"/>
    <col min="13811" max="13811" width="3.7109375" customWidth="1"/>
    <col min="13812" max="13813" width="4.7109375" customWidth="1"/>
    <col min="13814" max="13814" width="8.7109375" customWidth="1"/>
    <col min="13815" max="13817" width="16.7109375" customWidth="1"/>
    <col min="13818" max="13818" width="3.7109375" customWidth="1"/>
    <col min="14065" max="14065" width="53.85546875" customWidth="1"/>
    <col min="14066" max="14066" width="4.140625" customWidth="1"/>
    <col min="14067" max="14067" width="3.7109375" customWidth="1"/>
    <col min="14068" max="14069" width="4.7109375" customWidth="1"/>
    <col min="14070" max="14070" width="8.7109375" customWidth="1"/>
    <col min="14071" max="14073" width="16.7109375" customWidth="1"/>
    <col min="14074" max="14074" width="3.7109375" customWidth="1"/>
    <col min="14321" max="14321" width="53.85546875" customWidth="1"/>
    <col min="14322" max="14322" width="4.140625" customWidth="1"/>
    <col min="14323" max="14323" width="3.7109375" customWidth="1"/>
    <col min="14324" max="14325" width="4.7109375" customWidth="1"/>
    <col min="14326" max="14326" width="8.7109375" customWidth="1"/>
    <col min="14327" max="14329" width="16.7109375" customWidth="1"/>
    <col min="14330" max="14330" width="3.7109375" customWidth="1"/>
    <col min="14577" max="14577" width="53.85546875" customWidth="1"/>
    <col min="14578" max="14578" width="4.140625" customWidth="1"/>
    <col min="14579" max="14579" width="3.7109375" customWidth="1"/>
    <col min="14580" max="14581" width="4.7109375" customWidth="1"/>
    <col min="14582" max="14582" width="8.7109375" customWidth="1"/>
    <col min="14583" max="14585" width="16.7109375" customWidth="1"/>
    <col min="14586" max="14586" width="3.7109375" customWidth="1"/>
    <col min="14833" max="14833" width="53.85546875" customWidth="1"/>
    <col min="14834" max="14834" width="4.140625" customWidth="1"/>
    <col min="14835" max="14835" width="3.7109375" customWidth="1"/>
    <col min="14836" max="14837" width="4.7109375" customWidth="1"/>
    <col min="14838" max="14838" width="8.7109375" customWidth="1"/>
    <col min="14839" max="14841" width="16.7109375" customWidth="1"/>
    <col min="14842" max="14842" width="3.7109375" customWidth="1"/>
    <col min="15089" max="15089" width="53.85546875" customWidth="1"/>
    <col min="15090" max="15090" width="4.140625" customWidth="1"/>
    <col min="15091" max="15091" width="3.7109375" customWidth="1"/>
    <col min="15092" max="15093" width="4.7109375" customWidth="1"/>
    <col min="15094" max="15094" width="8.7109375" customWidth="1"/>
    <col min="15095" max="15097" width="16.7109375" customWidth="1"/>
    <col min="15098" max="15098" width="3.7109375" customWidth="1"/>
    <col min="15345" max="15345" width="53.85546875" customWidth="1"/>
    <col min="15346" max="15346" width="4.140625" customWidth="1"/>
    <col min="15347" max="15347" width="3.7109375" customWidth="1"/>
    <col min="15348" max="15349" width="4.7109375" customWidth="1"/>
    <col min="15350" max="15350" width="8.7109375" customWidth="1"/>
    <col min="15351" max="15353" width="16.7109375" customWidth="1"/>
    <col min="15354" max="15354" width="3.7109375" customWidth="1"/>
    <col min="15601" max="15601" width="53.85546875" customWidth="1"/>
    <col min="15602" max="15602" width="4.140625" customWidth="1"/>
    <col min="15603" max="15603" width="3.7109375" customWidth="1"/>
    <col min="15604" max="15605" width="4.7109375" customWidth="1"/>
    <col min="15606" max="15606" width="8.7109375" customWidth="1"/>
    <col min="15607" max="15609" width="16.7109375" customWidth="1"/>
    <col min="15610" max="15610" width="3.7109375" customWidth="1"/>
    <col min="15857" max="15857" width="53.85546875" customWidth="1"/>
    <col min="15858" max="15858" width="4.140625" customWidth="1"/>
    <col min="15859" max="15859" width="3.7109375" customWidth="1"/>
    <col min="15860" max="15861" width="4.7109375" customWidth="1"/>
    <col min="15862" max="15862" width="8.7109375" customWidth="1"/>
    <col min="15863" max="15865" width="16.7109375" customWidth="1"/>
    <col min="15866" max="15866" width="3.7109375" customWidth="1"/>
    <col min="16113" max="16113" width="53.85546875" customWidth="1"/>
    <col min="16114" max="16114" width="4.140625" customWidth="1"/>
    <col min="16115" max="16115" width="3.7109375" customWidth="1"/>
    <col min="16116" max="16117" width="4.7109375" customWidth="1"/>
    <col min="16118" max="16118" width="8.7109375" customWidth="1"/>
    <col min="16119" max="16121" width="16.7109375" customWidth="1"/>
    <col min="16122" max="16122" width="3.7109375" customWidth="1"/>
  </cols>
  <sheetData>
    <row r="1" spans="1:34" ht="15.75" x14ac:dyDescent="0.25">
      <c r="A1" s="642" t="s">
        <v>68</v>
      </c>
      <c r="B1" s="643"/>
      <c r="C1" s="643"/>
      <c r="D1" s="643"/>
      <c r="E1" s="643"/>
      <c r="F1" s="643"/>
      <c r="G1" s="643"/>
      <c r="H1" s="643"/>
      <c r="I1" s="643"/>
      <c r="J1" s="643"/>
      <c r="K1" s="643"/>
      <c r="L1" s="643"/>
      <c r="M1" s="643"/>
      <c r="N1" s="643"/>
      <c r="O1" s="643"/>
      <c r="P1" s="643"/>
      <c r="Q1" s="643"/>
      <c r="R1" s="643"/>
      <c r="S1" s="643"/>
      <c r="T1" s="643"/>
      <c r="U1" s="7"/>
    </row>
    <row r="2" spans="1:34" ht="15.75" x14ac:dyDescent="0.25">
      <c r="A2" s="29"/>
      <c r="B2" s="30"/>
      <c r="C2" s="30"/>
      <c r="D2" s="30"/>
      <c r="E2" s="30"/>
      <c r="F2" s="30"/>
      <c r="G2" s="30"/>
      <c r="H2" s="30"/>
      <c r="I2" s="30"/>
      <c r="J2" s="30"/>
      <c r="K2" s="30"/>
      <c r="L2" s="30"/>
      <c r="M2" s="30"/>
      <c r="N2" s="30"/>
      <c r="O2" s="30"/>
      <c r="P2" s="30"/>
      <c r="Q2" s="30"/>
      <c r="R2" s="40"/>
      <c r="S2" s="40"/>
      <c r="T2" s="327"/>
      <c r="U2" s="7"/>
    </row>
    <row r="3" spans="1:34" ht="15.75" x14ac:dyDescent="0.25">
      <c r="A3" s="640" t="s">
        <v>67</v>
      </c>
      <c r="B3" s="641"/>
      <c r="C3" s="641"/>
      <c r="D3" s="641"/>
      <c r="E3" s="641"/>
      <c r="F3" s="641"/>
      <c r="G3" s="641"/>
      <c r="H3" s="641"/>
      <c r="I3" s="641"/>
      <c r="J3" s="641"/>
      <c r="K3" s="641"/>
      <c r="L3" s="641"/>
      <c r="M3" s="641"/>
      <c r="N3" s="641"/>
      <c r="O3" s="641"/>
      <c r="P3" s="641"/>
      <c r="Q3" s="641"/>
      <c r="R3" s="641"/>
      <c r="S3" s="641"/>
      <c r="T3" s="641"/>
      <c r="U3" s="7"/>
    </row>
    <row r="4" spans="1:34" x14ac:dyDescent="0.2">
      <c r="A4" s="26"/>
      <c r="B4" s="27"/>
      <c r="C4" s="28"/>
      <c r="D4" s="28"/>
      <c r="E4" s="28"/>
      <c r="F4" s="28"/>
      <c r="G4" s="28"/>
      <c r="H4" s="28"/>
      <c r="I4" s="28"/>
      <c r="J4" s="28"/>
      <c r="K4" s="28"/>
      <c r="L4" s="28"/>
      <c r="M4" s="28"/>
      <c r="N4" s="28"/>
      <c r="O4" s="28"/>
      <c r="P4" s="28"/>
      <c r="Q4" s="28"/>
      <c r="R4" s="28"/>
      <c r="S4" s="28"/>
      <c r="T4" s="28"/>
      <c r="U4" s="7"/>
    </row>
    <row r="5" spans="1:34" ht="13.5" thickBot="1" x14ac:dyDescent="0.25">
      <c r="A5" s="31"/>
      <c r="B5" s="31"/>
      <c r="C5" s="32"/>
      <c r="D5" s="32"/>
      <c r="E5" s="32"/>
      <c r="F5" s="32"/>
      <c r="G5" s="32"/>
      <c r="H5" s="32"/>
      <c r="I5" s="32"/>
      <c r="J5" s="32"/>
      <c r="K5" s="32"/>
      <c r="L5" s="32"/>
      <c r="M5" s="32"/>
      <c r="N5" s="32"/>
      <c r="O5" s="32"/>
      <c r="P5" s="32"/>
      <c r="Q5" s="32"/>
      <c r="R5" s="32"/>
      <c r="S5" s="32"/>
      <c r="T5" s="32"/>
    </row>
    <row r="6" spans="1:34" ht="24" customHeight="1" x14ac:dyDescent="0.2">
      <c r="A6" s="33" t="s">
        <v>20</v>
      </c>
      <c r="B6" s="652"/>
      <c r="C6" s="671" t="s">
        <v>83</v>
      </c>
      <c r="D6" s="671"/>
      <c r="E6" s="671"/>
      <c r="F6" s="671"/>
      <c r="G6" s="671"/>
      <c r="H6" s="671"/>
      <c r="I6" s="659"/>
      <c r="J6" s="656"/>
      <c r="K6" s="655" t="s">
        <v>82</v>
      </c>
      <c r="L6" s="655"/>
      <c r="M6" s="655"/>
      <c r="N6" s="655"/>
      <c r="O6" s="655"/>
      <c r="P6" s="655"/>
      <c r="Q6" s="655"/>
      <c r="R6" s="42"/>
      <c r="S6" s="42"/>
      <c r="T6" s="645"/>
    </row>
    <row r="7" spans="1:34" ht="15" customHeight="1" x14ac:dyDescent="0.2">
      <c r="A7" s="650" t="s">
        <v>22</v>
      </c>
      <c r="B7" s="653"/>
      <c r="C7" s="627"/>
      <c r="D7" s="627"/>
      <c r="E7" s="627"/>
      <c r="F7" s="627"/>
      <c r="G7" s="627"/>
      <c r="H7" s="627"/>
      <c r="I7" s="660"/>
      <c r="J7" s="657"/>
      <c r="K7" s="605" t="s">
        <v>96</v>
      </c>
      <c r="L7" s="605"/>
      <c r="M7" s="605"/>
      <c r="N7" s="605"/>
      <c r="O7" s="605"/>
      <c r="P7" s="605"/>
      <c r="Q7" s="605"/>
      <c r="R7" s="605"/>
      <c r="S7" s="605"/>
      <c r="T7" s="646"/>
    </row>
    <row r="8" spans="1:34" ht="15" customHeight="1" x14ac:dyDescent="0.2">
      <c r="A8" s="650"/>
      <c r="B8" s="653"/>
      <c r="C8" s="604" t="s">
        <v>21</v>
      </c>
      <c r="D8" s="604"/>
      <c r="E8" s="604"/>
      <c r="F8" s="604" t="s">
        <v>235</v>
      </c>
      <c r="G8" s="604"/>
      <c r="H8" s="604"/>
      <c r="I8" s="660"/>
      <c r="J8" s="657"/>
      <c r="K8" s="605"/>
      <c r="L8" s="605"/>
      <c r="M8" s="605"/>
      <c r="N8" s="605"/>
      <c r="O8" s="605"/>
      <c r="P8" s="605"/>
      <c r="Q8" s="605"/>
      <c r="R8" s="605"/>
      <c r="S8" s="605"/>
      <c r="T8" s="646"/>
    </row>
    <row r="9" spans="1:34" ht="15" customHeight="1" x14ac:dyDescent="0.2">
      <c r="A9" s="650"/>
      <c r="B9" s="653"/>
      <c r="C9" s="644" t="s">
        <v>34</v>
      </c>
      <c r="D9" s="644"/>
      <c r="E9" s="644"/>
      <c r="F9" s="644" t="s">
        <v>283</v>
      </c>
      <c r="G9" s="644"/>
      <c r="H9" s="644"/>
      <c r="I9" s="660"/>
      <c r="J9" s="657"/>
      <c r="K9" s="605" t="s">
        <v>441</v>
      </c>
      <c r="L9" s="605"/>
      <c r="M9" s="605"/>
      <c r="N9" s="605"/>
      <c r="O9" s="605"/>
      <c r="P9" s="605"/>
      <c r="Q9" s="605"/>
      <c r="R9" s="605"/>
      <c r="S9" s="605"/>
      <c r="T9" s="646"/>
      <c r="W9" s="7"/>
      <c r="X9" s="7"/>
      <c r="Y9" s="7"/>
      <c r="Z9" s="7"/>
      <c r="AA9" s="7"/>
      <c r="AB9" s="7"/>
      <c r="AC9" s="7"/>
      <c r="AD9" s="7"/>
      <c r="AE9" s="7"/>
      <c r="AF9" s="7"/>
      <c r="AG9" s="7"/>
      <c r="AH9" s="7"/>
    </row>
    <row r="10" spans="1:34" ht="12.75" customHeight="1" x14ac:dyDescent="0.2">
      <c r="A10" s="650"/>
      <c r="B10" s="653"/>
      <c r="C10" s="644" t="s">
        <v>35</v>
      </c>
      <c r="D10" s="644"/>
      <c r="E10" s="644"/>
      <c r="F10" s="644" t="s">
        <v>39</v>
      </c>
      <c r="G10" s="644"/>
      <c r="H10" s="644"/>
      <c r="I10" s="660"/>
      <c r="J10" s="657"/>
      <c r="K10" s="605"/>
      <c r="L10" s="605"/>
      <c r="M10" s="605"/>
      <c r="N10" s="605"/>
      <c r="O10" s="605"/>
      <c r="P10" s="605"/>
      <c r="Q10" s="605"/>
      <c r="R10" s="605"/>
      <c r="S10" s="605"/>
      <c r="T10" s="646"/>
      <c r="W10" s="609"/>
      <c r="X10" s="609"/>
      <c r="Y10" s="609"/>
      <c r="Z10" s="628"/>
      <c r="AA10" s="609"/>
      <c r="AB10" s="609"/>
      <c r="AC10" s="609"/>
      <c r="AD10" s="609"/>
      <c r="AE10" s="609"/>
      <c r="AF10" s="609"/>
      <c r="AG10" s="609"/>
      <c r="AH10" s="609"/>
    </row>
    <row r="11" spans="1:34" ht="15" customHeight="1" x14ac:dyDescent="0.2">
      <c r="A11" s="650"/>
      <c r="B11" s="653"/>
      <c r="C11" s="644" t="s">
        <v>36</v>
      </c>
      <c r="D11" s="644"/>
      <c r="E11" s="644"/>
      <c r="F11" s="644" t="s">
        <v>40</v>
      </c>
      <c r="G11" s="644"/>
      <c r="H11" s="644"/>
      <c r="I11" s="660"/>
      <c r="J11" s="657"/>
      <c r="K11" s="605"/>
      <c r="L11" s="605"/>
      <c r="M11" s="605"/>
      <c r="N11" s="605"/>
      <c r="O11" s="605"/>
      <c r="P11" s="605"/>
      <c r="Q11" s="605"/>
      <c r="R11" s="605"/>
      <c r="S11" s="605"/>
      <c r="T11" s="646"/>
      <c r="W11" s="609"/>
      <c r="X11" s="609"/>
      <c r="Y11" s="609"/>
      <c r="Z11" s="628"/>
      <c r="AA11" s="609"/>
      <c r="AB11" s="609"/>
      <c r="AC11" s="609"/>
      <c r="AD11" s="609"/>
      <c r="AE11" s="609"/>
      <c r="AF11" s="609"/>
      <c r="AG11" s="609"/>
      <c r="AH11" s="609"/>
    </row>
    <row r="12" spans="1:34" ht="12.75" customHeight="1" x14ac:dyDescent="0.2">
      <c r="A12" s="650"/>
      <c r="B12" s="653"/>
      <c r="C12" s="644" t="s">
        <v>37</v>
      </c>
      <c r="D12" s="644"/>
      <c r="E12" s="644"/>
      <c r="F12" s="644" t="s">
        <v>41</v>
      </c>
      <c r="G12" s="644"/>
      <c r="H12" s="644"/>
      <c r="I12" s="660"/>
      <c r="J12" s="657"/>
      <c r="K12" s="605" t="s">
        <v>97</v>
      </c>
      <c r="L12" s="605"/>
      <c r="M12" s="605"/>
      <c r="N12" s="605"/>
      <c r="O12" s="605"/>
      <c r="P12" s="605"/>
      <c r="Q12" s="605"/>
      <c r="R12" s="605"/>
      <c r="S12" s="605"/>
      <c r="T12" s="646"/>
    </row>
    <row r="13" spans="1:34" ht="12.75" customHeight="1" x14ac:dyDescent="0.2">
      <c r="A13" s="650"/>
      <c r="B13" s="653"/>
      <c r="C13" s="644" t="s">
        <v>238</v>
      </c>
      <c r="D13" s="644"/>
      <c r="E13" s="644"/>
      <c r="F13" s="644" t="s">
        <v>236</v>
      </c>
      <c r="G13" s="644"/>
      <c r="H13" s="644"/>
      <c r="I13" s="660"/>
      <c r="J13" s="657"/>
      <c r="K13" s="605"/>
      <c r="L13" s="605"/>
      <c r="M13" s="605"/>
      <c r="N13" s="605"/>
      <c r="O13" s="605"/>
      <c r="P13" s="605"/>
      <c r="Q13" s="605"/>
      <c r="R13" s="605"/>
      <c r="S13" s="605"/>
      <c r="T13" s="646"/>
    </row>
    <row r="14" spans="1:34" ht="15" customHeight="1" x14ac:dyDescent="0.2">
      <c r="A14" s="650"/>
      <c r="B14" s="653"/>
      <c r="C14" s="644" t="s">
        <v>38</v>
      </c>
      <c r="D14" s="644"/>
      <c r="E14" s="644"/>
      <c r="F14" s="644" t="s">
        <v>505</v>
      </c>
      <c r="G14" s="644"/>
      <c r="H14" s="644"/>
      <c r="I14" s="660"/>
      <c r="J14" s="657"/>
      <c r="K14" s="605" t="s">
        <v>98</v>
      </c>
      <c r="L14" s="605"/>
      <c r="M14" s="605"/>
      <c r="N14" s="605"/>
      <c r="O14" s="605"/>
      <c r="P14" s="605"/>
      <c r="Q14" s="605"/>
      <c r="R14" s="605"/>
      <c r="S14" s="605"/>
      <c r="T14" s="646"/>
    </row>
    <row r="15" spans="1:34" ht="17.25" customHeight="1" x14ac:dyDescent="0.2">
      <c r="A15" s="650"/>
      <c r="B15" s="653"/>
      <c r="C15" s="328"/>
      <c r="D15" s="365" t="s">
        <v>148</v>
      </c>
      <c r="E15" s="328"/>
      <c r="F15" s="328"/>
      <c r="G15" s="328"/>
      <c r="H15" s="328"/>
      <c r="I15" s="660"/>
      <c r="J15" s="657"/>
      <c r="K15" s="326"/>
      <c r="L15" s="326"/>
      <c r="M15" s="326"/>
      <c r="N15" s="326"/>
      <c r="O15" s="326"/>
      <c r="P15" s="326"/>
      <c r="Q15" s="326"/>
      <c r="R15" s="326"/>
      <c r="S15" s="326"/>
      <c r="T15" s="646"/>
    </row>
    <row r="16" spans="1:34" ht="12.75" customHeight="1" x14ac:dyDescent="0.2">
      <c r="A16" s="650"/>
      <c r="B16" s="653"/>
      <c r="C16" s="644"/>
      <c r="D16" s="644"/>
      <c r="E16" s="644"/>
      <c r="F16" s="621"/>
      <c r="G16" s="621"/>
      <c r="H16" s="621"/>
      <c r="I16" s="660"/>
      <c r="J16" s="657"/>
      <c r="K16" s="605" t="s">
        <v>99</v>
      </c>
      <c r="L16" s="605"/>
      <c r="M16" s="605"/>
      <c r="N16" s="605"/>
      <c r="O16" s="605"/>
      <c r="P16" s="605"/>
      <c r="Q16" s="605"/>
      <c r="R16" s="605"/>
      <c r="S16" s="605"/>
      <c r="T16" s="646"/>
    </row>
    <row r="17" spans="1:21" ht="12.75" customHeight="1" x14ac:dyDescent="0.2">
      <c r="A17" s="650"/>
      <c r="B17" s="653"/>
      <c r="C17" s="644" t="s">
        <v>84</v>
      </c>
      <c r="D17" s="644"/>
      <c r="E17" s="644"/>
      <c r="F17" s="644"/>
      <c r="G17" s="644"/>
      <c r="H17" s="644"/>
      <c r="I17" s="660"/>
      <c r="J17" s="657"/>
      <c r="K17" s="605"/>
      <c r="L17" s="605"/>
      <c r="M17" s="605"/>
      <c r="N17" s="605"/>
      <c r="O17" s="605"/>
      <c r="P17" s="605"/>
      <c r="Q17" s="605"/>
      <c r="R17" s="605"/>
      <c r="S17" s="605"/>
      <c r="T17" s="646"/>
    </row>
    <row r="18" spans="1:21" ht="12.75" customHeight="1" x14ac:dyDescent="0.2">
      <c r="A18" s="650"/>
      <c r="B18" s="653"/>
      <c r="C18" s="644"/>
      <c r="D18" s="644"/>
      <c r="E18" s="644"/>
      <c r="F18" s="644"/>
      <c r="G18" s="644"/>
      <c r="H18" s="644"/>
      <c r="I18" s="660"/>
      <c r="J18" s="657"/>
      <c r="K18" s="605"/>
      <c r="L18" s="605"/>
      <c r="M18" s="605"/>
      <c r="N18" s="605"/>
      <c r="O18" s="605"/>
      <c r="P18" s="605"/>
      <c r="Q18" s="605"/>
      <c r="R18" s="605"/>
      <c r="S18" s="605"/>
      <c r="T18" s="646"/>
    </row>
    <row r="19" spans="1:21" ht="13.5" thickBot="1" x14ac:dyDescent="0.25">
      <c r="A19" s="651"/>
      <c r="B19" s="654"/>
      <c r="C19" s="648"/>
      <c r="D19" s="648"/>
      <c r="E19" s="648"/>
      <c r="F19" s="648"/>
      <c r="G19" s="648"/>
      <c r="H19" s="648"/>
      <c r="I19" s="661"/>
      <c r="J19" s="658"/>
      <c r="K19" s="649"/>
      <c r="L19" s="649"/>
      <c r="M19" s="649"/>
      <c r="N19" s="649"/>
      <c r="O19" s="649"/>
      <c r="P19" s="649"/>
      <c r="Q19" s="649"/>
      <c r="R19" s="41"/>
      <c r="S19" s="41"/>
      <c r="T19" s="647"/>
    </row>
    <row r="20" spans="1:21" ht="24" customHeight="1" x14ac:dyDescent="0.2">
      <c r="A20" s="34" t="s">
        <v>23</v>
      </c>
      <c r="B20" s="662"/>
      <c r="C20" s="671" t="s">
        <v>50</v>
      </c>
      <c r="D20" s="671"/>
      <c r="E20" s="671"/>
      <c r="F20" s="671"/>
      <c r="G20" s="671"/>
      <c r="H20" s="671"/>
      <c r="I20" s="665"/>
      <c r="J20" s="656"/>
      <c r="K20" s="71"/>
      <c r="L20" s="71"/>
      <c r="M20" s="71"/>
      <c r="N20" s="71"/>
      <c r="O20" s="71"/>
      <c r="P20" s="71"/>
      <c r="Q20" s="71"/>
      <c r="R20" s="71"/>
      <c r="S20" s="71"/>
      <c r="T20" s="629"/>
    </row>
    <row r="21" spans="1:21" ht="12.75" customHeight="1" x14ac:dyDescent="0.2">
      <c r="A21" s="650" t="s">
        <v>24</v>
      </c>
      <c r="B21" s="663"/>
      <c r="C21" s="636"/>
      <c r="D21" s="636"/>
      <c r="E21" s="636"/>
      <c r="F21" s="636"/>
      <c r="G21" s="636"/>
      <c r="H21" s="636"/>
      <c r="I21" s="666"/>
      <c r="J21" s="657"/>
      <c r="K21" s="632" t="s">
        <v>211</v>
      </c>
      <c r="L21" s="632"/>
      <c r="M21" s="632"/>
      <c r="N21" s="632"/>
      <c r="O21" s="632"/>
      <c r="P21" s="632"/>
      <c r="Q21" s="632"/>
      <c r="R21" s="632"/>
      <c r="S21" s="632"/>
      <c r="T21" s="630"/>
      <c r="U21" s="8"/>
    </row>
    <row r="22" spans="1:21" ht="12.75" customHeight="1" x14ac:dyDescent="0.2">
      <c r="A22" s="650"/>
      <c r="B22" s="663"/>
      <c r="C22" s="626" t="s">
        <v>100</v>
      </c>
      <c r="D22" s="626"/>
      <c r="E22" s="626"/>
      <c r="F22" s="626"/>
      <c r="G22" s="626"/>
      <c r="H22" s="626"/>
      <c r="I22" s="666"/>
      <c r="J22" s="657"/>
      <c r="K22" s="637" t="s">
        <v>25</v>
      </c>
      <c r="L22" s="53" t="s">
        <v>212</v>
      </c>
      <c r="M22" s="54" t="s">
        <v>149</v>
      </c>
      <c r="N22" s="54">
        <v>5</v>
      </c>
      <c r="O22" s="55">
        <v>5</v>
      </c>
      <c r="P22" s="56">
        <v>10</v>
      </c>
      <c r="Q22" s="56">
        <v>15</v>
      </c>
      <c r="R22" s="56">
        <v>20</v>
      </c>
      <c r="S22" s="56">
        <v>25</v>
      </c>
      <c r="T22" s="630"/>
      <c r="U22" s="7"/>
    </row>
    <row r="23" spans="1:21" x14ac:dyDescent="0.2">
      <c r="A23" s="650"/>
      <c r="B23" s="663"/>
      <c r="C23" s="626" t="s">
        <v>225</v>
      </c>
      <c r="D23" s="626"/>
      <c r="E23" s="626"/>
      <c r="F23" s="626"/>
      <c r="G23" s="626"/>
      <c r="H23" s="626"/>
      <c r="I23" s="666"/>
      <c r="J23" s="657"/>
      <c r="K23" s="638"/>
      <c r="L23" s="57" t="s">
        <v>213</v>
      </c>
      <c r="M23" s="54" t="s">
        <v>214</v>
      </c>
      <c r="N23" s="54">
        <v>4</v>
      </c>
      <c r="O23" s="55">
        <v>4</v>
      </c>
      <c r="P23" s="55">
        <v>8</v>
      </c>
      <c r="Q23" s="56">
        <v>12</v>
      </c>
      <c r="R23" s="56">
        <v>16</v>
      </c>
      <c r="S23" s="56">
        <v>20</v>
      </c>
      <c r="T23" s="630"/>
      <c r="U23" s="7"/>
    </row>
    <row r="24" spans="1:21" x14ac:dyDescent="0.2">
      <c r="A24" s="650"/>
      <c r="B24" s="663"/>
      <c r="C24" s="626" t="s">
        <v>226</v>
      </c>
      <c r="D24" s="626"/>
      <c r="E24" s="626"/>
      <c r="F24" s="626"/>
      <c r="G24" s="626"/>
      <c r="H24" s="626"/>
      <c r="I24" s="666"/>
      <c r="J24" s="657"/>
      <c r="K24" s="638"/>
      <c r="L24" s="57" t="s">
        <v>215</v>
      </c>
      <c r="M24" s="54" t="s">
        <v>105</v>
      </c>
      <c r="N24" s="54">
        <v>3</v>
      </c>
      <c r="O24" s="58">
        <v>3</v>
      </c>
      <c r="P24" s="55">
        <v>6</v>
      </c>
      <c r="Q24" s="55">
        <v>9</v>
      </c>
      <c r="R24" s="56">
        <v>12</v>
      </c>
      <c r="S24" s="56">
        <v>15</v>
      </c>
      <c r="T24" s="630"/>
      <c r="U24" s="7"/>
    </row>
    <row r="25" spans="1:21" x14ac:dyDescent="0.2">
      <c r="A25" s="650"/>
      <c r="B25" s="663"/>
      <c r="C25" s="626" t="s">
        <v>229</v>
      </c>
      <c r="D25" s="626"/>
      <c r="E25" s="626"/>
      <c r="F25" s="626"/>
      <c r="G25" s="626"/>
      <c r="H25" s="626"/>
      <c r="I25" s="666"/>
      <c r="J25" s="657"/>
      <c r="K25" s="638"/>
      <c r="L25" s="57" t="s">
        <v>216</v>
      </c>
      <c r="M25" s="54" t="s">
        <v>217</v>
      </c>
      <c r="N25" s="54">
        <v>2</v>
      </c>
      <c r="O25" s="58">
        <v>2</v>
      </c>
      <c r="P25" s="55">
        <v>4</v>
      </c>
      <c r="Q25" s="55">
        <v>6</v>
      </c>
      <c r="R25" s="55">
        <v>8</v>
      </c>
      <c r="S25" s="56">
        <v>10</v>
      </c>
      <c r="T25" s="630"/>
      <c r="U25" s="7"/>
    </row>
    <row r="26" spans="1:21" x14ac:dyDescent="0.2">
      <c r="A26" s="650"/>
      <c r="B26" s="663"/>
      <c r="C26" s="626" t="s">
        <v>230</v>
      </c>
      <c r="D26" s="626"/>
      <c r="E26" s="626"/>
      <c r="F26" s="626"/>
      <c r="G26" s="626"/>
      <c r="H26" s="626"/>
      <c r="I26" s="666"/>
      <c r="J26" s="657"/>
      <c r="K26" s="639"/>
      <c r="L26" s="57" t="s">
        <v>218</v>
      </c>
      <c r="M26" s="54" t="s">
        <v>128</v>
      </c>
      <c r="N26" s="54">
        <v>1</v>
      </c>
      <c r="O26" s="59">
        <v>1</v>
      </c>
      <c r="P26" s="59">
        <v>2</v>
      </c>
      <c r="Q26" s="59">
        <v>3</v>
      </c>
      <c r="R26" s="60">
        <v>4</v>
      </c>
      <c r="S26" s="55">
        <v>5</v>
      </c>
      <c r="T26" s="630"/>
      <c r="U26" s="7"/>
    </row>
    <row r="27" spans="1:21" ht="12.75" customHeight="1" x14ac:dyDescent="0.2">
      <c r="A27" s="650"/>
      <c r="B27" s="663"/>
      <c r="C27" s="626" t="s">
        <v>227</v>
      </c>
      <c r="D27" s="626"/>
      <c r="E27" s="626"/>
      <c r="F27" s="626"/>
      <c r="G27" s="626"/>
      <c r="H27" s="626"/>
      <c r="I27" s="666"/>
      <c r="J27" s="657"/>
      <c r="K27" s="61"/>
      <c r="L27" s="61"/>
      <c r="M27" s="61"/>
      <c r="N27" s="61"/>
      <c r="O27" s="54">
        <v>1</v>
      </c>
      <c r="P27" s="54">
        <v>2</v>
      </c>
      <c r="Q27" s="54">
        <v>3</v>
      </c>
      <c r="R27" s="62">
        <v>4</v>
      </c>
      <c r="S27" s="54">
        <v>5</v>
      </c>
      <c r="T27" s="630"/>
    </row>
    <row r="28" spans="1:21" ht="12.75" customHeight="1" x14ac:dyDescent="0.2">
      <c r="A28" s="650"/>
      <c r="B28" s="663"/>
      <c r="C28" s="7"/>
      <c r="D28" s="7"/>
      <c r="E28" s="7"/>
      <c r="F28" s="7"/>
      <c r="G28" s="7"/>
      <c r="H28" s="7"/>
      <c r="I28" s="666"/>
      <c r="J28" s="657"/>
      <c r="K28" s="63"/>
      <c r="L28" s="63"/>
      <c r="M28" s="64"/>
      <c r="N28" s="64"/>
      <c r="O28" s="54" t="s">
        <v>142</v>
      </c>
      <c r="P28" s="54" t="s">
        <v>219</v>
      </c>
      <c r="Q28" s="54" t="s">
        <v>141</v>
      </c>
      <c r="R28" s="54" t="s">
        <v>220</v>
      </c>
      <c r="S28" s="54" t="s">
        <v>140</v>
      </c>
      <c r="T28" s="630"/>
    </row>
    <row r="29" spans="1:21" ht="12.75" customHeight="1" x14ac:dyDescent="0.2">
      <c r="A29" s="650"/>
      <c r="B29" s="663"/>
      <c r="C29" s="636" t="s">
        <v>442</v>
      </c>
      <c r="D29" s="636"/>
      <c r="E29" s="636"/>
      <c r="F29" s="636"/>
      <c r="G29" s="636"/>
      <c r="H29" s="636"/>
      <c r="I29" s="666"/>
      <c r="J29" s="657"/>
      <c r="K29" s="63"/>
      <c r="L29" s="63"/>
      <c r="M29" s="64"/>
      <c r="N29" s="64"/>
      <c r="O29" s="65" t="s">
        <v>221</v>
      </c>
      <c r="P29" s="65" t="s">
        <v>222</v>
      </c>
      <c r="Q29" s="65" t="s">
        <v>88</v>
      </c>
      <c r="R29" s="65" t="s">
        <v>223</v>
      </c>
      <c r="S29" s="65" t="s">
        <v>224</v>
      </c>
      <c r="T29" s="630"/>
    </row>
    <row r="30" spans="1:21" ht="25.5" customHeight="1" x14ac:dyDescent="0.2">
      <c r="A30" s="650"/>
      <c r="B30" s="663"/>
      <c r="C30" s="626" t="s">
        <v>228</v>
      </c>
      <c r="D30" s="626"/>
      <c r="E30" s="626"/>
      <c r="F30" s="626"/>
      <c r="G30" s="626"/>
      <c r="H30" s="626"/>
      <c r="I30" s="666"/>
      <c r="J30" s="657"/>
      <c r="K30" s="66"/>
      <c r="L30" s="63"/>
      <c r="M30" s="67"/>
      <c r="N30" s="67"/>
      <c r="O30" s="633" t="s">
        <v>26</v>
      </c>
      <c r="P30" s="634"/>
      <c r="Q30" s="634"/>
      <c r="R30" s="634"/>
      <c r="S30" s="634"/>
      <c r="T30" s="630"/>
    </row>
    <row r="31" spans="1:21" ht="12.75" customHeight="1" x14ac:dyDescent="0.2">
      <c r="A31" s="650"/>
      <c r="B31" s="663"/>
      <c r="C31" s="626" t="s">
        <v>231</v>
      </c>
      <c r="D31" s="626"/>
      <c r="E31" s="626"/>
      <c r="F31" s="626"/>
      <c r="G31" s="626"/>
      <c r="H31" s="626"/>
      <c r="I31" s="666"/>
      <c r="J31" s="657"/>
      <c r="K31" s="72"/>
      <c r="L31" s="72"/>
      <c r="M31" s="72"/>
      <c r="N31" s="72"/>
      <c r="O31" s="72"/>
      <c r="P31" s="72"/>
      <c r="Q31" s="72"/>
      <c r="R31" s="72"/>
      <c r="S31" s="72"/>
      <c r="T31" s="630"/>
    </row>
    <row r="32" spans="1:21" ht="12.75" customHeight="1" x14ac:dyDescent="0.2">
      <c r="A32" s="650"/>
      <c r="B32" s="663"/>
      <c r="C32" s="626" t="s">
        <v>232</v>
      </c>
      <c r="D32" s="626"/>
      <c r="E32" s="626"/>
      <c r="F32" s="626"/>
      <c r="G32" s="626"/>
      <c r="H32" s="626"/>
      <c r="I32" s="666"/>
      <c r="J32" s="657"/>
      <c r="K32" s="635" t="s">
        <v>43</v>
      </c>
      <c r="L32" s="635"/>
      <c r="M32" s="635"/>
      <c r="N32" s="635"/>
      <c r="O32" s="635"/>
      <c r="P32" s="635"/>
      <c r="Q32" s="635"/>
      <c r="R32" s="635"/>
      <c r="S32" s="635"/>
      <c r="T32" s="630"/>
    </row>
    <row r="33" spans="1:20" ht="12.75" customHeight="1" x14ac:dyDescent="0.2">
      <c r="A33" s="650"/>
      <c r="B33" s="663"/>
      <c r="C33" s="626" t="s">
        <v>233</v>
      </c>
      <c r="D33" s="626"/>
      <c r="E33" s="626"/>
      <c r="F33" s="626"/>
      <c r="G33" s="626"/>
      <c r="H33" s="626"/>
      <c r="I33" s="666"/>
      <c r="J33" s="657"/>
      <c r="K33" s="72"/>
      <c r="L33" s="72"/>
      <c r="M33" s="72"/>
      <c r="N33" s="72"/>
      <c r="O33" s="72"/>
      <c r="P33" s="72"/>
      <c r="Q33" s="72"/>
      <c r="R33" s="72"/>
      <c r="S33" s="72"/>
      <c r="T33" s="630"/>
    </row>
    <row r="34" spans="1:20" ht="12.75" customHeight="1" x14ac:dyDescent="0.2">
      <c r="A34" s="650"/>
      <c r="B34" s="663"/>
      <c r="C34" s="626" t="s">
        <v>234</v>
      </c>
      <c r="D34" s="626"/>
      <c r="E34" s="626"/>
      <c r="F34" s="626"/>
      <c r="G34" s="626"/>
      <c r="H34" s="626"/>
      <c r="I34" s="666"/>
      <c r="J34" s="657"/>
      <c r="K34" s="636" t="s">
        <v>444</v>
      </c>
      <c r="L34" s="636"/>
      <c r="M34" s="636"/>
      <c r="N34" s="636"/>
      <c r="O34" s="636"/>
      <c r="P34" s="636"/>
      <c r="Q34" s="636"/>
      <c r="R34" s="636"/>
      <c r="S34" s="636"/>
      <c r="T34" s="630"/>
    </row>
    <row r="35" spans="1:20" ht="12.75" customHeight="1" x14ac:dyDescent="0.2">
      <c r="A35" s="650"/>
      <c r="B35" s="663"/>
      <c r="C35" s="214"/>
      <c r="D35" s="214"/>
      <c r="E35" s="214"/>
      <c r="F35" s="214"/>
      <c r="G35" s="214"/>
      <c r="H35" s="214"/>
      <c r="I35" s="666"/>
      <c r="J35" s="657"/>
      <c r="K35" s="636"/>
      <c r="L35" s="636"/>
      <c r="M35" s="636"/>
      <c r="N35" s="636"/>
      <c r="O35" s="636"/>
      <c r="P35" s="636"/>
      <c r="Q35" s="636"/>
      <c r="R35" s="636"/>
      <c r="S35" s="636"/>
      <c r="T35" s="630"/>
    </row>
    <row r="36" spans="1:20" ht="30" customHeight="1" x14ac:dyDescent="0.2">
      <c r="A36" s="650"/>
      <c r="B36" s="663"/>
      <c r="C36" s="604" t="s">
        <v>443</v>
      </c>
      <c r="D36" s="604"/>
      <c r="E36" s="604"/>
      <c r="F36" s="604"/>
      <c r="G36" s="604"/>
      <c r="H36" s="604"/>
      <c r="I36" s="666"/>
      <c r="J36" s="657"/>
      <c r="K36" s="636"/>
      <c r="L36" s="636"/>
      <c r="M36" s="636"/>
      <c r="N36" s="636"/>
      <c r="O36" s="636"/>
      <c r="P36" s="636"/>
      <c r="Q36" s="636"/>
      <c r="R36" s="636"/>
      <c r="S36" s="636"/>
      <c r="T36" s="630"/>
    </row>
    <row r="37" spans="1:20" ht="13.5" thickBot="1" x14ac:dyDescent="0.25">
      <c r="A37" s="651"/>
      <c r="B37" s="664"/>
      <c r="C37" s="670"/>
      <c r="D37" s="670"/>
      <c r="E37" s="670"/>
      <c r="F37" s="670"/>
      <c r="G37" s="670"/>
      <c r="H37" s="670"/>
      <c r="I37" s="667"/>
      <c r="J37" s="658"/>
      <c r="K37" s="622"/>
      <c r="L37" s="622"/>
      <c r="M37" s="622"/>
      <c r="N37" s="622"/>
      <c r="O37" s="622"/>
      <c r="P37" s="622"/>
      <c r="Q37" s="622"/>
      <c r="R37" s="43"/>
      <c r="S37" s="43"/>
      <c r="T37" s="631"/>
    </row>
    <row r="38" spans="1:20" ht="24" customHeight="1" x14ac:dyDescent="0.2">
      <c r="A38" s="34" t="s">
        <v>27</v>
      </c>
      <c r="B38" s="662"/>
      <c r="I38" s="665"/>
      <c r="J38" s="675"/>
      <c r="K38" s="70"/>
      <c r="L38" s="70"/>
      <c r="M38" s="70"/>
      <c r="N38" s="70"/>
      <c r="O38" s="70"/>
      <c r="P38" s="70"/>
      <c r="Q38" s="70"/>
      <c r="R38" s="68"/>
      <c r="S38" s="68"/>
      <c r="T38" s="611"/>
    </row>
    <row r="39" spans="1:20" ht="21" customHeight="1" x14ac:dyDescent="0.2">
      <c r="A39" s="668" t="s">
        <v>47</v>
      </c>
      <c r="B39" s="663"/>
      <c r="C39" s="627" t="s">
        <v>506</v>
      </c>
      <c r="D39" s="627"/>
      <c r="E39" s="627"/>
      <c r="F39" s="627"/>
      <c r="G39" s="627"/>
      <c r="H39" s="627"/>
      <c r="I39" s="666"/>
      <c r="J39" s="676"/>
      <c r="K39" s="216"/>
      <c r="L39" s="623"/>
      <c r="M39" s="623"/>
      <c r="N39" s="623"/>
      <c r="O39" s="623"/>
      <c r="P39" s="623"/>
      <c r="Q39" s="623"/>
      <c r="R39" s="623"/>
      <c r="S39" s="623"/>
      <c r="T39" s="611"/>
    </row>
    <row r="40" spans="1:20" ht="15.75" customHeight="1" x14ac:dyDescent="0.2">
      <c r="A40" s="668"/>
      <c r="B40" s="663"/>
      <c r="C40" s="627"/>
      <c r="D40" s="627"/>
      <c r="E40" s="627"/>
      <c r="F40" s="627"/>
      <c r="G40" s="627"/>
      <c r="H40" s="627"/>
      <c r="I40" s="666"/>
      <c r="J40" s="676"/>
      <c r="K40" s="217"/>
      <c r="L40" s="624"/>
      <c r="M40" s="218"/>
      <c r="N40" s="219"/>
      <c r="O40" s="220"/>
      <c r="P40" s="220"/>
      <c r="Q40" s="220"/>
      <c r="R40" s="220"/>
      <c r="S40" s="220"/>
      <c r="T40" s="611"/>
    </row>
    <row r="41" spans="1:20" ht="12.75" customHeight="1" x14ac:dyDescent="0.2">
      <c r="A41" s="668"/>
      <c r="B41" s="663"/>
      <c r="I41" s="666"/>
      <c r="J41" s="676"/>
      <c r="K41" s="217"/>
      <c r="L41" s="624"/>
      <c r="M41" s="221"/>
      <c r="N41" s="219"/>
      <c r="O41" s="220"/>
      <c r="P41" s="220"/>
      <c r="Q41" s="220"/>
      <c r="R41" s="220"/>
      <c r="S41" s="220"/>
      <c r="T41" s="611"/>
    </row>
    <row r="42" spans="1:20" x14ac:dyDescent="0.2">
      <c r="A42" s="668"/>
      <c r="B42" s="663"/>
      <c r="C42" s="605" t="s">
        <v>101</v>
      </c>
      <c r="D42" s="605"/>
      <c r="E42" s="605"/>
      <c r="F42" s="605"/>
      <c r="G42" s="605"/>
      <c r="H42" s="605"/>
      <c r="I42" s="666"/>
      <c r="J42" s="676"/>
      <c r="K42" s="217"/>
      <c r="L42" s="624"/>
      <c r="M42" s="221"/>
      <c r="N42" s="219"/>
      <c r="O42" s="220"/>
      <c r="P42" s="220"/>
      <c r="Q42" s="220"/>
      <c r="R42" s="220"/>
      <c r="S42" s="220"/>
      <c r="T42" s="611"/>
    </row>
    <row r="43" spans="1:20" x14ac:dyDescent="0.2">
      <c r="A43" s="668"/>
      <c r="B43" s="663"/>
      <c r="C43" s="605"/>
      <c r="D43" s="605"/>
      <c r="E43" s="605"/>
      <c r="F43" s="605"/>
      <c r="G43" s="605"/>
      <c r="H43" s="605"/>
      <c r="I43" s="666"/>
      <c r="J43" s="676"/>
      <c r="K43" s="217"/>
      <c r="L43" s="624"/>
      <c r="M43" s="221"/>
      <c r="N43" s="219"/>
      <c r="O43" s="220"/>
      <c r="P43" s="220"/>
      <c r="Q43" s="220"/>
      <c r="R43" s="220"/>
      <c r="S43" s="220"/>
      <c r="T43" s="611"/>
    </row>
    <row r="44" spans="1:20" ht="12.75" customHeight="1" x14ac:dyDescent="0.2">
      <c r="A44" s="668"/>
      <c r="B44" s="663"/>
      <c r="C44" s="605"/>
      <c r="D44" s="605"/>
      <c r="E44" s="605"/>
      <c r="F44" s="605"/>
      <c r="G44" s="605"/>
      <c r="H44" s="605"/>
      <c r="I44" s="666"/>
      <c r="J44" s="676"/>
      <c r="K44" s="217"/>
      <c r="L44" s="624"/>
      <c r="M44" s="221"/>
      <c r="N44" s="219"/>
      <c r="O44" s="220"/>
      <c r="P44" s="220"/>
      <c r="Q44" s="220"/>
      <c r="R44" s="220"/>
      <c r="S44" s="220"/>
      <c r="T44" s="611"/>
    </row>
    <row r="45" spans="1:20" ht="12.75" customHeight="1" x14ac:dyDescent="0.2">
      <c r="A45" s="668"/>
      <c r="B45" s="663"/>
      <c r="C45" s="605"/>
      <c r="D45" s="605"/>
      <c r="E45" s="605"/>
      <c r="F45" s="605"/>
      <c r="G45" s="605"/>
      <c r="H45" s="605"/>
      <c r="I45" s="666"/>
      <c r="J45" s="676"/>
      <c r="K45" s="217"/>
      <c r="L45" s="624"/>
      <c r="M45" s="221"/>
      <c r="N45" s="219"/>
      <c r="O45" s="220"/>
      <c r="P45" s="220"/>
      <c r="Q45" s="220"/>
      <c r="R45" s="220"/>
      <c r="S45" s="220"/>
      <c r="T45" s="611"/>
    </row>
    <row r="46" spans="1:20" ht="12.75" customHeight="1" x14ac:dyDescent="0.2">
      <c r="A46" s="668"/>
      <c r="B46" s="663"/>
      <c r="C46" s="32"/>
      <c r="D46" s="36"/>
      <c r="E46" s="36"/>
      <c r="F46" s="36"/>
      <c r="G46" s="36"/>
      <c r="H46" s="36"/>
      <c r="I46" s="666"/>
      <c r="J46" s="676"/>
      <c r="K46" s="217"/>
      <c r="L46" s="624"/>
      <c r="M46" s="221"/>
      <c r="N46" s="219"/>
      <c r="O46" s="220"/>
      <c r="P46" s="220"/>
      <c r="Q46" s="220"/>
      <c r="R46" s="220"/>
      <c r="S46" s="220"/>
      <c r="T46" s="611"/>
    </row>
    <row r="47" spans="1:20" ht="12.75" customHeight="1" x14ac:dyDescent="0.2">
      <c r="A47" s="668"/>
      <c r="B47" s="663"/>
      <c r="C47" s="627" t="s">
        <v>445</v>
      </c>
      <c r="D47" s="627"/>
      <c r="E47" s="627"/>
      <c r="F47" s="627"/>
      <c r="G47" s="627"/>
      <c r="H47" s="627"/>
      <c r="I47" s="666"/>
      <c r="J47" s="676"/>
      <c r="K47" s="217"/>
      <c r="L47" s="624"/>
      <c r="M47" s="221"/>
      <c r="N47" s="219"/>
      <c r="O47" s="220"/>
      <c r="P47" s="220"/>
      <c r="Q47" s="220"/>
      <c r="R47" s="220"/>
      <c r="S47" s="220"/>
      <c r="T47" s="611"/>
    </row>
    <row r="48" spans="1:20" ht="12.75" customHeight="1" x14ac:dyDescent="0.2">
      <c r="A48" s="668"/>
      <c r="B48" s="663"/>
      <c r="C48" s="627"/>
      <c r="D48" s="627"/>
      <c r="E48" s="627"/>
      <c r="F48" s="627"/>
      <c r="G48" s="627"/>
      <c r="H48" s="627"/>
      <c r="I48" s="666"/>
      <c r="J48" s="676"/>
      <c r="K48" s="217"/>
      <c r="L48" s="624"/>
      <c r="M48" s="221"/>
      <c r="N48" s="219"/>
      <c r="O48" s="220"/>
      <c r="P48" s="220"/>
      <c r="Q48" s="220"/>
      <c r="R48" s="220"/>
      <c r="S48" s="220"/>
      <c r="T48" s="611"/>
    </row>
    <row r="49" spans="1:20" ht="12.75" customHeight="1" x14ac:dyDescent="0.2">
      <c r="A49" s="668"/>
      <c r="B49" s="663"/>
      <c r="C49" s="627"/>
      <c r="D49" s="627"/>
      <c r="E49" s="627"/>
      <c r="F49" s="627"/>
      <c r="G49" s="627"/>
      <c r="H49" s="627"/>
      <c r="I49" s="666"/>
      <c r="J49" s="676"/>
      <c r="K49" s="217"/>
      <c r="L49" s="624"/>
      <c r="M49" s="221"/>
      <c r="N49" s="219"/>
      <c r="O49" s="220"/>
      <c r="P49" s="220"/>
      <c r="Q49" s="220"/>
      <c r="R49" s="220"/>
      <c r="S49" s="220"/>
      <c r="T49" s="611"/>
    </row>
    <row r="50" spans="1:20" ht="12.75" customHeight="1" x14ac:dyDescent="0.2">
      <c r="A50" s="668"/>
      <c r="B50" s="663"/>
      <c r="C50" s="627"/>
      <c r="D50" s="627"/>
      <c r="E50" s="627"/>
      <c r="F50" s="627"/>
      <c r="G50" s="627"/>
      <c r="H50" s="627"/>
      <c r="I50" s="666"/>
      <c r="J50" s="676"/>
      <c r="K50" s="217"/>
      <c r="L50" s="624"/>
      <c r="M50" s="221"/>
      <c r="N50" s="219"/>
      <c r="O50" s="220"/>
      <c r="P50" s="220"/>
      <c r="Q50" s="220"/>
      <c r="R50" s="220"/>
      <c r="S50" s="220"/>
      <c r="T50" s="611"/>
    </row>
    <row r="51" spans="1:20" ht="12.75" customHeight="1" x14ac:dyDescent="0.2">
      <c r="A51" s="668"/>
      <c r="B51" s="663"/>
      <c r="C51" s="627"/>
      <c r="D51" s="627"/>
      <c r="E51" s="627"/>
      <c r="F51" s="627"/>
      <c r="G51" s="627"/>
      <c r="H51" s="627"/>
      <c r="I51" s="666"/>
      <c r="J51" s="676"/>
      <c r="K51" s="217"/>
      <c r="L51" s="624"/>
      <c r="M51" s="221"/>
      <c r="N51" s="219"/>
      <c r="O51" s="220"/>
      <c r="P51" s="220"/>
      <c r="Q51" s="220"/>
      <c r="R51" s="220"/>
      <c r="S51" s="220"/>
      <c r="T51" s="611"/>
    </row>
    <row r="52" spans="1:20" ht="12.75" customHeight="1" x14ac:dyDescent="0.2">
      <c r="A52" s="668"/>
      <c r="B52" s="663"/>
      <c r="C52" s="627"/>
      <c r="D52" s="627"/>
      <c r="E52" s="627"/>
      <c r="F52" s="627"/>
      <c r="G52" s="627"/>
      <c r="H52" s="627"/>
      <c r="I52" s="666"/>
      <c r="J52" s="676"/>
      <c r="K52" s="217"/>
      <c r="L52" s="624"/>
      <c r="M52" s="221"/>
      <c r="N52" s="219"/>
      <c r="O52" s="220"/>
      <c r="P52" s="220"/>
      <c r="Q52" s="220"/>
      <c r="R52" s="220"/>
      <c r="S52" s="220"/>
      <c r="T52" s="611"/>
    </row>
    <row r="53" spans="1:20" ht="12.75" customHeight="1" x14ac:dyDescent="0.2">
      <c r="A53" s="668"/>
      <c r="B53" s="663"/>
      <c r="C53" s="627"/>
      <c r="D53" s="627"/>
      <c r="E53" s="627"/>
      <c r="F53" s="627"/>
      <c r="G53" s="627"/>
      <c r="H53" s="627"/>
      <c r="I53" s="666"/>
      <c r="J53" s="676"/>
      <c r="K53" s="217"/>
      <c r="L53" s="624"/>
      <c r="M53" s="221"/>
      <c r="N53" s="219"/>
      <c r="O53" s="220"/>
      <c r="P53" s="220"/>
      <c r="Q53" s="220"/>
      <c r="R53" s="220"/>
      <c r="S53" s="220"/>
      <c r="T53" s="611"/>
    </row>
    <row r="54" spans="1:20" ht="12.75" customHeight="1" x14ac:dyDescent="0.2">
      <c r="A54" s="668"/>
      <c r="B54" s="663"/>
      <c r="C54" s="627"/>
      <c r="D54" s="627"/>
      <c r="E54" s="627"/>
      <c r="F54" s="627"/>
      <c r="G54" s="627"/>
      <c r="H54" s="627"/>
      <c r="I54" s="666"/>
      <c r="J54" s="676"/>
      <c r="K54" s="217"/>
      <c r="L54" s="624"/>
      <c r="M54" s="221"/>
      <c r="N54" s="219"/>
      <c r="O54" s="220"/>
      <c r="P54" s="220"/>
      <c r="Q54" s="220"/>
      <c r="R54" s="220"/>
      <c r="S54" s="220"/>
      <c r="T54" s="611"/>
    </row>
    <row r="55" spans="1:20" ht="12.75" customHeight="1" x14ac:dyDescent="0.2">
      <c r="A55" s="668"/>
      <c r="B55" s="663"/>
      <c r="C55" s="627"/>
      <c r="D55" s="627"/>
      <c r="E55" s="627"/>
      <c r="F55" s="627"/>
      <c r="G55" s="627"/>
      <c r="H55" s="627"/>
      <c r="I55" s="666"/>
      <c r="J55" s="676"/>
      <c r="K55" s="217"/>
      <c r="L55" s="624"/>
      <c r="M55" s="221"/>
      <c r="N55" s="219"/>
      <c r="O55" s="220"/>
      <c r="P55" s="220"/>
      <c r="Q55" s="220"/>
      <c r="R55" s="220"/>
      <c r="S55" s="220"/>
      <c r="T55" s="611"/>
    </row>
    <row r="56" spans="1:20" ht="12.75" customHeight="1" x14ac:dyDescent="0.2">
      <c r="A56" s="668"/>
      <c r="B56" s="663"/>
      <c r="C56" s="627"/>
      <c r="D56" s="627"/>
      <c r="E56" s="627"/>
      <c r="F56" s="627"/>
      <c r="G56" s="627"/>
      <c r="H56" s="627"/>
      <c r="I56" s="666"/>
      <c r="J56" s="676"/>
      <c r="K56" s="217"/>
      <c r="L56" s="624"/>
      <c r="M56" s="221"/>
      <c r="N56" s="219"/>
      <c r="O56" s="220"/>
      <c r="P56" s="220"/>
      <c r="Q56" s="220"/>
      <c r="R56" s="220"/>
      <c r="S56" s="220"/>
      <c r="T56" s="611"/>
    </row>
    <row r="57" spans="1:20" ht="12.75" customHeight="1" x14ac:dyDescent="0.2">
      <c r="A57" s="668"/>
      <c r="B57" s="663"/>
      <c r="C57" s="215"/>
      <c r="D57" s="215"/>
      <c r="E57" s="215"/>
      <c r="F57" s="215"/>
      <c r="G57" s="215"/>
      <c r="H57" s="215"/>
      <c r="I57" s="666"/>
      <c r="J57" s="676"/>
      <c r="K57" s="217"/>
      <c r="L57" s="624"/>
      <c r="M57" s="221"/>
      <c r="N57" s="219"/>
      <c r="O57" s="220"/>
      <c r="P57" s="220"/>
      <c r="Q57" s="220"/>
      <c r="R57" s="220"/>
      <c r="S57" s="220"/>
      <c r="T57" s="611"/>
    </row>
    <row r="58" spans="1:20" ht="12.75" customHeight="1" x14ac:dyDescent="0.2">
      <c r="A58" s="668"/>
      <c r="B58" s="663"/>
      <c r="C58" s="627" t="s">
        <v>446</v>
      </c>
      <c r="D58" s="627"/>
      <c r="E58" s="627"/>
      <c r="F58" s="627"/>
      <c r="G58" s="627"/>
      <c r="H58" s="627"/>
      <c r="I58" s="666"/>
      <c r="J58" s="676"/>
      <c r="K58" s="217"/>
      <c r="L58" s="624"/>
      <c r="M58" s="221"/>
      <c r="N58" s="219"/>
      <c r="O58" s="220"/>
      <c r="P58" s="220"/>
      <c r="Q58" s="220"/>
      <c r="R58" s="220"/>
      <c r="S58" s="220"/>
      <c r="T58" s="611"/>
    </row>
    <row r="59" spans="1:20" ht="12.75" customHeight="1" x14ac:dyDescent="0.2">
      <c r="A59" s="668"/>
      <c r="B59" s="663"/>
      <c r="C59" s="627"/>
      <c r="D59" s="627"/>
      <c r="E59" s="627"/>
      <c r="F59" s="627"/>
      <c r="G59" s="627"/>
      <c r="H59" s="627"/>
      <c r="I59" s="666"/>
      <c r="J59" s="676"/>
      <c r="K59" s="217"/>
      <c r="L59" s="624"/>
      <c r="M59" s="221"/>
      <c r="N59" s="219"/>
      <c r="O59" s="220"/>
      <c r="P59" s="220"/>
      <c r="Q59" s="220"/>
      <c r="R59" s="220"/>
      <c r="S59" s="220"/>
      <c r="T59" s="611"/>
    </row>
    <row r="60" spans="1:20" ht="12.75" customHeight="1" x14ac:dyDescent="0.2">
      <c r="A60" s="668"/>
      <c r="B60" s="663"/>
      <c r="C60" s="627"/>
      <c r="D60" s="627"/>
      <c r="E60" s="627"/>
      <c r="F60" s="627"/>
      <c r="G60" s="627"/>
      <c r="H60" s="627"/>
      <c r="I60" s="666"/>
      <c r="J60" s="676"/>
      <c r="K60" s="217"/>
      <c r="L60" s="624"/>
      <c r="M60" s="221"/>
      <c r="N60" s="219"/>
      <c r="O60" s="220"/>
      <c r="P60" s="220"/>
      <c r="Q60" s="220"/>
      <c r="R60" s="220"/>
      <c r="S60" s="220"/>
      <c r="T60" s="611"/>
    </row>
    <row r="61" spans="1:20" ht="12.75" customHeight="1" x14ac:dyDescent="0.2">
      <c r="A61" s="668"/>
      <c r="B61" s="663"/>
      <c r="C61" s="627"/>
      <c r="D61" s="627"/>
      <c r="E61" s="627"/>
      <c r="F61" s="627"/>
      <c r="G61" s="627"/>
      <c r="H61" s="627"/>
      <c r="I61" s="666"/>
      <c r="J61" s="676"/>
      <c r="K61" s="217"/>
      <c r="L61" s="624"/>
      <c r="M61" s="221"/>
      <c r="N61" s="219"/>
      <c r="O61" s="220"/>
      <c r="P61" s="220"/>
      <c r="Q61" s="220"/>
      <c r="R61" s="220"/>
      <c r="S61" s="220"/>
      <c r="T61" s="611"/>
    </row>
    <row r="62" spans="1:20" ht="12.75" customHeight="1" x14ac:dyDescent="0.2">
      <c r="A62" s="668"/>
      <c r="B62" s="663"/>
      <c r="C62" s="627"/>
      <c r="D62" s="627"/>
      <c r="E62" s="627"/>
      <c r="F62" s="627"/>
      <c r="G62" s="627"/>
      <c r="H62" s="627"/>
      <c r="I62" s="666"/>
      <c r="J62" s="676"/>
      <c r="K62" s="217"/>
      <c r="L62" s="624"/>
      <c r="M62" s="221"/>
      <c r="N62" s="219"/>
      <c r="O62" s="220"/>
      <c r="P62" s="220"/>
      <c r="Q62" s="220"/>
      <c r="R62" s="220"/>
      <c r="S62" s="220"/>
      <c r="T62" s="611"/>
    </row>
    <row r="63" spans="1:20" ht="12.75" customHeight="1" x14ac:dyDescent="0.2">
      <c r="A63" s="668"/>
      <c r="B63" s="663"/>
      <c r="C63" s="627"/>
      <c r="D63" s="627"/>
      <c r="E63" s="627"/>
      <c r="F63" s="627"/>
      <c r="G63" s="627"/>
      <c r="H63" s="627"/>
      <c r="I63" s="666"/>
      <c r="J63" s="676"/>
      <c r="K63" s="217"/>
      <c r="L63" s="624"/>
      <c r="M63" s="221"/>
      <c r="N63" s="219"/>
      <c r="O63" s="220"/>
      <c r="P63" s="220"/>
      <c r="Q63" s="220"/>
      <c r="R63" s="220"/>
      <c r="S63" s="220"/>
      <c r="T63" s="611"/>
    </row>
    <row r="64" spans="1:20" ht="12.75" customHeight="1" x14ac:dyDescent="0.2">
      <c r="A64" s="668"/>
      <c r="B64" s="663"/>
      <c r="C64" s="77"/>
      <c r="D64" s="77"/>
      <c r="E64" s="77"/>
      <c r="F64" s="77"/>
      <c r="G64" s="77"/>
      <c r="H64" s="77"/>
      <c r="I64" s="666"/>
      <c r="J64" s="676"/>
      <c r="K64" s="217"/>
      <c r="L64" s="624"/>
      <c r="M64" s="221"/>
      <c r="N64" s="219"/>
      <c r="O64" s="220"/>
      <c r="P64" s="220"/>
      <c r="Q64" s="220"/>
      <c r="R64" s="220"/>
      <c r="S64" s="220"/>
      <c r="T64" s="611"/>
    </row>
    <row r="65" spans="1:20" ht="12.75" customHeight="1" x14ac:dyDescent="0.2">
      <c r="A65" s="668"/>
      <c r="B65" s="663"/>
      <c r="C65" s="604" t="s">
        <v>81</v>
      </c>
      <c r="D65" s="644"/>
      <c r="E65" s="644"/>
      <c r="F65" s="644"/>
      <c r="G65" s="644"/>
      <c r="H65" s="644"/>
      <c r="I65" s="666"/>
      <c r="J65" s="676"/>
      <c r="K65" s="217"/>
      <c r="L65" s="624"/>
      <c r="M65" s="221"/>
      <c r="N65" s="219"/>
      <c r="O65" s="220"/>
      <c r="P65" s="220"/>
      <c r="Q65" s="220"/>
      <c r="R65" s="220"/>
      <c r="S65" s="220"/>
      <c r="T65" s="611"/>
    </row>
    <row r="66" spans="1:20" ht="12.75" customHeight="1" x14ac:dyDescent="0.2">
      <c r="A66" s="668"/>
      <c r="B66" s="663"/>
      <c r="C66" s="183" t="s">
        <v>402</v>
      </c>
      <c r="D66" s="605" t="s">
        <v>447</v>
      </c>
      <c r="E66" s="605"/>
      <c r="F66" s="605"/>
      <c r="G66" s="605"/>
      <c r="H66" s="605"/>
      <c r="I66" s="666"/>
      <c r="J66" s="676"/>
      <c r="K66" s="217"/>
      <c r="L66" s="624"/>
      <c r="M66" s="221"/>
      <c r="N66" s="219"/>
      <c r="O66" s="220"/>
      <c r="P66" s="220"/>
      <c r="Q66" s="220"/>
      <c r="R66" s="220"/>
      <c r="S66" s="220"/>
      <c r="T66" s="611"/>
    </row>
    <row r="67" spans="1:20" ht="31.5" customHeight="1" x14ac:dyDescent="0.2">
      <c r="A67" s="668"/>
      <c r="B67" s="663"/>
      <c r="C67" s="184" t="s">
        <v>341</v>
      </c>
      <c r="D67" s="682" t="s">
        <v>407</v>
      </c>
      <c r="E67" s="682"/>
      <c r="F67" s="682"/>
      <c r="G67" s="682"/>
      <c r="H67" s="682"/>
      <c r="I67" s="666"/>
      <c r="J67" s="676"/>
      <c r="K67" s="217"/>
      <c r="L67" s="218"/>
      <c r="M67" s="218"/>
      <c r="N67" s="222"/>
      <c r="O67" s="223"/>
      <c r="P67" s="223"/>
      <c r="Q67" s="223"/>
      <c r="R67" s="223"/>
      <c r="S67" s="223"/>
      <c r="T67" s="611"/>
    </row>
    <row r="68" spans="1:20" ht="45" customHeight="1" x14ac:dyDescent="0.2">
      <c r="A68" s="668"/>
      <c r="B68" s="663"/>
      <c r="C68" s="185" t="s">
        <v>403</v>
      </c>
      <c r="D68" s="682" t="s">
        <v>412</v>
      </c>
      <c r="E68" s="682"/>
      <c r="F68" s="682"/>
      <c r="G68" s="682"/>
      <c r="H68" s="682"/>
      <c r="I68" s="666"/>
      <c r="J68" s="676"/>
      <c r="K68" s="217"/>
      <c r="L68" s="218"/>
      <c r="N68" s="222"/>
      <c r="O68" s="224"/>
      <c r="P68" s="224"/>
      <c r="Q68" s="625"/>
      <c r="R68" s="625"/>
      <c r="S68" s="224"/>
      <c r="T68" s="611"/>
    </row>
    <row r="69" spans="1:20" ht="36.75" customHeight="1" x14ac:dyDescent="0.2">
      <c r="A69" s="668"/>
      <c r="B69" s="663"/>
      <c r="C69" s="185" t="s">
        <v>404</v>
      </c>
      <c r="D69" s="682" t="s">
        <v>408</v>
      </c>
      <c r="E69" s="682"/>
      <c r="F69" s="682"/>
      <c r="G69" s="682"/>
      <c r="H69" s="682"/>
      <c r="I69" s="666"/>
      <c r="J69" s="676"/>
      <c r="K69" s="217"/>
      <c r="L69" s="604" t="s">
        <v>409</v>
      </c>
      <c r="M69" s="604"/>
      <c r="N69" s="604"/>
      <c r="O69" s="604"/>
      <c r="P69" s="604"/>
      <c r="Q69" s="604"/>
      <c r="R69" s="604"/>
      <c r="S69" s="604"/>
      <c r="T69" s="611"/>
    </row>
    <row r="70" spans="1:20" ht="36" customHeight="1" x14ac:dyDescent="0.2">
      <c r="A70" s="668"/>
      <c r="B70" s="663"/>
      <c r="C70" s="185" t="s">
        <v>405</v>
      </c>
      <c r="D70" s="682" t="s">
        <v>406</v>
      </c>
      <c r="E70" s="682"/>
      <c r="F70" s="682"/>
      <c r="G70" s="682"/>
      <c r="H70" s="682"/>
      <c r="I70" s="666"/>
      <c r="J70" s="676"/>
      <c r="K70" s="217"/>
      <c r="L70" s="604" t="s">
        <v>507</v>
      </c>
      <c r="M70" s="604"/>
      <c r="N70" s="604"/>
      <c r="O70" s="604"/>
      <c r="P70" s="604"/>
      <c r="Q70" s="604"/>
      <c r="R70" s="604"/>
      <c r="S70" s="604"/>
      <c r="T70" s="611"/>
    </row>
    <row r="71" spans="1:20" ht="11.25" customHeight="1" thickBot="1" x14ac:dyDescent="0.25">
      <c r="A71" s="669"/>
      <c r="B71" s="663"/>
      <c r="C71" s="680"/>
      <c r="D71" s="680"/>
      <c r="E71" s="680"/>
      <c r="F71" s="680"/>
      <c r="G71" s="680"/>
      <c r="H71" s="680"/>
      <c r="I71" s="666"/>
      <c r="J71" s="676"/>
      <c r="K71" s="678"/>
      <c r="L71" s="678"/>
      <c r="M71" s="678"/>
      <c r="N71" s="678"/>
      <c r="O71" s="678"/>
      <c r="P71" s="678"/>
      <c r="Q71" s="678"/>
      <c r="R71" s="678"/>
      <c r="S71" s="678"/>
      <c r="T71" s="679"/>
    </row>
    <row r="72" spans="1:20" ht="32.25" customHeight="1" x14ac:dyDescent="0.2">
      <c r="A72" s="35" t="s">
        <v>28</v>
      </c>
      <c r="B72" s="662"/>
      <c r="C72" s="671" t="s">
        <v>448</v>
      </c>
      <c r="D72" s="671"/>
      <c r="E72" s="671"/>
      <c r="F72" s="671"/>
      <c r="G72" s="671"/>
      <c r="H72" s="671"/>
      <c r="I72" s="613"/>
      <c r="J72" s="675"/>
      <c r="K72" s="681"/>
      <c r="L72" s="681"/>
      <c r="M72" s="681"/>
      <c r="N72" s="681"/>
      <c r="O72" s="681"/>
      <c r="P72" s="681"/>
      <c r="Q72" s="681"/>
      <c r="R72" s="69"/>
      <c r="S72" s="69"/>
      <c r="T72" s="610"/>
    </row>
    <row r="73" spans="1:20" ht="25.5" customHeight="1" x14ac:dyDescent="0.2">
      <c r="A73" s="650" t="s">
        <v>30</v>
      </c>
      <c r="B73" s="663"/>
      <c r="C73" s="672" t="s">
        <v>508</v>
      </c>
      <c r="D73" s="672"/>
      <c r="E73" s="672"/>
      <c r="F73" s="672"/>
      <c r="G73" s="672"/>
      <c r="H73" s="672"/>
      <c r="I73" s="614"/>
      <c r="J73" s="676"/>
      <c r="K73" s="606" t="s">
        <v>51</v>
      </c>
      <c r="L73" s="606"/>
      <c r="M73" s="606" t="s">
        <v>48</v>
      </c>
      <c r="N73" s="606"/>
      <c r="O73" s="606"/>
      <c r="P73" s="606" t="s">
        <v>49</v>
      </c>
      <c r="Q73" s="606"/>
      <c r="R73" s="606"/>
      <c r="S73" s="606"/>
      <c r="T73" s="611"/>
    </row>
    <row r="74" spans="1:20" ht="24.95" customHeight="1" x14ac:dyDescent="0.2">
      <c r="A74" s="650"/>
      <c r="B74" s="663"/>
      <c r="C74" s="673" t="s">
        <v>449</v>
      </c>
      <c r="D74" s="627"/>
      <c r="E74" s="627"/>
      <c r="F74" s="627"/>
      <c r="G74" s="627"/>
      <c r="H74" s="627"/>
      <c r="I74" s="614"/>
      <c r="J74" s="676"/>
      <c r="K74" s="606"/>
      <c r="L74" s="606"/>
      <c r="M74" s="606"/>
      <c r="N74" s="606"/>
      <c r="O74" s="606"/>
      <c r="P74" s="606"/>
      <c r="Q74" s="606"/>
      <c r="R74" s="606"/>
      <c r="S74" s="606"/>
      <c r="T74" s="611"/>
    </row>
    <row r="75" spans="1:20" ht="23.25" customHeight="1" x14ac:dyDescent="0.2">
      <c r="A75" s="650"/>
      <c r="B75" s="663"/>
      <c r="C75" s="605" t="s">
        <v>102</v>
      </c>
      <c r="D75" s="605"/>
      <c r="E75" s="605"/>
      <c r="F75" s="605"/>
      <c r="G75" s="605"/>
      <c r="H75" s="605"/>
      <c r="I75" s="614"/>
      <c r="J75" s="676"/>
      <c r="K75" s="616" t="s">
        <v>410</v>
      </c>
      <c r="L75" s="616"/>
      <c r="M75" s="608" t="s">
        <v>44</v>
      </c>
      <c r="N75" s="608"/>
      <c r="O75" s="608"/>
      <c r="P75" s="607" t="s">
        <v>509</v>
      </c>
      <c r="Q75" s="607"/>
      <c r="R75" s="607"/>
      <c r="S75" s="607"/>
      <c r="T75" s="611"/>
    </row>
    <row r="76" spans="1:20" ht="24.95" customHeight="1" x14ac:dyDescent="0.2">
      <c r="A76" s="650"/>
      <c r="B76" s="663"/>
      <c r="C76" s="673" t="s">
        <v>450</v>
      </c>
      <c r="D76" s="627"/>
      <c r="E76" s="627"/>
      <c r="F76" s="627"/>
      <c r="G76" s="627"/>
      <c r="H76" s="627"/>
      <c r="I76" s="614"/>
      <c r="J76" s="676"/>
      <c r="K76" s="616"/>
      <c r="L76" s="616"/>
      <c r="M76" s="608"/>
      <c r="N76" s="608"/>
      <c r="O76" s="608"/>
      <c r="P76" s="607"/>
      <c r="Q76" s="607"/>
      <c r="R76" s="607"/>
      <c r="S76" s="607"/>
      <c r="T76" s="611"/>
    </row>
    <row r="77" spans="1:20" ht="24.95" customHeight="1" x14ac:dyDescent="0.2">
      <c r="A77" s="650"/>
      <c r="B77" s="663"/>
      <c r="C77" s="627"/>
      <c r="D77" s="627"/>
      <c r="E77" s="627"/>
      <c r="F77" s="627"/>
      <c r="G77" s="627"/>
      <c r="H77" s="627"/>
      <c r="I77" s="614"/>
      <c r="J77" s="676"/>
      <c r="K77" s="616"/>
      <c r="L77" s="616"/>
      <c r="M77" s="608"/>
      <c r="N77" s="608"/>
      <c r="O77" s="608"/>
      <c r="P77" s="607"/>
      <c r="Q77" s="607"/>
      <c r="R77" s="607"/>
      <c r="S77" s="607"/>
      <c r="T77" s="611"/>
    </row>
    <row r="78" spans="1:20" ht="24.95" customHeight="1" x14ac:dyDescent="0.2">
      <c r="A78" s="650"/>
      <c r="B78" s="663"/>
      <c r="C78" s="627"/>
      <c r="D78" s="627"/>
      <c r="E78" s="627"/>
      <c r="F78" s="627"/>
      <c r="G78" s="627"/>
      <c r="H78" s="627"/>
      <c r="I78" s="614"/>
      <c r="J78" s="676"/>
      <c r="K78" s="616"/>
      <c r="L78" s="616"/>
      <c r="M78" s="608"/>
      <c r="N78" s="608"/>
      <c r="O78" s="608"/>
      <c r="P78" s="607"/>
      <c r="Q78" s="607"/>
      <c r="R78" s="607"/>
      <c r="S78" s="607"/>
      <c r="T78" s="611"/>
    </row>
    <row r="79" spans="1:20" ht="24.95" customHeight="1" x14ac:dyDescent="0.2">
      <c r="A79" s="650"/>
      <c r="B79" s="663"/>
      <c r="C79" s="604" t="s">
        <v>29</v>
      </c>
      <c r="D79" s="604"/>
      <c r="E79" s="604"/>
      <c r="F79" s="604"/>
      <c r="G79" s="604"/>
      <c r="H79" s="604"/>
      <c r="I79" s="614"/>
      <c r="J79" s="676"/>
      <c r="K79" s="616"/>
      <c r="L79" s="616"/>
      <c r="M79" s="608"/>
      <c r="N79" s="608"/>
      <c r="O79" s="608"/>
      <c r="P79" s="607"/>
      <c r="Q79" s="607"/>
      <c r="R79" s="607"/>
      <c r="S79" s="607"/>
      <c r="T79" s="611"/>
    </row>
    <row r="80" spans="1:20" ht="23.1" customHeight="1" x14ac:dyDescent="0.2">
      <c r="A80" s="650"/>
      <c r="B80" s="663"/>
      <c r="C80" s="627" t="s">
        <v>103</v>
      </c>
      <c r="D80" s="627"/>
      <c r="E80" s="627"/>
      <c r="F80" s="627"/>
      <c r="G80" s="627"/>
      <c r="H80" s="627"/>
      <c r="I80" s="614"/>
      <c r="J80" s="676"/>
      <c r="K80" s="616"/>
      <c r="L80" s="616"/>
      <c r="M80" s="608"/>
      <c r="N80" s="608"/>
      <c r="O80" s="608"/>
      <c r="P80" s="607"/>
      <c r="Q80" s="607"/>
      <c r="R80" s="607"/>
      <c r="S80" s="607"/>
      <c r="T80" s="611"/>
    </row>
    <row r="81" spans="1:20" ht="23.1" customHeight="1" x14ac:dyDescent="0.2">
      <c r="A81" s="650"/>
      <c r="B81" s="663"/>
      <c r="C81" s="627"/>
      <c r="D81" s="627"/>
      <c r="E81" s="627"/>
      <c r="F81" s="627"/>
      <c r="G81" s="627"/>
      <c r="H81" s="627"/>
      <c r="I81" s="614"/>
      <c r="J81" s="676"/>
      <c r="K81" s="618" t="s">
        <v>413</v>
      </c>
      <c r="L81" s="618"/>
      <c r="M81" s="608" t="s">
        <v>45</v>
      </c>
      <c r="N81" s="608"/>
      <c r="O81" s="608"/>
      <c r="P81" s="607" t="s">
        <v>510</v>
      </c>
      <c r="Q81" s="607"/>
      <c r="R81" s="607"/>
      <c r="S81" s="607"/>
      <c r="T81" s="611"/>
    </row>
    <row r="82" spans="1:20" ht="23.1" customHeight="1" x14ac:dyDescent="0.2">
      <c r="A82" s="650"/>
      <c r="B82" s="663"/>
      <c r="C82" s="627"/>
      <c r="D82" s="627"/>
      <c r="E82" s="627"/>
      <c r="F82" s="627"/>
      <c r="G82" s="627"/>
      <c r="H82" s="627"/>
      <c r="I82" s="614"/>
      <c r="J82" s="676"/>
      <c r="K82" s="618"/>
      <c r="L82" s="618"/>
      <c r="M82" s="608"/>
      <c r="N82" s="608"/>
      <c r="O82" s="608"/>
      <c r="P82" s="607"/>
      <c r="Q82" s="607"/>
      <c r="R82" s="607"/>
      <c r="S82" s="607"/>
      <c r="T82" s="611"/>
    </row>
    <row r="83" spans="1:20" ht="23.1" customHeight="1" x14ac:dyDescent="0.2">
      <c r="A83" s="650"/>
      <c r="B83" s="663"/>
      <c r="C83" s="604" t="s">
        <v>104</v>
      </c>
      <c r="D83" s="604"/>
      <c r="E83" s="604"/>
      <c r="F83" s="604"/>
      <c r="G83" s="604"/>
      <c r="H83" s="604"/>
      <c r="I83" s="614"/>
      <c r="J83" s="676"/>
      <c r="K83" s="618"/>
      <c r="L83" s="618"/>
      <c r="M83" s="608"/>
      <c r="N83" s="608"/>
      <c r="O83" s="608"/>
      <c r="P83" s="607"/>
      <c r="Q83" s="607"/>
      <c r="R83" s="607"/>
      <c r="S83" s="607"/>
      <c r="T83" s="611"/>
    </row>
    <row r="84" spans="1:20" ht="23.1" customHeight="1" x14ac:dyDescent="0.2">
      <c r="A84" s="650"/>
      <c r="B84" s="663"/>
      <c r="C84" s="673" t="s">
        <v>86</v>
      </c>
      <c r="D84" s="605"/>
      <c r="E84" s="605"/>
      <c r="F84" s="605"/>
      <c r="G84" s="605"/>
      <c r="H84" s="605"/>
      <c r="I84" s="614"/>
      <c r="J84" s="676"/>
      <c r="K84" s="618"/>
      <c r="L84" s="618"/>
      <c r="M84" s="608"/>
      <c r="N84" s="608"/>
      <c r="O84" s="608"/>
      <c r="P84" s="607"/>
      <c r="Q84" s="607"/>
      <c r="R84" s="607"/>
      <c r="S84" s="607"/>
      <c r="T84" s="611"/>
    </row>
    <row r="85" spans="1:20" ht="23.1" customHeight="1" x14ac:dyDescent="0.2">
      <c r="A85" s="650"/>
      <c r="B85" s="663"/>
      <c r="C85" s="605"/>
      <c r="D85" s="605"/>
      <c r="E85" s="605"/>
      <c r="F85" s="605"/>
      <c r="G85" s="605"/>
      <c r="H85" s="605"/>
      <c r="I85" s="614"/>
      <c r="J85" s="676"/>
      <c r="K85" s="618"/>
      <c r="L85" s="618"/>
      <c r="M85" s="608"/>
      <c r="N85" s="608"/>
      <c r="O85" s="608"/>
      <c r="P85" s="607"/>
      <c r="Q85" s="607"/>
      <c r="R85" s="607"/>
      <c r="S85" s="607"/>
      <c r="T85" s="611"/>
    </row>
    <row r="86" spans="1:20" ht="23.1" customHeight="1" x14ac:dyDescent="0.2">
      <c r="A86" s="650"/>
      <c r="B86" s="663"/>
      <c r="C86" s="604" t="s">
        <v>80</v>
      </c>
      <c r="D86" s="604"/>
      <c r="E86" s="604"/>
      <c r="F86" s="604"/>
      <c r="G86" s="604"/>
      <c r="H86" s="604"/>
      <c r="I86" s="614"/>
      <c r="J86" s="676"/>
      <c r="K86" s="618"/>
      <c r="L86" s="618"/>
      <c r="M86" s="608"/>
      <c r="N86" s="608"/>
      <c r="O86" s="608"/>
      <c r="P86" s="607"/>
      <c r="Q86" s="607"/>
      <c r="R86" s="607"/>
      <c r="S86" s="607"/>
      <c r="T86" s="611"/>
    </row>
    <row r="87" spans="1:20" ht="23.1" customHeight="1" x14ac:dyDescent="0.2">
      <c r="A87" s="650"/>
      <c r="B87" s="663"/>
      <c r="C87" s="644" t="s">
        <v>79</v>
      </c>
      <c r="D87" s="644"/>
      <c r="E87" s="644"/>
      <c r="F87" s="644"/>
      <c r="G87" s="644"/>
      <c r="H87" s="644"/>
      <c r="I87" s="614"/>
      <c r="J87" s="676"/>
      <c r="K87" s="617" t="s">
        <v>411</v>
      </c>
      <c r="L87" s="617"/>
      <c r="M87" s="620" t="s">
        <v>46</v>
      </c>
      <c r="N87" s="620"/>
      <c r="O87" s="620"/>
      <c r="P87" s="619" t="s">
        <v>74</v>
      </c>
      <c r="Q87" s="619"/>
      <c r="R87" s="619"/>
      <c r="S87" s="619"/>
      <c r="T87" s="611"/>
    </row>
    <row r="88" spans="1:20" ht="23.1" customHeight="1" x14ac:dyDescent="0.2">
      <c r="A88" s="650"/>
      <c r="B88" s="663"/>
      <c r="C88" s="644"/>
      <c r="D88" s="644"/>
      <c r="E88" s="644"/>
      <c r="F88" s="644"/>
      <c r="G88" s="644"/>
      <c r="H88" s="644"/>
      <c r="I88" s="614"/>
      <c r="J88" s="676"/>
      <c r="K88" s="617"/>
      <c r="L88" s="617"/>
      <c r="M88" s="620"/>
      <c r="N88" s="620"/>
      <c r="O88" s="620"/>
      <c r="P88" s="619"/>
      <c r="Q88" s="619"/>
      <c r="R88" s="619"/>
      <c r="S88" s="619"/>
      <c r="T88" s="611"/>
    </row>
    <row r="89" spans="1:20" ht="23.1" customHeight="1" x14ac:dyDescent="0.2">
      <c r="A89" s="650"/>
      <c r="B89" s="663"/>
      <c r="C89" s="604" t="s">
        <v>62</v>
      </c>
      <c r="D89" s="604"/>
      <c r="E89" s="604"/>
      <c r="F89" s="604"/>
      <c r="G89" s="604"/>
      <c r="H89" s="604"/>
      <c r="I89" s="614"/>
      <c r="J89" s="676"/>
      <c r="K89" s="617"/>
      <c r="L89" s="617"/>
      <c r="M89" s="620"/>
      <c r="N89" s="620"/>
      <c r="O89" s="620"/>
      <c r="P89" s="619"/>
      <c r="Q89" s="619"/>
      <c r="R89" s="619"/>
      <c r="S89" s="619"/>
      <c r="T89" s="611"/>
    </row>
    <row r="90" spans="1:20" ht="23.1" customHeight="1" x14ac:dyDescent="0.2">
      <c r="A90" s="650"/>
      <c r="B90" s="663"/>
      <c r="C90" s="644" t="s">
        <v>431</v>
      </c>
      <c r="D90" s="644"/>
      <c r="E90" s="644"/>
      <c r="F90" s="644"/>
      <c r="G90" s="644"/>
      <c r="H90" s="644"/>
      <c r="I90" s="614"/>
      <c r="J90" s="676"/>
      <c r="K90" s="617"/>
      <c r="L90" s="617"/>
      <c r="M90" s="620"/>
      <c r="N90" s="620"/>
      <c r="O90" s="620"/>
      <c r="P90" s="619"/>
      <c r="Q90" s="619"/>
      <c r="R90" s="619"/>
      <c r="S90" s="619"/>
      <c r="T90" s="611"/>
    </row>
    <row r="91" spans="1:20" ht="23.1" customHeight="1" x14ac:dyDescent="0.2">
      <c r="A91" s="650"/>
      <c r="B91" s="663"/>
      <c r="C91" s="644"/>
      <c r="D91" s="644"/>
      <c r="E91" s="644"/>
      <c r="F91" s="644"/>
      <c r="G91" s="644"/>
      <c r="H91" s="644"/>
      <c r="I91" s="614"/>
      <c r="J91" s="676"/>
      <c r="K91" s="617"/>
      <c r="L91" s="617"/>
      <c r="M91" s="620"/>
      <c r="N91" s="620"/>
      <c r="O91" s="620"/>
      <c r="P91" s="619"/>
      <c r="Q91" s="619"/>
      <c r="R91" s="619"/>
      <c r="S91" s="619"/>
      <c r="T91" s="611"/>
    </row>
    <row r="92" spans="1:20" ht="22.5" customHeight="1" x14ac:dyDescent="0.2">
      <c r="A92" s="650"/>
      <c r="B92" s="663"/>
      <c r="C92" s="644"/>
      <c r="D92" s="644"/>
      <c r="E92" s="644"/>
      <c r="F92" s="644"/>
      <c r="G92" s="644"/>
      <c r="H92" s="644"/>
      <c r="I92" s="614"/>
      <c r="J92" s="676"/>
      <c r="K92" s="617"/>
      <c r="L92" s="617"/>
      <c r="M92" s="620"/>
      <c r="N92" s="620"/>
      <c r="O92" s="620"/>
      <c r="P92" s="619"/>
      <c r="Q92" s="619"/>
      <c r="R92" s="619"/>
      <c r="S92" s="619"/>
      <c r="T92" s="611"/>
    </row>
    <row r="93" spans="1:20" ht="18" customHeight="1" thickBot="1" x14ac:dyDescent="0.25">
      <c r="A93" s="651"/>
      <c r="B93" s="664"/>
      <c r="C93" s="670"/>
      <c r="D93" s="670"/>
      <c r="E93" s="670"/>
      <c r="F93" s="670"/>
      <c r="G93" s="670"/>
      <c r="H93" s="670"/>
      <c r="I93" s="615"/>
      <c r="J93" s="677"/>
      <c r="K93" s="622"/>
      <c r="L93" s="622"/>
      <c r="M93" s="622"/>
      <c r="N93" s="622"/>
      <c r="O93" s="622"/>
      <c r="P93" s="622"/>
      <c r="Q93" s="622"/>
      <c r="R93" s="43"/>
      <c r="S93" s="43"/>
      <c r="T93" s="612"/>
    </row>
    <row r="97" spans="1:12" ht="12.75" customHeight="1" x14ac:dyDescent="0.2"/>
    <row r="98" spans="1:12" x14ac:dyDescent="0.2">
      <c r="F98" s="10"/>
    </row>
    <row r="99" spans="1:12" x14ac:dyDescent="0.2">
      <c r="F99" s="10"/>
    </row>
    <row r="100" spans="1:12" x14ac:dyDescent="0.2">
      <c r="F100" s="10"/>
    </row>
    <row r="101" spans="1:12" ht="12.75" customHeight="1" x14ac:dyDescent="0.2">
      <c r="F101" s="10"/>
    </row>
    <row r="103" spans="1:12" ht="12.75" customHeight="1" x14ac:dyDescent="0.2">
      <c r="B103" s="9"/>
      <c r="C103" s="9"/>
      <c r="D103" s="9"/>
      <c r="E103" s="9"/>
      <c r="F103" s="9"/>
    </row>
    <row r="104" spans="1:12" x14ac:dyDescent="0.2">
      <c r="A104" s="9"/>
      <c r="B104" s="9"/>
      <c r="C104" s="9"/>
      <c r="D104" s="9"/>
      <c r="E104" s="9"/>
      <c r="F104" s="9"/>
      <c r="I104" s="12"/>
      <c r="J104" s="674"/>
      <c r="K104" s="674"/>
      <c r="L104" s="674"/>
    </row>
    <row r="105" spans="1:12" ht="22.5" customHeight="1" x14ac:dyDescent="0.2">
      <c r="A105" s="9"/>
      <c r="B105" s="9"/>
      <c r="C105" s="9"/>
      <c r="D105" s="9"/>
      <c r="E105" s="9"/>
      <c r="F105" s="9"/>
      <c r="I105" s="13"/>
      <c r="J105" s="674"/>
      <c r="K105" s="674"/>
      <c r="L105" s="674"/>
    </row>
    <row r="106" spans="1:12" x14ac:dyDescent="0.2">
      <c r="A106" s="9"/>
      <c r="B106" s="9"/>
      <c r="C106" s="9"/>
      <c r="D106" s="9"/>
      <c r="E106" s="9"/>
      <c r="F106" s="9"/>
      <c r="I106" s="14"/>
      <c r="J106" s="15"/>
      <c r="K106" s="11"/>
      <c r="L106" s="11"/>
    </row>
    <row r="107" spans="1:12" x14ac:dyDescent="0.2">
      <c r="A107" s="9"/>
      <c r="B107" s="9"/>
      <c r="C107" s="9"/>
      <c r="D107" s="9"/>
      <c r="E107" s="9"/>
      <c r="F107" s="9"/>
    </row>
    <row r="116" spans="5:5" x14ac:dyDescent="0.2">
      <c r="E116" s="20"/>
    </row>
  </sheetData>
  <sheetProtection algorithmName="SHA-512" hashValue="LH+xdeKoYK3es3Wt9NWiHTcw2IK/Kvnv0QfQrXmxOHhEqHwudf5Riva76VbiAxhYEVfjlGGz2ykah20RICZmPA==" saltValue="Iey79lAyx20zlUIPodTMmQ==" spinCount="100000" sheet="1" objects="1" scenarios="1"/>
  <mergeCells count="128">
    <mergeCell ref="K7:S8"/>
    <mergeCell ref="K9:S11"/>
    <mergeCell ref="K12:S13"/>
    <mergeCell ref="K14:S14"/>
    <mergeCell ref="K16:S18"/>
    <mergeCell ref="C6:H7"/>
    <mergeCell ref="C16:E16"/>
    <mergeCell ref="F14:H14"/>
    <mergeCell ref="C20:H20"/>
    <mergeCell ref="J104:L105"/>
    <mergeCell ref="J72:J93"/>
    <mergeCell ref="B38:B71"/>
    <mergeCell ref="I38:I71"/>
    <mergeCell ref="J38:J71"/>
    <mergeCell ref="K71:T71"/>
    <mergeCell ref="T38:T70"/>
    <mergeCell ref="C65:H65"/>
    <mergeCell ref="C71:H71"/>
    <mergeCell ref="B72:B93"/>
    <mergeCell ref="C83:H83"/>
    <mergeCell ref="C89:H89"/>
    <mergeCell ref="C79:H79"/>
    <mergeCell ref="C90:H92"/>
    <mergeCell ref="C93:H93"/>
    <mergeCell ref="K93:Q93"/>
    <mergeCell ref="K72:Q72"/>
    <mergeCell ref="C86:H86"/>
    <mergeCell ref="C76:H78"/>
    <mergeCell ref="C80:H82"/>
    <mergeCell ref="D70:H70"/>
    <mergeCell ref="D69:H69"/>
    <mergeCell ref="D67:H67"/>
    <mergeCell ref="D68:H68"/>
    <mergeCell ref="A73:A93"/>
    <mergeCell ref="A21:A37"/>
    <mergeCell ref="C23:H23"/>
    <mergeCell ref="C25:H25"/>
    <mergeCell ref="C27:H27"/>
    <mergeCell ref="B20:B37"/>
    <mergeCell ref="I20:I37"/>
    <mergeCell ref="J20:J37"/>
    <mergeCell ref="A39:A71"/>
    <mergeCell ref="C21:H21"/>
    <mergeCell ref="C29:H29"/>
    <mergeCell ref="C31:H31"/>
    <mergeCell ref="C22:H22"/>
    <mergeCell ref="C87:H88"/>
    <mergeCell ref="C37:H37"/>
    <mergeCell ref="C39:H40"/>
    <mergeCell ref="C42:H45"/>
    <mergeCell ref="C72:H72"/>
    <mergeCell ref="C73:H73"/>
    <mergeCell ref="C74:H74"/>
    <mergeCell ref="C75:H75"/>
    <mergeCell ref="C84:H85"/>
    <mergeCell ref="C33:H33"/>
    <mergeCell ref="C58:H63"/>
    <mergeCell ref="A3:T3"/>
    <mergeCell ref="A1:T1"/>
    <mergeCell ref="C9:E9"/>
    <mergeCell ref="C10:E10"/>
    <mergeCell ref="T6:T19"/>
    <mergeCell ref="C19:H19"/>
    <mergeCell ref="K19:Q19"/>
    <mergeCell ref="C12:E12"/>
    <mergeCell ref="A7:A19"/>
    <mergeCell ref="B6:B19"/>
    <mergeCell ref="K6:Q6"/>
    <mergeCell ref="F13:H13"/>
    <mergeCell ref="C13:E13"/>
    <mergeCell ref="J6:J19"/>
    <mergeCell ref="I6:I19"/>
    <mergeCell ref="C11:E11"/>
    <mergeCell ref="C14:E14"/>
    <mergeCell ref="F12:H12"/>
    <mergeCell ref="C8:E8"/>
    <mergeCell ref="F8:H8"/>
    <mergeCell ref="F9:H9"/>
    <mergeCell ref="F10:H10"/>
    <mergeCell ref="F11:H11"/>
    <mergeCell ref="C17:H18"/>
    <mergeCell ref="AG10:AG11"/>
    <mergeCell ref="AH10:AH11"/>
    <mergeCell ref="C30:H30"/>
    <mergeCell ref="C36:H36"/>
    <mergeCell ref="C47:H56"/>
    <mergeCell ref="W10:W11"/>
    <mergeCell ref="X10:X11"/>
    <mergeCell ref="Y10:Y11"/>
    <mergeCell ref="Z10:Z11"/>
    <mergeCell ref="AA10:AA11"/>
    <mergeCell ref="AB10:AB11"/>
    <mergeCell ref="AC10:AC11"/>
    <mergeCell ref="AD10:AD11"/>
    <mergeCell ref="AE10:AE11"/>
    <mergeCell ref="T20:T37"/>
    <mergeCell ref="K21:S21"/>
    <mergeCell ref="O30:S30"/>
    <mergeCell ref="K32:S32"/>
    <mergeCell ref="K34:S36"/>
    <mergeCell ref="C24:H24"/>
    <mergeCell ref="C26:H26"/>
    <mergeCell ref="C32:H32"/>
    <mergeCell ref="C34:H34"/>
    <mergeCell ref="K22:K26"/>
    <mergeCell ref="L70:S70"/>
    <mergeCell ref="L69:S69"/>
    <mergeCell ref="D66:H66"/>
    <mergeCell ref="P73:S74"/>
    <mergeCell ref="P75:S80"/>
    <mergeCell ref="M73:O74"/>
    <mergeCell ref="M75:O80"/>
    <mergeCell ref="AF10:AF11"/>
    <mergeCell ref="T72:T93"/>
    <mergeCell ref="I72:I93"/>
    <mergeCell ref="K73:L74"/>
    <mergeCell ref="K75:L80"/>
    <mergeCell ref="K87:L92"/>
    <mergeCell ref="K81:L86"/>
    <mergeCell ref="P81:S86"/>
    <mergeCell ref="P87:S92"/>
    <mergeCell ref="M81:O86"/>
    <mergeCell ref="M87:O92"/>
    <mergeCell ref="F16:H16"/>
    <mergeCell ref="K37:Q37"/>
    <mergeCell ref="L39:S39"/>
    <mergeCell ref="L40:L66"/>
    <mergeCell ref="Q68:R68"/>
  </mergeCells>
  <pageMargins left="0.7" right="0.7" top="0.75" bottom="0.75" header="0.3" footer="0.3"/>
  <pageSetup scale="80" orientation="landscape" r:id="rId1"/>
  <rowBreaks count="2" manualBreakCount="2">
    <brk id="37" max="16383" man="1"/>
    <brk id="71"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2"/>
  <sheetViews>
    <sheetView view="pageBreakPreview" zoomScale="75" zoomScaleNormal="100" zoomScaleSheetLayoutView="75" workbookViewId="0">
      <selection activeCell="T7" sqref="T7"/>
    </sheetView>
  </sheetViews>
  <sheetFormatPr baseColWidth="10" defaultRowHeight="12.75" x14ac:dyDescent="0.2"/>
  <cols>
    <col min="1" max="1" width="16.140625" customWidth="1"/>
    <col min="2" max="4" width="19.7109375" customWidth="1"/>
    <col min="5" max="5" width="19.7109375" style="212" customWidth="1"/>
    <col min="6" max="6" width="19.7109375" customWidth="1"/>
    <col min="7" max="7" width="34.42578125" customWidth="1"/>
    <col min="8" max="10" width="19.7109375" customWidth="1"/>
    <col min="11" max="11" width="19.7109375" hidden="1" customWidth="1"/>
    <col min="12" max="13" width="19.7109375" customWidth="1"/>
  </cols>
  <sheetData>
    <row r="1" spans="1:13" ht="19.5" thickBot="1" x14ac:dyDescent="0.25">
      <c r="A1" s="683" t="s">
        <v>107</v>
      </c>
      <c r="B1" s="684"/>
      <c r="C1" s="684"/>
      <c r="D1" s="684"/>
      <c r="E1" s="684"/>
      <c r="F1" s="684"/>
      <c r="G1" s="684"/>
      <c r="H1" s="684"/>
      <c r="I1" s="684"/>
      <c r="J1" s="684"/>
      <c r="K1" s="684"/>
      <c r="L1" s="684"/>
      <c r="M1" s="685"/>
    </row>
    <row r="2" spans="1:13" ht="18" customHeight="1" x14ac:dyDescent="0.2">
      <c r="A2" s="695" t="s">
        <v>419</v>
      </c>
      <c r="B2" s="697" t="s">
        <v>108</v>
      </c>
      <c r="C2" s="699" t="s">
        <v>109</v>
      </c>
      <c r="D2" s="699" t="s">
        <v>106</v>
      </c>
      <c r="E2" s="701" t="s">
        <v>110</v>
      </c>
      <c r="F2" s="699" t="s">
        <v>111</v>
      </c>
      <c r="G2" s="699" t="s">
        <v>112</v>
      </c>
      <c r="H2" s="699" t="s">
        <v>113</v>
      </c>
      <c r="I2" s="699" t="s">
        <v>114</v>
      </c>
      <c r="J2" s="699" t="s">
        <v>143</v>
      </c>
      <c r="K2" s="699" t="s">
        <v>239</v>
      </c>
      <c r="L2" s="699" t="s">
        <v>115</v>
      </c>
      <c r="M2" s="699" t="s">
        <v>116</v>
      </c>
    </row>
    <row r="3" spans="1:13" ht="20.25" customHeight="1" thickBot="1" x14ac:dyDescent="0.25">
      <c r="A3" s="696"/>
      <c r="B3" s="698"/>
      <c r="C3" s="700"/>
      <c r="D3" s="700"/>
      <c r="E3" s="702"/>
      <c r="F3" s="700"/>
      <c r="G3" s="700"/>
      <c r="H3" s="700"/>
      <c r="I3" s="700"/>
      <c r="J3" s="700"/>
      <c r="K3" s="700"/>
      <c r="L3" s="700"/>
      <c r="M3" s="700"/>
    </row>
    <row r="4" spans="1:13" ht="57.75" customHeight="1" x14ac:dyDescent="0.2">
      <c r="A4" s="696"/>
      <c r="B4" s="705" t="s">
        <v>117</v>
      </c>
      <c r="C4" s="703" t="s">
        <v>420</v>
      </c>
      <c r="D4" s="703" t="s">
        <v>118</v>
      </c>
      <c r="E4" s="707" t="s">
        <v>240</v>
      </c>
      <c r="F4" s="703" t="s">
        <v>119</v>
      </c>
      <c r="G4" s="703" t="s">
        <v>120</v>
      </c>
      <c r="H4" s="703" t="s">
        <v>121</v>
      </c>
      <c r="I4" s="703" t="s">
        <v>122</v>
      </c>
      <c r="J4" s="703" t="s">
        <v>123</v>
      </c>
      <c r="K4" s="703" t="s">
        <v>351</v>
      </c>
      <c r="L4" s="703" t="s">
        <v>124</v>
      </c>
      <c r="M4" s="703" t="s">
        <v>125</v>
      </c>
    </row>
    <row r="5" spans="1:13" ht="120" customHeight="1" thickBot="1" x14ac:dyDescent="0.25">
      <c r="A5" s="199" t="s">
        <v>139</v>
      </c>
      <c r="B5" s="706"/>
      <c r="C5" s="704"/>
      <c r="D5" s="704"/>
      <c r="E5" s="708"/>
      <c r="F5" s="704"/>
      <c r="G5" s="704"/>
      <c r="H5" s="704"/>
      <c r="I5" s="704"/>
      <c r="J5" s="704"/>
      <c r="K5" s="704"/>
      <c r="L5" s="704"/>
      <c r="M5" s="704"/>
    </row>
    <row r="6" spans="1:13" ht="210" customHeight="1" thickBot="1" x14ac:dyDescent="0.25">
      <c r="A6" s="200" t="s">
        <v>140</v>
      </c>
      <c r="B6" s="198" t="s">
        <v>352</v>
      </c>
      <c r="C6" s="198" t="s">
        <v>127</v>
      </c>
      <c r="D6" s="198" t="s">
        <v>353</v>
      </c>
      <c r="E6" s="208" t="s">
        <v>426</v>
      </c>
      <c r="F6" s="198" t="s">
        <v>354</v>
      </c>
      <c r="G6" s="198" t="s">
        <v>355</v>
      </c>
      <c r="H6" s="198" t="s">
        <v>356</v>
      </c>
      <c r="I6" s="198" t="s">
        <v>357</v>
      </c>
      <c r="J6" s="198" t="s">
        <v>358</v>
      </c>
      <c r="K6" s="74" t="s">
        <v>359</v>
      </c>
      <c r="L6" s="198" t="s">
        <v>360</v>
      </c>
      <c r="M6" s="198" t="s">
        <v>361</v>
      </c>
    </row>
    <row r="7" spans="1:13" ht="189.75" customHeight="1" thickBot="1" x14ac:dyDescent="0.25">
      <c r="A7" s="201" t="s">
        <v>220</v>
      </c>
      <c r="B7" s="74" t="s">
        <v>362</v>
      </c>
      <c r="C7" s="74" t="s">
        <v>241</v>
      </c>
      <c r="D7" s="74" t="s">
        <v>363</v>
      </c>
      <c r="E7" s="208" t="s">
        <v>427</v>
      </c>
      <c r="F7" s="74" t="s">
        <v>364</v>
      </c>
      <c r="G7" s="74" t="s">
        <v>365</v>
      </c>
      <c r="H7" s="198" t="s">
        <v>366</v>
      </c>
      <c r="I7" s="74" t="s">
        <v>367</v>
      </c>
      <c r="J7" s="198" t="s">
        <v>242</v>
      </c>
      <c r="K7" s="202" t="s">
        <v>368</v>
      </c>
      <c r="L7" s="74" t="s">
        <v>369</v>
      </c>
      <c r="M7" s="74" t="s">
        <v>131</v>
      </c>
    </row>
    <row r="8" spans="1:13" ht="144.75" customHeight="1" thickBot="1" x14ac:dyDescent="0.25">
      <c r="A8" s="203" t="s">
        <v>141</v>
      </c>
      <c r="B8" s="74" t="s">
        <v>370</v>
      </c>
      <c r="C8" s="74" t="s">
        <v>243</v>
      </c>
      <c r="D8" s="74" t="s">
        <v>371</v>
      </c>
      <c r="E8" s="209" t="s">
        <v>428</v>
      </c>
      <c r="F8" s="74" t="s">
        <v>372</v>
      </c>
      <c r="G8" s="74" t="s">
        <v>373</v>
      </c>
      <c r="H8" s="198" t="s">
        <v>374</v>
      </c>
      <c r="I8" s="198" t="s">
        <v>375</v>
      </c>
      <c r="J8" s="74" t="s">
        <v>376</v>
      </c>
      <c r="K8" s="74" t="s">
        <v>377</v>
      </c>
      <c r="L8" s="74" t="s">
        <v>244</v>
      </c>
      <c r="M8" s="74" t="s">
        <v>378</v>
      </c>
    </row>
    <row r="9" spans="1:13" ht="108.75" customHeight="1" thickBot="1" x14ac:dyDescent="0.25">
      <c r="A9" s="204" t="s">
        <v>219</v>
      </c>
      <c r="B9" s="37" t="s">
        <v>379</v>
      </c>
      <c r="C9" s="37" t="s">
        <v>129</v>
      </c>
      <c r="D9" s="74" t="s">
        <v>380</v>
      </c>
      <c r="E9" s="210" t="s">
        <v>429</v>
      </c>
      <c r="F9" s="74" t="s">
        <v>381</v>
      </c>
      <c r="G9" s="37" t="s">
        <v>382</v>
      </c>
      <c r="H9" s="198" t="s">
        <v>383</v>
      </c>
      <c r="I9" s="74" t="s">
        <v>367</v>
      </c>
      <c r="J9" s="37" t="s">
        <v>130</v>
      </c>
      <c r="K9" s="202" t="s">
        <v>384</v>
      </c>
      <c r="L9" s="74" t="s">
        <v>245</v>
      </c>
      <c r="M9" s="74" t="s">
        <v>367</v>
      </c>
    </row>
    <row r="10" spans="1:13" ht="100.5" customHeight="1" thickBot="1" x14ac:dyDescent="0.25">
      <c r="A10" s="205" t="s">
        <v>142</v>
      </c>
      <c r="B10" s="37" t="s">
        <v>385</v>
      </c>
      <c r="C10" s="37" t="s">
        <v>246</v>
      </c>
      <c r="D10" s="74" t="s">
        <v>386</v>
      </c>
      <c r="E10" s="210" t="s">
        <v>430</v>
      </c>
      <c r="F10" s="74" t="s">
        <v>387</v>
      </c>
      <c r="G10" s="37" t="s">
        <v>388</v>
      </c>
      <c r="H10" s="74" t="s">
        <v>389</v>
      </c>
      <c r="I10" s="74" t="s">
        <v>390</v>
      </c>
      <c r="J10" s="37" t="s">
        <v>130</v>
      </c>
      <c r="K10" s="74" t="s">
        <v>391</v>
      </c>
      <c r="L10" s="74" t="s">
        <v>320</v>
      </c>
      <c r="M10" s="37" t="s">
        <v>367</v>
      </c>
    </row>
    <row r="11" spans="1:13" x14ac:dyDescent="0.2">
      <c r="A11" s="206"/>
      <c r="B11" s="206"/>
      <c r="C11" s="206"/>
      <c r="D11" s="206"/>
      <c r="E11" s="211"/>
      <c r="F11" s="206"/>
      <c r="G11" s="206"/>
      <c r="H11" s="206"/>
      <c r="I11" s="206"/>
      <c r="J11" s="206"/>
      <c r="K11" s="206"/>
      <c r="L11" s="206"/>
      <c r="M11" s="206"/>
    </row>
    <row r="12" spans="1:13" ht="13.5" thickBot="1" x14ac:dyDescent="0.25">
      <c r="A12" s="206"/>
      <c r="B12" s="206"/>
      <c r="C12" s="206"/>
      <c r="D12" s="206"/>
      <c r="E12" s="211"/>
      <c r="F12" s="206"/>
      <c r="G12" s="206"/>
      <c r="H12" s="206"/>
      <c r="I12" s="206"/>
      <c r="J12" s="206"/>
      <c r="K12" s="206"/>
      <c r="L12" s="206"/>
      <c r="M12" s="206"/>
    </row>
    <row r="13" spans="1:13" ht="19.5" thickBot="1" x14ac:dyDescent="0.25">
      <c r="A13" s="683" t="s">
        <v>132</v>
      </c>
      <c r="B13" s="684"/>
      <c r="C13" s="684"/>
      <c r="D13" s="684"/>
      <c r="E13" s="684"/>
      <c r="F13" s="684"/>
      <c r="G13" s="684"/>
      <c r="H13" s="684"/>
      <c r="I13" s="684"/>
      <c r="J13" s="684"/>
      <c r="K13" s="684"/>
      <c r="L13" s="684"/>
      <c r="M13" s="685"/>
    </row>
    <row r="14" spans="1:13" x14ac:dyDescent="0.2">
      <c r="A14" s="686" t="s">
        <v>133</v>
      </c>
      <c r="B14" s="688" t="s">
        <v>108</v>
      </c>
      <c r="C14" s="688" t="s">
        <v>109</v>
      </c>
      <c r="D14" s="688" t="s">
        <v>106</v>
      </c>
      <c r="E14" s="690" t="s">
        <v>110</v>
      </c>
      <c r="F14" s="688" t="s">
        <v>111</v>
      </c>
      <c r="G14" s="688" t="s">
        <v>112</v>
      </c>
      <c r="H14" s="688" t="s">
        <v>113</v>
      </c>
      <c r="I14" s="688" t="s">
        <v>114</v>
      </c>
      <c r="J14" s="688" t="s">
        <v>143</v>
      </c>
      <c r="K14" s="688" t="s">
        <v>239</v>
      </c>
      <c r="L14" s="688" t="s">
        <v>115</v>
      </c>
      <c r="M14" s="692" t="s">
        <v>116</v>
      </c>
    </row>
    <row r="15" spans="1:13" x14ac:dyDescent="0.2">
      <c r="A15" s="687"/>
      <c r="B15" s="689"/>
      <c r="C15" s="689"/>
      <c r="D15" s="689"/>
      <c r="E15" s="691"/>
      <c r="F15" s="689"/>
      <c r="G15" s="689"/>
      <c r="H15" s="689"/>
      <c r="I15" s="689"/>
      <c r="J15" s="689"/>
      <c r="K15" s="689"/>
      <c r="L15" s="689"/>
      <c r="M15" s="693"/>
    </row>
    <row r="16" spans="1:13" x14ac:dyDescent="0.2">
      <c r="A16" s="694" t="s">
        <v>134</v>
      </c>
      <c r="B16" s="689"/>
      <c r="C16" s="689"/>
      <c r="D16" s="689"/>
      <c r="E16" s="691"/>
      <c r="F16" s="689"/>
      <c r="G16" s="689"/>
      <c r="H16" s="689"/>
      <c r="I16" s="689"/>
      <c r="J16" s="689"/>
      <c r="K16" s="689"/>
      <c r="L16" s="689"/>
      <c r="M16" s="693"/>
    </row>
    <row r="17" spans="1:13" ht="13.5" thickBot="1" x14ac:dyDescent="0.25">
      <c r="A17" s="694" t="s">
        <v>135</v>
      </c>
      <c r="B17" s="689"/>
      <c r="C17" s="689"/>
      <c r="D17" s="689"/>
      <c r="E17" s="691"/>
      <c r="F17" s="689"/>
      <c r="G17" s="689"/>
      <c r="H17" s="689"/>
      <c r="I17" s="689"/>
      <c r="J17" s="689"/>
      <c r="K17" s="689"/>
      <c r="L17" s="689"/>
      <c r="M17" s="693"/>
    </row>
    <row r="18" spans="1:13" ht="63" customHeight="1" thickBot="1" x14ac:dyDescent="0.25">
      <c r="A18" s="200" t="s">
        <v>126</v>
      </c>
      <c r="B18" s="37" t="s">
        <v>392</v>
      </c>
      <c r="C18" s="37" t="s">
        <v>136</v>
      </c>
      <c r="D18" s="226" t="s">
        <v>136</v>
      </c>
      <c r="E18" s="207" t="s">
        <v>393</v>
      </c>
      <c r="F18" s="37" t="s">
        <v>393</v>
      </c>
      <c r="G18" s="37" t="s">
        <v>392</v>
      </c>
      <c r="H18" s="225" t="s">
        <v>136</v>
      </c>
      <c r="I18" s="225" t="s">
        <v>136</v>
      </c>
      <c r="J18" s="37" t="s">
        <v>247</v>
      </c>
      <c r="K18" s="74" t="s">
        <v>136</v>
      </c>
      <c r="L18" s="225" t="s">
        <v>136</v>
      </c>
      <c r="M18" s="37" t="s">
        <v>392</v>
      </c>
    </row>
    <row r="19" spans="1:13" ht="65.25" customHeight="1" thickBot="1" x14ac:dyDescent="0.25">
      <c r="A19" s="201" t="s">
        <v>214</v>
      </c>
      <c r="B19" s="37" t="s">
        <v>394</v>
      </c>
      <c r="C19" s="37" t="s">
        <v>451</v>
      </c>
      <c r="D19" s="226" t="s">
        <v>451</v>
      </c>
      <c r="E19" s="207" t="s">
        <v>395</v>
      </c>
      <c r="F19" s="37" t="s">
        <v>395</v>
      </c>
      <c r="G19" s="37" t="s">
        <v>394</v>
      </c>
      <c r="H19" s="225" t="s">
        <v>451</v>
      </c>
      <c r="I19" s="225" t="s">
        <v>451</v>
      </c>
      <c r="J19" s="37" t="s">
        <v>248</v>
      </c>
      <c r="K19" s="74" t="s">
        <v>137</v>
      </c>
      <c r="L19" s="225" t="s">
        <v>451</v>
      </c>
      <c r="M19" s="37" t="s">
        <v>394</v>
      </c>
    </row>
    <row r="20" spans="1:13" ht="56.25" customHeight="1" thickBot="1" x14ac:dyDescent="0.25">
      <c r="A20" s="203" t="s">
        <v>105</v>
      </c>
      <c r="B20" s="37" t="s">
        <v>396</v>
      </c>
      <c r="C20" s="37" t="s">
        <v>452</v>
      </c>
      <c r="D20" s="226" t="s">
        <v>452</v>
      </c>
      <c r="E20" s="207" t="s">
        <v>396</v>
      </c>
      <c r="F20" s="37" t="s">
        <v>396</v>
      </c>
      <c r="G20" s="37" t="s">
        <v>396</v>
      </c>
      <c r="H20" s="225" t="s">
        <v>452</v>
      </c>
      <c r="I20" s="225" t="s">
        <v>452</v>
      </c>
      <c r="J20" s="37" t="s">
        <v>249</v>
      </c>
      <c r="K20" s="74" t="s">
        <v>138</v>
      </c>
      <c r="L20" s="225" t="s">
        <v>452</v>
      </c>
      <c r="M20" s="37" t="s">
        <v>396</v>
      </c>
    </row>
    <row r="21" spans="1:13" ht="56.25" customHeight="1" thickBot="1" x14ac:dyDescent="0.25">
      <c r="A21" s="204" t="s">
        <v>217</v>
      </c>
      <c r="B21" s="37" t="s">
        <v>397</v>
      </c>
      <c r="C21" s="37" t="s">
        <v>453</v>
      </c>
      <c r="D21" s="226" t="s">
        <v>453</v>
      </c>
      <c r="E21" s="207" t="s">
        <v>398</v>
      </c>
      <c r="F21" s="37" t="s">
        <v>398</v>
      </c>
      <c r="G21" s="37" t="s">
        <v>397</v>
      </c>
      <c r="H21" s="225" t="s">
        <v>453</v>
      </c>
      <c r="I21" s="225" t="s">
        <v>453</v>
      </c>
      <c r="J21" s="37" t="s">
        <v>251</v>
      </c>
      <c r="K21" s="74" t="s">
        <v>250</v>
      </c>
      <c r="L21" s="225" t="s">
        <v>453</v>
      </c>
      <c r="M21" s="37" t="s">
        <v>397</v>
      </c>
    </row>
    <row r="22" spans="1:13" ht="51.75" customHeight="1" thickBot="1" x14ac:dyDescent="0.25">
      <c r="A22" s="205" t="s">
        <v>128</v>
      </c>
      <c r="B22" s="37" t="s">
        <v>253</v>
      </c>
      <c r="C22" s="37" t="s">
        <v>252</v>
      </c>
      <c r="D22" s="226" t="s">
        <v>252</v>
      </c>
      <c r="E22" s="207" t="s">
        <v>252</v>
      </c>
      <c r="F22" s="37" t="s">
        <v>252</v>
      </c>
      <c r="G22" s="37" t="s">
        <v>253</v>
      </c>
      <c r="H22" s="225" t="s">
        <v>252</v>
      </c>
      <c r="I22" s="225" t="s">
        <v>252</v>
      </c>
      <c r="J22" s="37" t="s">
        <v>254</v>
      </c>
      <c r="K22" s="74" t="s">
        <v>252</v>
      </c>
      <c r="L22" s="225" t="s">
        <v>252</v>
      </c>
      <c r="M22" s="37" t="s">
        <v>253</v>
      </c>
    </row>
  </sheetData>
  <sheetProtection algorithmName="SHA-512" hashValue="DXV1tvE+p8/x/789zlbOsJ6zqDB5eue0ruTxZH6MzoWDCxPLuT0Ih1W7jPKRbYkbPEFwkk8PckvcmWEm/X+qng==" saltValue="pZsP9fDXTfeGUNBnavqk+A==" spinCount="100000" sheet="1" objects="1" scenarios="1"/>
  <mergeCells count="41">
    <mergeCell ref="K4:K5"/>
    <mergeCell ref="L4:L5"/>
    <mergeCell ref="M4:M5"/>
    <mergeCell ref="B4:B5"/>
    <mergeCell ref="C4:C5"/>
    <mergeCell ref="D4:D5"/>
    <mergeCell ref="E4:E5"/>
    <mergeCell ref="F4:F5"/>
    <mergeCell ref="G4:G5"/>
    <mergeCell ref="H4:H5"/>
    <mergeCell ref="A1:M1"/>
    <mergeCell ref="A2:A4"/>
    <mergeCell ref="B2:B3"/>
    <mergeCell ref="C2:C3"/>
    <mergeCell ref="D2:D3"/>
    <mergeCell ref="E2:E3"/>
    <mergeCell ref="F2:F3"/>
    <mergeCell ref="G2:G3"/>
    <mergeCell ref="H2:H3"/>
    <mergeCell ref="I2:I3"/>
    <mergeCell ref="J2:J3"/>
    <mergeCell ref="K2:K3"/>
    <mergeCell ref="L2:L3"/>
    <mergeCell ref="M2:M3"/>
    <mergeCell ref="I4:I5"/>
    <mergeCell ref="J4:J5"/>
    <mergeCell ref="A13:M13"/>
    <mergeCell ref="A14:A15"/>
    <mergeCell ref="B14:B17"/>
    <mergeCell ref="C14:C17"/>
    <mergeCell ref="D14:D17"/>
    <mergeCell ref="E14:E17"/>
    <mergeCell ref="F14:F17"/>
    <mergeCell ref="G14:G17"/>
    <mergeCell ref="H14:H17"/>
    <mergeCell ref="I14:I17"/>
    <mergeCell ref="J14:J17"/>
    <mergeCell ref="K14:K17"/>
    <mergeCell ref="L14:L17"/>
    <mergeCell ref="M14:M17"/>
    <mergeCell ref="A16:A17"/>
  </mergeCells>
  <pageMargins left="0.7" right="0.7" top="0.75" bottom="0.75" header="0.3" footer="0.3"/>
  <pageSetup scale="46" orientation="landscape" r:id="rId1"/>
  <rowBreaks count="1" manualBreakCount="1">
    <brk id="12"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F45"/>
  <sheetViews>
    <sheetView showGridLines="0" workbookViewId="0">
      <selection activeCell="J18" sqref="J18"/>
    </sheetView>
  </sheetViews>
  <sheetFormatPr baseColWidth="10" defaultRowHeight="12.75" x14ac:dyDescent="0.2"/>
  <cols>
    <col min="2" max="2" width="15.5703125" customWidth="1"/>
    <col min="3" max="3" width="16" customWidth="1"/>
    <col min="4" max="4" width="37.85546875" customWidth="1"/>
    <col min="5" max="5" width="56.140625" customWidth="1"/>
    <col min="6" max="6" width="15.42578125" customWidth="1"/>
  </cols>
  <sheetData>
    <row r="1" spans="2:6" ht="16.5" thickBot="1" x14ac:dyDescent="0.3">
      <c r="B1" s="715" t="s">
        <v>511</v>
      </c>
      <c r="C1" s="716"/>
      <c r="D1" s="716"/>
      <c r="E1" s="717"/>
      <c r="F1" s="340"/>
    </row>
    <row r="2" spans="2:6" ht="15.75" thickBot="1" x14ac:dyDescent="0.3">
      <c r="B2" s="339" t="s">
        <v>569</v>
      </c>
      <c r="C2" s="337" t="s">
        <v>280</v>
      </c>
      <c r="D2" s="338" t="s">
        <v>512</v>
      </c>
      <c r="E2" s="341" t="s">
        <v>0</v>
      </c>
    </row>
    <row r="3" spans="2:6" x14ac:dyDescent="0.2">
      <c r="B3" s="722" t="s">
        <v>515</v>
      </c>
      <c r="C3" s="744" t="s">
        <v>34</v>
      </c>
      <c r="D3" s="746" t="s">
        <v>513</v>
      </c>
      <c r="E3" s="342" t="s">
        <v>514</v>
      </c>
    </row>
    <row r="4" spans="2:6" x14ac:dyDescent="0.2">
      <c r="B4" s="723"/>
      <c r="C4" s="719"/>
      <c r="D4" s="747"/>
      <c r="E4" s="334" t="s">
        <v>516</v>
      </c>
    </row>
    <row r="5" spans="2:6" x14ac:dyDescent="0.2">
      <c r="B5" s="723"/>
      <c r="C5" s="719"/>
      <c r="D5" s="747"/>
      <c r="E5" s="343" t="s">
        <v>517</v>
      </c>
    </row>
    <row r="6" spans="2:6" x14ac:dyDescent="0.2">
      <c r="B6" s="723"/>
      <c r="C6" s="719"/>
      <c r="D6" s="747"/>
      <c r="E6" s="335" t="s">
        <v>518</v>
      </c>
    </row>
    <row r="7" spans="2:6" ht="13.5" thickBot="1" x14ac:dyDescent="0.25">
      <c r="B7" s="723"/>
      <c r="C7" s="712"/>
      <c r="D7" s="748"/>
      <c r="E7" s="336" t="s">
        <v>566</v>
      </c>
    </row>
    <row r="8" spans="2:6" x14ac:dyDescent="0.2">
      <c r="B8" s="723"/>
      <c r="C8" s="711" t="s">
        <v>35</v>
      </c>
      <c r="D8" s="732" t="s">
        <v>519</v>
      </c>
      <c r="E8" s="344" t="s">
        <v>520</v>
      </c>
    </row>
    <row r="9" spans="2:6" x14ac:dyDescent="0.2">
      <c r="B9" s="723"/>
      <c r="C9" s="719"/>
      <c r="D9" s="733"/>
      <c r="E9" s="345" t="s">
        <v>521</v>
      </c>
    </row>
    <row r="10" spans="2:6" ht="13.5" thickBot="1" x14ac:dyDescent="0.25">
      <c r="B10" s="723"/>
      <c r="C10" s="712"/>
      <c r="D10" s="734"/>
      <c r="E10" s="346" t="s">
        <v>522</v>
      </c>
    </row>
    <row r="11" spans="2:6" ht="25.5" customHeight="1" x14ac:dyDescent="0.2">
      <c r="B11" s="723"/>
      <c r="C11" s="718" t="s">
        <v>36</v>
      </c>
      <c r="D11" s="735" t="s">
        <v>570</v>
      </c>
      <c r="E11" s="347" t="s">
        <v>523</v>
      </c>
    </row>
    <row r="12" spans="2:6" ht="24" customHeight="1" x14ac:dyDescent="0.2">
      <c r="B12" s="723"/>
      <c r="C12" s="719"/>
      <c r="D12" s="721"/>
      <c r="E12" s="348" t="s">
        <v>524</v>
      </c>
    </row>
    <row r="13" spans="2:6" ht="24.75" customHeight="1" thickBot="1" x14ac:dyDescent="0.25">
      <c r="B13" s="723"/>
      <c r="C13" s="719"/>
      <c r="D13" s="736"/>
      <c r="E13" s="349" t="s">
        <v>525</v>
      </c>
    </row>
    <row r="14" spans="2:6" ht="28.5" customHeight="1" x14ac:dyDescent="0.2">
      <c r="B14" s="723"/>
      <c r="C14" s="725" t="s">
        <v>37</v>
      </c>
      <c r="D14" s="737" t="s">
        <v>526</v>
      </c>
      <c r="E14" s="350" t="s">
        <v>527</v>
      </c>
    </row>
    <row r="15" spans="2:6" ht="17.25" customHeight="1" x14ac:dyDescent="0.2">
      <c r="B15" s="723"/>
      <c r="C15" s="719"/>
      <c r="D15" s="721"/>
      <c r="E15" s="345" t="s">
        <v>528</v>
      </c>
    </row>
    <row r="16" spans="2:6" ht="26.25" thickBot="1" x14ac:dyDescent="0.25">
      <c r="B16" s="723"/>
      <c r="C16" s="719"/>
      <c r="D16" s="721"/>
      <c r="E16" s="345" t="s">
        <v>529</v>
      </c>
    </row>
    <row r="17" spans="2:5" ht="28.5" customHeight="1" x14ac:dyDescent="0.2">
      <c r="B17" s="723"/>
      <c r="C17" s="725" t="s">
        <v>238</v>
      </c>
      <c r="D17" s="731" t="s">
        <v>565</v>
      </c>
      <c r="E17" s="350" t="s">
        <v>530</v>
      </c>
    </row>
    <row r="18" spans="2:5" ht="21" customHeight="1" thickBot="1" x14ac:dyDescent="0.25">
      <c r="B18" s="723"/>
      <c r="C18" s="719"/>
      <c r="D18" s="721"/>
      <c r="E18" s="345" t="s">
        <v>531</v>
      </c>
    </row>
    <row r="19" spans="2:5" x14ac:dyDescent="0.2">
      <c r="B19" s="723"/>
      <c r="C19" s="738" t="s">
        <v>148</v>
      </c>
      <c r="D19" s="741" t="s">
        <v>572</v>
      </c>
      <c r="E19" s="360" t="s">
        <v>571</v>
      </c>
    </row>
    <row r="20" spans="2:5" x14ac:dyDescent="0.2">
      <c r="B20" s="723"/>
      <c r="C20" s="739"/>
      <c r="D20" s="742"/>
      <c r="E20" s="361" t="s">
        <v>532</v>
      </c>
    </row>
    <row r="21" spans="2:5" x14ac:dyDescent="0.2">
      <c r="B21" s="723"/>
      <c r="C21" s="739"/>
      <c r="D21" s="742"/>
      <c r="E21" s="361" t="s">
        <v>533</v>
      </c>
    </row>
    <row r="22" spans="2:5" ht="13.5" thickBot="1" x14ac:dyDescent="0.25">
      <c r="B22" s="723"/>
      <c r="C22" s="740"/>
      <c r="D22" s="743"/>
      <c r="E22" s="362" t="s">
        <v>534</v>
      </c>
    </row>
    <row r="23" spans="2:5" x14ac:dyDescent="0.2">
      <c r="B23" s="723"/>
      <c r="C23" s="744" t="s">
        <v>38</v>
      </c>
      <c r="D23" s="732" t="s">
        <v>535</v>
      </c>
      <c r="E23" s="351" t="s">
        <v>536</v>
      </c>
    </row>
    <row r="24" spans="2:5" x14ac:dyDescent="0.2">
      <c r="B24" s="723"/>
      <c r="C24" s="719"/>
      <c r="D24" s="721"/>
      <c r="E24" s="352" t="s">
        <v>537</v>
      </c>
    </row>
    <row r="25" spans="2:5" x14ac:dyDescent="0.2">
      <c r="B25" s="723"/>
      <c r="C25" s="719"/>
      <c r="D25" s="721"/>
      <c r="E25" s="352" t="s">
        <v>538</v>
      </c>
    </row>
    <row r="26" spans="2:5" x14ac:dyDescent="0.2">
      <c r="B26" s="723"/>
      <c r="C26" s="719"/>
      <c r="D26" s="721"/>
      <c r="E26" s="353" t="s">
        <v>539</v>
      </c>
    </row>
    <row r="27" spans="2:5" ht="13.5" thickBot="1" x14ac:dyDescent="0.25">
      <c r="B27" s="724"/>
      <c r="C27" s="712"/>
      <c r="D27" s="745"/>
      <c r="E27" s="346" t="s">
        <v>540</v>
      </c>
    </row>
    <row r="28" spans="2:5" x14ac:dyDescent="0.2">
      <c r="B28" s="722" t="s">
        <v>567</v>
      </c>
      <c r="C28" s="718" t="s">
        <v>283</v>
      </c>
      <c r="D28" s="720" t="s">
        <v>541</v>
      </c>
      <c r="E28" s="345" t="s">
        <v>542</v>
      </c>
    </row>
    <row r="29" spans="2:5" x14ac:dyDescent="0.2">
      <c r="B29" s="723"/>
      <c r="C29" s="719"/>
      <c r="D29" s="721"/>
      <c r="E29" s="345" t="s">
        <v>543</v>
      </c>
    </row>
    <row r="30" spans="2:5" ht="26.25" thickBot="1" x14ac:dyDescent="0.25">
      <c r="B30" s="723"/>
      <c r="C30" s="719"/>
      <c r="D30" s="721"/>
      <c r="E30" s="345" t="s">
        <v>544</v>
      </c>
    </row>
    <row r="31" spans="2:5" x14ac:dyDescent="0.2">
      <c r="B31" s="723"/>
      <c r="C31" s="725" t="s">
        <v>39</v>
      </c>
      <c r="D31" s="709" t="s">
        <v>545</v>
      </c>
      <c r="E31" s="350" t="s">
        <v>546</v>
      </c>
    </row>
    <row r="32" spans="2:5" x14ac:dyDescent="0.2">
      <c r="B32" s="723"/>
      <c r="C32" s="719"/>
      <c r="D32" s="727"/>
      <c r="E32" s="345" t="s">
        <v>547</v>
      </c>
    </row>
    <row r="33" spans="2:5" x14ac:dyDescent="0.2">
      <c r="B33" s="723"/>
      <c r="C33" s="719"/>
      <c r="D33" s="727"/>
      <c r="E33" s="345" t="s">
        <v>548</v>
      </c>
    </row>
    <row r="34" spans="2:5" ht="13.5" thickBot="1" x14ac:dyDescent="0.25">
      <c r="B34" s="723"/>
      <c r="C34" s="726"/>
      <c r="D34" s="728"/>
      <c r="E34" s="354" t="s">
        <v>549</v>
      </c>
    </row>
    <row r="35" spans="2:5" x14ac:dyDescent="0.2">
      <c r="B35" s="723"/>
      <c r="C35" s="725" t="s">
        <v>40</v>
      </c>
      <c r="D35" s="709" t="s">
        <v>550</v>
      </c>
      <c r="E35" s="355" t="s">
        <v>551</v>
      </c>
    </row>
    <row r="36" spans="2:5" x14ac:dyDescent="0.2">
      <c r="B36" s="723"/>
      <c r="C36" s="719"/>
      <c r="D36" s="729"/>
      <c r="E36" s="356" t="s">
        <v>568</v>
      </c>
    </row>
    <row r="37" spans="2:5" x14ac:dyDescent="0.2">
      <c r="B37" s="723"/>
      <c r="C37" s="719"/>
      <c r="D37" s="729"/>
      <c r="E37" s="352" t="s">
        <v>552</v>
      </c>
    </row>
    <row r="38" spans="2:5" ht="26.25" thickBot="1" x14ac:dyDescent="0.25">
      <c r="B38" s="723"/>
      <c r="C38" s="726"/>
      <c r="D38" s="730"/>
      <c r="E38" s="357" t="s">
        <v>553</v>
      </c>
    </row>
    <row r="39" spans="2:5" ht="20.25" customHeight="1" x14ac:dyDescent="0.2">
      <c r="B39" s="723"/>
      <c r="C39" s="725" t="s">
        <v>41</v>
      </c>
      <c r="D39" s="709" t="s">
        <v>554</v>
      </c>
      <c r="E39" s="355" t="s">
        <v>555</v>
      </c>
    </row>
    <row r="40" spans="2:5" ht="21" customHeight="1" thickBot="1" x14ac:dyDescent="0.25">
      <c r="B40" s="723"/>
      <c r="C40" s="719"/>
      <c r="D40" s="729"/>
      <c r="E40" s="352" t="s">
        <v>556</v>
      </c>
    </row>
    <row r="41" spans="2:5" x14ac:dyDescent="0.2">
      <c r="B41" s="723"/>
      <c r="C41" s="725" t="s">
        <v>236</v>
      </c>
      <c r="D41" s="709" t="s">
        <v>557</v>
      </c>
      <c r="E41" s="350" t="s">
        <v>558</v>
      </c>
    </row>
    <row r="42" spans="2:5" x14ac:dyDescent="0.2">
      <c r="B42" s="723"/>
      <c r="C42" s="719"/>
      <c r="D42" s="710"/>
      <c r="E42" s="345" t="s">
        <v>559</v>
      </c>
    </row>
    <row r="43" spans="2:5" ht="17.25" customHeight="1" thickBot="1" x14ac:dyDescent="0.25">
      <c r="B43" s="723"/>
      <c r="C43" s="719"/>
      <c r="D43" s="710"/>
      <c r="E43" s="348" t="s">
        <v>560</v>
      </c>
    </row>
    <row r="44" spans="2:5" ht="30" customHeight="1" x14ac:dyDescent="0.2">
      <c r="B44" s="723"/>
      <c r="C44" s="711" t="s">
        <v>561</v>
      </c>
      <c r="D44" s="713" t="s">
        <v>562</v>
      </c>
      <c r="E44" s="344" t="s">
        <v>563</v>
      </c>
    </row>
    <row r="45" spans="2:5" ht="20.25" customHeight="1" thickBot="1" x14ac:dyDescent="0.25">
      <c r="B45" s="724"/>
      <c r="C45" s="712"/>
      <c r="D45" s="714"/>
      <c r="E45" s="358" t="s">
        <v>564</v>
      </c>
    </row>
  </sheetData>
  <sheetProtection algorithmName="SHA-512" hashValue="K2D8KY0T4CQpuWClpETJEQZGxMVmjeJPO9OIEZkOimU9/pnO9Wg8Y+IQ/BsDRtEOHeumJnIVlkHxHBotoY4Beg==" saltValue="iqbBw59RqFDseEELFa3u8g==" spinCount="100000" sheet="1" objects="1" scenarios="1"/>
  <mergeCells count="29">
    <mergeCell ref="B3:B27"/>
    <mergeCell ref="C8:C10"/>
    <mergeCell ref="D8:D10"/>
    <mergeCell ref="C11:C13"/>
    <mergeCell ref="D11:D13"/>
    <mergeCell ref="C14:C16"/>
    <mergeCell ref="D14:D16"/>
    <mergeCell ref="C19:C22"/>
    <mergeCell ref="D19:D22"/>
    <mergeCell ref="C23:C27"/>
    <mergeCell ref="D23:D27"/>
    <mergeCell ref="C3:C7"/>
    <mergeCell ref="D3:D7"/>
    <mergeCell ref="D41:D43"/>
    <mergeCell ref="C44:C45"/>
    <mergeCell ref="D44:D45"/>
    <mergeCell ref="B1:E1"/>
    <mergeCell ref="C28:C30"/>
    <mergeCell ref="D28:D30"/>
    <mergeCell ref="B28:B45"/>
    <mergeCell ref="C31:C34"/>
    <mergeCell ref="D31:D34"/>
    <mergeCell ref="C35:C38"/>
    <mergeCell ref="D35:D38"/>
    <mergeCell ref="C39:C40"/>
    <mergeCell ref="D39:D40"/>
    <mergeCell ref="C41:C43"/>
    <mergeCell ref="C17:C18"/>
    <mergeCell ref="D17:D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91</vt:i4>
      </vt:variant>
    </vt:vector>
  </HeadingPairs>
  <TitlesOfParts>
    <vt:vector size="98" baseType="lpstr">
      <vt:lpstr>01-Mapa de riesgo-UO</vt:lpstr>
      <vt:lpstr>02-Plan Mitigación</vt:lpstr>
      <vt:lpstr>03-Seguimiento</vt:lpstr>
      <vt:lpstr>Hoja1</vt:lpstr>
      <vt:lpstr>INSTRUCTIVO</vt:lpstr>
      <vt:lpstr>ESCALA</vt:lpstr>
      <vt:lpstr>FACTORES</vt:lpstr>
      <vt:lpstr>_VICERRECTORÍA_INVESTIGACIONES_INNOVACIÓN_Y_EXTENSIÓN_</vt:lpstr>
      <vt:lpstr>_VICERRECTORÍA_RESPONSABILIDAD_SOCIAL_Y_BIENESTAR_UNIVERSITARIO_</vt:lpstr>
      <vt:lpstr>ADMISIONES_REGISTRO_Y_CONTROL_ACADÉMICO</vt:lpstr>
      <vt:lpstr>'01-Mapa de riesgo-UO'!Ambiental</vt:lpstr>
      <vt:lpstr>'03-Seguimiento'!Área_de_impresión</vt:lpstr>
      <vt:lpstr>'01-Mapa de riesgo-UO'!ASEGURAMIENTO_DE_LA_CALIDAD_INSTITUCIONAL</vt:lpstr>
      <vt:lpstr>ASUMIR</vt:lpstr>
      <vt:lpstr>'01-Mapa de riesgo-UO'!BIBLIOTECA_E_INFORMACIÓN_CIENTIFICA</vt:lpstr>
      <vt:lpstr>CLASE_RIESGO</vt:lpstr>
      <vt:lpstr>COMPARTIR</vt:lpstr>
      <vt:lpstr>'01-Mapa de riesgo-UO'!Contable</vt:lpstr>
      <vt:lpstr>'01-Mapa de riesgo-UO'!CONTROL_INTERNO</vt:lpstr>
      <vt:lpstr>'01-Mapa de riesgo-UO'!CONTROL_INTERNO_DISCIPLINARIO</vt:lpstr>
      <vt:lpstr>'01-Mapa de riesgo-UO'!CONTROL_SEGUIMIENTO</vt:lpstr>
      <vt:lpstr>CONTROLES</vt:lpstr>
      <vt:lpstr>'01-Mapa de riesgo-UO'!Corrupción</vt:lpstr>
      <vt:lpstr>'01-Mapa de riesgo-UO'!Cumplimiento</vt:lpstr>
      <vt:lpstr>CUMPLIMIENTO</vt:lpstr>
      <vt:lpstr>CUMPLIMIENTO_PARCIAL</vt:lpstr>
      <vt:lpstr>CUMPLIMIENTO_TOTAL</vt:lpstr>
      <vt:lpstr>'01-Mapa de riesgo-UO'!Derechos_Humanos</vt:lpstr>
      <vt:lpstr>'01-Mapa de riesgo-UO'!Estratégico</vt:lpstr>
      <vt:lpstr>EVAL_PERIODICIDAD</vt:lpstr>
      <vt:lpstr>EVITAR</vt:lpstr>
      <vt:lpstr>EXTERNO</vt:lpstr>
      <vt:lpstr>FACTOR</vt:lpstr>
      <vt:lpstr>'01-Mapa de riesgo-UO'!FACULTAD_BELLAS_ARTES_HUMANIDADES</vt:lpstr>
      <vt:lpstr>'01-Mapa de riesgo-UO'!FACULTAD_CIENCIAS_AGRARIAS_AGROINDUSTRIA</vt:lpstr>
      <vt:lpstr>'01-Mapa de riesgo-UO'!FACULTAD_CIENCIAS_AMBIENTALES</vt:lpstr>
      <vt:lpstr>'01-Mapa de riesgo-UO'!FACULTAD_CIENCIAS_BÁSICAS</vt:lpstr>
      <vt:lpstr>'01-Mapa de riesgo-UO'!FACULTAD_CIENCIAS_DE_LA_EDUCACIÓN</vt:lpstr>
      <vt:lpstr>'01-Mapa de riesgo-UO'!FACULTAD_CIENCIAS_DE_LA_SALUD</vt:lpstr>
      <vt:lpstr>FACULTAD_DE_CIENCIAS_EMPRESARIALES</vt:lpstr>
      <vt:lpstr>'01-Mapa de riesgo-UO'!FACULTAD_INGENIERÍA_MECÁNICA</vt:lpstr>
      <vt:lpstr>'01-Mapa de riesgo-UO'!FACULTAD_INGENIERÍAS</vt:lpstr>
      <vt:lpstr>FACULTAD_TECNOLOGÍA</vt:lpstr>
      <vt:lpstr>'01-Mapa de riesgo-UO'!Financiero</vt:lpstr>
      <vt:lpstr>'01-Mapa de riesgo-UO'!GESTIÓN_DE_SERVICIOS_INSTITUCIONALES</vt:lpstr>
      <vt:lpstr>GESTIÓN_DE_TECNOLOGÍAS_INFORMÁTICAS_Y_SISTEMAS_DE_INFORMACIÓN</vt:lpstr>
      <vt:lpstr>GESTIÓN_DEL_TALENTO_HUMANO</vt:lpstr>
      <vt:lpstr>'01-Mapa de riesgo-UO'!GESTIÓN_FINANCIERA</vt:lpstr>
      <vt:lpstr>'01-Mapa de riesgo-UO'!GRAVE</vt:lpstr>
      <vt:lpstr>GRAVE</vt:lpstr>
      <vt:lpstr>'01-Mapa de riesgo-UO'!GRUPO_INVESTIGACIÓN_AGUAS_SANEAMIENTO</vt:lpstr>
      <vt:lpstr>'01-Mapa de riesgo-UO'!Imagen</vt:lpstr>
      <vt:lpstr>'01-Mapa de riesgo-UO'!Información</vt:lpstr>
      <vt:lpstr>INTERNO</vt:lpstr>
      <vt:lpstr>'01-Mapa de riesgo-UO'!JURIDICA</vt:lpstr>
      <vt:lpstr>'01-Mapa de riesgo-UO'!LABORATORIO_AGUAS_ALIMENTOS</vt:lpstr>
      <vt:lpstr>LABORATORIO_BIOLOGÍA_MOLECULAR</vt:lpstr>
      <vt:lpstr>'01-Mapa de riesgo-UO'!LABORATORIO_DE_METROOLOGIA_DE_VARIABLES_ELECTRICAS</vt:lpstr>
      <vt:lpstr>'01-Mapa de riesgo-UO'!LABORATORIO_ENSAYOS_NO_DESTRUCTIVOS_DESTRUCTIVOS</vt:lpstr>
      <vt:lpstr>LABORATORIO_ENSAYOS_PARA_EQUIPOS_ACONDICIONADORES_DE_AIRE</vt:lpstr>
      <vt:lpstr>'01-Mapa de riesgo-UO'!LABORATORIO_GENÉTICA_MÉDICA</vt:lpstr>
      <vt:lpstr>'01-Mapa de riesgo-UO'!LABORATORIO_QUÍMICA_AMBIENTAL</vt:lpstr>
      <vt:lpstr>'01-Mapa de riesgo-UO'!LEVE</vt:lpstr>
      <vt:lpstr>LEVE</vt:lpstr>
      <vt:lpstr>'01-Mapa de riesgo-UO'!MAPA</vt:lpstr>
      <vt:lpstr>'01-Mapa de riesgo-UO'!MODERADO</vt:lpstr>
      <vt:lpstr>MODERADO</vt:lpstr>
      <vt:lpstr>NIVEL_AUTOMAT</vt:lpstr>
      <vt:lpstr>NIVEL_EXPOSICION</vt:lpstr>
      <vt:lpstr>NO_CUMPLIDA</vt:lpstr>
      <vt:lpstr>OEC</vt:lpstr>
      <vt:lpstr>'01-Mapa de riesgo-UO'!Operacional</vt:lpstr>
      <vt:lpstr>'01-Mapa de riesgo-UO'!ORGANISMO_CERTIFICADOR_DE_SISTEMAS_DE_GESTIÓN_QLCT</vt:lpstr>
      <vt:lpstr>'01-Mapa de riesgo-UO'!PDI</vt:lpstr>
      <vt:lpstr>PERIODICIDAD</vt:lpstr>
      <vt:lpstr>'01-Mapa de riesgo-UO'!PLANEACIÓN</vt:lpstr>
      <vt:lpstr>PLANEACIÓN_</vt:lpstr>
      <vt:lpstr>'01-Mapa de riesgo-UO'!PROBABILIDAD</vt:lpstr>
      <vt:lpstr>'01-Mapa de riesgo-UO'!PROCESOS</vt:lpstr>
      <vt:lpstr>'01-Mapa de riesgo-UO'!RECTORÍA</vt:lpstr>
      <vt:lpstr>RECURSOS_INFORMÁTICOS_Y_EDUCATIVOS_CRIE</vt:lpstr>
      <vt:lpstr>REDUCIR</vt:lpstr>
      <vt:lpstr>'01-Mapa de riesgo-UO'!RELACIONES_INTERNACIONALES</vt:lpstr>
      <vt:lpstr>RESPONSABILIDAD</vt:lpstr>
      <vt:lpstr>'01-Mapa de riesgo-UO'!SECRETARIA_GENERAL</vt:lpstr>
      <vt:lpstr>'01-Mapa de riesgo-UO'!Seguridad_y_Salud_en_el_trabajo</vt:lpstr>
      <vt:lpstr>'01-Mapa de riesgo-UO'!Tecnológico</vt:lpstr>
      <vt:lpstr>'01-Mapa de riesgo-UO'!Títulos_a_imprimir</vt:lpstr>
      <vt:lpstr>'02-Plan Mitigación'!Títulos_a_imprimir</vt:lpstr>
      <vt:lpstr>'03-Seguimiento'!Títulos_a_imprimir</vt:lpstr>
      <vt:lpstr>TRANSFERIR</vt:lpstr>
      <vt:lpstr>UNIDAD</vt:lpstr>
      <vt:lpstr>'01-Mapa de riesgo-UO'!VICERRECTORÍA_ACADÉMICA</vt:lpstr>
      <vt:lpstr>VICERRECTORÍA_ACADÉMICA_</vt:lpstr>
      <vt:lpstr>'01-Mapa de riesgo-UO'!VICERRECTORIA_ADMINISTRATIVA_FINANCIERA</vt:lpstr>
      <vt:lpstr>VICERRECTORÍA_ADMINISTRATIVA_FINANCIERA_</vt:lpstr>
      <vt:lpstr>VICERRECTORÍA_INVESTIGACIONES_INNOVACIÓN_Y_EXTENSIÓN</vt:lpstr>
      <vt:lpstr>VICERRECTORÍA_RESPONSABILIDAD_SOCIAL_Y_BIENESTAR_UNIVERSITARIO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Soto</dc:creator>
  <cp:lastModifiedBy>Usuario UTP</cp:lastModifiedBy>
  <cp:lastPrinted>2019-08-14T19:38:15Z</cp:lastPrinted>
  <dcterms:created xsi:type="dcterms:W3CDTF">2006-09-13T22:30:50Z</dcterms:created>
  <dcterms:modified xsi:type="dcterms:W3CDTF">2023-07-24T22:08:34Z</dcterms:modified>
</cp:coreProperties>
</file>