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2015\B.2 Mapa de Riesgos\1.Actualización MP-2015\"/>
    </mc:Choice>
  </mc:AlternateContent>
  <bookViews>
    <workbookView xWindow="0" yWindow="120" windowWidth="19200" windowHeight="10275"/>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riesgo'!$B$1:$U$26</definedName>
    <definedName name="ACCION">'01-Mapa de riesgo'!$G$1048565:$G$1048567</definedName>
    <definedName name="Ambiental">'01-Mapa de riesgo'!$H$1048558:$H$1048560</definedName>
    <definedName name="_xlnm.Print_Area" localSheetId="2">'03-Seguimiento'!$B$1:$R$14</definedName>
    <definedName name="Contable">'01-Mapa de riesgo'!$G$1048553:$G$1048555</definedName>
    <definedName name="Cumplimiento">'01-Mapa de riesgo'!$I$1048553:$I$1048555</definedName>
    <definedName name="DEMAS">'01-Mapa de riesgo'!$G$1048543:$G$1048545</definedName>
    <definedName name="Derechos_Humanos">'01-Mapa de riesgo'!$I$1048543:$I$1048545</definedName>
    <definedName name="Estratégico">'01-Mapa de riesgo'!$G$1048543:$G$1048545</definedName>
    <definedName name="Financiero">'01-Mapa de riesgo'!$I$1048548:$I$1048550</definedName>
    <definedName name="GRAVE">'01-Mapa de riesgo'!$J$1048566:$J$1048569</definedName>
    <definedName name="Imagen">'01-Mapa de riesgo'!$G$1048548:$G$1048550</definedName>
    <definedName name="Información">'01-Mapa de riesgo'!$J$1048553:$J$1048555</definedName>
    <definedName name="Laborales">'01-Mapa de riesgo'!$G$1048558:$G$1048560</definedName>
    <definedName name="LEVE">'01-Mapa de riesgo'!$H$1048566</definedName>
    <definedName name="MODERADO">'01-Mapa de riesgo'!$I$1048566:$I$1048568</definedName>
    <definedName name="nnnn">'01-Mapa de riesgo'!#REF!</definedName>
    <definedName name="Operacional">'01-Mapa de riesgo'!$H$1048548:$H$1048550</definedName>
    <definedName name="Presupuestal">'01-Mapa de riesgo'!$H$1048553:$H$1048555</definedName>
    <definedName name="Tecnología">'01-Mapa de riesgo'!$J$1048548:$J$1048550</definedName>
    <definedName name="TIPO">'01-Mapa de riesgo'!$F$1048543:$F$1048555</definedName>
    <definedName name="_xlnm.Print_Titles" localSheetId="0">'01-Mapa de riesgo'!$7:$8</definedName>
    <definedName name="_xlnm.Print_Titles" localSheetId="1">'02-Plan Contingencia'!$7:$8</definedName>
    <definedName name="_xlnm.Print_Titles" localSheetId="2">'03-Seguimiento'!$7:$8</definedName>
    <definedName name="Transparencia">'01-Mapa de riesgo'!$H$1048543</definedName>
  </definedNames>
  <calcPr calcId="152511"/>
</workbook>
</file>

<file path=xl/calcChain.xml><?xml version="1.0" encoding="utf-8"?>
<calcChain xmlns="http://schemas.openxmlformats.org/spreadsheetml/2006/main">
  <c r="H10" i="8" l="1"/>
  <c r="K10" i="4"/>
  <c r="K11" i="4"/>
  <c r="K12" i="4"/>
  <c r="K13" i="4"/>
  <c r="K14" i="4"/>
  <c r="K15" i="4"/>
  <c r="K16" i="4"/>
  <c r="K17" i="4"/>
  <c r="K18" i="4"/>
  <c r="K19" i="4"/>
  <c r="K20" i="4"/>
  <c r="K21" i="4"/>
  <c r="K22" i="4"/>
  <c r="K23" i="4"/>
  <c r="K24" i="4"/>
  <c r="K25" i="4"/>
  <c r="K26" i="4"/>
  <c r="K9" i="4"/>
  <c r="L24" i="4" l="1"/>
  <c r="L21" i="4"/>
  <c r="L18" i="4"/>
  <c r="L15" i="4"/>
  <c r="L12" i="4"/>
  <c r="L9" i="4"/>
  <c r="A6" i="7"/>
  <c r="H10" i="7" l="1"/>
  <c r="H11" i="7"/>
  <c r="H12" i="7"/>
  <c r="H13" i="7"/>
  <c r="H14" i="7"/>
  <c r="H15" i="7"/>
  <c r="H16" i="7"/>
  <c r="H17" i="7"/>
  <c r="H18" i="7"/>
  <c r="H19" i="7"/>
  <c r="H20" i="7"/>
  <c r="H21" i="7"/>
  <c r="H22" i="7"/>
  <c r="H23" i="7"/>
  <c r="H24" i="7"/>
  <c r="H25" i="7"/>
  <c r="H26" i="7"/>
  <c r="H11" i="8"/>
  <c r="H12" i="8"/>
  <c r="H13" i="8"/>
  <c r="H14" i="8"/>
  <c r="H15" i="8"/>
  <c r="H16" i="8"/>
  <c r="H17" i="8"/>
  <c r="H18" i="8"/>
  <c r="H19" i="8"/>
  <c r="H20" i="8"/>
  <c r="H21" i="8"/>
  <c r="H22" i="8"/>
  <c r="H23" i="8"/>
  <c r="H24" i="8"/>
  <c r="H25" i="8"/>
  <c r="H26" i="8"/>
  <c r="I5" i="8" l="1"/>
  <c r="Q36" i="10" l="1"/>
  <c r="M36" i="10" l="1"/>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I9" i="4"/>
  <c r="P9" i="4" s="1"/>
  <c r="I12" i="4"/>
  <c r="P12" i="4" s="1"/>
  <c r="I15" i="4"/>
  <c r="P15" i="4" s="1"/>
  <c r="I18" i="4"/>
  <c r="P18" i="4" s="1"/>
  <c r="I21" i="4"/>
  <c r="P21" i="4" s="1"/>
  <c r="I24" i="4"/>
  <c r="P24" i="4" s="1"/>
  <c r="Q12" i="4" l="1"/>
  <c r="Q15" i="4"/>
  <c r="Q18" i="4"/>
  <c r="Q21" i="4"/>
  <c r="Q24" i="4"/>
  <c r="G24" i="7" l="1"/>
  <c r="G24" i="8"/>
  <c r="I24" i="8" s="1"/>
  <c r="G21" i="7"/>
  <c r="G21" i="8"/>
  <c r="I21" i="8" s="1"/>
  <c r="G18" i="7"/>
  <c r="G18" i="8"/>
  <c r="I18" i="8" s="1"/>
  <c r="G12" i="7"/>
  <c r="G12" i="8"/>
  <c r="I12" i="8" s="1"/>
  <c r="G15" i="8"/>
  <c r="I15" i="8" s="1"/>
  <c r="G15" i="7"/>
  <c r="D5" i="7"/>
  <c r="D5" i="8"/>
  <c r="D6" i="7"/>
  <c r="M12" i="7"/>
  <c r="M13" i="7"/>
  <c r="M14" i="7"/>
  <c r="M15" i="7"/>
  <c r="M16" i="7"/>
  <c r="M17" i="7"/>
  <c r="M18" i="7"/>
  <c r="M19" i="7"/>
  <c r="M20" i="7"/>
  <c r="M21" i="7"/>
  <c r="M22" i="7"/>
  <c r="M23" i="7"/>
  <c r="M24" i="7"/>
  <c r="M25" i="7"/>
  <c r="M26" i="7"/>
  <c r="M11" i="7"/>
  <c r="M10" i="7"/>
  <c r="M9" i="7"/>
  <c r="J12" i="7"/>
  <c r="J15" i="7"/>
  <c r="J18" i="7"/>
  <c r="J21" i="7"/>
  <c r="J24" i="7"/>
  <c r="F12" i="7"/>
  <c r="F15" i="7"/>
  <c r="F18" i="7"/>
  <c r="F21" i="7"/>
  <c r="F24" i="7"/>
  <c r="E12" i="7"/>
  <c r="E15" i="7"/>
  <c r="E18" i="7"/>
  <c r="E21" i="7"/>
  <c r="E24" i="7"/>
  <c r="D12" i="7"/>
  <c r="D15" i="7"/>
  <c r="D18" i="7"/>
  <c r="D21" i="7"/>
  <c r="D24" i="7"/>
  <c r="C12" i="7"/>
  <c r="C15" i="7"/>
  <c r="C18" i="7"/>
  <c r="C21" i="7"/>
  <c r="C24" i="7"/>
  <c r="B12" i="7"/>
  <c r="B15" i="7"/>
  <c r="B18" i="7"/>
  <c r="B21" i="7"/>
  <c r="B24"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5" i="7"/>
  <c r="F12" i="8"/>
  <c r="F15" i="8"/>
  <c r="F18" i="8"/>
  <c r="F21" i="8"/>
  <c r="F24" i="8"/>
  <c r="E12" i="8"/>
  <c r="E15" i="8"/>
  <c r="E18" i="8"/>
  <c r="E21" i="8"/>
  <c r="E24" i="8"/>
  <c r="D12" i="8"/>
  <c r="D15" i="8"/>
  <c r="D18" i="8"/>
  <c r="D21" i="8"/>
  <c r="D24" i="8"/>
  <c r="C12" i="8"/>
  <c r="C15" i="8"/>
  <c r="C18" i="8"/>
  <c r="C21" i="8"/>
  <c r="C24" i="8"/>
  <c r="B12" i="8"/>
  <c r="B15" i="8"/>
  <c r="B18" i="8"/>
  <c r="B21" i="8"/>
  <c r="B24" i="8"/>
  <c r="F9" i="8"/>
  <c r="E9" i="8"/>
  <c r="B9" i="8"/>
  <c r="D9" i="8"/>
  <c r="C9" i="8"/>
  <c r="D6" i="8"/>
  <c r="A6" i="8"/>
  <c r="A5" i="8"/>
  <c r="Q9" i="4" l="1"/>
  <c r="H9" i="8" l="1"/>
  <c r="H9" i="7"/>
  <c r="G9" i="7"/>
  <c r="G9" i="8" l="1"/>
  <c r="I9" i="8" s="1"/>
</calcChain>
</file>

<file path=xl/comments1.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t>
        </r>
        <r>
          <rPr>
            <sz val="8"/>
            <color indexed="81"/>
            <rFont val="Calibri"/>
            <family val="2"/>
            <scheme val="minor"/>
          </rPr>
          <t xml:space="preserve">sin controles, requieren acciones de preventivas  inmediatas.
</t>
        </r>
        <r>
          <rPr>
            <b/>
            <sz val="8"/>
            <color indexed="81"/>
            <rFont val="Calibri"/>
            <family val="2"/>
            <scheme val="minor"/>
          </rPr>
          <t xml:space="preserve">NIVEL 2: </t>
        </r>
        <r>
          <rPr>
            <sz val="8"/>
            <color indexed="81"/>
            <rFont val="Calibri"/>
            <family val="2"/>
            <scheme val="minor"/>
          </rPr>
          <t xml:space="preserve">Riesgos con priorización alta (A) y media (B) con controles no efectivos, requieren acciones de preventivas. 
</t>
        </r>
        <r>
          <rPr>
            <b/>
            <sz val="8"/>
            <color indexed="81"/>
            <rFont val="Calibri"/>
            <family val="2"/>
            <scheme val="minor"/>
          </rPr>
          <t xml:space="preserve">NIVEL 3: </t>
        </r>
        <r>
          <rPr>
            <sz val="8"/>
            <color indexed="81"/>
            <rFont val="Calibri"/>
            <family val="2"/>
            <scheme val="minor"/>
          </rPr>
          <t xml:space="preserve">Riesgos con priorización alta (A) y media (B)  con controles no documentados, requieren acciones de preventivas.
</t>
        </r>
        <r>
          <rPr>
            <b/>
            <sz val="8"/>
            <color indexed="81"/>
            <rFont val="Calibri"/>
            <family val="2"/>
            <scheme val="minor"/>
          </rPr>
          <t xml:space="preserve">NIVEL 4: </t>
        </r>
        <r>
          <rPr>
            <sz val="8"/>
            <color indexed="81"/>
            <rFont val="Calibri"/>
            <family val="2"/>
            <scheme val="minor"/>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<sst xmlns="http://schemas.openxmlformats.org/spreadsheetml/2006/main" count="597" uniqueCount="373">
  <si>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</si>
  <si>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</si>
  <si>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</si>
  <si>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</si>
  <si>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</si>
  <si>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</si>
  <si>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</si>
  <si>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</si>
  <si>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</si>
  <si>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</si>
  <si>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</si>
  <si>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</si>
  <si>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</si>
  <si>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</si>
  <si>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</si>
  <si>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</si>
  <si>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</si>
  <si>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</si>
  <si>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</si>
  <si>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</si>
  <si>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</si>
  <si>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</si>
  <si>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</si>
  <si>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</si>
  <si>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</si>
  <si>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</si>
  <si>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</si>
  <si>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</si>
  <si>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</si>
  <si>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</si>
  <si>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</si>
  <si>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</si>
  <si>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</si>
  <si>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</si>
  <si>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</si>
  <si>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</si>
  <si>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</si>
  <si>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</si>
  <si>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</si>
  <si>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</si>
  <si>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</si>
  <si>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</si>
  <si>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</si>
  <si>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</si>
  <si>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</si>
  <si>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</si>
  <si>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</si>
  <si>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</si>
  <si>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</si>
  <si>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</si>
  <si>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</si>
  <si>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</si>
  <si>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</si>
  <si>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</si>
  <si>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t>Esta matriz de priorización no tiene en cuenta los controles asociados a la prevención o mitigación del riesgo</t>
  </si>
  <si>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</si>
  <si>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</si>
  <si>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</si>
  <si>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</si>
  <si>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</si>
  <si>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</si>
  <si>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</si>
  <si>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</si>
  <si>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</si>
  <si>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</si>
  <si>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</si>
  <si>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</si>
  <si>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</si>
  <si>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</si>
  <si>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</si>
  <si>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</si>
  <si>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</si>
  <si>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</si>
  <si>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</si>
  <si>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</si>
  <si>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</si>
  <si>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</si>
  <si>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</si>
  <si>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</si>
  <si>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</si>
  <si>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</si>
  <si>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</si>
  <si>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</si>
  <si>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</si>
  <si>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</si>
  <si>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</si>
  <si>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</si>
  <si>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</si>
  <si>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</si>
  <si>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</si>
  <si>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</si>
  <si>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</si>
  <si>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</si>
  <si>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</si>
  <si>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</si>
  <si>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</si>
  <si>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</si>
  <si>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</si>
  <si>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</si>
  <si>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</si>
  <si>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</si>
  <si>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</si>
  <si>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</si>
  <si>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</si>
  <si>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</si>
  <si>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</si>
  <si>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</si>
  <si>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</si>
  <si>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</si>
  <si>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</si>
  <si>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</si>
  <si>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</si>
  <si>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</si>
  <si>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</si>
  <si>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</si>
  <si>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</si>
  <si>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</si>
  <si>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</si>
  <si>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</si>
  <si>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</si>
  <si>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</si>
  <si>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</si>
  <si>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</si>
  <si>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</si>
  <si>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</si>
  <si>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</si>
  <si>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MODERADO
Riesgos con calificación entre 4 y 9</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</si>
  <si>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</si>
  <si>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</si>
  <si>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</si>
  <si>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</si>
  <si>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</si>
  <si>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</si>
  <si>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</si>
  <si>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</si>
  <si>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</si>
  <si>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</si>
  <si>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</si>
  <si>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</si>
  <si>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</si>
  <si>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LEVE</t>
  </si>
  <si>
    <t>MODERADO</t>
  </si>
  <si>
    <t>GRAVE</t>
  </si>
  <si>
    <t>ASUMIR</t>
  </si>
  <si>
    <t>REDUCIR</t>
  </si>
  <si>
    <t>EVITAR</t>
  </si>
  <si>
    <t>COMPARTIR</t>
  </si>
  <si>
    <t>TRANSFERIR</t>
  </si>
  <si>
    <t>PROCESOS INCOLUCRADOS EN EL MANEJO</t>
  </si>
  <si>
    <t>SAMYC2</t>
  </si>
  <si>
    <t>PLAN DE CONTINGENCIA</t>
  </si>
  <si>
    <r>
      <t xml:space="preserve">PROCESO (Usuario Metodología) </t>
    </r>
    <r>
      <rPr>
        <sz val="13"/>
        <rFont val="Calibri"/>
        <family val="2"/>
        <scheme val="minor"/>
      </rPr>
      <t xml:space="preserve"> </t>
    </r>
  </si>
  <si>
    <r>
      <rPr>
        <sz val="7"/>
        <rFont val="Calibri"/>
        <family val="2"/>
        <scheme val="minor"/>
      </rPr>
      <t xml:space="preserve"> </t>
    </r>
    <r>
      <rPr>
        <sz val="8"/>
        <rFont val="Calibri"/>
        <family val="2"/>
        <scheme val="minor"/>
      </rPr>
      <t>Ambientales</t>
    </r>
  </si>
  <si>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</si>
  <si>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</si>
  <si>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</si>
  <si>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</si>
  <si>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</si>
  <si>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</si>
  <si>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3. ALTA</t>
    </r>
    <r>
      <rPr>
        <sz val="8"/>
        <rFont val="Calibri"/>
        <family val="2"/>
        <scheme val="minor"/>
      </rPr>
      <t>:  Es inevitable que el riesgo se presente</t>
    </r>
  </si>
  <si>
    <r>
      <t>2. MEDIA</t>
    </r>
    <r>
      <rPr>
        <sz val="8"/>
        <rFont val="Calibri"/>
        <family val="2"/>
        <scheme val="minor"/>
      </rPr>
      <t>: Es factible que el riesgo se presente</t>
    </r>
  </si>
  <si>
    <r>
      <t>1. BAJA</t>
    </r>
    <r>
      <rPr>
        <sz val="8"/>
        <rFont val="Calibri"/>
        <family val="2"/>
        <scheme val="minor"/>
      </rPr>
      <t>:  Es muy poco factible que el riesgo se presente</t>
    </r>
  </si>
  <si>
    <r>
      <t xml:space="preserve">IMPACTO: </t>
    </r>
    <r>
      <rPr>
        <sz val="8"/>
        <rFont val="Calibri"/>
        <family val="2"/>
        <scheme val="minor"/>
      </rPr>
      <t>Forma en la cual el riesgo afecta los resultados del proceso.</t>
    </r>
  </si>
  <si>
    <r>
      <t>3. ALTO</t>
    </r>
    <r>
      <rPr>
        <sz val="8"/>
        <rFont val="Calibri"/>
        <family val="2"/>
        <scheme val="minor"/>
      </rPr>
      <t>: Si el riesgo llegara a presentarse, afecta en alto grado al proceso.</t>
    </r>
  </si>
  <si>
    <r>
      <t>2. MEDIO</t>
    </r>
    <r>
      <rPr>
        <sz val="8"/>
        <rFont val="Calibri"/>
        <family val="2"/>
        <scheme val="minor"/>
      </rPr>
      <t>: Si el riesgo llegara a presentarse, afecta en grado medio al proceso tendría .</t>
    </r>
  </si>
  <si>
    <r>
      <t>1. BAJO</t>
    </r>
    <r>
      <rPr>
        <sz val="8"/>
        <rFont val="Calibri"/>
        <family val="2"/>
        <scheme val="minor"/>
      </rPr>
      <t xml:space="preserve">: Si el riesgo llegara a presentarse, afecta en grado bajo al proceso </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</si>
  <si>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</si>
  <si>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</si>
  <si>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</si>
  <si>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</si>
  <si>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</si>
  <si>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</si>
  <si>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</si>
  <si>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</si>
  <si>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</si>
  <si>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</si>
  <si>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TABLAS PARA EL ANÁLISIS DEL IMPACTO Y LA PROBABILIDAD</t>
  </si>
  <si>
    <t>TABLA 1. ANÁLISIS DE IMPACTO</t>
  </si>
  <si>
    <r>
      <t>Tipo de riesgo
(Descriptor)</t>
    </r>
    <r>
      <rPr>
        <sz val="8"/>
        <color theme="1"/>
        <rFont val="Arial"/>
        <family val="2"/>
      </rPr>
      <t xml:space="preserve"> </t>
    </r>
  </si>
  <si>
    <t>Estratégico</t>
  </si>
  <si>
    <t>Imagen</t>
  </si>
  <si>
    <t>Financiero</t>
  </si>
  <si>
    <t>Contable</t>
  </si>
  <si>
    <t>Presupuestal</t>
  </si>
  <si>
    <t>Cumplimiento</t>
  </si>
  <si>
    <t>Tecnología</t>
  </si>
  <si>
    <t>Información</t>
  </si>
  <si>
    <t>Transparencia</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</si>
  <si>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</si>
  <si>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</si>
  <si>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</si>
  <si>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</si>
  <si>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</si>
  <si>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</si>
  <si>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el manejo de los recursos monetarios de la entidad</t>
  </si>
  <si>
    <t>Se relacionan con la elaboración de los estados financieros para que cumplan con los principios de confiabilidad, relevancia y comprensibilidad. Así como el uso para para la toma de decisiones</t>
  </si>
  <si>
    <t>Se refieren a la capacidad de controlar los recursos por medio del presupuesto asignado</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</si>
  <si>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</si>
  <si>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</si>
  <si>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</si>
  <si>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</si>
  <si>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</si>
  <si>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</si>
  <si>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</si>
  <si>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</si>
  <si>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el cumplimiento de la misión y de los fines establecidos en el PDI</t>
  </si>
  <si>
    <t>Afecta la imagen a Nivel Nacional y/o Internacional</t>
  </si>
  <si>
    <t>Afecta la operación de la Institución /Más de 1 día</t>
  </si>
  <si>
    <t>Afecta los recursos de la entidad en más del 5%</t>
  </si>
  <si>
    <t>Estados financieros que no reflejan la situación de la entidad/ Dictamen de abstención por la CGR</t>
  </si>
  <si>
    <t xml:space="preserve">Se presenta déficit presupuestal en la entidad </t>
  </si>
  <si>
    <t>Intervención, sanción penal, fiscal o disciplinaria</t>
  </si>
  <si>
    <t>Afecta la operación de la Institución / Afecta los SI de la institución / Mas de 5 horas</t>
  </si>
  <si>
    <t xml:space="preserve">Afecta la información sensible (Reservada y clasificada)
</t>
  </si>
  <si>
    <t>Afecta recursos, funciones y credibilidad de la entidad / Desconocimiento de la gestión de la Universidad</t>
  </si>
  <si>
    <t>Afecta a toda la comunidad universitaria/</t>
  </si>
  <si>
    <t>Genera impactos ambientales que afectan a la Institución y zona de influencia</t>
  </si>
  <si>
    <t>Afecta los DDHH de más de 5 miembros de la comunidad universitaria/ se viola un derecho fundamental</t>
  </si>
  <si>
    <t>Se presenta un accidente con lesiones graves o muerte</t>
  </si>
  <si>
    <t>Afecta el cumplimiento de los  objetivos institucionales</t>
  </si>
  <si>
    <t>Afecta la imagen a Nivel Regional o local</t>
  </si>
  <si>
    <t>Afecta la operación de un proceso / Medio día</t>
  </si>
  <si>
    <t>Afecta los recursos de la entidad en más del 2%</t>
  </si>
  <si>
    <t xml:space="preserve">Estados financieros con observaciones que no afectan la situación de la entidad
/ Dictamen con salvedades por la CGR
</t>
  </si>
  <si>
    <t>No se puedan atender los compromisos presupuestales</t>
  </si>
  <si>
    <t>Procesos fiscales o disciplinarios / Procesos judiciales</t>
  </si>
  <si>
    <t>Afecta la operación de un proceso /  Afecta los SI de un proceso / Meno de 3 horas</t>
  </si>
  <si>
    <t>Afecta la información Institucional (Clasificada o pública)</t>
  </si>
  <si>
    <t xml:space="preserve">N/A </t>
  </si>
  <si>
    <t>Afecta a todos los funcionarios de la institución/ Se presenta accidente sin lesiones graves</t>
  </si>
  <si>
    <t>Genera impactos ambientales que afectan a la Institución</t>
  </si>
  <si>
    <t>Afecta los DDHH a menos de 5 miembros de la comunidad universitaria/ se viola un derecho colectivo</t>
  </si>
  <si>
    <t>BAJA</t>
  </si>
  <si>
    <t>Afecta el cumplimiento de los  componentes y/o proyectos del PDI</t>
  </si>
  <si>
    <t>Afecta la imagen a Nivel institucional</t>
  </si>
  <si>
    <t>Afecta un trámite o servicio</t>
  </si>
  <si>
    <t>Afecta los recursos de la entidad en menos 2%</t>
  </si>
  <si>
    <t>Estados financieros con errores sin ninguna incidencia / Dictamen sin salvedades por la CGR, pero con hallazgos contables</t>
  </si>
  <si>
    <t>Se atienden los compromisos presupuestales pero con restricciones</t>
  </si>
  <si>
    <t>Demanda, quejas o denuncia / Hallazgos sin incidencia por parte de la CGR</t>
  </si>
  <si>
    <t>Afecta la información del Proceso (Pública)</t>
  </si>
  <si>
    <t>N/A</t>
  </si>
  <si>
    <t>Afecta a los funcionarios de un proceso/se presenta un incidente que no implica lesiones</t>
  </si>
  <si>
    <t>Genera impactos ambientales que afectan una zona de la institución</t>
  </si>
  <si>
    <t>No existe afectación a los DDHH, pero se presenta una situación que podría desencadenar la vulneración</t>
  </si>
  <si>
    <t>TABLA 2. ANÁLISIS DE PROBABILIDAD</t>
  </si>
  <si>
    <t>Tipo de 
riesgo</t>
  </si>
  <si>
    <t>Probabilidad</t>
  </si>
  <si>
    <t>Nivel</t>
  </si>
  <si>
    <t>Afecta a 5 o más objetivos del PDI</t>
  </si>
  <si>
    <t xml:space="preserve"> 5 o más veces en la vigencia</t>
  </si>
  <si>
    <t>3 veces al semestre</t>
  </si>
  <si>
    <t>Ha ocurrido en los últimos 3 años</t>
  </si>
  <si>
    <t>Mas de 5 veces en el  semestre</t>
  </si>
  <si>
    <t>Más de 3 veces en la vigencia</t>
  </si>
  <si>
    <t>Mas de 5 veces en la vigencia</t>
  </si>
  <si>
    <t>Afecta de 2 a 4 objetivos del PDI</t>
  </si>
  <si>
    <t>3 a 4 veces en la vigencia</t>
  </si>
  <si>
    <t>2 veces al semestre</t>
  </si>
  <si>
    <t>Ha ocurrido en los últimos 2 años</t>
  </si>
  <si>
    <t>3 y 4 veces en el  semestre</t>
  </si>
  <si>
    <t>2 veces en la vigencia</t>
  </si>
  <si>
    <t>2 a 4 veces en la vigencia</t>
  </si>
  <si>
    <t>Afecta a 1 objetivo del PDI</t>
  </si>
  <si>
    <t>Menos de 3 veces en la vigencia</t>
  </si>
  <si>
    <t>1 vez al semestre</t>
  </si>
  <si>
    <t>Ha ocurrido en el último año</t>
  </si>
  <si>
    <t>menos de 2 veces en el  semestre</t>
  </si>
  <si>
    <t>1 vez en la vigencia</t>
  </si>
  <si>
    <t>Menos de 2 veces enla vigencia</t>
  </si>
  <si>
    <t xml:space="preserve">       Impacto </t>
  </si>
  <si>
    <t>ALTO</t>
  </si>
  <si>
    <t>MEDIO</t>
  </si>
  <si>
    <t>BAJO</t>
  </si>
  <si>
    <t xml:space="preserve"> Imagen</t>
  </si>
  <si>
    <t>Financieto</t>
  </si>
  <si>
    <t xml:space="preserve">Ejecución inadecuada de proyectos (contratos, Ordenes de trabajo, proyectos de operación comercial)
</t>
  </si>
  <si>
    <t xml:space="preserve">La posibilidd de incumplimiento en la  ejecución de proyectos (contratos, Ordenes de trabajo, proyectos de operación comercial) en su proceso y en la obtención de  resutados satisfactorios </t>
  </si>
  <si>
    <t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t>
  </si>
  <si>
    <t xml:space="preserve">Hallazgos pr parte de entes de control
Detrimiento patrimonial
Incumplimiento de resultados
Reprocesos 
Clientes insatisfechos
Deterioro de la imagen institucional
Sobrecostos </t>
  </si>
  <si>
    <t>ALTA</t>
  </si>
  <si>
    <t xml:space="preserve">Protocolos de contrataión y de ejecución de proyectos especiales </t>
  </si>
  <si>
    <t>Mensual</t>
  </si>
  <si>
    <t>Preventivo</t>
  </si>
  <si>
    <t>Designación de supervisor de contratos (verificación de productos)</t>
  </si>
  <si>
    <t xml:space="preserve">Manual de interventoría y supervisión institucional </t>
  </si>
  <si>
    <t>Documentados Aplicados y Efectivos</t>
  </si>
  <si>
    <t xml:space="preserve">Rectoría (Oficina Juridica)
Oficina de Planeación
Viceadministrativa (unidad de cuentas)
Oficina de Control Interno 
</t>
  </si>
  <si>
    <t>Revisión de los formatos de contratación del área Gestión estratégica del Campus</t>
  </si>
  <si>
    <t xml:space="preserve">Gestión Estratégica del Campus </t>
  </si>
  <si>
    <t>Proyectos ejecutados inadecuadamente /Total proyectos ejecutados</t>
  </si>
  <si>
    <t>Los diferentes archivos no están organizados con un orden preestablecido que permita su facil consulta, y no tienen la seguridad requerida para evitar su pérdida</t>
  </si>
  <si>
    <t>Demoras en la entrega de información, Obstáculos para ejecución de proyectos y perdida de información</t>
  </si>
  <si>
    <t>Definir la estrategia de digitalización de todo el archivo historico de obra física</t>
  </si>
  <si>
    <t xml:space="preserve">Jornada de capacitación e implementación del proceso de archivo por áreas </t>
  </si>
  <si>
    <t>Bimestral</t>
  </si>
  <si>
    <t>Anual</t>
  </si>
  <si>
    <t xml:space="preserve">Seguimiento al l inventario de  los activos de la información de la oficina </t>
  </si>
  <si>
    <t>Semestral</t>
  </si>
  <si>
    <t>Solicitar la adecuación del acceso a la oficina para establecer filtro de entrada a particulares</t>
  </si>
  <si>
    <t>Oficina de Planeación</t>
  </si>
  <si>
    <t xml:space="preserve">
Activos de información con copia de respaldo/ Total activos de información
Activos de informaicón físico debidamente codificados e inventariados</t>
  </si>
  <si>
    <t xml:space="preserve">Sistemas de información inadecuados para fuentes de información y  la toma de decisiones </t>
  </si>
  <si>
    <t>Los sistemas de información tienen un componente de automatización aún muy bajo para la rendición de cuentas, reportar a entes de control en los tiempos establecidos y soportar la toma de desiciones a nivel estratégico.</t>
  </si>
  <si>
    <t>Debilidad en la articulación del sistema transaccional con el estratégico</t>
  </si>
  <si>
    <t>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t>
  </si>
  <si>
    <t>La División de Sistemas no tiene priorizada el desarrollo de estos sistemas.
La Dinámica de la Universidad no permite que se de cumplimiento a tiempo ciertos requerimientos (Informe de Gestión).</t>
  </si>
  <si>
    <t>Retraso en el seguimiento proactivo, baja accesibilidad a la  información que soporta el sistema de gerencia del plan de desarrollo y la estrategia institucional para toma de desiciones oportunas</t>
  </si>
  <si>
    <t>Seguimiento periodico a las solicitudes de información</t>
  </si>
  <si>
    <t>Existe una metodología para la recopilación de la información de manera manual y en algunos sistemas de información que existen</t>
  </si>
  <si>
    <t>Acompañamiento a redes de trabajo de los objetivos institucionales.</t>
  </si>
  <si>
    <t>Aplicados efectivos y No Documentados</t>
  </si>
  <si>
    <t>Oficina de Planeación
Divisón de sistemas
Fuentes primarias de información</t>
  </si>
  <si>
    <t xml:space="preserve">Análisis de los procesos suceptibles de automatizar con las herramientas que se cuentan actualmente </t>
  </si>
  <si>
    <t xml:space="preserve">Número de procesos automatizados/Total de procesos identificados </t>
  </si>
  <si>
    <t>Falta de fortalecimiento de la Inteligencia Institucional, vigilancia del contexto y consolidación de los mecanismos para el uso de la misma</t>
  </si>
  <si>
    <t>Falta de competitividad 
Toma de decisiones no pertinentes con poco soporte en la información del contexto.
Pérdida de oportunidades para acceder a recursos y participación de proyectos.</t>
  </si>
  <si>
    <t>Falta de apropiación de la Vigilancia del Contexto</t>
  </si>
  <si>
    <t>No exiten un proceso al interior de la universidad que permita la vigilancia en todos los temas relacionados con la institución. Sólo se dan actividades desarrolladas en temas puntuales.</t>
  </si>
  <si>
    <t>Debilidad en la aprobación de las políticas, mecanismos y herramientas del sistema de vigilancia del contexto</t>
  </si>
  <si>
    <t>Falta de competitividad Institucional.
Toma de decisiones no pertinentes sin soporte en la información.
Perdida de oportunidades para la institución para acceder a recursos y participación de proyectos.</t>
  </si>
  <si>
    <t>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t>
  </si>
  <si>
    <t xml:space="preserve">Debilidad en la apropiacion de las políticas, mecanismos y herramientas del sistema de vigilancia 
</t>
  </si>
  <si>
    <t>Procedimiento vigilancia del contexto</t>
  </si>
  <si>
    <t>Reuniones del  grupo de análisis, con reuniones periodicas sobre temas del contexto.</t>
  </si>
  <si>
    <t>Reuniones del Comité Coordinador Integral de Gestión</t>
  </si>
  <si>
    <t>Semanal</t>
  </si>
  <si>
    <t>Direccion</t>
  </si>
  <si>
    <t xml:space="preserve">Generar alertas en el Comité Coordinador Integral de Gestión e instancias pertinentes para aprovechar oportunidades del contexto o generar alertas sobre riesgos </t>
  </si>
  <si>
    <t>Jefe de Planeación</t>
  </si>
  <si>
    <t>Socializar antes las instancias pertinentes la estategia de inteligencia institucional</t>
  </si>
  <si>
    <t>Decisiones tomadas / Número de informes socializados
Informes presentados del contexto 
Dependencias socializadas/Total de dependencias</t>
  </si>
  <si>
    <t xml:space="preserve">*Falta de un procedimiento donde se involucren todos los elementos constitutivos de un proyecto como lo es los elementos de infraestructura
</t>
  </si>
  <si>
    <t>*Imagen de la universidad por incumplimiento
*Posibles hallazgos por falta de planeación e incumplimiento
*Presión a los recursos económicos dentro de una vigencia
*Reprocesos y sobrecarga en el trabajo</t>
  </si>
  <si>
    <t xml:space="preserve">Presión a la Planta Física por compromisos en proyectos no articulados con la planeación del área Gestión Estratégica del Campus </t>
  </si>
  <si>
    <t>Diferentes dependencias de la Institución presentan y ejecutan proyectos con entidades externas  en las cuales se adquieren compromisos de disponibilidad de espacios sin la validación respectiva de la Oficina de Planeación</t>
  </si>
  <si>
    <t>Espacios efectivamente habilitados / Número de solicitudes de disponibilidad de espacios</t>
  </si>
  <si>
    <t>Socializar el procedimiento establecido</t>
  </si>
  <si>
    <t xml:space="preserve">Aclarar y socializar el proceso de administración de los espacios físicos </t>
  </si>
  <si>
    <t>Gestión Estratégica del Campus 
División de Servicios
Divisón de Sistemas</t>
  </si>
  <si>
    <t>Valorar el costo del espacio solicitado e informar a la Vicerrectoría Administrativa y a la dependencia involucrada para que den las soluciones correspondientes</t>
  </si>
  <si>
    <t>Gestión Estratégica del Campus</t>
  </si>
  <si>
    <t>Planeación</t>
  </si>
  <si>
    <t>Francisco Antonio Uribe Gómez</t>
  </si>
  <si>
    <t xml:space="preserve">Realizar una jornada de sensibilización para la ejecución de proyectos de operación comercial </t>
  </si>
  <si>
    <t xml:space="preserve">Oficina de Planeación </t>
  </si>
  <si>
    <t>Afectación de los activos de información  físicos y magnéticos de la oficina de planeación, por el manejo inadecuado de los mismso</t>
  </si>
  <si>
    <t>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t>
  </si>
  <si>
    <t xml:space="preserve">Falta de capacitación, sistematización y espacio físico 
Falta de organización en los archivos fisicos y magneticos por parte de los funcionarios 
Acceso de particulares de forma indiscriminada en la oficina </t>
  </si>
  <si>
    <t>Demoras en la entrega de información.
Obstáculos para ejecución de proyectos y perdida de información.
Hallazgos por parte de las diferentes auditorías realizadas a la oficina.
Costo asociado con la recuperación de la información</t>
  </si>
  <si>
    <t>Respaldo de los activios de información desde el proceso de Planeación</t>
  </si>
  <si>
    <t>Manejo del archivo físico acorde a las TRD</t>
  </si>
  <si>
    <t>N.A</t>
  </si>
  <si>
    <t>Otra</t>
  </si>
  <si>
    <t xml:space="preserve">
Se cuenta con el procedimiento del área de Asesoría para la Planeación Académica 113-PAC-01 Análisis del sector educativo, en el cual una de sus actividades analiza la incidencia de la creación de nuevos programas en los factores de capacidades. 
</t>
  </si>
  <si>
    <t>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t>
  </si>
  <si>
    <t xml:space="preserve">Revisión del manual de contratación e interventoría y supervisión y sugerencia de mejoras  a la Oficina Juídica y Revisión del flujograma de contratación </t>
  </si>
  <si>
    <t>Aplicados - No efectivos</t>
  </si>
  <si>
    <t xml:space="preserve">No se cumplan con los lineamientos planteados en el Sistema de Gerencia del PDI para garantizar la gestión efectiva del mismo </t>
  </si>
  <si>
    <t xml:space="preserve">Seguimiento inapropiado de los retos del PDI
Reporte ausente e  inadecuado por parte de las redes de trabajo del PDI
Falta de capacitación frente al tema del reporte 
Baja calidad del reporte a los retos estratégicos del PDI
</t>
  </si>
  <si>
    <t xml:space="preserve">Hallazgos por parte de los entes de control
Reprocesos en el reporte
Incumplimiento de los retos planteados en el PDI
Ausencia de información para la toma de decisiones 
</t>
  </si>
  <si>
    <t xml:space="preserve">Sistema de gerencia del Plan de Desarrollo Insitucional </t>
  </si>
  <si>
    <t>Sistema de información para el PDI</t>
  </si>
  <si>
    <t xml:space="preserve">Comité coordinador del Sistema Integral de Gestión </t>
  </si>
  <si>
    <t>Quincenal</t>
  </si>
  <si>
    <t xml:space="preserve">Realizar un análisis de la calidad del reporte identificando aquellas redes de trabajo que presentan baja calidad en la información reportada y realizar un proceso de acompañamiento con las mismas para suritr estas dificultades </t>
  </si>
  <si>
    <t>Generar espacios de capacitación en el tema de seguimiento y caliadd en el reporte</t>
  </si>
  <si>
    <t>Realizar revisión y actualización al Manual del Sistema de Gerencia del PDI, y socializar a las redes de trabajo el mismo</t>
  </si>
  <si>
    <t xml:space="preserve">Gerencia del Plan de Desarrollo Institucional
Gestión de Proyectos de Inversión
</t>
  </si>
  <si>
    <t xml:space="preserve">Oficina de Planeación y redes de trabajo </t>
  </si>
  <si>
    <t xml:space="preserve">Nivel cumplimiento del PDI en sus tres nivel
Nivel de apropiación de los parámetros del sistema de información estratégico
Nivel de implementación del sistema de gerencia </t>
  </si>
  <si>
    <t>Incumplimiento de los retos planteados en el PDI</t>
  </si>
  <si>
    <t>Formular e  implementar un procedimiento INTEGRAL  donde se involucren todos los elementos constitutivos de un proyecto como lo es los elementos de infrastructura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</si>
</sst>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9"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b/>
      <sz val="8"/>
      <color indexed="81"/>
      <name val="Tahoma"/>
      <family val="2"/>
    </font>
    <font>
      <sz val="8"/>
      <color indexed="81"/>
      <name val="Tahoma"/>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b/>
      <sz val="6"/>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8"/>
      <color indexed="81"/>
      <name val="Calibri"/>
      <family val="2"/>
      <scheme val="minor"/>
    </font>
    <font>
      <b/>
      <sz val="8"/>
      <color indexed="81"/>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8"/>
      <color indexed="8"/>
      <name val="Calibri"/>
      <family val="2"/>
      <scheme val="minor"/>
    </font>
    <font>
      <b/>
      <sz val="16"/>
      <color theme="1"/>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8" fillId="0" borderId="0" applyFont="0" applyFill="0" applyBorder="0" applyAlignment="0" applyProtection="0"/>
    <xf numFmtId="0" fontId="4" fillId="0" borderId="0"/>
  </cellStyleXfs>
  <cellXfs count="400">
    <xf numFmtId="0" fontId="0" fillId="0" borderId="0" xfId="0"/>
    <xf numFmtId="0" fontId="1"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10" fillId="0" borderId="0" xfId="0" applyFont="1" applyBorder="1" applyAlignment="1">
      <alignment vertical="top"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xf numFmtId="0" fontId="10" fillId="0" borderId="0" xfId="0" applyFont="1" applyFill="1" applyBorder="1" applyAlignment="1">
      <alignment vertical="top" wrapText="1"/>
    </xf>
    <xf numFmtId="0" fontId="13" fillId="0" borderId="0" xfId="0" applyFont="1" applyFill="1" applyBorder="1" applyAlignment="1">
      <alignment horizontal="center" vertical="center" textRotation="90" wrapText="1"/>
    </xf>
    <xf numFmtId="0" fontId="13" fillId="0" borderId="0" xfId="0" applyFont="1" applyFill="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center" vertical="center" wrapText="1"/>
    </xf>
    <xf numFmtId="0" fontId="1" fillId="2" borderId="17"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4" fillId="0" borderId="0" xfId="0" applyFont="1"/>
    <xf numFmtId="0" fontId="17" fillId="2" borderId="2" xfId="0" applyFont="1" applyFill="1" applyBorder="1" applyAlignment="1" applyProtection="1">
      <alignment horizontal="center" vertical="center"/>
    </xf>
    <xf numFmtId="164" fontId="16" fillId="3" borderId="2" xfId="0" applyNumberFormat="1"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center" wrapText="1"/>
    </xf>
    <xf numFmtId="0" fontId="24" fillId="0" borderId="2" xfId="0" applyFont="1" applyBorder="1" applyAlignment="1" applyProtection="1">
      <alignment horizontal="center" vertical="center" wrapText="1"/>
    </xf>
    <xf numFmtId="14" fontId="24" fillId="0" borderId="2" xfId="0" quotePrefix="1" applyNumberFormat="1" applyFont="1" applyBorder="1" applyAlignment="1" applyProtection="1">
      <alignment horizontal="center" vertical="center" wrapText="1"/>
    </xf>
    <xf numFmtId="0" fontId="17" fillId="2" borderId="22" xfId="0" applyFont="1" applyFill="1" applyBorder="1" applyAlignment="1" applyProtection="1">
      <alignment horizontal="left"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17" fillId="14" borderId="2"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4" xfId="0"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16" fillId="3" borderId="2" xfId="0" applyFont="1" applyFill="1" applyBorder="1" applyAlignment="1" applyProtection="1">
      <alignment horizontal="center" vertical="center" wrapText="1"/>
      <protection locked="0"/>
    </xf>
    <xf numFmtId="0" fontId="23" fillId="0" borderId="2" xfId="0" applyFont="1" applyBorder="1" applyAlignment="1" applyProtection="1">
      <alignment horizontal="right" vertical="top" wrapText="1"/>
    </xf>
    <xf numFmtId="0" fontId="24" fillId="0" borderId="2" xfId="0" applyFont="1" applyBorder="1" applyAlignment="1" applyProtection="1">
      <alignment horizontal="center" vertical="top" wrapText="1"/>
    </xf>
    <xf numFmtId="14" fontId="24" fillId="0" borderId="2" xfId="0" quotePrefix="1" applyNumberFormat="1" applyFont="1" applyBorder="1" applyAlignment="1" applyProtection="1">
      <alignment horizontal="center" vertical="top" wrapText="1"/>
    </xf>
    <xf numFmtId="0" fontId="16" fillId="2" borderId="17"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22" fillId="14" borderId="2" xfId="0" applyFont="1" applyFill="1" applyBorder="1" applyAlignment="1" applyProtection="1">
      <alignment horizontal="center" vertical="center" wrapText="1"/>
    </xf>
    <xf numFmtId="0" fontId="23" fillId="14" borderId="11" xfId="0" applyFont="1" applyFill="1" applyBorder="1" applyAlignment="1" applyProtection="1">
      <alignment horizontal="center" vertical="center" wrapText="1"/>
    </xf>
    <xf numFmtId="0" fontId="14" fillId="2" borderId="11" xfId="0" applyFont="1" applyFill="1" applyBorder="1" applyAlignment="1" applyProtection="1">
      <alignment vertical="center" wrapText="1"/>
      <protection locked="0"/>
    </xf>
    <xf numFmtId="0" fontId="14" fillId="2" borderId="2" xfId="0" applyFont="1" applyFill="1" applyBorder="1" applyAlignment="1" applyProtection="1">
      <alignment horizontal="center" vertical="center" wrapText="1"/>
      <protection locked="0"/>
    </xf>
    <xf numFmtId="0" fontId="14" fillId="2" borderId="14" xfId="0" applyFont="1" applyFill="1" applyBorder="1" applyAlignment="1" applyProtection="1">
      <alignment vertical="center" wrapText="1"/>
      <protection locked="0"/>
    </xf>
    <xf numFmtId="0" fontId="14" fillId="2" borderId="1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xf>
    <xf numFmtId="0" fontId="17" fillId="14" borderId="4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4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right" vertical="top" wrapText="1"/>
    </xf>
    <xf numFmtId="0" fontId="24" fillId="0" borderId="2" xfId="0" applyFont="1" applyFill="1" applyBorder="1" applyAlignment="1" applyProtection="1">
      <alignment horizontal="center" vertical="top" wrapText="1"/>
    </xf>
    <xf numFmtId="14" fontId="24" fillId="0" borderId="2" xfId="0" quotePrefix="1" applyNumberFormat="1" applyFont="1" applyFill="1" applyBorder="1" applyAlignment="1" applyProtection="1">
      <alignment horizontal="center" vertical="top" wrapText="1"/>
    </xf>
    <xf numFmtId="0" fontId="16" fillId="2" borderId="32"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27"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0" xfId="0" applyFont="1" applyFill="1" applyBorder="1" applyAlignment="1">
      <alignment horizontal="center" vertical="center" wrapText="1"/>
    </xf>
    <xf numFmtId="0" fontId="22" fillId="2" borderId="2" xfId="0" applyFont="1" applyFill="1" applyBorder="1" applyAlignment="1" applyProtection="1">
      <alignment horizontal="left" vertical="center" wrapText="1"/>
      <protection locked="0"/>
    </xf>
    <xf numFmtId="0" fontId="17"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13"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18" fillId="0" borderId="27" xfId="0" applyFont="1" applyBorder="1" applyAlignment="1">
      <alignment horizontal="center"/>
    </xf>
    <xf numFmtId="0" fontId="18" fillId="0" borderId="0" xfId="0" applyFont="1" applyBorder="1" applyAlignment="1">
      <alignment horizontal="center"/>
    </xf>
    <xf numFmtId="0" fontId="18" fillId="0" borderId="0" xfId="0" applyFont="1" applyBorder="1"/>
    <xf numFmtId="0" fontId="18" fillId="0" borderId="30" xfId="0" applyFont="1" applyBorder="1"/>
    <xf numFmtId="0" fontId="17" fillId="0" borderId="2" xfId="0" applyFont="1" applyBorder="1"/>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18" fillId="0" borderId="0" xfId="0" applyFont="1" applyAlignment="1">
      <alignment horizontal="center"/>
    </xf>
    <xf numFmtId="0" fontId="18" fillId="0" borderId="0" xfId="0" applyFont="1"/>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vertical="top" wrapText="1"/>
    </xf>
    <xf numFmtId="0" fontId="14" fillId="0" borderId="0" xfId="0" applyFont="1" applyBorder="1" applyAlignment="1">
      <alignment vertical="top" wrapText="1"/>
    </xf>
    <xf numFmtId="0" fontId="20" fillId="2" borderId="0" xfId="0" applyFont="1" applyFill="1" applyBorder="1" applyAlignment="1">
      <alignment horizontal="center" wrapText="1"/>
    </xf>
    <xf numFmtId="0" fontId="22" fillId="0" borderId="0" xfId="0" applyFont="1" applyBorder="1" applyAlignment="1">
      <alignment vertical="center" wrapText="1"/>
    </xf>
    <xf numFmtId="0" fontId="14" fillId="0" borderId="0" xfId="0" applyFont="1" applyBorder="1" applyAlignment="1">
      <alignment vertical="center"/>
    </xf>
    <xf numFmtId="0" fontId="17" fillId="2" borderId="11" xfId="0" applyFont="1" applyFill="1" applyBorder="1" applyAlignment="1">
      <alignment horizontal="center" vertical="center" wrapText="1"/>
    </xf>
    <xf numFmtId="0" fontId="14" fillId="0" borderId="0" xfId="0" applyFont="1" applyBorder="1" applyAlignment="1">
      <alignment horizontal="left" vertical="top" wrapText="1"/>
    </xf>
    <xf numFmtId="0" fontId="22" fillId="0" borderId="0" xfId="0" applyFont="1" applyBorder="1" applyAlignment="1">
      <alignment horizontal="center" vertical="center" wrapText="1"/>
    </xf>
    <xf numFmtId="0" fontId="22" fillId="0" borderId="26" xfId="0" applyFont="1" applyBorder="1" applyAlignment="1">
      <alignment horizontal="center" vertical="top" wrapText="1"/>
    </xf>
    <xf numFmtId="0" fontId="14" fillId="2" borderId="11" xfId="0" applyFont="1" applyFill="1" applyBorder="1" applyAlignment="1" applyProtection="1">
      <alignment vertical="center" wrapText="1"/>
      <protection hidden="1"/>
    </xf>
    <xf numFmtId="0" fontId="14" fillId="2" borderId="14" xfId="0" applyFont="1" applyFill="1" applyBorder="1" applyAlignment="1" applyProtection="1">
      <alignment vertical="center" wrapText="1"/>
      <protection hidden="1"/>
    </xf>
    <xf numFmtId="0" fontId="18" fillId="2" borderId="1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0" fillId="15" borderId="0" xfId="0" applyFill="1" applyAlignment="1">
      <alignment horizontal="center" vertical="center" wrapText="1"/>
    </xf>
    <xf numFmtId="0" fontId="32" fillId="15" borderId="0" xfId="0" applyFont="1" applyFill="1" applyAlignment="1">
      <alignment horizontal="center" vertical="center" wrapText="1"/>
    </xf>
    <xf numFmtId="0" fontId="34" fillId="15" borderId="37" xfId="0" applyFont="1" applyFill="1" applyBorder="1" applyAlignment="1">
      <alignment horizontal="center" vertical="center" wrapText="1"/>
    </xf>
    <xf numFmtId="0" fontId="3" fillId="15" borderId="26"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0" xfId="0" applyFont="1" applyFill="1" applyBorder="1" applyAlignment="1">
      <alignment vertical="center" wrapText="1"/>
    </xf>
    <xf numFmtId="0" fontId="3" fillId="2" borderId="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17" fillId="14" borderId="29" xfId="0" applyFont="1" applyFill="1" applyBorder="1" applyAlignment="1" applyProtection="1">
      <alignment horizontal="center" vertical="center" wrapText="1"/>
    </xf>
    <xf numFmtId="0" fontId="17" fillId="14" borderId="39"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 fillId="2" borderId="2" xfId="2" applyFont="1" applyFill="1" applyBorder="1" applyAlignment="1" applyProtection="1">
      <alignment horizontal="justify" vertical="center" wrapText="1"/>
      <protection locked="0"/>
    </xf>
    <xf numFmtId="0" fontId="1" fillId="15" borderId="11" xfId="0" applyFont="1" applyFill="1" applyBorder="1" applyAlignment="1" applyProtection="1">
      <alignment horizontal="center" vertical="center" wrapText="1"/>
      <protection locked="0"/>
    </xf>
    <xf numFmtId="0" fontId="1" fillId="15" borderId="34" xfId="0" applyFont="1" applyFill="1" applyBorder="1" applyAlignment="1" applyProtection="1">
      <alignment horizontal="center" vertical="center" wrapText="1"/>
      <protection locked="0"/>
    </xf>
    <xf numFmtId="0" fontId="1" fillId="15" borderId="11" xfId="2" applyFont="1" applyFill="1" applyBorder="1" applyAlignment="1" applyProtection="1">
      <alignment horizontal="justify" vertical="center" wrapText="1"/>
      <protection locked="0"/>
    </xf>
    <xf numFmtId="0" fontId="1" fillId="15" borderId="34" xfId="2" applyFont="1" applyFill="1" applyBorder="1" applyAlignment="1" applyProtection="1">
      <alignment horizontal="justify" vertical="center" wrapText="1"/>
      <protection locked="0"/>
    </xf>
    <xf numFmtId="0" fontId="1" fillId="15" borderId="1" xfId="2" applyFont="1" applyFill="1" applyBorder="1" applyAlignment="1" applyProtection="1">
      <alignment horizontal="justify"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xf>
    <xf numFmtId="0" fontId="28" fillId="0" borderId="34"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27" fillId="2" borderId="28"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wrapText="1"/>
      <protection locked="0"/>
    </xf>
    <xf numFmtId="0" fontId="22" fillId="2" borderId="46" xfId="0" applyFont="1" applyFill="1" applyBorder="1" applyAlignment="1" applyProtection="1">
      <alignment horizontal="center" vertical="center" wrapText="1"/>
      <protection locked="0"/>
    </xf>
    <xf numFmtId="0" fontId="22" fillId="2" borderId="47" xfId="0" applyFont="1" applyFill="1" applyBorder="1" applyAlignment="1" applyProtection="1">
      <alignment horizontal="center" vertical="center" wrapText="1"/>
      <protection locked="0"/>
    </xf>
    <xf numFmtId="0" fontId="17" fillId="14" borderId="22" xfId="0" applyFont="1" applyFill="1" applyBorder="1" applyAlignment="1" applyProtection="1">
      <alignment horizontal="center" vertical="center" wrapText="1"/>
    </xf>
    <xf numFmtId="0" fontId="17" fillId="14" borderId="50" xfId="0" applyFont="1" applyFill="1" applyBorder="1" applyAlignment="1" applyProtection="1">
      <alignment horizontal="center" vertical="center" wrapText="1"/>
    </xf>
    <xf numFmtId="0" fontId="17" fillId="14" borderId="4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22" fillId="14" borderId="22" xfId="0" applyFont="1" applyFill="1" applyBorder="1" applyAlignment="1" applyProtection="1">
      <alignment horizontal="center" vertical="center" wrapText="1"/>
    </xf>
    <xf numFmtId="0" fontId="22" fillId="14" borderId="50" xfId="0" applyFont="1" applyFill="1" applyBorder="1" applyAlignment="1" applyProtection="1">
      <alignment horizontal="center" vertical="center" wrapText="1"/>
    </xf>
    <xf numFmtId="0" fontId="22" fillId="14" borderId="42"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protection locked="0"/>
    </xf>
    <xf numFmtId="0" fontId="18" fillId="2" borderId="38"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wrapText="1"/>
      <protection locked="0"/>
    </xf>
    <xf numFmtId="0" fontId="17" fillId="14" borderId="1"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xf>
    <xf numFmtId="0" fontId="17" fillId="2" borderId="14" xfId="0" applyFont="1" applyFill="1" applyBorder="1" applyAlignment="1" applyProtection="1">
      <alignment horizontal="center" vertical="center" wrapText="1"/>
      <protection locked="0"/>
    </xf>
    <xf numFmtId="2" fontId="1" fillId="15" borderId="2" xfId="2"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xf>
    <xf numFmtId="0" fontId="15" fillId="2" borderId="29"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 fillId="15" borderId="2" xfId="2"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4"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7" fillId="14" borderId="20" xfId="0" applyFont="1" applyFill="1" applyBorder="1" applyAlignment="1" applyProtection="1">
      <alignment horizontal="center" vertical="center" wrapText="1"/>
    </xf>
    <xf numFmtId="0" fontId="17" fillId="14" borderId="9"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3" xfId="0" applyFont="1" applyFill="1" applyBorder="1" applyAlignment="1" applyProtection="1">
      <alignment horizontal="center" vertical="center" wrapText="1"/>
    </xf>
    <xf numFmtId="0" fontId="17" fillId="14" borderId="1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17" fillId="14" borderId="24"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7" fillId="14" borderId="45"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7" fillId="14" borderId="1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7" fillId="14" borderId="21" xfId="0" applyFont="1" applyFill="1" applyBorder="1" applyAlignment="1" applyProtection="1">
      <alignment horizontal="center" vertical="center" wrapText="1"/>
    </xf>
    <xf numFmtId="0" fontId="17" fillId="14" borderId="13"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10" borderId="2" xfId="1" applyNumberFormat="1"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10" borderId="14" xfId="1" applyNumberFormat="1"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14" fillId="10" borderId="2" xfId="0" applyFont="1" applyFill="1" applyBorder="1" applyAlignment="1" applyProtection="1">
      <alignment horizontal="center" vertical="center" wrapText="1"/>
      <protection locked="0"/>
    </xf>
    <xf numFmtId="0" fontId="22" fillId="2" borderId="4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38" xfId="0" applyFont="1" applyFill="1" applyBorder="1" applyAlignment="1" applyProtection="1">
      <alignment horizontal="center" vertical="center" wrapText="1"/>
      <protection locked="0"/>
    </xf>
    <xf numFmtId="0" fontId="14" fillId="10" borderId="35" xfId="0" applyFont="1" applyFill="1" applyBorder="1" applyAlignment="1" applyProtection="1">
      <alignment horizontal="center" vertical="center" wrapText="1"/>
      <protection locked="0"/>
    </xf>
    <xf numFmtId="0" fontId="14" fillId="10" borderId="31"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5" fillId="2" borderId="54"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9" fillId="2" borderId="51" xfId="0" applyFont="1" applyFill="1" applyBorder="1" applyAlignment="1" applyProtection="1">
      <alignment horizontal="center" vertical="center" wrapText="1"/>
    </xf>
    <xf numFmtId="0" fontId="19" fillId="2" borderId="55" xfId="0" applyFont="1" applyFill="1" applyBorder="1" applyAlignment="1" applyProtection="1">
      <alignment horizontal="center" vertical="center" wrapText="1"/>
    </xf>
    <xf numFmtId="0" fontId="18" fillId="14" borderId="2" xfId="0" applyFont="1" applyFill="1" applyBorder="1" applyProtection="1"/>
    <xf numFmtId="0" fontId="17" fillId="2" borderId="2" xfId="0"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7" fillId="14" borderId="53"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14" borderId="5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18" fillId="11" borderId="11" xfId="0" applyFont="1" applyFill="1" applyBorder="1" applyAlignment="1">
      <alignment horizontal="center" vertical="center"/>
    </xf>
    <xf numFmtId="0" fontId="18" fillId="11" borderId="1"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 xfId="0" applyFont="1" applyFill="1" applyBorder="1" applyAlignment="1">
      <alignment horizontal="center" vertical="center"/>
    </xf>
    <xf numFmtId="0" fontId="2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22" fillId="0" borderId="0" xfId="0" applyFont="1" applyBorder="1" applyAlignment="1">
      <alignment horizontal="left" vertical="center" wrapText="1"/>
    </xf>
    <xf numFmtId="0" fontId="20" fillId="2" borderId="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42" xfId="0" applyFont="1" applyBorder="1" applyAlignment="1">
      <alignment horizontal="center"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24" fillId="0" borderId="34" xfId="0" applyFont="1" applyBorder="1" applyAlignment="1">
      <alignment horizontal="center" vertical="center" wrapText="1"/>
    </xf>
    <xf numFmtId="0" fontId="24" fillId="0" borderId="1" xfId="0" applyFont="1" applyBorder="1" applyAlignment="1">
      <alignment horizontal="center" vertical="center" wrapText="1"/>
    </xf>
    <xf numFmtId="0" fontId="18" fillId="0" borderId="4" xfId="0" applyFont="1" applyBorder="1" applyAlignment="1">
      <alignment horizontal="center"/>
    </xf>
    <xf numFmtId="0" fontId="18" fillId="9" borderId="11" xfId="0" applyFont="1" applyFill="1" applyBorder="1" applyAlignment="1">
      <alignment horizontal="center" vertical="center"/>
    </xf>
    <xf numFmtId="0" fontId="18" fillId="9" borderId="1" xfId="0" applyFont="1" applyFill="1" applyBorder="1" applyAlignment="1">
      <alignment horizontal="center" vertical="center"/>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14" fillId="0" borderId="4" xfId="0" applyFont="1" applyBorder="1" applyAlignment="1">
      <alignment horizontal="center" vertical="top" wrapText="1"/>
    </xf>
    <xf numFmtId="0" fontId="18" fillId="0" borderId="12" xfId="0" applyFont="1" applyBorder="1" applyAlignment="1">
      <alignment horizontal="center"/>
    </xf>
    <xf numFmtId="0" fontId="14" fillId="0" borderId="2" xfId="0" applyFont="1" applyFill="1" applyBorder="1" applyAlignment="1">
      <alignment horizontal="center" vertical="center" wrapText="1"/>
    </xf>
    <xf numFmtId="0" fontId="22" fillId="0" borderId="23" xfId="0" applyFont="1" applyBorder="1" applyAlignment="1">
      <alignment horizontal="center" vertical="top" wrapText="1"/>
    </xf>
    <xf numFmtId="0" fontId="22" fillId="0" borderId="30" xfId="0" applyFont="1" applyBorder="1" applyAlignment="1">
      <alignment horizontal="center" vertical="top" wrapText="1"/>
    </xf>
    <xf numFmtId="0" fontId="22" fillId="0" borderId="9" xfId="0" applyFont="1" applyBorder="1" applyAlignment="1">
      <alignment horizontal="center" vertical="top" wrapText="1"/>
    </xf>
    <xf numFmtId="0" fontId="22" fillId="0" borderId="27" xfId="0" applyFont="1" applyBorder="1" applyAlignment="1">
      <alignment horizontal="center" vertical="top" wrapText="1"/>
    </xf>
    <xf numFmtId="0" fontId="18" fillId="0" borderId="0" xfId="0" applyFont="1" applyFill="1" applyBorder="1" applyAlignment="1">
      <alignment horizontal="center"/>
    </xf>
    <xf numFmtId="0" fontId="18" fillId="0" borderId="0" xfId="0" applyFont="1" applyBorder="1" applyAlignment="1">
      <alignment horizontal="center"/>
    </xf>
    <xf numFmtId="0" fontId="18" fillId="0" borderId="26" xfId="0" applyFont="1" applyBorder="1" applyAlignment="1">
      <alignment horizontal="center"/>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22" fillId="0" borderId="0" xfId="0" applyFont="1" applyBorder="1" applyAlignment="1">
      <alignment horizontal="center" vertical="top" wrapText="1"/>
    </xf>
    <xf numFmtId="0" fontId="14" fillId="0" borderId="0" xfId="0" applyFont="1" applyBorder="1" applyAlignment="1">
      <alignment horizontal="center" vertical="top" wrapText="1"/>
    </xf>
    <xf numFmtId="0" fontId="22" fillId="0" borderId="0" xfId="0" applyFont="1" applyBorder="1" applyAlignment="1">
      <alignment horizontal="left" vertical="top" wrapText="1"/>
    </xf>
    <xf numFmtId="0" fontId="20" fillId="2" borderId="0" xfId="0" applyFont="1" applyFill="1" applyBorder="1" applyAlignment="1">
      <alignment horizontal="center" vertical="center" textRotation="90" wrapText="1"/>
    </xf>
    <xf numFmtId="0" fontId="21" fillId="0" borderId="0" xfId="0" applyFont="1" applyBorder="1" applyAlignment="1">
      <alignment horizontal="justify" vertical="top" wrapText="1"/>
    </xf>
    <xf numFmtId="0" fontId="12" fillId="0"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2" fillId="0" borderId="2" xfId="0" applyFont="1" applyFill="1" applyBorder="1" applyAlignment="1">
      <alignment horizontal="center" vertical="center" textRotation="90"/>
    </xf>
    <xf numFmtId="0" fontId="22" fillId="0" borderId="35" xfId="0" applyFont="1" applyBorder="1" applyAlignment="1">
      <alignment horizontal="center" vertical="top"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17" fillId="4" borderId="1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20" fillId="2" borderId="0" xfId="0" applyFont="1" applyFill="1" applyBorder="1" applyAlignment="1">
      <alignment horizontal="center" wrapText="1"/>
    </xf>
    <xf numFmtId="0" fontId="22" fillId="0" borderId="31" xfId="0" applyFont="1" applyBorder="1" applyAlignment="1">
      <alignment horizontal="center" vertical="top" wrapText="1"/>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17" fillId="0" borderId="2" xfId="0" applyFont="1" applyBorder="1" applyAlignment="1">
      <alignment horizontal="center"/>
    </xf>
    <xf numFmtId="0" fontId="29" fillId="0" borderId="27" xfId="0" applyFont="1" applyBorder="1" applyAlignment="1">
      <alignment horizontal="center"/>
    </xf>
    <xf numFmtId="0" fontId="29" fillId="0" borderId="0" xfId="0" applyFont="1" applyBorder="1" applyAlignment="1">
      <alignment horizontal="center"/>
    </xf>
    <xf numFmtId="0" fontId="29" fillId="0" borderId="30" xfId="0" applyFont="1" applyBorder="1" applyAlignment="1">
      <alignment horizontal="center"/>
    </xf>
    <xf numFmtId="0" fontId="29" fillId="0" borderId="32" xfId="0" applyFont="1" applyBorder="1" applyAlignment="1">
      <alignment horizontal="center"/>
    </xf>
    <xf numFmtId="0" fontId="29" fillId="0" borderId="17" xfId="0" applyFont="1" applyBorder="1" applyAlignment="1">
      <alignment horizontal="center"/>
    </xf>
    <xf numFmtId="0" fontId="29" fillId="0" borderId="33" xfId="0" applyFont="1" applyBorder="1" applyAlignment="1">
      <alignment horizontal="center"/>
    </xf>
    <xf numFmtId="0" fontId="18" fillId="0" borderId="2" xfId="0" applyFont="1" applyBorder="1" applyAlignment="1">
      <alignment horizontal="left"/>
    </xf>
    <xf numFmtId="14" fontId="18" fillId="0" borderId="2" xfId="0" quotePrefix="1" applyNumberFormat="1" applyFont="1" applyBorder="1" applyAlignment="1" applyProtection="1">
      <alignment horizontal="left"/>
      <protection locked="0"/>
    </xf>
    <xf numFmtId="14" fontId="18" fillId="0" borderId="2" xfId="0"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22" fillId="0" borderId="4" xfId="0" applyFont="1" applyBorder="1" applyAlignment="1">
      <alignment horizontal="center" vertical="top" wrapText="1"/>
    </xf>
    <xf numFmtId="0" fontId="18" fillId="0" borderId="4" xfId="0" applyFont="1" applyBorder="1" applyAlignment="1">
      <alignment horizontal="center" vertical="top" wrapText="1"/>
    </xf>
    <xf numFmtId="0" fontId="22" fillId="0" borderId="8"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3" xfId="0" applyFont="1" applyBorder="1" applyAlignment="1">
      <alignment horizontal="left" vertical="center"/>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22" xfId="0" applyFont="1" applyBorder="1" applyAlignment="1">
      <alignment horizontal="center"/>
    </xf>
    <xf numFmtId="0" fontId="17" fillId="0" borderId="42" xfId="0" applyFont="1" applyBorder="1" applyAlignment="1">
      <alignment horizontal="center"/>
    </xf>
    <xf numFmtId="0" fontId="18" fillId="0" borderId="22" xfId="0" applyFont="1" applyBorder="1" applyAlignment="1">
      <alignment horizontal="center"/>
    </xf>
    <xf numFmtId="0" fontId="18" fillId="0" borderId="50" xfId="0" applyFont="1" applyBorder="1" applyAlignment="1">
      <alignment horizontal="center"/>
    </xf>
    <xf numFmtId="0" fontId="18" fillId="0" borderId="42" xfId="0" applyFont="1" applyBorder="1" applyAlignment="1">
      <alignment horizontal="center"/>
    </xf>
    <xf numFmtId="0" fontId="14" fillId="0" borderId="0" xfId="0" quotePrefix="1" applyFont="1" applyBorder="1" applyAlignment="1">
      <alignment horizontal="left" vertical="center" wrapText="1"/>
    </xf>
    <xf numFmtId="0" fontId="18" fillId="0" borderId="25" xfId="0" applyFont="1" applyBorder="1" applyAlignment="1">
      <alignment horizontal="center"/>
    </xf>
    <xf numFmtId="0" fontId="18" fillId="0" borderId="5" xfId="0" applyFont="1" applyBorder="1" applyAlignment="1">
      <alignment horizontal="center"/>
    </xf>
    <xf numFmtId="0" fontId="22" fillId="0" borderId="5" xfId="0" applyFont="1" applyBorder="1" applyAlignment="1">
      <alignment horizontal="center" vertical="top" wrapText="1"/>
    </xf>
    <xf numFmtId="0" fontId="10" fillId="0" borderId="23" xfId="0" applyFont="1" applyBorder="1" applyAlignment="1">
      <alignment horizontal="center" vertical="top" wrapText="1"/>
    </xf>
    <xf numFmtId="0" fontId="10" fillId="0" borderId="30" xfId="0" applyFont="1" applyBorder="1" applyAlignment="1">
      <alignment horizontal="center" vertical="top" wrapText="1"/>
    </xf>
    <xf numFmtId="0" fontId="10" fillId="0" borderId="31" xfId="0" applyFont="1" applyBorder="1" applyAlignment="1">
      <alignment horizontal="center" vertical="top"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22" fillId="13"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37" xfId="0" applyFont="1" applyFill="1" applyBorder="1" applyAlignment="1">
      <alignment horizontal="center" vertical="center" wrapText="1"/>
    </xf>
    <xf numFmtId="0" fontId="32" fillId="15" borderId="0" xfId="0" applyFont="1" applyFill="1" applyAlignment="1">
      <alignment horizontal="center" vertical="center" wrapText="1"/>
    </xf>
    <xf numFmtId="0" fontId="33" fillId="15" borderId="56" xfId="0" applyFont="1" applyFill="1" applyBorder="1" applyAlignment="1">
      <alignment horizontal="center"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4" fillId="15" borderId="59" xfId="0" applyFont="1" applyFill="1" applyBorder="1" applyAlignment="1">
      <alignment horizontal="left" vertical="center" wrapText="1"/>
    </xf>
    <xf numFmtId="0" fontId="34" fillId="15" borderId="36" xfId="0" applyFont="1" applyFill="1" applyBorder="1" applyAlignment="1">
      <alignment horizontal="left" vertical="center" wrapText="1"/>
    </xf>
    <xf numFmtId="0" fontId="34" fillId="15" borderId="25"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 fillId="15" borderId="59"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5" fillId="15" borderId="25"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59" xfId="0" applyFont="1" applyFill="1" applyBorder="1" applyAlignment="1">
      <alignment horizontal="center" vertical="center" wrapText="1"/>
    </xf>
    <xf numFmtId="0" fontId="35" fillId="15" borderId="37"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7" fillId="13" borderId="37" xfId="0" applyFont="1" applyFill="1" applyBorder="1" applyAlignment="1">
      <alignment horizontal="center" vertical="center" wrapText="1"/>
    </xf>
    <xf numFmtId="0" fontId="37" fillId="8" borderId="59"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5" fillId="15" borderId="13" xfId="0" applyFont="1" applyFill="1" applyBorder="1" applyAlignment="1">
      <alignment horizontal="center" vertical="center" wrapText="1"/>
    </xf>
    <xf numFmtId="0" fontId="34" fillId="15" borderId="21"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8" fillId="15" borderId="6" xfId="0" applyFont="1" applyFill="1" applyBorder="1" applyAlignment="1">
      <alignment horizontal="right" vertical="center" wrapText="1"/>
    </xf>
    <xf numFmtId="0" fontId="37" fillId="13" borderId="15"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4" fillId="15" borderId="20"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8" fillId="15" borderId="8" xfId="0" applyFont="1" applyFill="1" applyBorder="1" applyAlignment="1">
      <alignment horizontal="left" vertical="center" wrapText="1"/>
    </xf>
    <xf numFmtId="0" fontId="38" fillId="15" borderId="6" xfId="0" applyFont="1" applyFill="1" applyBorder="1" applyAlignment="1">
      <alignment horizontal="left" vertical="center" wrapText="1"/>
    </xf>
    <xf numFmtId="0" fontId="3" fillId="15" borderId="14" xfId="0" applyFont="1" applyFill="1" applyBorder="1" applyAlignment="1">
      <alignment horizontal="center" vertical="center" wrapText="1"/>
    </xf>
    <xf numFmtId="0" fontId="35" fillId="15" borderId="38" xfId="0" applyFont="1" applyFill="1" applyBorder="1" applyAlignment="1">
      <alignment horizontal="center" vertical="center" wrapText="1"/>
    </xf>
    <xf numFmtId="0" fontId="37" fillId="12" borderId="15" xfId="0" applyFont="1" applyFill="1" applyBorder="1" applyAlignment="1">
      <alignment horizontal="center" vertical="center" wrapText="1"/>
    </xf>
    <xf numFmtId="0" fontId="37" fillId="12" borderId="16" xfId="0" applyFont="1" applyFill="1" applyBorder="1" applyAlignment="1">
      <alignment horizontal="center" vertical="center" wrapText="1"/>
    </xf>
    <xf numFmtId="0" fontId="35" fillId="15" borderId="14" xfId="0" applyFont="1" applyFill="1" applyBorder="1" applyAlignment="1">
      <alignment horizontal="center" vertical="center" wrapText="1"/>
    </xf>
    <xf numFmtId="0" fontId="37" fillId="8" borderId="15" xfId="0" applyFont="1" applyFill="1" applyBorder="1" applyAlignment="1">
      <alignment horizontal="center" vertical="center" wrapText="1"/>
    </xf>
  </cellXfs>
  <cellStyles count="3">
    <cellStyle name="Normal" xfId="0" builtinId="0"/>
    <cellStyle name="Normal 2" xfId="2"/>
    <cellStyle name="Porcentaje" xfId="1" builtinId="5"/>
  </cellStyles>
  <dxfs count="60">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appserver.utp.edu.co/cas/login?service=http://reportes.utp.edu.co/aplicaciones/j_acegi_cas_security_check" TargetMode="External"/><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03-Seguimiento'!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13</xdr:col>
      <xdr:colOff>440532</xdr:colOff>
      <xdr:row>30</xdr:row>
      <xdr:rowOff>131138</xdr:rowOff>
    </xdr:from>
    <xdr:to>
      <xdr:col>15</xdr:col>
      <xdr:colOff>559594</xdr:colOff>
      <xdr:row>34</xdr:row>
      <xdr:rowOff>83344</xdr:rowOff>
    </xdr:to>
    <xdr:sp macro="" textlink="">
      <xdr:nvSpPr>
        <xdr:cNvPr id="10" name="9 Rectángulo redondeado">
          <a:hlinkClick xmlns:r="http://schemas.openxmlformats.org/officeDocument/2006/relationships" r:id="rId1"/>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17</xdr:col>
      <xdr:colOff>591119</xdr:colOff>
      <xdr:row>30</xdr:row>
      <xdr:rowOff>108832</xdr:rowOff>
    </xdr:from>
    <xdr:to>
      <xdr:col>18</xdr:col>
      <xdr:colOff>1178717</xdr:colOff>
      <xdr:row>34</xdr:row>
      <xdr:rowOff>28450</xdr:rowOff>
    </xdr:to>
    <xdr:sp macro="" textlink="">
      <xdr:nvSpPr>
        <xdr:cNvPr id="11" name="10 Rectángulo redondeado">
          <a:hlinkClick xmlns:r="http://schemas.openxmlformats.org/officeDocument/2006/relationships" r:id="rId2"/>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15</xdr:col>
      <xdr:colOff>130969</xdr:colOff>
      <xdr:row>35</xdr:row>
      <xdr:rowOff>83342</xdr:rowOff>
    </xdr:from>
    <xdr:to>
      <xdr:col>17</xdr:col>
      <xdr:colOff>935899</xdr:colOff>
      <xdr:row>40</xdr:row>
      <xdr:rowOff>95248</xdr:rowOff>
    </xdr:to>
    <xdr:sp macro="" textlink="">
      <xdr:nvSpPr>
        <xdr:cNvPr id="12" name="11 Rectángulo redondeado">
          <a:hlinkClick xmlns:r="http://schemas.openxmlformats.org/officeDocument/2006/relationships" r:id="rId3"/>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15</xdr:col>
      <xdr:colOff>714375</xdr:colOff>
      <xdr:row>30</xdr:row>
      <xdr:rowOff>95250</xdr:rowOff>
    </xdr:from>
    <xdr:to>
      <xdr:col>17</xdr:col>
      <xdr:colOff>452437</xdr:colOff>
      <xdr:row>34</xdr:row>
      <xdr:rowOff>47456</xdr:rowOff>
    </xdr:to>
    <xdr:sp macro="" textlink="">
      <xdr:nvSpPr>
        <xdr:cNvPr id="8" name="7 Rectángulo redondeado">
          <a:hlinkClick xmlns:r="http://schemas.openxmlformats.org/officeDocument/2006/relationships" r:id="rId4"/>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18</xdr:col>
      <xdr:colOff>1309687</xdr:colOff>
      <xdr:row>30</xdr:row>
      <xdr:rowOff>95250</xdr:rowOff>
    </xdr:from>
    <xdr:to>
      <xdr:col>19</xdr:col>
      <xdr:colOff>1153535</xdr:colOff>
      <xdr:row>34</xdr:row>
      <xdr:rowOff>22225</xdr:rowOff>
    </xdr:to>
    <xdr:sp macro="" textlink="">
      <xdr:nvSpPr>
        <xdr:cNvPr id="7" name="5 Rectángulo redondeado">
          <a:hlinkClick xmlns:r="http://schemas.openxmlformats.org/officeDocument/2006/relationships" r:id="rId6"/>
        </xdr:cNvPr>
        <xdr:cNvSpPr/>
      </xdr:nvSpPr>
      <xdr:spPr>
        <a:xfrm>
          <a:off x="21276468" y="18680906"/>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21</xdr:row>
      <xdr:rowOff>34925</xdr:rowOff>
    </xdr:from>
    <xdr:to>
      <xdr:col>17</xdr:col>
      <xdr:colOff>0</xdr:colOff>
      <xdr:row>26</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33</xdr:row>
      <xdr:rowOff>137319</xdr:rowOff>
    </xdr:from>
    <xdr:to>
      <xdr:col>10</xdr:col>
      <xdr:colOff>1309688</xdr:colOff>
      <xdr:row>37</xdr:row>
      <xdr:rowOff>71437</xdr:rowOff>
    </xdr:to>
    <xdr:sp macro="" textlink="">
      <xdr:nvSpPr>
        <xdr:cNvPr id="5" name="4 Rectángulo redondeado">
          <a:hlinkClick xmlns:r="http://schemas.openxmlformats.org/officeDocument/2006/relationships" r:id="rId2"/>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33</xdr:row>
      <xdr:rowOff>89695</xdr:rowOff>
    </xdr:from>
    <xdr:to>
      <xdr:col>12</xdr:col>
      <xdr:colOff>107155</xdr:colOff>
      <xdr:row>37</xdr:row>
      <xdr:rowOff>11906</xdr:rowOff>
    </xdr:to>
    <xdr:sp macro="" textlink="">
      <xdr:nvSpPr>
        <xdr:cNvPr id="6" name="5 Rectángulo redondeado">
          <a:hlinkClick xmlns:r="http://schemas.openxmlformats.org/officeDocument/2006/relationships" r:id="rId3"/>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33</xdr:row>
      <xdr:rowOff>159883</xdr:rowOff>
    </xdr:from>
    <xdr:to>
      <xdr:col>9</xdr:col>
      <xdr:colOff>952500</xdr:colOff>
      <xdr:row>37</xdr:row>
      <xdr:rowOff>71436</xdr:rowOff>
    </xdr:to>
    <xdr:sp macro="" textlink="">
      <xdr:nvSpPr>
        <xdr:cNvPr id="7" name="6 Rectángulo redondeado">
          <a:hlinkClick xmlns:r="http://schemas.openxmlformats.org/officeDocument/2006/relationships" r:id="rId4"/>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38</xdr:row>
      <xdr:rowOff>89694</xdr:rowOff>
    </xdr:from>
    <xdr:to>
      <xdr:col>11</xdr:col>
      <xdr:colOff>530793</xdr:colOff>
      <xdr:row>43</xdr:row>
      <xdr:rowOff>11905</xdr:rowOff>
    </xdr:to>
    <xdr:sp macro="" textlink="">
      <xdr:nvSpPr>
        <xdr:cNvPr id="9" name="8 Rectángulo redondeado">
          <a:hlinkClick xmlns:r="http://schemas.openxmlformats.org/officeDocument/2006/relationships" r:id="rId5"/>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12</xdr:col>
      <xdr:colOff>238125</xdr:colOff>
      <xdr:row>33</xdr:row>
      <xdr:rowOff>111125</xdr:rowOff>
    </xdr:from>
    <xdr:to>
      <xdr:col>12</xdr:col>
      <xdr:colOff>1558348</xdr:colOff>
      <xdr:row>37</xdr:row>
      <xdr:rowOff>69850</xdr:rowOff>
    </xdr:to>
    <xdr:sp macro="" textlink="">
      <xdr:nvSpPr>
        <xdr:cNvPr id="8" name="5 Rectángulo redondeado">
          <a:hlinkClick xmlns:r="http://schemas.openxmlformats.org/officeDocument/2006/relationships" r:id="rId7"/>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285751</xdr:colOff>
      <xdr:row>29</xdr:row>
      <xdr:rowOff>158750</xdr:rowOff>
    </xdr:from>
    <xdr:to>
      <xdr:col>15</xdr:col>
      <xdr:colOff>963037</xdr:colOff>
      <xdr:row>33</xdr:row>
      <xdr:rowOff>85725</xdr:rowOff>
    </xdr:to>
    <xdr:sp macro="" textlink="">
      <xdr:nvSpPr>
        <xdr:cNvPr id="6" name="5 Rectángulo redondeado">
          <a:hlinkClick xmlns:r="http://schemas.openxmlformats.org/officeDocument/2006/relationships" r:id="rId1"/>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15</xdr:col>
      <xdr:colOff>1219199</xdr:colOff>
      <xdr:row>29</xdr:row>
      <xdr:rowOff>152400</xdr:rowOff>
    </xdr:from>
    <xdr:to>
      <xdr:col>16</xdr:col>
      <xdr:colOff>210128</xdr:colOff>
      <xdr:row>33</xdr:row>
      <xdr:rowOff>66964</xdr:rowOff>
    </xdr:to>
    <xdr:sp macro="" textlink="">
      <xdr:nvSpPr>
        <xdr:cNvPr id="7" name="6 Rectángulo redondeado">
          <a:hlinkClick xmlns:r="http://schemas.openxmlformats.org/officeDocument/2006/relationships" r:id="rId2"/>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29</xdr:row>
      <xdr:rowOff>133350</xdr:rowOff>
    </xdr:from>
    <xdr:to>
      <xdr:col>13</xdr:col>
      <xdr:colOff>886836</xdr:colOff>
      <xdr:row>33</xdr:row>
      <xdr:rowOff>60325</xdr:rowOff>
    </xdr:to>
    <xdr:sp macro="" textlink="">
      <xdr:nvSpPr>
        <xdr:cNvPr id="9" name="8 Rectángulo redondeado">
          <a:hlinkClick xmlns:r="http://schemas.openxmlformats.org/officeDocument/2006/relationships" r:id="rId3"/>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34</xdr:row>
      <xdr:rowOff>19050</xdr:rowOff>
    </xdr:from>
    <xdr:to>
      <xdr:col>15</xdr:col>
      <xdr:colOff>1628775</xdr:colOff>
      <xdr:row>39</xdr:row>
      <xdr:rowOff>28575</xdr:rowOff>
    </xdr:to>
    <xdr:sp macro="" textlink="">
      <xdr:nvSpPr>
        <xdr:cNvPr id="8" name="7 Rectángulo redondeado">
          <a:hlinkClick xmlns:r="http://schemas.openxmlformats.org/officeDocument/2006/relationships" r:id="rId4"/>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16</xdr:col>
      <xdr:colOff>369094</xdr:colOff>
      <xdr:row>30</xdr:row>
      <xdr:rowOff>11906</xdr:rowOff>
    </xdr:from>
    <xdr:to>
      <xdr:col>17</xdr:col>
      <xdr:colOff>1070192</xdr:colOff>
      <xdr:row>33</xdr:row>
      <xdr:rowOff>105568</xdr:rowOff>
    </xdr:to>
    <xdr:sp macro="" textlink="">
      <xdr:nvSpPr>
        <xdr:cNvPr id="12" name="5 Rectángulo redondeado">
          <a:hlinkClick xmlns:r="http://schemas.openxmlformats.org/officeDocument/2006/relationships" r:id="rId6"/>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78</xdr:row>
      <xdr:rowOff>137583</xdr:rowOff>
    </xdr:from>
    <xdr:to>
      <xdr:col>7</xdr:col>
      <xdr:colOff>145521</xdr:colOff>
      <xdr:row>82</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78</xdr:row>
      <xdr:rowOff>137583</xdr:rowOff>
    </xdr:from>
    <xdr:to>
      <xdr:col>11</xdr:col>
      <xdr:colOff>360317</xdr:colOff>
      <xdr:row>82</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78</xdr:row>
      <xdr:rowOff>139891</xdr:rowOff>
    </xdr:from>
    <xdr:to>
      <xdr:col>13</xdr:col>
      <xdr:colOff>453786</xdr:colOff>
      <xdr:row>82</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83</xdr:row>
      <xdr:rowOff>60371</xdr:rowOff>
    </xdr:from>
    <xdr:to>
      <xdr:col>12</xdr:col>
      <xdr:colOff>533737</xdr:colOff>
      <xdr:row>87</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3362</xdr:colOff>
      <xdr:row>3</xdr:row>
      <xdr:rowOff>9525</xdr:rowOff>
    </xdr:from>
    <xdr:to>
      <xdr:col>0</xdr:col>
      <xdr:colOff>1209675</xdr:colOff>
      <xdr:row>6</xdr:row>
      <xdr:rowOff>1840006</xdr:rowOff>
    </xdr:to>
    <xdr:cxnSp macro="">
      <xdr:nvCxnSpPr>
        <xdr:cNvPr id="2" name="2 Conector recto"/>
        <xdr:cNvCxnSpPr/>
      </xdr:nvCxnSpPr>
      <xdr:spPr>
        <a:xfrm flipH="1">
          <a:off x="3362" y="800100"/>
          <a:ext cx="1206313" cy="2859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15</xdr:row>
      <xdr:rowOff>33618</xdr:rowOff>
    </xdr:from>
    <xdr:to>
      <xdr:col>1</xdr:col>
      <xdr:colOff>0</xdr:colOff>
      <xdr:row>19</xdr:row>
      <xdr:rowOff>0</xdr:rowOff>
    </xdr:to>
    <xdr:cxnSp macro="">
      <xdr:nvCxnSpPr>
        <xdr:cNvPr id="3" name="5 Conector recto"/>
        <xdr:cNvCxnSpPr/>
      </xdr:nvCxnSpPr>
      <xdr:spPr>
        <a:xfrm flipH="1">
          <a:off x="1" y="92538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28</xdr:row>
      <xdr:rowOff>66675</xdr:rowOff>
    </xdr:from>
    <xdr:to>
      <xdr:col>5</xdr:col>
      <xdr:colOff>405871</xdr:colOff>
      <xdr:row>31</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28</xdr:row>
      <xdr:rowOff>66675</xdr:rowOff>
    </xdr:from>
    <xdr:to>
      <xdr:col>7</xdr:col>
      <xdr:colOff>146533</xdr:colOff>
      <xdr:row>31</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28</xdr:row>
      <xdr:rowOff>68983</xdr:rowOff>
    </xdr:from>
    <xdr:to>
      <xdr:col>8</xdr:col>
      <xdr:colOff>749061</xdr:colOff>
      <xdr:row>31</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32</xdr:row>
      <xdr:rowOff>135513</xdr:rowOff>
    </xdr:from>
    <xdr:to>
      <xdr:col>7</xdr:col>
      <xdr:colOff>976120</xdr:colOff>
      <xdr:row>37</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1048569"/>
  <sheetViews>
    <sheetView tabSelected="1" topLeftCell="A5" zoomScale="90" zoomScaleNormal="90" zoomScaleSheetLayoutView="130" workbookViewId="0">
      <selection activeCell="U24" sqref="U24:U26"/>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5703125" style="4" customWidth="1"/>
    <col min="7" max="7" width="18.7109375" style="4" customWidth="1"/>
    <col min="8" max="8" width="18.85546875" style="4" customWidth="1"/>
    <col min="9" max="9" width="14.7109375" style="4" customWidth="1"/>
    <col min="10" max="10" width="12.5703125" style="4" customWidth="1"/>
    <col min="11" max="11" width="5.42578125" style="4" hidden="1" customWidth="1"/>
    <col min="12" max="12" width="5.42578125" style="4" customWidth="1"/>
    <col min="13" max="13" width="25" style="4" customWidth="1"/>
    <col min="14" max="14" width="15.7109375" style="4" customWidth="1"/>
    <col min="15" max="15" width="9.140625" style="4" customWidth="1"/>
    <col min="16" max="16" width="16" style="4" customWidth="1"/>
    <col min="17" max="17" width="14.42578125" style="4" customWidth="1"/>
    <col min="18" max="18" width="18" style="3" customWidth="1"/>
    <col min="19" max="20" width="22.140625" style="3" customWidth="1"/>
    <col min="21" max="21" width="17" style="3" customWidth="1"/>
    <col min="22" max="16384" width="11.42578125" style="3"/>
  </cols>
  <sheetData>
    <row r="1" spans="1:21" s="1" customFormat="1" ht="18.75" customHeight="1" x14ac:dyDescent="0.2">
      <c r="A1" s="65"/>
      <c r="B1" s="66"/>
      <c r="C1" s="66"/>
      <c r="D1" s="45"/>
      <c r="E1" s="45"/>
      <c r="F1" s="45"/>
      <c r="G1" s="45"/>
      <c r="H1" s="45"/>
      <c r="I1" s="45"/>
      <c r="J1" s="45"/>
      <c r="K1" s="45"/>
      <c r="L1" s="45"/>
      <c r="M1" s="45"/>
      <c r="N1" s="45"/>
      <c r="O1" s="45"/>
      <c r="P1" s="45"/>
      <c r="Q1" s="167"/>
      <c r="R1" s="46"/>
      <c r="S1" s="69"/>
      <c r="T1" s="42" t="s">
        <v>9</v>
      </c>
      <c r="U1" s="43" t="s">
        <v>85</v>
      </c>
    </row>
    <row r="2" spans="1:21" s="1" customFormat="1" ht="18.75" customHeight="1" x14ac:dyDescent="0.2">
      <c r="A2" s="67"/>
      <c r="B2" s="68"/>
      <c r="C2" s="68"/>
      <c r="D2" s="177" t="s">
        <v>95</v>
      </c>
      <c r="E2" s="177"/>
      <c r="F2" s="177"/>
      <c r="G2" s="177"/>
      <c r="H2" s="177"/>
      <c r="I2" s="177"/>
      <c r="J2" s="177"/>
      <c r="K2" s="177"/>
      <c r="L2" s="177"/>
      <c r="M2" s="177"/>
      <c r="N2" s="177"/>
      <c r="O2" s="177"/>
      <c r="P2" s="177"/>
      <c r="Q2" s="168"/>
      <c r="R2" s="46"/>
      <c r="S2" s="69"/>
      <c r="T2" s="62" t="s">
        <v>10</v>
      </c>
      <c r="U2" s="63">
        <v>2</v>
      </c>
    </row>
    <row r="3" spans="1:21" s="1" customFormat="1" ht="18.75" customHeight="1" x14ac:dyDescent="0.2">
      <c r="A3" s="67"/>
      <c r="B3" s="68"/>
      <c r="C3" s="68"/>
      <c r="D3" s="177" t="s">
        <v>68</v>
      </c>
      <c r="E3" s="177"/>
      <c r="F3" s="177"/>
      <c r="G3" s="177"/>
      <c r="H3" s="177"/>
      <c r="I3" s="177"/>
      <c r="J3" s="177"/>
      <c r="K3" s="177"/>
      <c r="L3" s="177"/>
      <c r="M3" s="177"/>
      <c r="N3" s="177"/>
      <c r="O3" s="177"/>
      <c r="P3" s="177"/>
      <c r="Q3" s="168"/>
      <c r="R3" s="46"/>
      <c r="S3" s="69"/>
      <c r="T3" s="62" t="s">
        <v>11</v>
      </c>
      <c r="U3" s="64" t="s">
        <v>139</v>
      </c>
    </row>
    <row r="4" spans="1:21" s="1" customFormat="1" ht="19.5" customHeight="1" x14ac:dyDescent="0.2">
      <c r="A4" s="67"/>
      <c r="B4" s="68"/>
      <c r="C4" s="68"/>
      <c r="D4" s="177"/>
      <c r="E4" s="177"/>
      <c r="F4" s="177"/>
      <c r="G4" s="177"/>
      <c r="H4" s="177"/>
      <c r="I4" s="177"/>
      <c r="J4" s="177"/>
      <c r="K4" s="177"/>
      <c r="L4" s="177"/>
      <c r="M4" s="177"/>
      <c r="N4" s="177"/>
      <c r="O4" s="177"/>
      <c r="P4" s="177"/>
      <c r="Q4" s="168"/>
      <c r="R4" s="46"/>
      <c r="S4" s="69"/>
      <c r="T4" s="62" t="s">
        <v>86</v>
      </c>
      <c r="U4" s="63" t="s">
        <v>131</v>
      </c>
    </row>
    <row r="5" spans="1:21" s="1" customFormat="1" ht="29.25" customHeight="1" x14ac:dyDescent="0.2">
      <c r="A5" s="180" t="s">
        <v>151</v>
      </c>
      <c r="B5" s="180"/>
      <c r="C5" s="180"/>
      <c r="D5" s="166" t="s">
        <v>342</v>
      </c>
      <c r="E5" s="166"/>
      <c r="F5" s="166"/>
      <c r="G5" s="166"/>
      <c r="H5" s="71" t="s">
        <v>70</v>
      </c>
      <c r="I5" s="166" t="s">
        <v>343</v>
      </c>
      <c r="J5" s="166"/>
      <c r="K5" s="166"/>
      <c r="L5" s="166"/>
      <c r="M5" s="166"/>
      <c r="N5" s="166"/>
      <c r="O5" s="166"/>
      <c r="P5" s="166"/>
      <c r="Q5" s="166"/>
      <c r="R5" s="70" t="s">
        <v>71</v>
      </c>
      <c r="S5" s="171">
        <v>42053</v>
      </c>
      <c r="T5" s="172"/>
      <c r="U5" s="173"/>
    </row>
    <row r="6" spans="1:21" s="1" customFormat="1" ht="66" customHeight="1" x14ac:dyDescent="0.2">
      <c r="A6" s="181" t="s">
        <v>69</v>
      </c>
      <c r="B6" s="182"/>
      <c r="C6" s="183"/>
      <c r="D6" s="146" t="s">
        <v>355</v>
      </c>
      <c r="E6" s="146"/>
      <c r="F6" s="146"/>
      <c r="G6" s="146"/>
      <c r="H6" s="146"/>
      <c r="I6" s="146"/>
      <c r="J6" s="146"/>
      <c r="K6" s="146"/>
      <c r="L6" s="146"/>
      <c r="M6" s="146"/>
      <c r="N6" s="146"/>
      <c r="O6" s="146"/>
      <c r="P6" s="146"/>
      <c r="Q6" s="146"/>
      <c r="R6" s="146"/>
      <c r="S6" s="146"/>
      <c r="T6" s="146"/>
      <c r="U6" s="147"/>
    </row>
    <row r="7" spans="1:21" s="1" customFormat="1" ht="34.5" customHeight="1" x14ac:dyDescent="0.2">
      <c r="A7" s="116" t="s">
        <v>72</v>
      </c>
      <c r="B7" s="150" t="s">
        <v>116</v>
      </c>
      <c r="C7" s="151"/>
      <c r="D7" s="151"/>
      <c r="E7" s="151"/>
      <c r="F7" s="152"/>
      <c r="G7" s="150" t="s">
        <v>117</v>
      </c>
      <c r="H7" s="151"/>
      <c r="I7" s="152"/>
      <c r="J7" s="150" t="s">
        <v>102</v>
      </c>
      <c r="K7" s="151"/>
      <c r="L7" s="151"/>
      <c r="M7" s="151"/>
      <c r="N7" s="151"/>
      <c r="O7" s="151"/>
      <c r="P7" s="152"/>
      <c r="Q7" s="174" t="s">
        <v>110</v>
      </c>
      <c r="R7" s="150" t="s">
        <v>118</v>
      </c>
      <c r="S7" s="151"/>
      <c r="T7" s="151"/>
      <c r="U7" s="151"/>
    </row>
    <row r="8" spans="1:21" s="2" customFormat="1" ht="44.25" customHeight="1" x14ac:dyDescent="0.2">
      <c r="A8" s="117"/>
      <c r="B8" s="50" t="s">
        <v>101</v>
      </c>
      <c r="C8" s="50" t="s">
        <v>4</v>
      </c>
      <c r="D8" s="50" t="s">
        <v>0</v>
      </c>
      <c r="E8" s="50" t="s">
        <v>39</v>
      </c>
      <c r="F8" s="50" t="s">
        <v>40</v>
      </c>
      <c r="G8" s="50" t="s">
        <v>5</v>
      </c>
      <c r="H8" s="50" t="s">
        <v>6</v>
      </c>
      <c r="I8" s="50" t="s">
        <v>67</v>
      </c>
      <c r="J8" s="155" t="s">
        <v>7</v>
      </c>
      <c r="K8" s="156"/>
      <c r="L8" s="157"/>
      <c r="M8" s="51" t="s">
        <v>128</v>
      </c>
      <c r="N8" s="51" t="s">
        <v>16</v>
      </c>
      <c r="O8" s="51" t="s">
        <v>17</v>
      </c>
      <c r="P8" s="52" t="s">
        <v>99</v>
      </c>
      <c r="Q8" s="175"/>
      <c r="R8" s="33" t="s">
        <v>97</v>
      </c>
      <c r="S8" s="33" t="s">
        <v>100</v>
      </c>
      <c r="T8" s="57" t="s">
        <v>148</v>
      </c>
      <c r="U8" s="58" t="s">
        <v>41</v>
      </c>
    </row>
    <row r="9" spans="1:21" s="2" customFormat="1" ht="117" customHeight="1" x14ac:dyDescent="0.2">
      <c r="A9" s="148">
        <v>1</v>
      </c>
      <c r="B9" s="118" t="s">
        <v>187</v>
      </c>
      <c r="C9" s="118" t="s">
        <v>276</v>
      </c>
      <c r="D9" s="118" t="s">
        <v>277</v>
      </c>
      <c r="E9" s="118" t="s">
        <v>278</v>
      </c>
      <c r="F9" s="118" t="s">
        <v>279</v>
      </c>
      <c r="G9" s="153" t="s">
        <v>280</v>
      </c>
      <c r="H9" s="153" t="s">
        <v>271</v>
      </c>
      <c r="I9" s="144">
        <f>IF(AND(G9="ALTA",H9="ALTO"),9,IF(AND(G9="MEDIA",H9="ALTO"),6,IF(AND(G9="BAJA",H9="ALTO"),3,IF(AND(G9="ALTA",H9="MEDIO"),6,IF(AND(G9="MEDIA",H9="MEDIO"),4,IF(AND(G9="BAJA",H9="MEDIO"),2,IF(AND(G9="ALTA",H9="BAJO"),3,IF(AND(G9="MEDIA",H9="BAJO"),2,1))))))))</f>
        <v>9</v>
      </c>
      <c r="J9" s="53" t="s">
        <v>286</v>
      </c>
      <c r="K9" s="98">
        <f>IF(J9="Documentados Aplicados y Efectivos",1,IF(J9="No existen",5,IF(J9="No aplicados",4,IF(J9="Aplicados - No Efectivos",3,IF(J9="Aplicados efectivos y No Documentados",2,0)))))</f>
        <v>1</v>
      </c>
      <c r="L9" s="134">
        <f>ROUND(AVERAGEIF(K9:K11,"&gt;0"),0)</f>
        <v>1</v>
      </c>
      <c r="M9" s="110" t="s">
        <v>281</v>
      </c>
      <c r="N9" s="110" t="s">
        <v>282</v>
      </c>
      <c r="O9" s="110" t="s">
        <v>283</v>
      </c>
      <c r="P9" s="137">
        <f>ROUND((I9*L9),0)</f>
        <v>9</v>
      </c>
      <c r="Q9" s="131" t="str">
        <f>IF(P9&gt;=12,"GRAVE", IF(P9&lt;=3, "LEVE", "MODERADO"))</f>
        <v>MODERADO</v>
      </c>
      <c r="R9" s="100" t="s">
        <v>146</v>
      </c>
      <c r="S9" s="59" t="s">
        <v>356</v>
      </c>
      <c r="T9" s="59" t="s">
        <v>287</v>
      </c>
      <c r="U9" s="169" t="s">
        <v>290</v>
      </c>
    </row>
    <row r="10" spans="1:21" s="2" customFormat="1" ht="151.5" customHeight="1" x14ac:dyDescent="0.2">
      <c r="A10" s="149"/>
      <c r="B10" s="119"/>
      <c r="C10" s="119"/>
      <c r="D10" s="119"/>
      <c r="E10" s="119"/>
      <c r="F10" s="119"/>
      <c r="G10" s="154"/>
      <c r="H10" s="154"/>
      <c r="I10" s="145"/>
      <c r="J10" s="53" t="s">
        <v>286</v>
      </c>
      <c r="K10" s="98">
        <f t="shared" ref="K10:K26" si="0">IF(J10="Documentados Aplicados y Efectivos",1,IF(J10="No existen",5,IF(J10="No aplicados",4,IF(J10="Aplicados - No Efectivos",3,IF(J10="Aplicados efectivos y No Documentados",2,0)))))</f>
        <v>1</v>
      </c>
      <c r="L10" s="135"/>
      <c r="M10" s="110" t="s">
        <v>284</v>
      </c>
      <c r="N10" s="110" t="s">
        <v>282</v>
      </c>
      <c r="O10" s="110" t="s">
        <v>283</v>
      </c>
      <c r="P10" s="138"/>
      <c r="Q10" s="132"/>
      <c r="R10" s="100" t="s">
        <v>144</v>
      </c>
      <c r="S10" s="59" t="s">
        <v>288</v>
      </c>
      <c r="T10" s="59" t="s">
        <v>289</v>
      </c>
      <c r="U10" s="170"/>
    </row>
    <row r="11" spans="1:21" s="2" customFormat="1" ht="106.5" customHeight="1" x14ac:dyDescent="0.2">
      <c r="A11" s="149"/>
      <c r="B11" s="119"/>
      <c r="C11" s="119"/>
      <c r="D11" s="119"/>
      <c r="E11" s="119"/>
      <c r="F11" s="119"/>
      <c r="G11" s="154"/>
      <c r="H11" s="154"/>
      <c r="I11" s="145"/>
      <c r="J11" s="53" t="s">
        <v>286</v>
      </c>
      <c r="K11" s="98">
        <f t="shared" si="0"/>
        <v>1</v>
      </c>
      <c r="L11" s="136"/>
      <c r="M11" s="110" t="s">
        <v>285</v>
      </c>
      <c r="N11" s="110" t="s">
        <v>282</v>
      </c>
      <c r="O11" s="110" t="s">
        <v>283</v>
      </c>
      <c r="P11" s="138"/>
      <c r="Q11" s="132"/>
      <c r="R11" s="100" t="s">
        <v>144</v>
      </c>
      <c r="S11" s="59" t="s">
        <v>344</v>
      </c>
      <c r="T11" s="59" t="s">
        <v>345</v>
      </c>
      <c r="U11" s="170"/>
    </row>
    <row r="12" spans="1:21" s="2" customFormat="1" ht="87" customHeight="1" x14ac:dyDescent="0.2">
      <c r="A12" s="114">
        <v>2</v>
      </c>
      <c r="B12" s="118" t="s">
        <v>186</v>
      </c>
      <c r="C12" s="124" t="s">
        <v>346</v>
      </c>
      <c r="D12" s="126" t="s">
        <v>347</v>
      </c>
      <c r="E12" s="126" t="s">
        <v>348</v>
      </c>
      <c r="F12" s="126" t="s">
        <v>349</v>
      </c>
      <c r="G12" s="133" t="s">
        <v>232</v>
      </c>
      <c r="H12" s="133" t="s">
        <v>271</v>
      </c>
      <c r="I12" s="144">
        <f t="shared" ref="I12" si="1">IF(AND(G12="ALTA",H12="ALTO"),9,IF(AND(G12="MEDIA",H12="ALTO"),6,IF(AND(G12="BAJA",H12="ALTO"),3,IF(AND(G12="ALTA",H12="MEDIO"),6,IF(AND(G12="MEDIA",H12="MEDIO"),4,IF(AND(G12="BAJA",H12="MEDIO"),2,IF(AND(G12="ALTA",H12="BAJO"),3,IF(AND(G12="MEDIA",H12="BAJO"),2,
1))))))))</f>
        <v>3</v>
      </c>
      <c r="J12" s="53" t="s">
        <v>286</v>
      </c>
      <c r="K12" s="98">
        <f t="shared" si="0"/>
        <v>1</v>
      </c>
      <c r="L12" s="134">
        <f t="shared" ref="L12" si="2">ROUND(AVERAGEIF(K12:K14,"&gt;0"),0)</f>
        <v>1</v>
      </c>
      <c r="M12" s="110" t="s">
        <v>350</v>
      </c>
      <c r="N12" s="110" t="s">
        <v>295</v>
      </c>
      <c r="O12" s="110" t="s">
        <v>283</v>
      </c>
      <c r="P12" s="137">
        <f t="shared" ref="P12" si="3">ROUND((I12*L12),0)</f>
        <v>3</v>
      </c>
      <c r="Q12" s="131" t="str">
        <f t="shared" ref="Q12" si="4">IF(P12&gt;=12,"GRAVE", IF(P12&lt;=3, "LEVE", "MODERADO"))</f>
        <v>LEVE</v>
      </c>
      <c r="R12" s="100" t="s">
        <v>143</v>
      </c>
      <c r="S12" s="60" t="s">
        <v>299</v>
      </c>
      <c r="T12" s="60" t="s">
        <v>300</v>
      </c>
      <c r="U12" s="158" t="s">
        <v>301</v>
      </c>
    </row>
    <row r="13" spans="1:21" s="2" customFormat="1" ht="75" customHeight="1" x14ac:dyDescent="0.2">
      <c r="A13" s="114"/>
      <c r="B13" s="119"/>
      <c r="C13" s="125"/>
      <c r="D13" s="127" t="s">
        <v>291</v>
      </c>
      <c r="E13" s="127"/>
      <c r="F13" s="127" t="s">
        <v>292</v>
      </c>
      <c r="G13" s="133"/>
      <c r="H13" s="133"/>
      <c r="I13" s="145"/>
      <c r="J13" s="53" t="s">
        <v>286</v>
      </c>
      <c r="K13" s="98">
        <f t="shared" si="0"/>
        <v>1</v>
      </c>
      <c r="L13" s="135"/>
      <c r="M13" s="110" t="s">
        <v>351</v>
      </c>
      <c r="N13" s="110" t="s">
        <v>296</v>
      </c>
      <c r="O13" s="110" t="s">
        <v>283</v>
      </c>
      <c r="P13" s="138"/>
      <c r="Q13" s="132"/>
      <c r="R13" s="100" t="s">
        <v>143</v>
      </c>
      <c r="S13" s="60" t="s">
        <v>293</v>
      </c>
      <c r="T13" s="60" t="s">
        <v>300</v>
      </c>
      <c r="U13" s="158"/>
    </row>
    <row r="14" spans="1:21" s="2" customFormat="1" ht="81.75" customHeight="1" x14ac:dyDescent="0.2">
      <c r="A14" s="114"/>
      <c r="B14" s="119"/>
      <c r="C14" s="125"/>
      <c r="D14" s="128" t="s">
        <v>291</v>
      </c>
      <c r="E14" s="128"/>
      <c r="F14" s="128" t="s">
        <v>292</v>
      </c>
      <c r="G14" s="133"/>
      <c r="H14" s="133"/>
      <c r="I14" s="145"/>
      <c r="J14" s="53" t="s">
        <v>286</v>
      </c>
      <c r="K14" s="98">
        <f t="shared" si="0"/>
        <v>1</v>
      </c>
      <c r="L14" s="136"/>
      <c r="M14" s="110" t="s">
        <v>297</v>
      </c>
      <c r="N14" s="110" t="s">
        <v>298</v>
      </c>
      <c r="O14" s="110" t="s">
        <v>283</v>
      </c>
      <c r="P14" s="138"/>
      <c r="Q14" s="132"/>
      <c r="R14" s="100" t="s">
        <v>143</v>
      </c>
      <c r="S14" s="60" t="s">
        <v>294</v>
      </c>
      <c r="T14" s="60" t="s">
        <v>300</v>
      </c>
      <c r="U14" s="158"/>
    </row>
    <row r="15" spans="1:21" s="2" customFormat="1" ht="77.25" customHeight="1" x14ac:dyDescent="0.2">
      <c r="A15" s="114">
        <v>3</v>
      </c>
      <c r="B15" s="139" t="s">
        <v>185</v>
      </c>
      <c r="C15" s="143" t="s">
        <v>302</v>
      </c>
      <c r="D15" s="123" t="s">
        <v>303</v>
      </c>
      <c r="E15" s="123" t="s">
        <v>304</v>
      </c>
      <c r="F15" s="123" t="s">
        <v>305</v>
      </c>
      <c r="G15" s="133" t="s">
        <v>174</v>
      </c>
      <c r="H15" s="133" t="s">
        <v>271</v>
      </c>
      <c r="I15" s="144">
        <f t="shared" ref="I15" si="5">IF(AND(G15="ALTA",H15="ALTO"),9,IF(AND(G15="MEDIA",H15="ALTO"),6,IF(AND(G15="BAJA",H15="ALTO"),3,IF(AND(G15="ALTA",H15="MEDIO"),6,IF(AND(G15="MEDIA",H15="MEDIO"),4,IF(AND(G15="BAJA",H15="MEDIO"),2,IF(AND(G15="ALTA",H15="BAJO"),3,IF(AND(G15="MEDIA",H15="BAJO"),2,
1))))))))</f>
        <v>6</v>
      </c>
      <c r="J15" s="53" t="s">
        <v>286</v>
      </c>
      <c r="K15" s="98">
        <f t="shared" si="0"/>
        <v>1</v>
      </c>
      <c r="L15" s="134">
        <f t="shared" ref="L15" si="6">ROUND(AVERAGEIF(K15:K17,"&gt;0"),0)</f>
        <v>1</v>
      </c>
      <c r="M15" s="110" t="s">
        <v>308</v>
      </c>
      <c r="N15" s="110" t="s">
        <v>298</v>
      </c>
      <c r="O15" s="110" t="s">
        <v>283</v>
      </c>
      <c r="P15" s="137">
        <f t="shared" ref="P15" si="7">ROUND((I15*L15),0)</f>
        <v>6</v>
      </c>
      <c r="Q15" s="131" t="str">
        <f t="shared" ref="Q15" si="8">IF(P15&gt;=12,"GRAVE", IF(P15&lt;=3, "LEVE", "MODERADO"))</f>
        <v>MODERADO</v>
      </c>
      <c r="R15" s="100" t="s">
        <v>146</v>
      </c>
      <c r="S15" s="60" t="s">
        <v>313</v>
      </c>
      <c r="T15" s="60" t="s">
        <v>312</v>
      </c>
      <c r="U15" s="158" t="s">
        <v>314</v>
      </c>
    </row>
    <row r="16" spans="1:21" s="2" customFormat="1" ht="64.5" customHeight="1" x14ac:dyDescent="0.2">
      <c r="A16" s="114"/>
      <c r="B16" s="140"/>
      <c r="C16" s="143"/>
      <c r="D16" s="123"/>
      <c r="E16" s="123" t="s">
        <v>306</v>
      </c>
      <c r="F16" s="123" t="s">
        <v>307</v>
      </c>
      <c r="G16" s="133"/>
      <c r="H16" s="133"/>
      <c r="I16" s="145"/>
      <c r="J16" s="53" t="s">
        <v>286</v>
      </c>
      <c r="K16" s="98">
        <f t="shared" si="0"/>
        <v>1</v>
      </c>
      <c r="L16" s="135"/>
      <c r="M16" s="110" t="s">
        <v>309</v>
      </c>
      <c r="N16" s="110" t="s">
        <v>298</v>
      </c>
      <c r="O16" s="110" t="s">
        <v>283</v>
      </c>
      <c r="P16" s="138"/>
      <c r="Q16" s="132"/>
      <c r="R16" s="100"/>
      <c r="S16" s="60" t="s">
        <v>352</v>
      </c>
      <c r="T16" s="60" t="s">
        <v>352</v>
      </c>
      <c r="U16" s="158"/>
    </row>
    <row r="17" spans="1:21" s="2" customFormat="1" ht="64.5" customHeight="1" x14ac:dyDescent="0.2">
      <c r="A17" s="114"/>
      <c r="B17" s="140"/>
      <c r="C17" s="143"/>
      <c r="D17" s="123"/>
      <c r="E17" s="123" t="s">
        <v>306</v>
      </c>
      <c r="F17" s="123" t="s">
        <v>307</v>
      </c>
      <c r="G17" s="133"/>
      <c r="H17" s="133"/>
      <c r="I17" s="145"/>
      <c r="J17" s="53" t="s">
        <v>311</v>
      </c>
      <c r="K17" s="98">
        <f t="shared" si="0"/>
        <v>2</v>
      </c>
      <c r="L17" s="136"/>
      <c r="M17" s="110" t="s">
        <v>310</v>
      </c>
      <c r="N17" s="110" t="s">
        <v>282</v>
      </c>
      <c r="O17" s="110" t="s">
        <v>283</v>
      </c>
      <c r="P17" s="138"/>
      <c r="Q17" s="132"/>
      <c r="R17" s="100"/>
      <c r="S17" s="60" t="s">
        <v>352</v>
      </c>
      <c r="T17" s="60" t="s">
        <v>352</v>
      </c>
      <c r="U17" s="158"/>
    </row>
    <row r="18" spans="1:21" s="2" customFormat="1" ht="148.5" customHeight="1" x14ac:dyDescent="0.2">
      <c r="A18" s="114">
        <v>4</v>
      </c>
      <c r="B18" s="139" t="s">
        <v>179</v>
      </c>
      <c r="C18" s="143" t="s">
        <v>315</v>
      </c>
      <c r="D18" s="184" t="s">
        <v>321</v>
      </c>
      <c r="E18" s="179" t="s">
        <v>322</v>
      </c>
      <c r="F18" s="123" t="s">
        <v>316</v>
      </c>
      <c r="G18" s="133" t="s">
        <v>174</v>
      </c>
      <c r="H18" s="133" t="s">
        <v>272</v>
      </c>
      <c r="I18" s="144">
        <f t="shared" ref="I18" si="9">IF(AND(G18="ALTA",H18="ALTO"),9,IF(AND(G18="MEDIA",H18="ALTO"),6,IF(AND(G18="BAJA",H18="ALTO"),3,IF(AND(G18="ALTA",H18="MEDIO"),6,IF(AND(G18="MEDIA",H18="MEDIO"),4,IF(AND(G18="BAJA",H18="MEDIO"),2,IF(AND(G18="ALTA",H18="BAJO"),3,IF(AND(G18="MEDIA",H18="BAJO"),2,
1))))))))</f>
        <v>4</v>
      </c>
      <c r="J18" s="53" t="s">
        <v>311</v>
      </c>
      <c r="K18" s="98">
        <f t="shared" si="0"/>
        <v>2</v>
      </c>
      <c r="L18" s="134">
        <f t="shared" ref="L18" si="10">ROUND(AVERAGEIF(K18:K20,"&gt;0"),0)</f>
        <v>1</v>
      </c>
      <c r="M18" s="110" t="s">
        <v>324</v>
      </c>
      <c r="N18" s="110" t="s">
        <v>282</v>
      </c>
      <c r="O18" s="54" t="s">
        <v>283</v>
      </c>
      <c r="P18" s="137">
        <f t="shared" ref="P18" si="11">ROUND((I18*L18),0)</f>
        <v>4</v>
      </c>
      <c r="Q18" s="131" t="str">
        <f t="shared" ref="Q18" si="12">IF(P18&gt;=12,"GRAVE", IF(P18&lt;=3, "LEVE", "MODERADO"))</f>
        <v>MODERADO</v>
      </c>
      <c r="R18" s="100" t="s">
        <v>144</v>
      </c>
      <c r="S18" s="60" t="s">
        <v>328</v>
      </c>
      <c r="T18" s="60" t="s">
        <v>329</v>
      </c>
      <c r="U18" s="160" t="s">
        <v>331</v>
      </c>
    </row>
    <row r="19" spans="1:21" s="2" customFormat="1" ht="99.75" customHeight="1" x14ac:dyDescent="0.2">
      <c r="A19" s="114"/>
      <c r="B19" s="140"/>
      <c r="C19" s="143" t="s">
        <v>317</v>
      </c>
      <c r="D19" s="184" t="s">
        <v>318</v>
      </c>
      <c r="E19" s="179" t="s">
        <v>319</v>
      </c>
      <c r="F19" s="123" t="s">
        <v>320</v>
      </c>
      <c r="G19" s="133"/>
      <c r="H19" s="133"/>
      <c r="I19" s="145"/>
      <c r="J19" s="53" t="s">
        <v>286</v>
      </c>
      <c r="K19" s="98">
        <f t="shared" si="0"/>
        <v>1</v>
      </c>
      <c r="L19" s="135"/>
      <c r="M19" s="110" t="s">
        <v>323</v>
      </c>
      <c r="N19" s="110" t="s">
        <v>296</v>
      </c>
      <c r="O19" s="54" t="s">
        <v>283</v>
      </c>
      <c r="P19" s="138"/>
      <c r="Q19" s="132"/>
      <c r="R19" s="100" t="s">
        <v>144</v>
      </c>
      <c r="S19" s="60" t="s">
        <v>330</v>
      </c>
      <c r="T19" s="60" t="s">
        <v>300</v>
      </c>
      <c r="U19" s="160"/>
    </row>
    <row r="20" spans="1:21" s="2" customFormat="1" ht="64.5" customHeight="1" x14ac:dyDescent="0.2">
      <c r="A20" s="114"/>
      <c r="B20" s="142"/>
      <c r="C20" s="143" t="s">
        <v>317</v>
      </c>
      <c r="D20" s="184" t="s">
        <v>318</v>
      </c>
      <c r="E20" s="179" t="s">
        <v>319</v>
      </c>
      <c r="F20" s="123" t="s">
        <v>320</v>
      </c>
      <c r="G20" s="133"/>
      <c r="H20" s="133"/>
      <c r="I20" s="145"/>
      <c r="J20" s="53" t="s">
        <v>286</v>
      </c>
      <c r="K20" s="98">
        <f t="shared" si="0"/>
        <v>1</v>
      </c>
      <c r="L20" s="136"/>
      <c r="M20" s="54" t="s">
        <v>325</v>
      </c>
      <c r="N20" s="54" t="s">
        <v>326</v>
      </c>
      <c r="O20" s="54" t="s">
        <v>327</v>
      </c>
      <c r="P20" s="138"/>
      <c r="Q20" s="132"/>
      <c r="R20" s="100" t="s">
        <v>144</v>
      </c>
      <c r="S20" s="60"/>
      <c r="T20" s="60"/>
      <c r="U20" s="160"/>
    </row>
    <row r="21" spans="1:21" s="2" customFormat="1" ht="200.25" customHeight="1" x14ac:dyDescent="0.2">
      <c r="A21" s="114">
        <v>5</v>
      </c>
      <c r="B21" s="118" t="s">
        <v>175</v>
      </c>
      <c r="C21" s="129" t="s">
        <v>334</v>
      </c>
      <c r="D21" s="129" t="s">
        <v>335</v>
      </c>
      <c r="E21" s="139" t="s">
        <v>332</v>
      </c>
      <c r="F21" s="129" t="s">
        <v>333</v>
      </c>
      <c r="G21" s="133" t="s">
        <v>280</v>
      </c>
      <c r="H21" s="133" t="s">
        <v>273</v>
      </c>
      <c r="I21" s="144">
        <f t="shared" ref="I21" si="13">IF(AND(G21="ALTA",H21="ALTO"),9,IF(AND(G21="MEDIA",H21="ALTO"),6,IF(AND(G21="BAJA",H21="ALTO"),3,IF(AND(G21="ALTA",H21="MEDIO"),6,IF(AND(G21="MEDIA",H21="MEDIO"),4,IF(AND(G21="BAJA",H21="MEDIO"),2,IF(AND(G21="ALTA",H21="BAJO"),3,IF(AND(G21="MEDIA",H21="BAJO"),2,
1))))))))</f>
        <v>3</v>
      </c>
      <c r="J21" s="53" t="s">
        <v>357</v>
      </c>
      <c r="K21" s="98">
        <f t="shared" si="0"/>
        <v>3</v>
      </c>
      <c r="L21" s="134">
        <f t="shared" ref="L21" si="14">ROUND(AVERAGEIF(K21:K23,"&gt;0"),0)</f>
        <v>4</v>
      </c>
      <c r="M21" s="54" t="s">
        <v>354</v>
      </c>
      <c r="N21" s="54" t="s">
        <v>353</v>
      </c>
      <c r="O21" s="54" t="s">
        <v>283</v>
      </c>
      <c r="P21" s="137">
        <f t="shared" ref="P21" si="15">ROUND((I21*L21),0)</f>
        <v>12</v>
      </c>
      <c r="Q21" s="131" t="str">
        <f t="shared" ref="Q21" si="16">IF(P21&gt;=12,"GRAVE", IF(P21&lt;=3, "LEVE", "MODERADO"))</f>
        <v>GRAVE</v>
      </c>
      <c r="R21" s="100" t="s">
        <v>144</v>
      </c>
      <c r="S21" s="111" t="s">
        <v>372</v>
      </c>
      <c r="T21" s="111" t="s">
        <v>289</v>
      </c>
      <c r="U21" s="161" t="s">
        <v>336</v>
      </c>
    </row>
    <row r="22" spans="1:21" s="2" customFormat="1" ht="64.5" customHeight="1" x14ac:dyDescent="0.2">
      <c r="A22" s="114"/>
      <c r="B22" s="119"/>
      <c r="C22" s="129"/>
      <c r="D22" s="129"/>
      <c r="E22" s="140"/>
      <c r="F22" s="129"/>
      <c r="G22" s="133"/>
      <c r="H22" s="133"/>
      <c r="I22" s="145"/>
      <c r="J22" s="53" t="s">
        <v>98</v>
      </c>
      <c r="K22" s="98">
        <f t="shared" si="0"/>
        <v>5</v>
      </c>
      <c r="L22" s="135"/>
      <c r="M22" s="54"/>
      <c r="N22" s="54"/>
      <c r="O22" s="54"/>
      <c r="P22" s="138"/>
      <c r="Q22" s="132"/>
      <c r="R22" s="100" t="s">
        <v>144</v>
      </c>
      <c r="S22" s="111" t="s">
        <v>337</v>
      </c>
      <c r="T22" s="111" t="s">
        <v>289</v>
      </c>
      <c r="U22" s="161"/>
    </row>
    <row r="23" spans="1:21" s="2" customFormat="1" ht="67.5" customHeight="1" thickBot="1" x14ac:dyDescent="0.25">
      <c r="A23" s="114"/>
      <c r="B23" s="119"/>
      <c r="C23" s="130"/>
      <c r="D23" s="130"/>
      <c r="E23" s="141"/>
      <c r="F23" s="130"/>
      <c r="G23" s="133"/>
      <c r="H23" s="133"/>
      <c r="I23" s="145"/>
      <c r="J23" s="53" t="s">
        <v>98</v>
      </c>
      <c r="K23" s="98">
        <f t="shared" si="0"/>
        <v>5</v>
      </c>
      <c r="L23" s="136"/>
      <c r="M23" s="54" t="s">
        <v>352</v>
      </c>
      <c r="N23" s="54"/>
      <c r="O23" s="54"/>
      <c r="P23" s="138"/>
      <c r="Q23" s="132"/>
      <c r="R23" s="100" t="s">
        <v>146</v>
      </c>
      <c r="S23" s="112" t="s">
        <v>338</v>
      </c>
      <c r="T23" s="111" t="s">
        <v>339</v>
      </c>
      <c r="U23" s="162"/>
    </row>
    <row r="24" spans="1:21" s="2" customFormat="1" ht="162" customHeight="1" x14ac:dyDescent="0.2">
      <c r="A24" s="114">
        <v>6</v>
      </c>
      <c r="B24" s="118" t="s">
        <v>184</v>
      </c>
      <c r="C24" s="121" t="s">
        <v>371</v>
      </c>
      <c r="D24" s="121" t="s">
        <v>358</v>
      </c>
      <c r="E24" s="118" t="s">
        <v>359</v>
      </c>
      <c r="F24" s="121" t="s">
        <v>360</v>
      </c>
      <c r="G24" s="133" t="s">
        <v>174</v>
      </c>
      <c r="H24" s="133" t="s">
        <v>272</v>
      </c>
      <c r="I24" s="144">
        <f t="shared" ref="I24" si="17">IF(AND(G24="ALTA",H24="ALTO"),9,IF(AND(G24="MEDIA",H24="ALTO"),6,IF(AND(G24="BAJA",H24="ALTO"),3,IF(AND(G24="ALTA",H24="MEDIO"),6,IF(AND(G24="MEDIA",H24="MEDIO"),4,IF(AND(G24="BAJA",H24="MEDIO"),2,IF(AND(G24="ALTA",H24="BAJO"),3,IF(AND(G24="MEDIA",H24="BAJO"),2,
1))))))))</f>
        <v>4</v>
      </c>
      <c r="J24" s="53" t="s">
        <v>286</v>
      </c>
      <c r="K24" s="98">
        <f t="shared" si="0"/>
        <v>1</v>
      </c>
      <c r="L24" s="134">
        <f t="shared" ref="L24" si="18">ROUND(AVERAGEIF(K24:K26,"&gt;0"),0)</f>
        <v>1</v>
      </c>
      <c r="M24" s="54" t="s">
        <v>361</v>
      </c>
      <c r="N24" s="54" t="s">
        <v>282</v>
      </c>
      <c r="O24" s="54" t="s">
        <v>327</v>
      </c>
      <c r="P24" s="137">
        <f t="shared" ref="P24" si="19">ROUND((I24*L24),0)</f>
        <v>4</v>
      </c>
      <c r="Q24" s="131" t="str">
        <f t="shared" ref="Q24" si="20">IF(P24&gt;=12,"GRAVE", IF(P24&lt;=3, "LEVE", "MODERADO"))</f>
        <v>MODERADO</v>
      </c>
      <c r="R24" s="100" t="s">
        <v>146</v>
      </c>
      <c r="S24" s="60" t="s">
        <v>365</v>
      </c>
      <c r="T24" s="60" t="s">
        <v>368</v>
      </c>
      <c r="U24" s="158" t="s">
        <v>370</v>
      </c>
    </row>
    <row r="25" spans="1:21" s="2" customFormat="1" ht="63" customHeight="1" x14ac:dyDescent="0.2">
      <c r="A25" s="114"/>
      <c r="B25" s="119"/>
      <c r="C25" s="121"/>
      <c r="D25" s="121"/>
      <c r="E25" s="119"/>
      <c r="F25" s="121"/>
      <c r="G25" s="133"/>
      <c r="H25" s="133"/>
      <c r="I25" s="145"/>
      <c r="J25" s="53" t="s">
        <v>286</v>
      </c>
      <c r="K25" s="98">
        <f t="shared" si="0"/>
        <v>1</v>
      </c>
      <c r="L25" s="135"/>
      <c r="M25" s="54" t="s">
        <v>362</v>
      </c>
      <c r="N25" s="54" t="s">
        <v>282</v>
      </c>
      <c r="O25" s="54" t="s">
        <v>283</v>
      </c>
      <c r="P25" s="138"/>
      <c r="Q25" s="132"/>
      <c r="R25" s="100" t="s">
        <v>146</v>
      </c>
      <c r="S25" s="60" t="s">
        <v>366</v>
      </c>
      <c r="T25" s="60" t="s">
        <v>369</v>
      </c>
      <c r="U25" s="158"/>
    </row>
    <row r="26" spans="1:21" s="2" customFormat="1" ht="100.5" customHeight="1" thickBot="1" x14ac:dyDescent="0.25">
      <c r="A26" s="115"/>
      <c r="B26" s="120"/>
      <c r="C26" s="122"/>
      <c r="D26" s="122"/>
      <c r="E26" s="120"/>
      <c r="F26" s="122"/>
      <c r="G26" s="178"/>
      <c r="H26" s="178"/>
      <c r="I26" s="165"/>
      <c r="J26" s="55" t="s">
        <v>286</v>
      </c>
      <c r="K26" s="99">
        <f t="shared" si="0"/>
        <v>1</v>
      </c>
      <c r="L26" s="176"/>
      <c r="M26" s="56" t="s">
        <v>363</v>
      </c>
      <c r="N26" s="56" t="s">
        <v>364</v>
      </c>
      <c r="O26" s="56" t="s">
        <v>283</v>
      </c>
      <c r="P26" s="163"/>
      <c r="Q26" s="164"/>
      <c r="R26" s="101" t="s">
        <v>146</v>
      </c>
      <c r="S26" s="61" t="s">
        <v>367</v>
      </c>
      <c r="T26" s="60" t="s">
        <v>369</v>
      </c>
      <c r="U26" s="159"/>
    </row>
    <row r="31" spans="1:21" x14ac:dyDescent="0.2">
      <c r="M31" s="17"/>
    </row>
    <row r="1048542" spans="6:9" ht="25.5" x14ac:dyDescent="0.2">
      <c r="F1048542" s="4" t="s">
        <v>97</v>
      </c>
      <c r="G1048542" s="4" t="s">
        <v>179</v>
      </c>
      <c r="H1048542" s="4" t="s">
        <v>187</v>
      </c>
      <c r="I1048542" s="4" t="s">
        <v>190</v>
      </c>
    </row>
    <row r="1048543" spans="6:9" x14ac:dyDescent="0.2">
      <c r="F1048543" s="4" t="s">
        <v>179</v>
      </c>
      <c r="G1048543" s="4" t="s">
        <v>271</v>
      </c>
      <c r="H1048543" s="4" t="s">
        <v>271</v>
      </c>
      <c r="I1048543" s="4" t="s">
        <v>271</v>
      </c>
    </row>
    <row r="1048544" spans="6:9" x14ac:dyDescent="0.2">
      <c r="F1048544" s="4" t="s">
        <v>274</v>
      </c>
      <c r="G1048544" s="4" t="s">
        <v>272</v>
      </c>
      <c r="I1048544" s="4" t="s">
        <v>272</v>
      </c>
    </row>
    <row r="1048545" spans="6:10" x14ac:dyDescent="0.2">
      <c r="F1048545" s="4" t="s">
        <v>175</v>
      </c>
      <c r="G1048545" s="4" t="s">
        <v>273</v>
      </c>
      <c r="I1048545" s="4" t="s">
        <v>273</v>
      </c>
    </row>
    <row r="1048546" spans="6:10" x14ac:dyDescent="0.2">
      <c r="F1048546" s="4" t="s">
        <v>181</v>
      </c>
    </row>
    <row r="1048547" spans="6:10" x14ac:dyDescent="0.2">
      <c r="F1048547" s="4" t="s">
        <v>182</v>
      </c>
      <c r="G1048547" s="4" t="s">
        <v>180</v>
      </c>
      <c r="H1048547" s="4" t="s">
        <v>175</v>
      </c>
      <c r="I1048547" s="4" t="s">
        <v>275</v>
      </c>
      <c r="J1048547" s="4" t="s">
        <v>185</v>
      </c>
    </row>
    <row r="1048548" spans="6:10" x14ac:dyDescent="0.2">
      <c r="F1048548" s="4" t="s">
        <v>183</v>
      </c>
      <c r="G1048548" s="4" t="s">
        <v>271</v>
      </c>
      <c r="H1048548" s="4" t="s">
        <v>271</v>
      </c>
      <c r="I1048548" s="4" t="s">
        <v>271</v>
      </c>
      <c r="J1048548" s="4" t="s">
        <v>271</v>
      </c>
    </row>
    <row r="1048549" spans="6:10" x14ac:dyDescent="0.2">
      <c r="F1048549" s="4" t="s">
        <v>184</v>
      </c>
      <c r="G1048549" s="4" t="s">
        <v>272</v>
      </c>
      <c r="H1048549" s="4" t="s">
        <v>272</v>
      </c>
      <c r="I1048549" s="4" t="s">
        <v>272</v>
      </c>
      <c r="J1048549" s="4" t="s">
        <v>272</v>
      </c>
    </row>
    <row r="1048550" spans="6:10" x14ac:dyDescent="0.2">
      <c r="F1048550" s="4" t="s">
        <v>185</v>
      </c>
      <c r="G1048550" s="4" t="s">
        <v>273</v>
      </c>
      <c r="H1048550" s="4" t="s">
        <v>273</v>
      </c>
      <c r="I1048550" s="4" t="s">
        <v>273</v>
      </c>
      <c r="J1048550" s="4" t="s">
        <v>273</v>
      </c>
    </row>
    <row r="1048551" spans="6:10" x14ac:dyDescent="0.2">
      <c r="F1048551" s="4" t="s">
        <v>186</v>
      </c>
    </row>
    <row r="1048552" spans="6:10" x14ac:dyDescent="0.2">
      <c r="F1048552" s="4" t="s">
        <v>187</v>
      </c>
      <c r="G1048552" s="4" t="s">
        <v>182</v>
      </c>
      <c r="H1048552" s="4" t="s">
        <v>183</v>
      </c>
      <c r="I1048552" s="4" t="s">
        <v>184</v>
      </c>
      <c r="J1048552" s="4" t="s">
        <v>186</v>
      </c>
    </row>
    <row r="1048553" spans="6:10" x14ac:dyDescent="0.2">
      <c r="F1048553" s="4" t="s">
        <v>188</v>
      </c>
      <c r="G1048553" s="4" t="s">
        <v>271</v>
      </c>
      <c r="H1048553" s="4" t="s">
        <v>271</v>
      </c>
      <c r="I1048553" s="4" t="s">
        <v>271</v>
      </c>
      <c r="J1048553" s="4" t="s">
        <v>271</v>
      </c>
    </row>
    <row r="1048554" spans="6:10" x14ac:dyDescent="0.2">
      <c r="F1048554" s="4" t="s">
        <v>189</v>
      </c>
      <c r="G1048554" s="4" t="s">
        <v>272</v>
      </c>
      <c r="H1048554" s="4" t="s">
        <v>272</v>
      </c>
      <c r="I1048554" s="4" t="s">
        <v>272</v>
      </c>
      <c r="J1048554" s="4" t="s">
        <v>272</v>
      </c>
    </row>
    <row r="1048555" spans="6:10" x14ac:dyDescent="0.2">
      <c r="F1048555" s="4" t="s">
        <v>190</v>
      </c>
      <c r="G1048555" s="4" t="s">
        <v>273</v>
      </c>
      <c r="H1048555" s="4" t="s">
        <v>273</v>
      </c>
      <c r="I1048555" s="4" t="s">
        <v>273</v>
      </c>
      <c r="J1048555" s="4" t="s">
        <v>273</v>
      </c>
    </row>
    <row r="1048557" spans="6:10" x14ac:dyDescent="0.2">
      <c r="G1048557" s="4" t="s">
        <v>188</v>
      </c>
      <c r="H1048557" s="4" t="s">
        <v>189</v>
      </c>
    </row>
    <row r="1048558" spans="6:10" x14ac:dyDescent="0.2">
      <c r="G1048558" s="4" t="s">
        <v>271</v>
      </c>
      <c r="H1048558" s="4" t="s">
        <v>271</v>
      </c>
    </row>
    <row r="1048559" spans="6:10" x14ac:dyDescent="0.2">
      <c r="G1048559" s="4" t="s">
        <v>272</v>
      </c>
      <c r="H1048559" s="4" t="s">
        <v>272</v>
      </c>
    </row>
    <row r="1048560" spans="6:10" x14ac:dyDescent="0.2">
      <c r="G1048560" s="4" t="s">
        <v>273</v>
      </c>
      <c r="H1048560" s="4" t="s">
        <v>273</v>
      </c>
    </row>
    <row r="1048564" spans="7:10" x14ac:dyDescent="0.2">
      <c r="G1048564" s="4" t="s">
        <v>100</v>
      </c>
    </row>
    <row r="1048565" spans="7:10" x14ac:dyDescent="0.2">
      <c r="G1048565" s="4" t="s">
        <v>140</v>
      </c>
      <c r="H1048565" s="4" t="s">
        <v>140</v>
      </c>
      <c r="I1048565" s="4" t="s">
        <v>141</v>
      </c>
      <c r="J1048565" s="4" t="s">
        <v>142</v>
      </c>
    </row>
    <row r="1048566" spans="7:10" x14ac:dyDescent="0.2">
      <c r="G1048566" s="4" t="s">
        <v>141</v>
      </c>
      <c r="H1048566" s="4" t="s">
        <v>143</v>
      </c>
      <c r="I1048566" s="4" t="s">
        <v>144</v>
      </c>
      <c r="J1048566" s="4" t="s">
        <v>145</v>
      </c>
    </row>
    <row r="1048567" spans="7:10" ht="12" customHeight="1" x14ac:dyDescent="0.2">
      <c r="G1048567" s="4" t="s">
        <v>142</v>
      </c>
      <c r="I1048567" s="4" t="s">
        <v>146</v>
      </c>
      <c r="J1048567" s="4" t="s">
        <v>144</v>
      </c>
    </row>
    <row r="1048568" spans="7:10" x14ac:dyDescent="0.2">
      <c r="I1048568" s="4" t="s">
        <v>147</v>
      </c>
      <c r="J1048568" s="4" t="s">
        <v>146</v>
      </c>
    </row>
    <row r="1048569" spans="7:10" x14ac:dyDescent="0.2">
      <c r="J1048569" s="4" t="s">
        <v>147</v>
      </c>
    </row>
  </sheetData>
  <sheetProtection algorithmName="SHA-512" hashValue="19O+SMgC4ujXzp4pdmSuXV1Qbnll6QLKMuwkji6F6aM9A2BdjZklb2ItVH1eDkUZvCWSgKKdP+BphVNpdiOM+w==" saltValue="d2xmsY7ewGkRyIT24KI0UQ==" spinCount="100000" sheet="1" objects="1" scenarios="1" formatRows="0" insertRows="0" deleteRows="0" selectLockedCells="1" autoFilter="0"/>
  <mergeCells count="94">
    <mergeCell ref="L24:L26"/>
    <mergeCell ref="D2:P2"/>
    <mergeCell ref="D3:P4"/>
    <mergeCell ref="B7:F7"/>
    <mergeCell ref="G24:G26"/>
    <mergeCell ref="H24:H26"/>
    <mergeCell ref="G18:G20"/>
    <mergeCell ref="G21:G23"/>
    <mergeCell ref="E18:E20"/>
    <mergeCell ref="F18:F20"/>
    <mergeCell ref="E24:E26"/>
    <mergeCell ref="F24:F26"/>
    <mergeCell ref="A5:C5"/>
    <mergeCell ref="A12:A14"/>
    <mergeCell ref="A6:C6"/>
    <mergeCell ref="D18:D20"/>
    <mergeCell ref="U12:U14"/>
    <mergeCell ref="Q12:Q14"/>
    <mergeCell ref="H12:H14"/>
    <mergeCell ref="I5:Q5"/>
    <mergeCell ref="Q1:Q4"/>
    <mergeCell ref="P9:P11"/>
    <mergeCell ref="Q9:Q11"/>
    <mergeCell ref="U9:U11"/>
    <mergeCell ref="S5:U5"/>
    <mergeCell ref="Q7:Q8"/>
    <mergeCell ref="G7:I7"/>
    <mergeCell ref="D5:G5"/>
    <mergeCell ref="G12:G14"/>
    <mergeCell ref="D9:D11"/>
    <mergeCell ref="E9:E11"/>
    <mergeCell ref="F12:F14"/>
    <mergeCell ref="U24:U26"/>
    <mergeCell ref="H15:H17"/>
    <mergeCell ref="U18:U20"/>
    <mergeCell ref="Q15:Q17"/>
    <mergeCell ref="U15:U17"/>
    <mergeCell ref="P15:P17"/>
    <mergeCell ref="U21:U23"/>
    <mergeCell ref="P24:P26"/>
    <mergeCell ref="Q24:Q26"/>
    <mergeCell ref="H21:H23"/>
    <mergeCell ref="P18:P20"/>
    <mergeCell ref="I24:I26"/>
    <mergeCell ref="I15:I17"/>
    <mergeCell ref="I18:I20"/>
    <mergeCell ref="I21:I23"/>
    <mergeCell ref="L18:L20"/>
    <mergeCell ref="D6:U6"/>
    <mergeCell ref="A9:A11"/>
    <mergeCell ref="B9:B11"/>
    <mergeCell ref="J7:P7"/>
    <mergeCell ref="R7:U7"/>
    <mergeCell ref="F9:F11"/>
    <mergeCell ref="G9:G11"/>
    <mergeCell ref="H9:H11"/>
    <mergeCell ref="I9:I11"/>
    <mergeCell ref="J8:L8"/>
    <mergeCell ref="L9:L11"/>
    <mergeCell ref="P12:P14"/>
    <mergeCell ref="H18:H20"/>
    <mergeCell ref="B18:B20"/>
    <mergeCell ref="B15:B17"/>
    <mergeCell ref="C15:C17"/>
    <mergeCell ref="E12:E14"/>
    <mergeCell ref="I12:I14"/>
    <mergeCell ref="L12:L14"/>
    <mergeCell ref="C18:C20"/>
    <mergeCell ref="Q21:Q23"/>
    <mergeCell ref="Q18:Q20"/>
    <mergeCell ref="E15:E17"/>
    <mergeCell ref="F15:F17"/>
    <mergeCell ref="G15:G17"/>
    <mergeCell ref="L21:L23"/>
    <mergeCell ref="L15:L17"/>
    <mergeCell ref="P21:P23"/>
    <mergeCell ref="F21:F23"/>
    <mergeCell ref="E21:E23"/>
    <mergeCell ref="A24:A26"/>
    <mergeCell ref="A7:A8"/>
    <mergeCell ref="B24:B26"/>
    <mergeCell ref="C24:C26"/>
    <mergeCell ref="D24:D26"/>
    <mergeCell ref="D15:D17"/>
    <mergeCell ref="B12:B14"/>
    <mergeCell ref="C12:C14"/>
    <mergeCell ref="D12:D14"/>
    <mergeCell ref="A21:A23"/>
    <mergeCell ref="A15:A17"/>
    <mergeCell ref="A18:A20"/>
    <mergeCell ref="C9:C11"/>
    <mergeCell ref="D21:D23"/>
    <mergeCell ref="C21:C23"/>
    <mergeCell ref="B21:B23"/>
  </mergeCells>
  <phoneticPr fontId="3" type="noConversion"/>
  <conditionalFormatting sqref="J9:J26 O18:O19 M20:O20 M22:O26 N21:O21">
    <cfRule type="containsText" dxfId="59" priority="101" stopIfTrue="1" operator="containsText" text="3">
      <formula>NOT(ISERROR(SEARCH("3",J9)))</formula>
    </cfRule>
    <cfRule type="containsText" dxfId="58" priority="102" stopIfTrue="1" operator="containsText" text="3">
      <formula>NOT(ISERROR(SEARCH("3",J9)))</formula>
    </cfRule>
    <cfRule type="containsText" dxfId="57" priority="105" stopIfTrue="1" operator="containsText" text="1">
      <formula>NOT(ISERROR(SEARCH("1",J9)))</formula>
    </cfRule>
  </conditionalFormatting>
  <conditionalFormatting sqref="G9:G26">
    <cfRule type="containsText" dxfId="56" priority="57" operator="containsText" text="MEDIA">
      <formula>NOT(ISERROR(SEARCH("MEDIA",G9)))</formula>
    </cfRule>
    <cfRule type="containsText" dxfId="55" priority="58" operator="containsText" text="ALTA">
      <formula>NOT(ISERROR(SEARCH("ALTA",G9)))</formula>
    </cfRule>
    <cfRule type="containsText" dxfId="54" priority="59" operator="containsText" text="BAJA">
      <formula>NOT(ISERROR(SEARCH("BAJA",G9)))</formula>
    </cfRule>
  </conditionalFormatting>
  <conditionalFormatting sqref="H9:H26">
    <cfRule type="containsText" dxfId="53" priority="54" operator="containsText" text="MEDIO">
      <formula>NOT(ISERROR(SEARCH("MEDIO",H9)))</formula>
    </cfRule>
    <cfRule type="containsText" dxfId="52" priority="55" operator="containsText" text="ALTO">
      <formula>NOT(ISERROR(SEARCH("ALTO",H9)))</formula>
    </cfRule>
    <cfRule type="containsText" dxfId="51" priority="56" operator="containsText" text="BAJO">
      <formula>NOT(ISERROR(SEARCH("BAJO",H9)))</formula>
    </cfRule>
  </conditionalFormatting>
  <conditionalFormatting sqref="J9:J26">
    <cfRule type="cellIs" dxfId="50" priority="45" operator="between">
      <formula>2</formula>
      <formula>3</formula>
    </cfRule>
  </conditionalFormatting>
  <conditionalFormatting sqref="I9:I26">
    <cfRule type="cellIs" dxfId="49" priority="28" operator="equal">
      <formula>1</formula>
    </cfRule>
    <cfRule type="cellIs" dxfId="48" priority="29" stopIfTrue="1" operator="between">
      <formula>2</formula>
      <formula>4</formula>
    </cfRule>
    <cfRule type="cellIs" dxfId="47" priority="30" operator="greaterThanOrEqual">
      <formula>6</formula>
    </cfRule>
  </conditionalFormatting>
  <conditionalFormatting sqref="P9:P26">
    <cfRule type="cellIs" dxfId="46" priority="25" operator="lessThanOrEqual">
      <formula>3</formula>
    </cfRule>
    <cfRule type="cellIs" dxfId="45" priority="26" stopIfTrue="1" operator="between">
      <formula>4</formula>
      <formula>10</formula>
    </cfRule>
    <cfRule type="cellIs" dxfId="44" priority="27" operator="greaterThanOrEqual">
      <formula>10</formula>
    </cfRule>
  </conditionalFormatting>
  <conditionalFormatting sqref="Q9:Q26">
    <cfRule type="cellIs" dxfId="43" priority="22" operator="equal">
      <formula>"LEVE"</formula>
    </cfRule>
    <cfRule type="cellIs" dxfId="42" priority="23" operator="equal">
      <formula>"MODERADO"</formula>
    </cfRule>
    <cfRule type="cellIs" dxfId="41" priority="24" operator="equal">
      <formula>"GRAVE"</formula>
    </cfRule>
  </conditionalFormatting>
  <conditionalFormatting sqref="M9:O11">
    <cfRule type="containsText" dxfId="40" priority="19" stopIfTrue="1" operator="containsText" text="3">
      <formula>NOT(ISERROR(SEARCH("3",M9)))</formula>
    </cfRule>
    <cfRule type="containsText" dxfId="39" priority="20" stopIfTrue="1" operator="containsText" text="3">
      <formula>NOT(ISERROR(SEARCH("3",M9)))</formula>
    </cfRule>
    <cfRule type="containsText" dxfId="38" priority="21" stopIfTrue="1" operator="containsText" text="1">
      <formula>NOT(ISERROR(SEARCH("1",M9)))</formula>
    </cfRule>
  </conditionalFormatting>
  <conditionalFormatting sqref="M12:O14">
    <cfRule type="containsText" dxfId="37" priority="16" stopIfTrue="1" operator="containsText" text="3">
      <formula>NOT(ISERROR(SEARCH("3",M12)))</formula>
    </cfRule>
    <cfRule type="containsText" dxfId="36" priority="17" stopIfTrue="1" operator="containsText" text="3">
      <formula>NOT(ISERROR(SEARCH("3",M12)))</formula>
    </cfRule>
    <cfRule type="containsText" dxfId="35" priority="18" stopIfTrue="1" operator="containsText" text="1">
      <formula>NOT(ISERROR(SEARCH("1",M12)))</formula>
    </cfRule>
  </conditionalFormatting>
  <conditionalFormatting sqref="M15:O15 N16:O17">
    <cfRule type="containsText" dxfId="34" priority="13" stopIfTrue="1" operator="containsText" text="3">
      <formula>NOT(ISERROR(SEARCH("3",M15)))</formula>
    </cfRule>
    <cfRule type="containsText" dxfId="33" priority="14" stopIfTrue="1" operator="containsText" text="3">
      <formula>NOT(ISERROR(SEARCH("3",M15)))</formula>
    </cfRule>
    <cfRule type="containsText" dxfId="32" priority="15" stopIfTrue="1" operator="containsText" text="1">
      <formula>NOT(ISERROR(SEARCH("1",M15)))</formula>
    </cfRule>
  </conditionalFormatting>
  <conditionalFormatting sqref="M16:M17">
    <cfRule type="containsText" dxfId="31" priority="10" stopIfTrue="1" operator="containsText" text="3">
      <formula>NOT(ISERROR(SEARCH("3",M16)))</formula>
    </cfRule>
    <cfRule type="containsText" dxfId="30" priority="11" stopIfTrue="1" operator="containsText" text="3">
      <formula>NOT(ISERROR(SEARCH("3",M16)))</formula>
    </cfRule>
    <cfRule type="containsText" dxfId="29" priority="12" stopIfTrue="1" operator="containsText" text="1">
      <formula>NOT(ISERROR(SEARCH("1",M16)))</formula>
    </cfRule>
  </conditionalFormatting>
  <conditionalFormatting sqref="M18:N19">
    <cfRule type="containsText" dxfId="28" priority="7" stopIfTrue="1" operator="containsText" text="3">
      <formula>NOT(ISERROR(SEARCH("3",M18)))</formula>
    </cfRule>
    <cfRule type="containsText" dxfId="27" priority="8" stopIfTrue="1" operator="containsText" text="3">
      <formula>NOT(ISERROR(SEARCH("3",M18)))</formula>
    </cfRule>
    <cfRule type="containsText" dxfId="26" priority="9" stopIfTrue="1" operator="containsText" text="1">
      <formula>NOT(ISERROR(SEARCH("1",M18)))</formula>
    </cfRule>
  </conditionalFormatting>
  <conditionalFormatting sqref="M21">
    <cfRule type="containsText" dxfId="25" priority="1" stopIfTrue="1" operator="containsText" text="3">
      <formula>NOT(ISERROR(SEARCH("3",M21)))</formula>
    </cfRule>
    <cfRule type="containsText" dxfId="24" priority="2" stopIfTrue="1" operator="containsText" text="3">
      <formula>NOT(ISERROR(SEARCH("3",M21)))</formula>
    </cfRule>
    <cfRule type="containsText" dxfId="23" priority="3" stopIfTrue="1" operator="containsText" text="1">
      <formula>NOT(ISERROR(SEARCH("1",M21)))</formula>
    </cfRule>
  </conditionalFormatting>
  <dataValidations xWindow="523" yWindow="579" count="25">
    <dataValidation allowBlank="1" showInputMessage="1" showErrorMessage="1" promptTitle="INDICADOR  DEL RIESGO" prompt="Establezca un indicador que permita monitorear el riesgo" sqref="U9:U26"/>
    <dataValidation allowBlank="1" showInputMessage="1" showErrorMessage="1" promptTitle="CONTROL" prompt="Defina el estado del control asociado al riesgo" sqref="K18:L18 L9 K21:L21 K24:L24 K12:L12 K9:K11 K25:K26 K13:K14 K16:K17 K19:K20 K22:K23 K15:L15"/>
    <dataValidation type="list" allowBlank="1" showInputMessage="1" showErrorMessage="1" promptTitle="PROBABILIDAD" prompt="Seleccione la probabilidad de ocurrencia del riesgo" sqref="G12:G26">
      <formula1>"ALTA,MEDIA, BAJA"</formula1>
    </dataValidation>
    <dataValidation type="list" allowBlank="1" showInputMessage="1" showErrorMessage="1" promptTitle="IMPACTO" prompt="Seleccione el nivel de impacto del riesgo" sqref="H12:H26">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T3">
      <formula1>#REF!</formula1>
    </dataValidation>
    <dataValidation type="list" allowBlank="1" showInputMessage="1" showErrorMessage="1" promptTitle="Periodicidad" prompt="Determine los intervalos en los cuales aplica el control" sqref="N9:N26">
      <formula1>"Anual, Semestral, Trimestral, Bimestral, Mensual, Quincenal, Semanal, Diaria,Otra"</formula1>
    </dataValidation>
    <dataValidation type="list" allowBlank="1" showInputMessage="1" showErrorMessage="1" promptTitle="Tipo de control" prompt="Defina que tipo de control es el que se aplica" sqref="O9:O26">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INDIRECT($B$9)</formula1>
    </dataValidation>
    <dataValidation type="list" allowBlank="1" showInputMessage="1" showErrorMessage="1" errorTitle="DATO NO VALIDO" error="CELDA DE SELECCIÓN - NO CAMBIAR CONFIGURACIÓN" promptTitle="TIPO DE RIESGO" prompt="Seleccione el Tipo de Riesgo" sqref="B12:B26">
      <formula1>"Estratégico, Imagen, Operacional, Financiero, Contable, Presupuestal, Cumplimiento, Tecnología, Información, Transparencia, Laborales, Ambiental, Derechos Humanos"</formula1>
    </dataValidation>
    <dataValidation type="custom" allowBlank="1" showInputMessage="1" showErrorMessage="1" sqref="M31">
      <formula1>IF(OR(#REF!="0", #REF!="I", #REF!="II"),"NO APLICA", "xxxxxx")</formula1>
    </dataValidation>
    <dataValidation type="list" allowBlank="1" showInputMessage="1" showErrorMessage="1" errorTitle="DATO NO VÁLIDO" error="CELDA DE SELECCIÓN - NO CAMBIAR CONFIGURACIÓN" promptTitle="Estado del Control" prompt="Determine el estado del control" sqref="J9:J2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6">
      <formula1>"No existen, No aplicados, Aplicados - No efectivos, Aplicados efectivos y No Documentados, Documentados Aplicados y Efectivos"</formula1>
    </dataValidation>
    <dataValidation type="date" allowBlank="1" showInputMessage="1" showErrorMessage="1" promptTitle="FECHA" prompt="DD/MM/AAAA" sqref="S5:U5">
      <formula1>41426</formula1>
      <formula2>45078</formula2>
    </dataValidation>
    <dataValidation type="list" allowBlank="1" showInputMessage="1" showErrorMessage="1" promptTitle="TRATAMIENTO DEL RIESGO" prompt="Defina el tratamiento que se le dará al riesgo" sqref="R9:R11">
      <formula1>INDIRECT($Q$9)</formula1>
    </dataValidation>
    <dataValidation type="list" allowBlank="1" showInputMessage="1" showErrorMessage="1" promptTitle="TRATAMIENTO DEL RIESGO" prompt="Defina el tratamiento que se le dará al riesgo" sqref="R12:R14">
      <formula1>INDIRECT($Q$12)</formula1>
    </dataValidation>
    <dataValidation type="list" allowBlank="1" showInputMessage="1" showErrorMessage="1" promptTitle="TRATAMIENTO DEL RIESGO" prompt="Defina el tratamiento que se le dará al riesgo" sqref="R15:R17">
      <formula1>INDIRECT($Q$15)</formula1>
    </dataValidation>
    <dataValidation type="list" allowBlank="1" showInputMessage="1" showErrorMessage="1" promptTitle="TRATAMIENTO DEL RIESGO" prompt="Defina el tratamiento que se le dará al riesgo" sqref="R18:R20">
      <formula1>INDIRECT($Q$18)</formula1>
    </dataValidation>
    <dataValidation type="list" allowBlank="1" showInputMessage="1" showErrorMessage="1" promptTitle="TRATAMIENTO DEL RIESGO" prompt="Defina el tratamiento que se le dará al riesgo" sqref="R21:R23">
      <formula1>INDIRECT($Q$21)</formula1>
    </dataValidation>
    <dataValidation type="list" allowBlank="1" showInputMessage="1" showErrorMessage="1" promptTitle="TRATAMIENTO DEL RIESGO" prompt="Defina el tratamiento que se le dará al riesgo" sqref="R24:R26">
      <formula1>INDIRECT($Q$24)</formula1>
    </dataValidation>
    <dataValidation type="list" allowBlank="1" showInputMessage="1" showErrorMessage="1" errorTitle="DATO NO VALIDO" error="CELDA DE SELECCIÓN - NO CAMBIAR CONFIGURACIÓN" promptTitle="TIPO DE RIESGO" prompt="Seleccione el Tipo de Riesgo" sqref="B9:B11">
      <formula1>"Estratégico, Imagen, Operacional, Financiero, Contable, Presupuestal, Cumplimiento, Tecnología, Información, Transparencia, Laborales, Ambiental, Derechos_Humanos"</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6"/>
  <sheetViews>
    <sheetView zoomScale="80" zoomScaleNormal="80" zoomScaleSheetLayoutView="130" workbookViewId="0">
      <pane xSplit="3" ySplit="8" topLeftCell="I21" activePane="bottomRight" state="frozen"/>
      <selection pane="topRight" activeCell="D1" sqref="D1"/>
      <selection pane="bottomLeft" activeCell="A9" sqref="A9"/>
      <selection pane="bottomRight" activeCell="J23" sqref="J23:L23"/>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5703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21"/>
      <c r="B1" s="18"/>
      <c r="C1" s="45"/>
      <c r="D1" s="45"/>
      <c r="E1" s="45"/>
      <c r="F1" s="45"/>
      <c r="G1" s="45"/>
      <c r="H1" s="45"/>
      <c r="I1" s="45"/>
      <c r="J1" s="45"/>
      <c r="K1" s="45"/>
      <c r="L1" s="45"/>
      <c r="M1" s="72"/>
      <c r="N1" s="72"/>
      <c r="O1" s="72"/>
      <c r="P1" s="26" t="s">
        <v>87</v>
      </c>
      <c r="Q1" s="27" t="s">
        <v>88</v>
      </c>
    </row>
    <row r="2" spans="1:17" s="5" customFormat="1" ht="18.75" customHeight="1" x14ac:dyDescent="0.2">
      <c r="A2" s="22"/>
      <c r="C2" s="177" t="s">
        <v>95</v>
      </c>
      <c r="D2" s="177"/>
      <c r="E2" s="177"/>
      <c r="F2" s="177"/>
      <c r="G2" s="177"/>
      <c r="H2" s="177"/>
      <c r="I2" s="177"/>
      <c r="J2" s="177"/>
      <c r="K2" s="177"/>
      <c r="L2" s="177"/>
      <c r="M2" s="73"/>
      <c r="N2" s="73"/>
      <c r="O2" s="73"/>
      <c r="P2" s="26" t="s">
        <v>10</v>
      </c>
      <c r="Q2" s="27">
        <v>2</v>
      </c>
    </row>
    <row r="3" spans="1:17" s="5" customFormat="1" ht="18.75" customHeight="1" x14ac:dyDescent="0.2">
      <c r="A3" s="22"/>
      <c r="C3" s="177" t="s">
        <v>75</v>
      </c>
      <c r="D3" s="177"/>
      <c r="E3" s="177"/>
      <c r="F3" s="177"/>
      <c r="G3" s="177"/>
      <c r="H3" s="177"/>
      <c r="I3" s="177"/>
      <c r="J3" s="177"/>
      <c r="K3" s="177"/>
      <c r="L3" s="177"/>
      <c r="M3" s="73"/>
      <c r="N3" s="73"/>
      <c r="O3" s="73"/>
      <c r="P3" s="26" t="s">
        <v>11</v>
      </c>
      <c r="Q3" s="28" t="s">
        <v>139</v>
      </c>
    </row>
    <row r="4" spans="1:17" s="5" customFormat="1" ht="18.75" customHeight="1" x14ac:dyDescent="0.2">
      <c r="A4" s="22"/>
      <c r="C4" s="168"/>
      <c r="D4" s="168"/>
      <c r="E4" s="168"/>
      <c r="F4" s="168"/>
      <c r="G4" s="168"/>
      <c r="H4" s="168"/>
      <c r="I4" s="168"/>
      <c r="J4" s="168"/>
      <c r="K4" s="168"/>
      <c r="L4" s="168"/>
      <c r="M4" s="73"/>
      <c r="N4" s="73"/>
      <c r="O4" s="73"/>
      <c r="P4" s="26" t="s">
        <v>86</v>
      </c>
      <c r="Q4" s="27" t="s">
        <v>12</v>
      </c>
    </row>
    <row r="5" spans="1:17" s="1" customFormat="1" ht="29.25" customHeight="1" x14ac:dyDescent="0.2">
      <c r="A5" s="180" t="str">
        <f>'01-Mapa de riesgo'!A5:C5</f>
        <v xml:space="preserve">PROCESO (Usuario Metodología)  </v>
      </c>
      <c r="B5" s="180"/>
      <c r="C5" s="180"/>
      <c r="D5" s="210" t="str">
        <f>'01-Mapa de riesgo'!D5:G5</f>
        <v>Planeación</v>
      </c>
      <c r="E5" s="210"/>
      <c r="F5" s="210"/>
      <c r="G5" s="210"/>
      <c r="H5" s="24" t="s">
        <v>70</v>
      </c>
      <c r="I5" s="211" t="str">
        <f>'01-Mapa de riesgo'!I5:Q5</f>
        <v>Francisco Antonio Uribe Gómez</v>
      </c>
      <c r="J5" s="212"/>
      <c r="K5" s="212"/>
      <c r="L5" s="212"/>
      <c r="M5" s="212"/>
      <c r="N5" s="212"/>
      <c r="O5" s="213"/>
      <c r="P5" s="29" t="s">
        <v>8</v>
      </c>
      <c r="Q5" s="25"/>
    </row>
    <row r="6" spans="1:17" s="1" customFormat="1" ht="66" customHeight="1" thickBot="1" x14ac:dyDescent="0.25">
      <c r="A6" s="208" t="str">
        <f>'01-Mapa de riesgo'!A6:C6</f>
        <v>OBJETIVO DEL PROCESO (Usuario Metodología):</v>
      </c>
      <c r="B6" s="182"/>
      <c r="C6" s="182"/>
      <c r="D6" s="215"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15"/>
      <c r="F6" s="215"/>
      <c r="G6" s="215"/>
      <c r="H6" s="215"/>
      <c r="I6" s="215"/>
      <c r="J6" s="215"/>
      <c r="K6" s="215"/>
      <c r="L6" s="215"/>
      <c r="M6" s="215"/>
      <c r="N6" s="215"/>
      <c r="O6" s="215"/>
      <c r="P6" s="215"/>
      <c r="Q6" s="216"/>
    </row>
    <row r="7" spans="1:17" s="1" customFormat="1" ht="45" customHeight="1" x14ac:dyDescent="0.2">
      <c r="A7" s="209" t="s">
        <v>73</v>
      </c>
      <c r="B7" s="202" t="s">
        <v>115</v>
      </c>
      <c r="C7" s="203"/>
      <c r="D7" s="203"/>
      <c r="E7" s="203"/>
      <c r="F7" s="204"/>
      <c r="G7" s="201" t="s">
        <v>110</v>
      </c>
      <c r="H7" s="201" t="s">
        <v>2</v>
      </c>
      <c r="I7" s="214" t="s">
        <v>150</v>
      </c>
      <c r="J7" s="202" t="s">
        <v>14</v>
      </c>
      <c r="K7" s="203"/>
      <c r="L7" s="204"/>
      <c r="M7" s="214" t="s">
        <v>3</v>
      </c>
      <c r="N7" s="202" t="s">
        <v>15</v>
      </c>
      <c r="O7" s="203"/>
      <c r="P7" s="204"/>
      <c r="Q7" s="217" t="s">
        <v>3</v>
      </c>
    </row>
    <row r="8" spans="1:17" s="2" customFormat="1" ht="36.75" customHeight="1" x14ac:dyDescent="0.2">
      <c r="A8" s="117"/>
      <c r="B8" s="33" t="s">
        <v>101</v>
      </c>
      <c r="C8" s="33" t="s">
        <v>4</v>
      </c>
      <c r="D8" s="33" t="s">
        <v>0</v>
      </c>
      <c r="E8" s="33" t="s">
        <v>74</v>
      </c>
      <c r="F8" s="33" t="s">
        <v>1</v>
      </c>
      <c r="G8" s="175"/>
      <c r="H8" s="175"/>
      <c r="I8" s="174"/>
      <c r="J8" s="205"/>
      <c r="K8" s="206"/>
      <c r="L8" s="207"/>
      <c r="M8" s="174"/>
      <c r="N8" s="205"/>
      <c r="O8" s="206"/>
      <c r="P8" s="207"/>
      <c r="Q8" s="218"/>
    </row>
    <row r="9" spans="1:17" s="2" customFormat="1" ht="62.45" customHeight="1" x14ac:dyDescent="0.2">
      <c r="A9" s="188">
        <v>1</v>
      </c>
      <c r="B9" s="200" t="str">
        <f>'01-Mapa de riesgo'!B9:B11</f>
        <v>Transparencia</v>
      </c>
      <c r="C9" s="186" t="str">
        <f>'01-Mapa de riesgo'!C9:C11</f>
        <v xml:space="preserve">Ejecución inadecuada de proyectos (contratos, Ordenes de trabajo, proyectos de operación comercial)
</v>
      </c>
      <c r="D9" s="186" t="str">
        <f>'01-Mapa de riesgo'!D9:D11</f>
        <v xml:space="preserve">La posibilidd de incumplimiento en la  ejecución de proyectos (contratos, Ordenes de trabajo, proyectos de operación comercial) en su proceso y en la obtención de  resutados satisfactorios </v>
      </c>
      <c r="E9" s="186"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186" t="str">
        <f>'01-Mapa de riesgo'!F9:F11</f>
        <v xml:space="preserve">Hallazgos pr parte de entes de control
Detrimiento patrimonial
Incumplimiento de resultados
Reprocesos 
Clientes insatisfechos
Deterioro de la imagen institucional
Sobrecostos </v>
      </c>
      <c r="G9" s="187" t="str">
        <f>'01-Mapa de riesgo'!Q9:Q11</f>
        <v>MODERADO</v>
      </c>
      <c r="H9" s="34" t="str">
        <f>'01-Mapa de riesgo'!R9:R11</f>
        <v>COMPARTIR</v>
      </c>
      <c r="I9" s="144" t="str">
        <f t="shared" ref="I9" si="0">IF(G9="GRAVE","Debe formularse",IF(G9="MODERADO", "Si el proceso lo requiere","NO"))</f>
        <v>Si el proceso lo requiere</v>
      </c>
      <c r="J9" s="121"/>
      <c r="K9" s="121"/>
      <c r="L9" s="121"/>
      <c r="M9" s="30"/>
      <c r="N9" s="193"/>
      <c r="O9" s="194"/>
      <c r="P9" s="195"/>
      <c r="Q9" s="74"/>
    </row>
    <row r="10" spans="1:17" s="2" customFormat="1" ht="62.45" customHeight="1" x14ac:dyDescent="0.2">
      <c r="A10" s="188"/>
      <c r="B10" s="190"/>
      <c r="C10" s="186"/>
      <c r="D10" s="186"/>
      <c r="E10" s="186"/>
      <c r="F10" s="186"/>
      <c r="G10" s="187"/>
      <c r="H10" s="34" t="str">
        <f>'01-Mapa de riesgo'!R10:R12</f>
        <v>REDUCIR</v>
      </c>
      <c r="I10" s="145"/>
      <c r="J10" s="121"/>
      <c r="K10" s="121"/>
      <c r="L10" s="121"/>
      <c r="M10" s="30"/>
      <c r="N10" s="193"/>
      <c r="O10" s="194"/>
      <c r="P10" s="195"/>
      <c r="Q10" s="74"/>
    </row>
    <row r="11" spans="1:17" s="2" customFormat="1" ht="62.45" customHeight="1" x14ac:dyDescent="0.2">
      <c r="A11" s="188"/>
      <c r="B11" s="190"/>
      <c r="C11" s="186"/>
      <c r="D11" s="186"/>
      <c r="E11" s="186"/>
      <c r="F11" s="186"/>
      <c r="G11" s="187"/>
      <c r="H11" s="34" t="str">
        <f>'01-Mapa de riesgo'!R11:R13</f>
        <v>REDUCIR</v>
      </c>
      <c r="I11" s="185"/>
      <c r="J11" s="193"/>
      <c r="K11" s="194"/>
      <c r="L11" s="195"/>
      <c r="M11" s="30"/>
      <c r="N11" s="193"/>
      <c r="O11" s="194"/>
      <c r="P11" s="195"/>
      <c r="Q11" s="74"/>
    </row>
    <row r="12" spans="1:17" s="2" customFormat="1" ht="62.45" customHeight="1" x14ac:dyDescent="0.2">
      <c r="A12" s="188">
        <v>2</v>
      </c>
      <c r="B12" s="190" t="str">
        <f>'01-Mapa de riesgo'!B12:B14</f>
        <v>Información</v>
      </c>
      <c r="C12" s="186" t="str">
        <f>'01-Mapa de riesgo'!C12:C14</f>
        <v>Afectación de los activos de información  físicos y magnéticos de la oficina de planeación, por el manejo inadecuado de los mismso</v>
      </c>
      <c r="D12" s="186"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186" t="str">
        <f>'01-Mapa de riesgo'!E12:E14</f>
        <v xml:space="preserve">Falta de capacitación, sistematización y espacio físico 
Falta de organización en los archivos fisicos y magneticos por parte de los funcionarios 
Acceso de particulares de forma indiscriminada en la oficina </v>
      </c>
      <c r="F12" s="186" t="str">
        <f>'01-Mapa de riesgo'!F12:F14</f>
        <v>Demoras en la entrega de información.
Obstáculos para ejecución de proyectos y perdida de información.
Hallazgos por parte de las diferentes auditorías realizadas a la oficina.
Costo asociado con la recuperación de la información</v>
      </c>
      <c r="G12" s="187" t="str">
        <f>'01-Mapa de riesgo'!Q12:Q14</f>
        <v>LEVE</v>
      </c>
      <c r="H12" s="34" t="str">
        <f>'01-Mapa de riesgo'!R12:R14</f>
        <v>ASUMIR</v>
      </c>
      <c r="I12" s="144" t="str">
        <f t="shared" ref="I12:I24" si="1">IF(G12="GRAVE","Debe formularse",IF(G12="MODERADO", "Si el proceso lo requiere","NO"))</f>
        <v>NO</v>
      </c>
      <c r="J12" s="193"/>
      <c r="K12" s="194"/>
      <c r="L12" s="195"/>
      <c r="M12" s="30"/>
      <c r="N12" s="193"/>
      <c r="O12" s="194"/>
      <c r="P12" s="195"/>
      <c r="Q12" s="74"/>
    </row>
    <row r="13" spans="1:17" s="2" customFormat="1" ht="62.45" customHeight="1" x14ac:dyDescent="0.2">
      <c r="A13" s="188"/>
      <c r="B13" s="190"/>
      <c r="C13" s="186"/>
      <c r="D13" s="186"/>
      <c r="E13" s="186"/>
      <c r="F13" s="186"/>
      <c r="G13" s="187"/>
      <c r="H13" s="34" t="str">
        <f>'01-Mapa de riesgo'!R13:R15</f>
        <v>ASUMIR</v>
      </c>
      <c r="I13" s="145"/>
      <c r="J13" s="193"/>
      <c r="K13" s="194"/>
      <c r="L13" s="195"/>
      <c r="M13" s="30"/>
      <c r="N13" s="193"/>
      <c r="O13" s="194"/>
      <c r="P13" s="195"/>
      <c r="Q13" s="74"/>
    </row>
    <row r="14" spans="1:17" s="2" customFormat="1" ht="62.45" customHeight="1" x14ac:dyDescent="0.2">
      <c r="A14" s="188"/>
      <c r="B14" s="190"/>
      <c r="C14" s="186"/>
      <c r="D14" s="186"/>
      <c r="E14" s="186"/>
      <c r="F14" s="186"/>
      <c r="G14" s="187"/>
      <c r="H14" s="34" t="str">
        <f>'01-Mapa de riesgo'!R14:R16</f>
        <v>ASUMIR</v>
      </c>
      <c r="I14" s="185"/>
      <c r="J14" s="193"/>
      <c r="K14" s="194"/>
      <c r="L14" s="195"/>
      <c r="M14" s="30"/>
      <c r="N14" s="193"/>
      <c r="O14" s="194"/>
      <c r="P14" s="195"/>
      <c r="Q14" s="74"/>
    </row>
    <row r="15" spans="1:17" s="2" customFormat="1" ht="62.45" customHeight="1" x14ac:dyDescent="0.2">
      <c r="A15" s="188">
        <v>3</v>
      </c>
      <c r="B15" s="190" t="str">
        <f>'01-Mapa de riesgo'!B15:B17</f>
        <v>Tecnología</v>
      </c>
      <c r="C15" s="186" t="str">
        <f>'01-Mapa de riesgo'!C15:C17</f>
        <v xml:space="preserve">Sistemas de información inadecuados para fuentes de información y  la toma de decisiones </v>
      </c>
      <c r="D15" s="186" t="str">
        <f>'01-Mapa de riesgo'!D15:D17</f>
        <v>Los sistemas de información tienen un componente de automatización aún muy bajo para la rendición de cuentas, reportar a entes de control en los tiempos establecidos y soportar la toma de desiciones a nivel estratégico.</v>
      </c>
      <c r="E15" s="186" t="str">
        <f>'01-Mapa de riesgo'!E15:E17</f>
        <v>Debilidad en la articulación del sistema transaccional con el estratégico</v>
      </c>
      <c r="F15" s="186"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87" t="str">
        <f>'01-Mapa de riesgo'!Q15:Q17</f>
        <v>MODERADO</v>
      </c>
      <c r="H15" s="34" t="str">
        <f>'01-Mapa de riesgo'!R15:R17</f>
        <v>COMPARTIR</v>
      </c>
      <c r="I15" s="144" t="str">
        <f t="shared" si="1"/>
        <v>Si el proceso lo requiere</v>
      </c>
      <c r="J15" s="193"/>
      <c r="K15" s="194"/>
      <c r="L15" s="195"/>
      <c r="M15" s="30"/>
      <c r="N15" s="193"/>
      <c r="O15" s="194"/>
      <c r="P15" s="195"/>
      <c r="Q15" s="74"/>
    </row>
    <row r="16" spans="1:17" s="2" customFormat="1" ht="62.45" customHeight="1" x14ac:dyDescent="0.2">
      <c r="A16" s="188"/>
      <c r="B16" s="190"/>
      <c r="C16" s="186"/>
      <c r="D16" s="186"/>
      <c r="E16" s="186"/>
      <c r="F16" s="186"/>
      <c r="G16" s="187"/>
      <c r="H16" s="34">
        <f>'01-Mapa de riesgo'!R16:R18</f>
        <v>0</v>
      </c>
      <c r="I16" s="145"/>
      <c r="J16" s="193"/>
      <c r="K16" s="194"/>
      <c r="L16" s="195"/>
      <c r="M16" s="30"/>
      <c r="N16" s="193"/>
      <c r="O16" s="194"/>
      <c r="P16" s="195"/>
      <c r="Q16" s="74"/>
    </row>
    <row r="17" spans="1:17" s="2" customFormat="1" ht="62.45" customHeight="1" x14ac:dyDescent="0.2">
      <c r="A17" s="188"/>
      <c r="B17" s="190"/>
      <c r="C17" s="186"/>
      <c r="D17" s="186"/>
      <c r="E17" s="186"/>
      <c r="F17" s="186"/>
      <c r="G17" s="187"/>
      <c r="H17" s="34">
        <f>'01-Mapa de riesgo'!R17:R19</f>
        <v>0</v>
      </c>
      <c r="I17" s="185"/>
      <c r="J17" s="193"/>
      <c r="K17" s="194"/>
      <c r="L17" s="195"/>
      <c r="M17" s="30"/>
      <c r="N17" s="193"/>
      <c r="O17" s="194"/>
      <c r="P17" s="195"/>
      <c r="Q17" s="74"/>
    </row>
    <row r="18" spans="1:17" s="2" customFormat="1" ht="62.45" customHeight="1" x14ac:dyDescent="0.2">
      <c r="A18" s="188">
        <v>4</v>
      </c>
      <c r="B18" s="190" t="str">
        <f>'01-Mapa de riesgo'!B18:B20</f>
        <v>Estratégico</v>
      </c>
      <c r="C18" s="186" t="str">
        <f>'01-Mapa de riesgo'!C18:C20</f>
        <v>Falta de fortalecimiento de la Inteligencia Institucional, vigilancia del contexto y consolidación de los mecanismos para el uso de la misma</v>
      </c>
      <c r="D18" s="186"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186" t="str">
        <f>'01-Mapa de riesgo'!E18:E20</f>
        <v xml:space="preserve">Debilidad en la apropiacion de las políticas, mecanismos y herramientas del sistema de vigilancia 
</v>
      </c>
      <c r="F18" s="186" t="str">
        <f>'01-Mapa de riesgo'!F18:F20</f>
        <v>Falta de competitividad 
Toma de decisiones no pertinentes con poco soporte en la información del contexto.
Pérdida de oportunidades para acceder a recursos y participación de proyectos.</v>
      </c>
      <c r="G18" s="187" t="str">
        <f>'01-Mapa de riesgo'!Q18:Q20</f>
        <v>MODERADO</v>
      </c>
      <c r="H18" s="34" t="str">
        <f>'01-Mapa de riesgo'!R18:R20</f>
        <v>REDUCIR</v>
      </c>
      <c r="I18" s="144" t="str">
        <f t="shared" si="1"/>
        <v>Si el proceso lo requiere</v>
      </c>
      <c r="J18" s="193"/>
      <c r="K18" s="194"/>
      <c r="L18" s="195"/>
      <c r="M18" s="30"/>
      <c r="N18" s="193"/>
      <c r="O18" s="194"/>
      <c r="P18" s="195"/>
      <c r="Q18" s="74"/>
    </row>
    <row r="19" spans="1:17" ht="62.45" customHeight="1" x14ac:dyDescent="0.2">
      <c r="A19" s="188"/>
      <c r="B19" s="190"/>
      <c r="C19" s="186"/>
      <c r="D19" s="186"/>
      <c r="E19" s="186"/>
      <c r="F19" s="186"/>
      <c r="G19" s="187"/>
      <c r="H19" s="34" t="str">
        <f>'01-Mapa de riesgo'!R19:R21</f>
        <v>REDUCIR</v>
      </c>
      <c r="I19" s="145"/>
      <c r="J19" s="193"/>
      <c r="K19" s="194"/>
      <c r="L19" s="195"/>
      <c r="M19" s="30"/>
      <c r="N19" s="193"/>
      <c r="O19" s="194"/>
      <c r="P19" s="195"/>
      <c r="Q19" s="74"/>
    </row>
    <row r="20" spans="1:17" ht="62.45" customHeight="1" x14ac:dyDescent="0.2">
      <c r="A20" s="188"/>
      <c r="B20" s="190"/>
      <c r="C20" s="186"/>
      <c r="D20" s="186"/>
      <c r="E20" s="186"/>
      <c r="F20" s="186"/>
      <c r="G20" s="187"/>
      <c r="H20" s="34" t="str">
        <f>'01-Mapa de riesgo'!R20:R22</f>
        <v>REDUCIR</v>
      </c>
      <c r="I20" s="185"/>
      <c r="J20" s="193"/>
      <c r="K20" s="194"/>
      <c r="L20" s="195"/>
      <c r="M20" s="30"/>
      <c r="N20" s="193"/>
      <c r="O20" s="194"/>
      <c r="P20" s="195"/>
      <c r="Q20" s="74"/>
    </row>
    <row r="21" spans="1:17" ht="62.45" customHeight="1" x14ac:dyDescent="0.2">
      <c r="A21" s="188">
        <v>5</v>
      </c>
      <c r="B21" s="190" t="str">
        <f>'01-Mapa de riesgo'!B21:B23</f>
        <v>Operacional</v>
      </c>
      <c r="C21" s="186" t="str">
        <f>'01-Mapa de riesgo'!C21:C23</f>
        <v xml:space="preserve">Presión a la Planta Física por compromisos en proyectos no articulados con la planeación del área Gestión Estratégica del Campus </v>
      </c>
      <c r="D21" s="186" t="str">
        <f>'01-Mapa de riesgo'!D21:D23</f>
        <v>Diferentes dependencias de la Institución presentan y ejecutan proyectos con entidades externas  en las cuales se adquieren compromisos de disponibilidad de espacios sin la validación respectiva de la Oficina de Planeación</v>
      </c>
      <c r="E21" s="186" t="str">
        <f>'01-Mapa de riesgo'!E21:E23</f>
        <v xml:space="preserve">*Falta de un procedimiento donde se involucren todos los elementos constitutivos de un proyecto como lo es los elementos de infraestructura
</v>
      </c>
      <c r="F21" s="186" t="str">
        <f>'01-Mapa de riesgo'!F21:F23</f>
        <v>*Imagen de la universidad por incumplimiento
*Posibles hallazgos por falta de planeación e incumplimiento
*Presión a los recursos económicos dentro de una vigencia
*Reprocesos y sobrecarga en el trabajo</v>
      </c>
      <c r="G21" s="187" t="str">
        <f>'01-Mapa de riesgo'!Q21:Q23</f>
        <v>GRAVE</v>
      </c>
      <c r="H21" s="34" t="str">
        <f>'01-Mapa de riesgo'!R21:R23</f>
        <v>REDUCIR</v>
      </c>
      <c r="I21" s="144" t="str">
        <f t="shared" si="1"/>
        <v>Debe formularse</v>
      </c>
      <c r="J21" s="219" t="s">
        <v>340</v>
      </c>
      <c r="K21" s="220"/>
      <c r="L21" s="221"/>
      <c r="M21" s="113" t="s">
        <v>341</v>
      </c>
      <c r="N21" s="193"/>
      <c r="O21" s="194"/>
      <c r="P21" s="195"/>
      <c r="Q21" s="74"/>
    </row>
    <row r="22" spans="1:17" ht="62.45" customHeight="1" x14ac:dyDescent="0.2">
      <c r="A22" s="188"/>
      <c r="B22" s="190"/>
      <c r="C22" s="186"/>
      <c r="D22" s="186"/>
      <c r="E22" s="186"/>
      <c r="F22" s="186"/>
      <c r="G22" s="187"/>
      <c r="H22" s="34" t="str">
        <f>'01-Mapa de riesgo'!R22:R24</f>
        <v>REDUCIR</v>
      </c>
      <c r="I22" s="145"/>
      <c r="J22" s="219"/>
      <c r="K22" s="220"/>
      <c r="L22" s="221"/>
      <c r="M22" s="113"/>
      <c r="N22" s="193"/>
      <c r="O22" s="194"/>
      <c r="P22" s="195"/>
      <c r="Q22" s="74"/>
    </row>
    <row r="23" spans="1:17" ht="62.45" customHeight="1" x14ac:dyDescent="0.2">
      <c r="A23" s="188"/>
      <c r="B23" s="190"/>
      <c r="C23" s="186"/>
      <c r="D23" s="186"/>
      <c r="E23" s="186"/>
      <c r="F23" s="186"/>
      <c r="G23" s="187"/>
      <c r="H23" s="34" t="str">
        <f>'01-Mapa de riesgo'!R23:R25</f>
        <v>COMPARTIR</v>
      </c>
      <c r="I23" s="185"/>
      <c r="J23" s="193"/>
      <c r="K23" s="194"/>
      <c r="L23" s="195"/>
      <c r="M23" s="30"/>
      <c r="N23" s="193"/>
      <c r="O23" s="194"/>
      <c r="P23" s="195"/>
      <c r="Q23" s="74"/>
    </row>
    <row r="24" spans="1:17" ht="62.45" customHeight="1" x14ac:dyDescent="0.2">
      <c r="A24" s="188">
        <v>6</v>
      </c>
      <c r="B24" s="190" t="str">
        <f>'01-Mapa de riesgo'!B24:B26</f>
        <v>Cumplimiento</v>
      </c>
      <c r="C24" s="186" t="str">
        <f>'01-Mapa de riesgo'!C24:C26</f>
        <v>Incumplimiento de los retos planteados en el PDI</v>
      </c>
      <c r="D24" s="186" t="str">
        <f>'01-Mapa de riesgo'!D24:D26</f>
        <v xml:space="preserve">No se cumplan con los lineamientos planteados en el Sistema de Gerencia del PDI para garantizar la gestión efectiva del mismo </v>
      </c>
      <c r="E24" s="186"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186" t="str">
        <f>'01-Mapa de riesgo'!F24:F26</f>
        <v xml:space="preserve">Hallazgos por parte de los entes de control
Reprocesos en el reporte
Incumplimiento de los retos planteados en el PDI
Ausencia de información para la toma de decisiones 
</v>
      </c>
      <c r="G24" s="187" t="str">
        <f>'01-Mapa de riesgo'!Q24:Q26</f>
        <v>MODERADO</v>
      </c>
      <c r="H24" s="34" t="str">
        <f>'01-Mapa de riesgo'!R24:R26</f>
        <v>COMPARTIR</v>
      </c>
      <c r="I24" s="144" t="str">
        <f t="shared" si="1"/>
        <v>Si el proceso lo requiere</v>
      </c>
      <c r="J24" s="193"/>
      <c r="K24" s="194"/>
      <c r="L24" s="195"/>
      <c r="M24" s="30"/>
      <c r="N24" s="193"/>
      <c r="O24" s="194"/>
      <c r="P24" s="195"/>
      <c r="Q24" s="74"/>
    </row>
    <row r="25" spans="1:17" ht="62.45" customHeight="1" x14ac:dyDescent="0.2">
      <c r="A25" s="188"/>
      <c r="B25" s="190"/>
      <c r="C25" s="186"/>
      <c r="D25" s="186"/>
      <c r="E25" s="186"/>
      <c r="F25" s="186"/>
      <c r="G25" s="187"/>
      <c r="H25" s="34" t="str">
        <f>'01-Mapa de riesgo'!R25:R27</f>
        <v>COMPARTIR</v>
      </c>
      <c r="I25" s="145"/>
      <c r="J25" s="193"/>
      <c r="K25" s="194"/>
      <c r="L25" s="195"/>
      <c r="M25" s="30"/>
      <c r="N25" s="193"/>
      <c r="O25" s="194"/>
      <c r="P25" s="195"/>
      <c r="Q25" s="74"/>
    </row>
    <row r="26" spans="1:17" ht="62.45" customHeight="1" thickBot="1" x14ac:dyDescent="0.25">
      <c r="A26" s="189"/>
      <c r="B26" s="191"/>
      <c r="C26" s="192"/>
      <c r="D26" s="192"/>
      <c r="E26" s="192"/>
      <c r="F26" s="192"/>
      <c r="G26" s="196"/>
      <c r="H26" s="35" t="str">
        <f>'01-Mapa de riesgo'!R26:R28</f>
        <v>COMPARTIR</v>
      </c>
      <c r="I26" s="165"/>
      <c r="J26" s="197"/>
      <c r="K26" s="198"/>
      <c r="L26" s="199"/>
      <c r="M26" s="31"/>
      <c r="N26" s="197"/>
      <c r="O26" s="198"/>
      <c r="P26" s="199"/>
      <c r="Q26" s="75" t="s">
        <v>149</v>
      </c>
    </row>
    <row r="29" spans="1:17" s="19" customFormat="1" x14ac:dyDescent="0.2">
      <c r="C29" s="20"/>
      <c r="D29" s="20"/>
      <c r="E29" s="20"/>
      <c r="F29" s="20"/>
      <c r="G29" s="20"/>
    </row>
    <row r="30" spans="1:17" s="19" customFormat="1" x14ac:dyDescent="0.2">
      <c r="C30" s="20"/>
      <c r="D30" s="20"/>
      <c r="E30" s="20"/>
      <c r="F30" s="20"/>
      <c r="G30" s="20"/>
    </row>
    <row r="31" spans="1:17" s="19" customFormat="1" x14ac:dyDescent="0.2">
      <c r="C31" s="20"/>
      <c r="D31" s="20"/>
      <c r="E31" s="20"/>
      <c r="F31" s="20"/>
      <c r="G31" s="20"/>
    </row>
    <row r="32" spans="1:17" s="19" customFormat="1" x14ac:dyDescent="0.2">
      <c r="C32" s="20"/>
      <c r="D32" s="20"/>
      <c r="E32" s="20"/>
      <c r="F32" s="20"/>
      <c r="G32" s="20"/>
    </row>
    <row r="33" spans="3:7" s="19" customFormat="1" x14ac:dyDescent="0.2">
      <c r="C33" s="20"/>
      <c r="D33" s="20"/>
      <c r="E33" s="20"/>
      <c r="F33" s="20"/>
      <c r="G33" s="20"/>
    </row>
    <row r="34" spans="3:7" s="19" customFormat="1" x14ac:dyDescent="0.2">
      <c r="C34" s="20"/>
      <c r="D34" s="20"/>
      <c r="E34" s="20"/>
      <c r="F34" s="20"/>
      <c r="G34" s="20"/>
    </row>
    <row r="35" spans="3:7" s="19" customFormat="1" x14ac:dyDescent="0.2">
      <c r="C35" s="20"/>
      <c r="D35" s="20"/>
      <c r="E35" s="20"/>
      <c r="F35" s="20"/>
      <c r="G35" s="20"/>
    </row>
    <row r="36" spans="3:7" s="19" customFormat="1" x14ac:dyDescent="0.2">
      <c r="C36" s="20"/>
      <c r="D36" s="20"/>
      <c r="E36" s="20"/>
      <c r="F36" s="20"/>
      <c r="G36" s="20"/>
    </row>
    <row r="37" spans="3:7" s="19" customFormat="1" x14ac:dyDescent="0.2">
      <c r="C37" s="20"/>
      <c r="D37" s="20"/>
      <c r="E37" s="20"/>
      <c r="F37" s="20"/>
      <c r="G37" s="20"/>
    </row>
    <row r="38" spans="3:7" s="19" customFormat="1" x14ac:dyDescent="0.2">
      <c r="C38" s="20"/>
      <c r="D38" s="20"/>
      <c r="E38" s="20"/>
      <c r="F38" s="20"/>
      <c r="G38" s="20"/>
    </row>
    <row r="39" spans="3:7" s="19" customFormat="1" x14ac:dyDescent="0.2">
      <c r="C39" s="20"/>
      <c r="D39" s="20"/>
      <c r="E39" s="20"/>
      <c r="F39" s="20"/>
      <c r="G39" s="20"/>
    </row>
    <row r="40" spans="3:7" s="19" customFormat="1" x14ac:dyDescent="0.2">
      <c r="C40" s="20"/>
      <c r="D40" s="20"/>
      <c r="E40" s="20"/>
      <c r="F40" s="20"/>
      <c r="G40" s="20"/>
    </row>
    <row r="41" spans="3:7" s="19" customFormat="1" x14ac:dyDescent="0.2">
      <c r="C41" s="20"/>
      <c r="D41" s="20"/>
      <c r="E41" s="20"/>
      <c r="F41" s="20"/>
      <c r="G41" s="20"/>
    </row>
    <row r="42" spans="3:7" s="19" customFormat="1" x14ac:dyDescent="0.2">
      <c r="C42" s="20"/>
      <c r="D42" s="20"/>
      <c r="E42" s="20"/>
      <c r="F42" s="20"/>
      <c r="G42" s="20"/>
    </row>
    <row r="43" spans="3:7" s="19" customFormat="1" x14ac:dyDescent="0.2">
      <c r="C43" s="20"/>
      <c r="D43" s="20"/>
      <c r="E43" s="20"/>
      <c r="F43" s="20"/>
      <c r="G43" s="20"/>
    </row>
    <row r="44" spans="3:7" s="19" customFormat="1" x14ac:dyDescent="0.2">
      <c r="C44" s="20"/>
      <c r="D44" s="20"/>
      <c r="E44" s="20"/>
      <c r="F44" s="20"/>
      <c r="G44" s="20"/>
    </row>
    <row r="45" spans="3:7" s="19" customFormat="1" x14ac:dyDescent="0.2">
      <c r="C45" s="20"/>
      <c r="D45" s="20"/>
      <c r="E45" s="20"/>
      <c r="F45" s="20"/>
      <c r="G45" s="20"/>
    </row>
    <row r="46" spans="3:7" s="19" customFormat="1" x14ac:dyDescent="0.2">
      <c r="C46" s="20"/>
      <c r="D46" s="20"/>
      <c r="E46" s="20"/>
      <c r="F46" s="20"/>
      <c r="G46" s="20"/>
    </row>
  </sheetData>
  <sheetProtection algorithmName="SHA-512" hashValue="8hhyHyM7ND2yX/X3Vp6PsBFQs5Uz1m7RBpVQeWkQQMa1vk1NkK6x37yRXuR4nu0IVPnsDBoqGMMxsPui7Mk2LQ==" saltValue="lTssEsC1mmOaQqDIUTocUQ==" spinCount="100000" sheet="1" objects="1" scenarios="1" formatRows="0" insertRows="0" deleteRows="0" selectLockedCells="1"/>
  <mergeCells count="101">
    <mergeCell ref="N25:P25"/>
    <mergeCell ref="J20:L20"/>
    <mergeCell ref="J21:L21"/>
    <mergeCell ref="J22:L22"/>
    <mergeCell ref="J23:L23"/>
    <mergeCell ref="N11:P11"/>
    <mergeCell ref="N12:P12"/>
    <mergeCell ref="N13:P13"/>
    <mergeCell ref="N14:P14"/>
    <mergeCell ref="N15:P15"/>
    <mergeCell ref="N22:P22"/>
    <mergeCell ref="N23:P23"/>
    <mergeCell ref="G9:G11"/>
    <mergeCell ref="I9:I11"/>
    <mergeCell ref="N7:P8"/>
    <mergeCell ref="N9:P9"/>
    <mergeCell ref="N10:P10"/>
    <mergeCell ref="N26:P26"/>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4:P24"/>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A18:A20"/>
    <mergeCell ref="B18:B20"/>
    <mergeCell ref="C18:C20"/>
    <mergeCell ref="D18:D20"/>
    <mergeCell ref="E18:E20"/>
    <mergeCell ref="A21:A23"/>
    <mergeCell ref="B21:B23"/>
    <mergeCell ref="C21:C23"/>
    <mergeCell ref="D21:D23"/>
    <mergeCell ref="E21:E23"/>
    <mergeCell ref="A24:A26"/>
    <mergeCell ref="B24:B26"/>
    <mergeCell ref="C24:C26"/>
    <mergeCell ref="D24:D26"/>
    <mergeCell ref="E24:E26"/>
    <mergeCell ref="J24:L24"/>
    <mergeCell ref="J25:L25"/>
    <mergeCell ref="F24:F26"/>
    <mergeCell ref="G24:G26"/>
    <mergeCell ref="J26:L26"/>
    <mergeCell ref="I12:I14"/>
    <mergeCell ref="I15:I17"/>
    <mergeCell ref="I18:I20"/>
    <mergeCell ref="I21:I23"/>
    <mergeCell ref="I24:I26"/>
    <mergeCell ref="F18:F20"/>
    <mergeCell ref="G18:G20"/>
    <mergeCell ref="G21:G23"/>
    <mergeCell ref="G12:G14"/>
    <mergeCell ref="G15:G17"/>
    <mergeCell ref="F21:F23"/>
    <mergeCell ref="F12:F14"/>
  </mergeCells>
  <phoneticPr fontId="3" type="noConversion"/>
  <conditionalFormatting sqref="G9:G26">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I9:I26">
    <cfRule type="containsText" dxfId="19" priority="2" operator="containsText" text="Si el proceso lo requiere">
      <formula>NOT(ISERROR(SEARCH("Si el proceso lo requiere",I9)))</formula>
    </cfRule>
    <cfRule type="containsText" dxfId="18" priority="4" operator="containsText" text="Debe formularse">
      <formula>NOT(ISERROR(SEARCH("Debe formularse",I9)))</formula>
    </cfRule>
  </conditionalFormatting>
  <conditionalFormatting sqref="I15:I17">
    <cfRule type="containsText" dxfId="17" priority="3" operator="containsText" text="SI el proceso lo requiere">
      <formula>NOT(ISERROR(SEARCH("SI el proceso lo requiere",I15)))</formula>
    </cfRule>
  </conditionalFormatting>
  <conditionalFormatting sqref="I9:I26">
    <cfRule type="cellIs" dxfId="16"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9:H26"/>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26 L11:L26"/>
    <dataValidation allowBlank="1" showInputMessage="1" showErrorMessage="1" promptTitle="Responsable Contingencia" prompt="Establezca quien es el responsable que lidera la acción de contingencia." sqref="Q9:Q10 M9:N26 O10:O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73"/>
  <sheetViews>
    <sheetView zoomScale="70" zoomScaleNormal="70" zoomScaleSheetLayoutView="130" workbookViewId="0">
      <pane xSplit="3" ySplit="8" topLeftCell="D20" activePane="bottomRight" state="frozen"/>
      <selection pane="topRight" activeCell="D1" sqref="D1"/>
      <selection pane="bottomLeft" activeCell="A9" sqref="A9"/>
      <selection pane="bottomRight" activeCell="A21" sqref="A21:A23"/>
    </sheetView>
  </sheetViews>
  <sheetFormatPr baseColWidth="10" defaultColWidth="11.42578125" defaultRowHeight="12.75" x14ac:dyDescent="0.2"/>
  <cols>
    <col min="1" max="1" width="5.28515625" style="3" customWidth="1"/>
    <col min="2" max="2" width="12" style="4" customWidth="1"/>
    <col min="3" max="3" width="24.7109375" style="4" customWidth="1"/>
    <col min="4" max="5" width="32.42578125" style="4" customWidth="1"/>
    <col min="6" max="6" width="24.7109375" style="4" customWidth="1"/>
    <col min="7" max="7" width="14.5703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47"/>
      <c r="B1" s="45"/>
      <c r="C1" s="45"/>
      <c r="D1" s="45"/>
      <c r="E1" s="45"/>
      <c r="F1" s="45"/>
      <c r="G1" s="45"/>
      <c r="H1" s="45"/>
      <c r="I1" s="45"/>
      <c r="J1" s="45"/>
      <c r="K1" s="45"/>
      <c r="L1" s="45"/>
      <c r="M1" s="45"/>
      <c r="N1" s="45"/>
      <c r="O1" s="45"/>
      <c r="P1" s="45"/>
      <c r="Q1" s="42" t="s">
        <v>9</v>
      </c>
      <c r="R1" s="43" t="s">
        <v>89</v>
      </c>
    </row>
    <row r="2" spans="1:20" s="5" customFormat="1" ht="18.75" customHeight="1" x14ac:dyDescent="0.2">
      <c r="A2" s="48"/>
      <c r="B2" s="168" t="s">
        <v>95</v>
      </c>
      <c r="C2" s="168"/>
      <c r="D2" s="168"/>
      <c r="E2" s="168"/>
      <c r="F2" s="168"/>
      <c r="G2" s="168"/>
      <c r="H2" s="168"/>
      <c r="I2" s="168"/>
      <c r="J2" s="168"/>
      <c r="K2" s="168"/>
      <c r="L2" s="168"/>
      <c r="M2" s="168"/>
      <c r="N2" s="168"/>
      <c r="O2" s="168"/>
      <c r="P2" s="46"/>
      <c r="Q2" s="42" t="s">
        <v>10</v>
      </c>
      <c r="R2" s="43">
        <v>2</v>
      </c>
    </row>
    <row r="3" spans="1:20" s="5" customFormat="1" ht="18.75" customHeight="1" x14ac:dyDescent="0.2">
      <c r="A3" s="48"/>
      <c r="B3" s="168" t="s">
        <v>80</v>
      </c>
      <c r="C3" s="168"/>
      <c r="D3" s="168"/>
      <c r="E3" s="168"/>
      <c r="F3" s="168"/>
      <c r="G3" s="168"/>
      <c r="H3" s="168"/>
      <c r="I3" s="168"/>
      <c r="J3" s="168"/>
      <c r="K3" s="168"/>
      <c r="L3" s="168"/>
      <c r="M3" s="168"/>
      <c r="N3" s="168"/>
      <c r="O3" s="168"/>
      <c r="P3" s="46"/>
      <c r="Q3" s="42" t="s">
        <v>11</v>
      </c>
      <c r="R3" s="44" t="s">
        <v>139</v>
      </c>
    </row>
    <row r="4" spans="1:20" s="5" customFormat="1" ht="18.75" customHeight="1" x14ac:dyDescent="0.2">
      <c r="A4" s="48"/>
      <c r="B4" s="46"/>
      <c r="C4" s="46"/>
      <c r="D4" s="46"/>
      <c r="E4" s="46"/>
      <c r="F4" s="46"/>
      <c r="G4" s="46"/>
      <c r="H4" s="46"/>
      <c r="I4" s="46"/>
      <c r="J4" s="46"/>
      <c r="K4" s="46"/>
      <c r="L4" s="46"/>
      <c r="M4" s="46"/>
      <c r="N4" s="46"/>
      <c r="O4" s="46"/>
      <c r="P4" s="46"/>
      <c r="Q4" s="42" t="s">
        <v>86</v>
      </c>
      <c r="R4" s="43" t="s">
        <v>12</v>
      </c>
    </row>
    <row r="5" spans="1:20" s="1" customFormat="1" ht="29.25" customHeight="1" x14ac:dyDescent="0.2">
      <c r="A5" s="180" t="str">
        <f>'01-Mapa de riesgo'!A5:C5</f>
        <v xml:space="preserve">PROCESO (Usuario Metodología)  </v>
      </c>
      <c r="B5" s="180"/>
      <c r="C5" s="180"/>
      <c r="D5" s="246" t="str">
        <f>'01-Mapa de riesgo'!D5:G5</f>
        <v>Planeación</v>
      </c>
      <c r="E5" s="247"/>
      <c r="F5" s="247"/>
      <c r="G5" s="247"/>
      <c r="H5" s="248"/>
      <c r="I5" s="250" t="s">
        <v>77</v>
      </c>
      <c r="J5" s="250"/>
      <c r="K5" s="245"/>
      <c r="L5" s="245"/>
      <c r="M5" s="245"/>
      <c r="N5" s="245"/>
      <c r="O5" s="245"/>
      <c r="P5" s="244" t="s">
        <v>13</v>
      </c>
      <c r="Q5" s="244"/>
      <c r="R5" s="41"/>
    </row>
    <row r="6" spans="1:20" s="1" customFormat="1" ht="66" customHeight="1" thickBot="1" x14ac:dyDescent="0.25">
      <c r="A6" s="239" t="str">
        <f>'01-Mapa de riesgo'!A6:C6</f>
        <v>OBJETIVO DEL PROCESO (Usuario Metodología):</v>
      </c>
      <c r="B6" s="240"/>
      <c r="C6" s="240"/>
      <c r="D6" s="241" t="str">
        <f>'01-Mapa de riesgo'!D6:U6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241"/>
      <c r="F6" s="241"/>
      <c r="G6" s="241"/>
      <c r="H6" s="241"/>
      <c r="I6" s="241"/>
      <c r="J6" s="241"/>
      <c r="K6" s="241"/>
      <c r="L6" s="241"/>
      <c r="M6" s="241"/>
      <c r="N6" s="241"/>
      <c r="O6" s="241"/>
      <c r="P6" s="241"/>
      <c r="Q6" s="241"/>
      <c r="R6" s="242"/>
    </row>
    <row r="7" spans="1:20" s="1" customFormat="1" ht="32.25" customHeight="1" x14ac:dyDescent="0.2">
      <c r="A7" s="251" t="s">
        <v>73</v>
      </c>
      <c r="B7" s="174" t="s">
        <v>115</v>
      </c>
      <c r="C7" s="174"/>
      <c r="D7" s="174"/>
      <c r="E7" s="174"/>
      <c r="F7" s="174"/>
      <c r="G7" s="174" t="s">
        <v>110</v>
      </c>
      <c r="H7" s="174" t="s">
        <v>2</v>
      </c>
      <c r="I7" s="174" t="s">
        <v>119</v>
      </c>
      <c r="J7" s="174" t="s">
        <v>78</v>
      </c>
      <c r="K7" s="174"/>
      <c r="L7" s="174"/>
      <c r="M7" s="174" t="s">
        <v>76</v>
      </c>
      <c r="N7" s="174"/>
      <c r="O7" s="174"/>
      <c r="P7" s="174"/>
      <c r="Q7" s="174"/>
      <c r="R7" s="249" t="s">
        <v>26</v>
      </c>
    </row>
    <row r="8" spans="1:20" s="2" customFormat="1" ht="38.25" customHeight="1" x14ac:dyDescent="0.2">
      <c r="A8" s="252"/>
      <c r="B8" s="33" t="s">
        <v>101</v>
      </c>
      <c r="C8" s="33" t="s">
        <v>4</v>
      </c>
      <c r="D8" s="33" t="s">
        <v>0</v>
      </c>
      <c r="E8" s="33" t="s">
        <v>74</v>
      </c>
      <c r="F8" s="33" t="s">
        <v>40</v>
      </c>
      <c r="G8" s="175"/>
      <c r="H8" s="175"/>
      <c r="I8" s="243"/>
      <c r="J8" s="33" t="s">
        <v>82</v>
      </c>
      <c r="K8" s="33" t="s">
        <v>83</v>
      </c>
      <c r="L8" s="33" t="s">
        <v>84</v>
      </c>
      <c r="M8" s="49" t="s">
        <v>129</v>
      </c>
      <c r="N8" s="49" t="s">
        <v>79</v>
      </c>
      <c r="O8" s="49" t="s">
        <v>17</v>
      </c>
      <c r="P8" s="205" t="s">
        <v>130</v>
      </c>
      <c r="Q8" s="207"/>
      <c r="R8" s="218"/>
    </row>
    <row r="9" spans="1:20" s="2" customFormat="1" ht="62.45" customHeight="1" x14ac:dyDescent="0.2">
      <c r="A9" s="232">
        <v>1</v>
      </c>
      <c r="B9" s="210" t="str">
        <f>'01-Mapa de riesgo'!B9:B11</f>
        <v>Transparencia</v>
      </c>
      <c r="C9" s="210" t="str">
        <f>'01-Mapa de riesgo'!C9:C11</f>
        <v xml:space="preserve">Ejecución inadecuada de proyectos (contratos, Ordenes de trabajo, proyectos de operación comercial)
</v>
      </c>
      <c r="D9" s="210" t="str">
        <f>'01-Mapa de riesgo'!D9:D11</f>
        <v xml:space="preserve">La posibilidd de incumplimiento en la  ejecución de proyectos (contratos, Ordenes de trabajo, proyectos de operación comercial) en su proceso y en la obtención de  resutados satisfactorios </v>
      </c>
      <c r="E9" s="210" t="str">
        <f>'01-Mapa de riesgo'!E9:E11</f>
        <v xml:space="preserve">Falta de comunicación de los involucrados 
Desconocimiento de los  procedimientos contractuales y proyectos especiales  
Desarticulación de los procedimientos propias de cada dependencia
Desconocimiento de la normatividad nacional e institucional para la ejecucion de proyectos (contratos, Ordenes de trabajo, proyectos de operación comercial
Bajo nivel de seguimiento periodico en los proyectos de operación comercial 
Factores externos que afectan los procesos de contratación mediante licitación pública
</v>
      </c>
      <c r="F9" s="210" t="str">
        <f>'01-Mapa de riesgo'!F9:F11</f>
        <v xml:space="preserve">Hallazgos pr parte de entes de control
Detrimiento patrimonial
Incumplimiento de resultados
Reprocesos 
Clientes insatisfechos
Deterioro de la imagen institucional
Sobrecostos </v>
      </c>
      <c r="G9" s="187" t="str">
        <f>'01-Mapa de riesgo'!Q9:Q11</f>
        <v>MODERADO</v>
      </c>
      <c r="H9" s="34" t="str">
        <f>'01-Mapa de riesgo'!R9:R11</f>
        <v>COMPARTIR</v>
      </c>
      <c r="I9" s="121"/>
      <c r="J9" s="224" t="str">
        <f>'01-Mapa de riesgo'!U9:U11</f>
        <v>Proyectos ejecutados inadecuadamente /Total proyectos ejecutados</v>
      </c>
      <c r="K9" s="223"/>
      <c r="L9" s="222"/>
      <c r="M9" s="39" t="str">
        <f>'01-Mapa de riesgo'!M9</f>
        <v xml:space="preserve">Protocolos de contrataión y de ejecución de proyectos especiales </v>
      </c>
      <c r="N9" s="37" t="str">
        <f>'01-Mapa de riesgo'!N9</f>
        <v>Mensual</v>
      </c>
      <c r="O9" s="37" t="str">
        <f>'01-Mapa de riesgo'!O9</f>
        <v>Preventivo</v>
      </c>
      <c r="P9" s="231"/>
      <c r="Q9" s="231"/>
      <c r="R9" s="230"/>
    </row>
    <row r="10" spans="1:20" s="2" customFormat="1" ht="62.45" customHeight="1" x14ac:dyDescent="0.2">
      <c r="A10" s="233"/>
      <c r="B10" s="210"/>
      <c r="C10" s="210"/>
      <c r="D10" s="210"/>
      <c r="E10" s="210"/>
      <c r="F10" s="210"/>
      <c r="G10" s="187"/>
      <c r="H10" s="34" t="str">
        <f>'01-Mapa de riesgo'!R10:R12</f>
        <v>REDUCIR</v>
      </c>
      <c r="I10" s="121"/>
      <c r="J10" s="225"/>
      <c r="K10" s="223"/>
      <c r="L10" s="222"/>
      <c r="M10" s="39" t="str">
        <f>'01-Mapa de riesgo'!M10</f>
        <v>Designación de supervisor de contratos (verificación de productos)</v>
      </c>
      <c r="N10" s="37" t="str">
        <f>'01-Mapa de riesgo'!N10</f>
        <v>Mensual</v>
      </c>
      <c r="O10" s="37" t="str">
        <f>'01-Mapa de riesgo'!O10</f>
        <v>Preventivo</v>
      </c>
      <c r="P10" s="231"/>
      <c r="Q10" s="231"/>
      <c r="R10" s="230"/>
    </row>
    <row r="11" spans="1:20" s="2" customFormat="1" ht="62.45" customHeight="1" x14ac:dyDescent="0.2">
      <c r="A11" s="233"/>
      <c r="B11" s="210"/>
      <c r="C11" s="210"/>
      <c r="D11" s="210"/>
      <c r="E11" s="210"/>
      <c r="F11" s="210"/>
      <c r="G11" s="187"/>
      <c r="H11" s="34" t="str">
        <f>'01-Mapa de riesgo'!R11:R13</f>
        <v>REDUCIR</v>
      </c>
      <c r="I11" s="121"/>
      <c r="J11" s="226"/>
      <c r="K11" s="223"/>
      <c r="L11" s="222"/>
      <c r="M11" s="39" t="str">
        <f>'01-Mapa de riesgo'!M11</f>
        <v xml:space="preserve">Manual de interventoría y supervisión institucional </v>
      </c>
      <c r="N11" s="37" t="str">
        <f>'01-Mapa de riesgo'!N11</f>
        <v>Mensual</v>
      </c>
      <c r="O11" s="37" t="str">
        <f>'01-Mapa de riesgo'!O11</f>
        <v>Preventivo</v>
      </c>
      <c r="P11" s="231"/>
      <c r="Q11" s="231"/>
      <c r="R11" s="230"/>
    </row>
    <row r="12" spans="1:20" s="2" customFormat="1" ht="62.45" customHeight="1" x14ac:dyDescent="0.2">
      <c r="A12" s="232">
        <v>2</v>
      </c>
      <c r="B12" s="210" t="str">
        <f>'01-Mapa de riesgo'!B12:B14</f>
        <v>Información</v>
      </c>
      <c r="C12" s="210" t="str">
        <f>'01-Mapa de riesgo'!C12:C14</f>
        <v>Afectación de los activos de información  físicos y magnéticos de la oficina de planeación, por el manejo inadecuado de los mismso</v>
      </c>
      <c r="D12" s="210" t="str">
        <f>'01-Mapa de riesgo'!D12:D14</f>
        <v>Los diferentes archivos físicos no están organizados con un orden preestablecido que permita su facil consulta, y no tienen la seguridad requerida para evitar su pérdida.
La Institución no cuenta con un servidor seguro que permita salvarguardar la información en mágnetico de la Oficina de Planeación</v>
      </c>
      <c r="E12" s="210" t="str">
        <f>'01-Mapa de riesgo'!E12:E14</f>
        <v xml:space="preserve">Falta de capacitación, sistematización y espacio físico 
Falta de organización en los archivos fisicos y magneticos por parte de los funcionarios 
Acceso de particulares de forma indiscriminada en la oficina </v>
      </c>
      <c r="F12" s="210" t="str">
        <f>'01-Mapa de riesgo'!F12:F14</f>
        <v>Demoras en la entrega de información.
Obstáculos para ejecución de proyectos y perdida de información.
Hallazgos por parte de las diferentes auditorías realizadas a la oficina.
Costo asociado con la recuperación de la información</v>
      </c>
      <c r="G12" s="187" t="str">
        <f>'01-Mapa de riesgo'!Q12:Q14</f>
        <v>LEVE</v>
      </c>
      <c r="H12" s="34" t="str">
        <f>'01-Mapa de riesgo'!R12:R14</f>
        <v>ASUMIR</v>
      </c>
      <c r="I12" s="121"/>
      <c r="J12" s="224" t="str">
        <f>'01-Mapa de riesgo'!U12:U14</f>
        <v xml:space="preserve">
Activos de información con copia de respaldo/ Total activos de información
Activos de informaicón físico debidamente codificados e inventariados</v>
      </c>
      <c r="K12" s="223"/>
      <c r="L12" s="222"/>
      <c r="M12" s="39" t="str">
        <f>'01-Mapa de riesgo'!M12</f>
        <v>Respaldo de los activios de información desde el proceso de Planeación</v>
      </c>
      <c r="N12" s="37" t="str">
        <f>'01-Mapa de riesgo'!N12</f>
        <v>Bimestral</v>
      </c>
      <c r="O12" s="37" t="str">
        <f>'01-Mapa de riesgo'!O12</f>
        <v>Preventivo</v>
      </c>
      <c r="P12" s="231"/>
      <c r="Q12" s="231"/>
      <c r="R12" s="230"/>
    </row>
    <row r="13" spans="1:20" s="2" customFormat="1" ht="62.45" customHeight="1" x14ac:dyDescent="0.2">
      <c r="A13" s="233"/>
      <c r="B13" s="210"/>
      <c r="C13" s="210"/>
      <c r="D13" s="210"/>
      <c r="E13" s="210"/>
      <c r="F13" s="210"/>
      <c r="G13" s="187"/>
      <c r="H13" s="34" t="str">
        <f>'01-Mapa de riesgo'!R13:R15</f>
        <v>ASUMIR</v>
      </c>
      <c r="I13" s="121"/>
      <c r="J13" s="225"/>
      <c r="K13" s="223"/>
      <c r="L13" s="222"/>
      <c r="M13" s="39" t="str">
        <f>'01-Mapa de riesgo'!M13</f>
        <v>Manejo del archivo físico acorde a las TRD</v>
      </c>
      <c r="N13" s="37" t="str">
        <f>'01-Mapa de riesgo'!N13</f>
        <v>Anual</v>
      </c>
      <c r="O13" s="37" t="str">
        <f>'01-Mapa de riesgo'!O13</f>
        <v>Preventivo</v>
      </c>
      <c r="P13" s="231"/>
      <c r="Q13" s="231"/>
      <c r="R13" s="230"/>
      <c r="T13" s="253"/>
    </row>
    <row r="14" spans="1:20" s="2" customFormat="1" ht="62.45" customHeight="1" x14ac:dyDescent="0.2">
      <c r="A14" s="233"/>
      <c r="B14" s="210"/>
      <c r="C14" s="210"/>
      <c r="D14" s="210"/>
      <c r="E14" s="210"/>
      <c r="F14" s="210"/>
      <c r="G14" s="187"/>
      <c r="H14" s="34" t="str">
        <f>'01-Mapa de riesgo'!R14:R16</f>
        <v>ASUMIR</v>
      </c>
      <c r="I14" s="121"/>
      <c r="J14" s="226"/>
      <c r="K14" s="223"/>
      <c r="L14" s="222"/>
      <c r="M14" s="39" t="str">
        <f>'01-Mapa de riesgo'!M14</f>
        <v xml:space="preserve">Seguimiento al l inventario de  los activos de la información de la oficina </v>
      </c>
      <c r="N14" s="37" t="str">
        <f>'01-Mapa de riesgo'!N14</f>
        <v>Semestral</v>
      </c>
      <c r="O14" s="37" t="str">
        <f>'01-Mapa de riesgo'!O14</f>
        <v>Preventivo</v>
      </c>
      <c r="P14" s="231"/>
      <c r="Q14" s="231"/>
      <c r="R14" s="230"/>
      <c r="T14" s="253"/>
    </row>
    <row r="15" spans="1:20" ht="62.45" customHeight="1" x14ac:dyDescent="0.2">
      <c r="A15" s="232">
        <v>3</v>
      </c>
      <c r="B15" s="210" t="str">
        <f>'01-Mapa de riesgo'!B15:B17</f>
        <v>Tecnología</v>
      </c>
      <c r="C15" s="210" t="str">
        <f>'01-Mapa de riesgo'!C15:C17</f>
        <v xml:space="preserve">Sistemas de información inadecuados para fuentes de información y  la toma de decisiones </v>
      </c>
      <c r="D15" s="210" t="str">
        <f>'01-Mapa de riesgo'!D15:D17</f>
        <v>Los sistemas de información tienen un componente de automatización aún muy bajo para la rendición de cuentas, reportar a entes de control en los tiempos establecidos y soportar la toma de desiciones a nivel estratégico.</v>
      </c>
      <c r="E15" s="210" t="str">
        <f>'01-Mapa de riesgo'!E15:E17</f>
        <v>Debilidad en la articulación del sistema transaccional con el estratégico</v>
      </c>
      <c r="F15" s="210"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87" t="str">
        <f>'01-Mapa de riesgo'!Q15:Q17</f>
        <v>MODERADO</v>
      </c>
      <c r="H15" s="34" t="str">
        <f>'01-Mapa de riesgo'!R15:R17</f>
        <v>COMPARTIR</v>
      </c>
      <c r="I15" s="121"/>
      <c r="J15" s="224" t="str">
        <f>'01-Mapa de riesgo'!U15:U17</f>
        <v xml:space="preserve">Número de procesos automatizados/Total de procesos identificados </v>
      </c>
      <c r="K15" s="223"/>
      <c r="L15" s="222"/>
      <c r="M15" s="39" t="str">
        <f>'01-Mapa de riesgo'!M15</f>
        <v>Seguimiento periodico a las solicitudes de información</v>
      </c>
      <c r="N15" s="37" t="str">
        <f>'01-Mapa de riesgo'!N15</f>
        <v>Semestral</v>
      </c>
      <c r="O15" s="37" t="str">
        <f>'01-Mapa de riesgo'!O15</f>
        <v>Preventivo</v>
      </c>
      <c r="P15" s="231"/>
      <c r="Q15" s="231"/>
      <c r="R15" s="230"/>
    </row>
    <row r="16" spans="1:20" ht="62.45" customHeight="1" x14ac:dyDescent="0.2">
      <c r="A16" s="233"/>
      <c r="B16" s="210"/>
      <c r="C16" s="210"/>
      <c r="D16" s="210"/>
      <c r="E16" s="210"/>
      <c r="F16" s="210"/>
      <c r="G16" s="187"/>
      <c r="H16" s="34">
        <f>'01-Mapa de riesgo'!R16:R18</f>
        <v>0</v>
      </c>
      <c r="I16" s="121"/>
      <c r="J16" s="225"/>
      <c r="K16" s="223"/>
      <c r="L16" s="222"/>
      <c r="M16" s="39" t="str">
        <f>'01-Mapa de riesgo'!M16</f>
        <v>Existe una metodología para la recopilación de la información de manera manual y en algunos sistemas de información que existen</v>
      </c>
      <c r="N16" s="37" t="str">
        <f>'01-Mapa de riesgo'!N16</f>
        <v>Semestral</v>
      </c>
      <c r="O16" s="37" t="str">
        <f>'01-Mapa de riesgo'!O16</f>
        <v>Preventivo</v>
      </c>
      <c r="P16" s="231"/>
      <c r="Q16" s="231"/>
      <c r="R16" s="230"/>
    </row>
    <row r="17" spans="1:18" ht="62.45" customHeight="1" x14ac:dyDescent="0.2">
      <c r="A17" s="233"/>
      <c r="B17" s="210"/>
      <c r="C17" s="210"/>
      <c r="D17" s="210"/>
      <c r="E17" s="210"/>
      <c r="F17" s="210"/>
      <c r="G17" s="187"/>
      <c r="H17" s="34">
        <f>'01-Mapa de riesgo'!R17:R19</f>
        <v>0</v>
      </c>
      <c r="I17" s="121"/>
      <c r="J17" s="226"/>
      <c r="K17" s="223"/>
      <c r="L17" s="222"/>
      <c r="M17" s="39" t="str">
        <f>'01-Mapa de riesgo'!M17</f>
        <v>Acompañamiento a redes de trabajo de los objetivos institucionales.</v>
      </c>
      <c r="N17" s="37" t="str">
        <f>'01-Mapa de riesgo'!N17</f>
        <v>Mensual</v>
      </c>
      <c r="O17" s="37" t="str">
        <f>'01-Mapa de riesgo'!O17</f>
        <v>Preventivo</v>
      </c>
      <c r="P17" s="231"/>
      <c r="Q17" s="231"/>
      <c r="R17" s="230"/>
    </row>
    <row r="18" spans="1:18" ht="62.45" customHeight="1" x14ac:dyDescent="0.2">
      <c r="A18" s="232">
        <v>4</v>
      </c>
      <c r="B18" s="210" t="str">
        <f>'01-Mapa de riesgo'!B18:B20</f>
        <v>Estratégico</v>
      </c>
      <c r="C18" s="210" t="str">
        <f>'01-Mapa de riesgo'!C18:C20</f>
        <v>Falta de fortalecimiento de la Inteligencia Institucional, vigilancia del contexto y consolidación de los mecanismos para el uso de la misma</v>
      </c>
      <c r="D18" s="210" t="str">
        <f>'01-Mapa de riesgo'!D18:D20</f>
        <v>No exiten un proceso consolidado que permita la vigilancia distribuidad en toda la institución. 
Sólo se dan actividades desarrolladas en temas puntuales.
Existen metodologías para la inteligencia institucional, sin embargo es necesario fortalecer su trabajo articulado y el soporte tecnológico para la misma.</v>
      </c>
      <c r="E18" s="210" t="str">
        <f>'01-Mapa de riesgo'!E18:E20</f>
        <v xml:space="preserve">Debilidad en la apropiacion de las políticas, mecanismos y herramientas del sistema de vigilancia 
</v>
      </c>
      <c r="F18" s="210" t="str">
        <f>'01-Mapa de riesgo'!F18:F20</f>
        <v>Falta de competitividad 
Toma de decisiones no pertinentes con poco soporte en la información del contexto.
Pérdida de oportunidades para acceder a recursos y participación de proyectos.</v>
      </c>
      <c r="G18" s="187" t="str">
        <f>'01-Mapa de riesgo'!Q18:Q20</f>
        <v>MODERADO</v>
      </c>
      <c r="H18" s="34" t="str">
        <f>'01-Mapa de riesgo'!R18:R20</f>
        <v>REDUCIR</v>
      </c>
      <c r="I18" s="121"/>
      <c r="J18" s="224" t="str">
        <f>'01-Mapa de riesgo'!U18:U20</f>
        <v>Decisiones tomadas / Número de informes socializados
Informes presentados del contexto 
Dependencias socializadas/Total de dependencias</v>
      </c>
      <c r="K18" s="223"/>
      <c r="L18" s="222"/>
      <c r="M18" s="39" t="str">
        <f>'01-Mapa de riesgo'!M18</f>
        <v>Reuniones del  grupo de análisis, con reuniones periodicas sobre temas del contexto.</v>
      </c>
      <c r="N18" s="37" t="str">
        <f>'01-Mapa de riesgo'!N18</f>
        <v>Mensual</v>
      </c>
      <c r="O18" s="37" t="str">
        <f>'01-Mapa de riesgo'!O18</f>
        <v>Preventivo</v>
      </c>
      <c r="P18" s="231"/>
      <c r="Q18" s="231"/>
      <c r="R18" s="230"/>
    </row>
    <row r="19" spans="1:18" ht="62.45" customHeight="1" x14ac:dyDescent="0.2">
      <c r="A19" s="233"/>
      <c r="B19" s="210"/>
      <c r="C19" s="210"/>
      <c r="D19" s="210"/>
      <c r="E19" s="210"/>
      <c r="F19" s="210"/>
      <c r="G19" s="187"/>
      <c r="H19" s="34" t="str">
        <f>'01-Mapa de riesgo'!R19:R21</f>
        <v>REDUCIR</v>
      </c>
      <c r="I19" s="121"/>
      <c r="J19" s="225"/>
      <c r="K19" s="223"/>
      <c r="L19" s="222"/>
      <c r="M19" s="39" t="str">
        <f>'01-Mapa de riesgo'!M19</f>
        <v>Procedimiento vigilancia del contexto</v>
      </c>
      <c r="N19" s="37" t="str">
        <f>'01-Mapa de riesgo'!N19</f>
        <v>Anual</v>
      </c>
      <c r="O19" s="37" t="str">
        <f>'01-Mapa de riesgo'!O19</f>
        <v>Preventivo</v>
      </c>
      <c r="P19" s="231"/>
      <c r="Q19" s="231"/>
      <c r="R19" s="230"/>
    </row>
    <row r="20" spans="1:18" ht="62.45" customHeight="1" x14ac:dyDescent="0.2">
      <c r="A20" s="233"/>
      <c r="B20" s="210"/>
      <c r="C20" s="210"/>
      <c r="D20" s="210"/>
      <c r="E20" s="210"/>
      <c r="F20" s="210"/>
      <c r="G20" s="187"/>
      <c r="H20" s="34" t="str">
        <f>'01-Mapa de riesgo'!R20:R22</f>
        <v>REDUCIR</v>
      </c>
      <c r="I20" s="121"/>
      <c r="J20" s="226"/>
      <c r="K20" s="223"/>
      <c r="L20" s="222"/>
      <c r="M20" s="39" t="str">
        <f>'01-Mapa de riesgo'!M20</f>
        <v>Reuniones del Comité Coordinador Integral de Gestión</v>
      </c>
      <c r="N20" s="37" t="str">
        <f>'01-Mapa de riesgo'!N20</f>
        <v>Semanal</v>
      </c>
      <c r="O20" s="37" t="str">
        <f>'01-Mapa de riesgo'!O20</f>
        <v>Direccion</v>
      </c>
      <c r="P20" s="231"/>
      <c r="Q20" s="231"/>
      <c r="R20" s="230"/>
    </row>
    <row r="21" spans="1:18" ht="62.45" customHeight="1" x14ac:dyDescent="0.2">
      <c r="A21" s="232">
        <v>5</v>
      </c>
      <c r="B21" s="210" t="str">
        <f>'01-Mapa de riesgo'!B21:B23</f>
        <v>Operacional</v>
      </c>
      <c r="C21" s="210" t="str">
        <f>'01-Mapa de riesgo'!C21:C23</f>
        <v xml:space="preserve">Presión a la Planta Física por compromisos en proyectos no articulados con la planeación del área Gestión Estratégica del Campus </v>
      </c>
      <c r="D21" s="210" t="str">
        <f>'01-Mapa de riesgo'!D21:D23</f>
        <v>Diferentes dependencias de la Institución presentan y ejecutan proyectos con entidades externas  en las cuales se adquieren compromisos de disponibilidad de espacios sin la validación respectiva de la Oficina de Planeación</v>
      </c>
      <c r="E21" s="210" t="str">
        <f>'01-Mapa de riesgo'!E21:E23</f>
        <v xml:space="preserve">*Falta de un procedimiento donde se involucren todos los elementos constitutivos de un proyecto como lo es los elementos de infraestructura
</v>
      </c>
      <c r="F21" s="210" t="str">
        <f>'01-Mapa de riesgo'!F21:F23</f>
        <v>*Imagen de la universidad por incumplimiento
*Posibles hallazgos por falta de planeación e incumplimiento
*Presión a los recursos económicos dentro de una vigencia
*Reprocesos y sobrecarga en el trabajo</v>
      </c>
      <c r="G21" s="187" t="str">
        <f>'01-Mapa de riesgo'!Q21:Q23</f>
        <v>GRAVE</v>
      </c>
      <c r="H21" s="34" t="str">
        <f>'01-Mapa de riesgo'!R21:R23</f>
        <v>REDUCIR</v>
      </c>
      <c r="I21" s="121"/>
      <c r="J21" s="224" t="str">
        <f>'01-Mapa de riesgo'!U21:U23</f>
        <v>Espacios efectivamente habilitados / Número de solicitudes de disponibilidad de espacios</v>
      </c>
      <c r="K21" s="223"/>
      <c r="L21" s="222"/>
      <c r="M21" s="39" t="str">
        <f>'01-Mapa de riesgo'!M21</f>
        <v xml:space="preserve">
Se cuenta con el procedimiento del área de Asesoría para la Planeación Académica 113-PAC-01 Análisis del sector educativo, en el cual una de sus actividades analiza la incidencia de la creación de nuevos programas en los factores de capacidades. 
</v>
      </c>
      <c r="N21" s="37" t="str">
        <f>'01-Mapa de riesgo'!N21</f>
        <v>Otra</v>
      </c>
      <c r="O21" s="37" t="str">
        <f>'01-Mapa de riesgo'!O21</f>
        <v>Preventivo</v>
      </c>
      <c r="P21" s="231"/>
      <c r="Q21" s="231"/>
      <c r="R21" s="230"/>
    </row>
    <row r="22" spans="1:18" ht="62.45" customHeight="1" x14ac:dyDescent="0.2">
      <c r="A22" s="233"/>
      <c r="B22" s="210"/>
      <c r="C22" s="210"/>
      <c r="D22" s="210"/>
      <c r="E22" s="210"/>
      <c r="F22" s="210"/>
      <c r="G22" s="187"/>
      <c r="H22" s="34" t="str">
        <f>'01-Mapa de riesgo'!R22:R24</f>
        <v>REDUCIR</v>
      </c>
      <c r="I22" s="121"/>
      <c r="J22" s="225"/>
      <c r="K22" s="223"/>
      <c r="L22" s="222"/>
      <c r="M22" s="39">
        <f>'01-Mapa de riesgo'!M22</f>
        <v>0</v>
      </c>
      <c r="N22" s="37">
        <f>'01-Mapa de riesgo'!N22</f>
        <v>0</v>
      </c>
      <c r="O22" s="37">
        <f>'01-Mapa de riesgo'!O22</f>
        <v>0</v>
      </c>
      <c r="P22" s="231"/>
      <c r="Q22" s="231"/>
      <c r="R22" s="230"/>
    </row>
    <row r="23" spans="1:18" ht="62.45" customHeight="1" x14ac:dyDescent="0.2">
      <c r="A23" s="233"/>
      <c r="B23" s="210"/>
      <c r="C23" s="210"/>
      <c r="D23" s="210"/>
      <c r="E23" s="210"/>
      <c r="F23" s="210"/>
      <c r="G23" s="187"/>
      <c r="H23" s="34" t="str">
        <f>'01-Mapa de riesgo'!R23:R25</f>
        <v>COMPARTIR</v>
      </c>
      <c r="I23" s="121"/>
      <c r="J23" s="226"/>
      <c r="K23" s="223"/>
      <c r="L23" s="222"/>
      <c r="M23" s="39" t="str">
        <f>'01-Mapa de riesgo'!M23</f>
        <v>N.A</v>
      </c>
      <c r="N23" s="37">
        <f>'01-Mapa de riesgo'!N23</f>
        <v>0</v>
      </c>
      <c r="O23" s="37">
        <f>'01-Mapa de riesgo'!O23</f>
        <v>0</v>
      </c>
      <c r="P23" s="231"/>
      <c r="Q23" s="231"/>
      <c r="R23" s="230"/>
    </row>
    <row r="24" spans="1:18" ht="62.45" customHeight="1" x14ac:dyDescent="0.2">
      <c r="A24" s="232">
        <v>6</v>
      </c>
      <c r="B24" s="210" t="str">
        <f>'01-Mapa de riesgo'!B24:B26</f>
        <v>Cumplimiento</v>
      </c>
      <c r="C24" s="210" t="str">
        <f>'01-Mapa de riesgo'!C24:C26</f>
        <v>Incumplimiento de los retos planteados en el PDI</v>
      </c>
      <c r="D24" s="210" t="str">
        <f>'01-Mapa de riesgo'!D24:D26</f>
        <v xml:space="preserve">No se cumplan con los lineamientos planteados en el Sistema de Gerencia del PDI para garantizar la gestión efectiva del mismo </v>
      </c>
      <c r="E24" s="210" t="str">
        <f>'01-Mapa de riesgo'!E24:E26</f>
        <v xml:space="preserve">Seguimiento inapropiado de los retos del PDI
Reporte ausente e  inadecuado por parte de las redes de trabajo del PDI
Falta de capacitación frente al tema del reporte 
Baja calidad del reporte a los retos estratégicos del PDI
</v>
      </c>
      <c r="F24" s="210" t="str">
        <f>'01-Mapa de riesgo'!F24:F26</f>
        <v xml:space="preserve">Hallazgos por parte de los entes de control
Reprocesos en el reporte
Incumplimiento de los retos planteados en el PDI
Ausencia de información para la toma de decisiones 
</v>
      </c>
      <c r="G24" s="187" t="str">
        <f>'01-Mapa de riesgo'!Q24:Q26</f>
        <v>MODERADO</v>
      </c>
      <c r="H24" s="34" t="str">
        <f>'01-Mapa de riesgo'!R24:R26</f>
        <v>COMPARTIR</v>
      </c>
      <c r="I24" s="121"/>
      <c r="J24" s="224" t="str">
        <f>'01-Mapa de riesgo'!U24:U26</f>
        <v xml:space="preserve">Nivel cumplimiento del PDI en sus tres nivel
Nivel de apropiación de los parámetros del sistema de información estratégico
Nivel de implementación del sistema de gerencia </v>
      </c>
      <c r="K24" s="223"/>
      <c r="L24" s="222"/>
      <c r="M24" s="39" t="str">
        <f>'01-Mapa de riesgo'!M24</f>
        <v xml:space="preserve">Sistema de gerencia del Plan de Desarrollo Insitucional </v>
      </c>
      <c r="N24" s="37" t="str">
        <f>'01-Mapa de riesgo'!N24</f>
        <v>Mensual</v>
      </c>
      <c r="O24" s="37" t="str">
        <f>'01-Mapa de riesgo'!O24</f>
        <v>Direccion</v>
      </c>
      <c r="P24" s="231"/>
      <c r="Q24" s="231"/>
      <c r="R24" s="230"/>
    </row>
    <row r="25" spans="1:18" ht="62.45" customHeight="1" x14ac:dyDescent="0.2">
      <c r="A25" s="233"/>
      <c r="B25" s="210"/>
      <c r="C25" s="210"/>
      <c r="D25" s="210"/>
      <c r="E25" s="210"/>
      <c r="F25" s="210"/>
      <c r="G25" s="187"/>
      <c r="H25" s="34" t="str">
        <f>'01-Mapa de riesgo'!R25:R27</f>
        <v>COMPARTIR</v>
      </c>
      <c r="I25" s="121"/>
      <c r="J25" s="225"/>
      <c r="K25" s="223"/>
      <c r="L25" s="222"/>
      <c r="M25" s="39" t="str">
        <f>'01-Mapa de riesgo'!M25</f>
        <v>Sistema de información para el PDI</v>
      </c>
      <c r="N25" s="37" t="str">
        <f>'01-Mapa de riesgo'!N25</f>
        <v>Mensual</v>
      </c>
      <c r="O25" s="37" t="str">
        <f>'01-Mapa de riesgo'!O25</f>
        <v>Preventivo</v>
      </c>
      <c r="P25" s="231"/>
      <c r="Q25" s="231"/>
      <c r="R25" s="230"/>
    </row>
    <row r="26" spans="1:18" ht="62.45" customHeight="1" thickBot="1" x14ac:dyDescent="0.25">
      <c r="A26" s="234"/>
      <c r="B26" s="238"/>
      <c r="C26" s="238"/>
      <c r="D26" s="238"/>
      <c r="E26" s="238"/>
      <c r="F26" s="238"/>
      <c r="G26" s="196"/>
      <c r="H26" s="35" t="str">
        <f>'01-Mapa de riesgo'!R26:R28</f>
        <v>COMPARTIR</v>
      </c>
      <c r="I26" s="122"/>
      <c r="J26" s="227"/>
      <c r="K26" s="228"/>
      <c r="L26" s="229"/>
      <c r="M26" s="40" t="str">
        <f>'01-Mapa de riesgo'!M26</f>
        <v xml:space="preserve">Comité coordinador del Sistema Integral de Gestión </v>
      </c>
      <c r="N26" s="38" t="str">
        <f>'01-Mapa de riesgo'!N26</f>
        <v>Quincenal</v>
      </c>
      <c r="O26" s="38" t="str">
        <f>'01-Mapa de riesgo'!O26</f>
        <v>Preventivo</v>
      </c>
      <c r="P26" s="236"/>
      <c r="Q26" s="237"/>
      <c r="R26" s="235"/>
    </row>
    <row r="27" spans="1:18" x14ac:dyDescent="0.2">
      <c r="A27" s="32"/>
      <c r="B27" s="36"/>
      <c r="C27" s="36"/>
      <c r="D27" s="36"/>
      <c r="E27" s="36"/>
      <c r="F27" s="36"/>
      <c r="G27" s="36"/>
      <c r="H27" s="32"/>
      <c r="I27" s="32"/>
      <c r="J27" s="32"/>
      <c r="K27" s="32"/>
      <c r="L27" s="32"/>
      <c r="M27" s="32"/>
      <c r="N27" s="32"/>
      <c r="O27" s="32"/>
      <c r="P27" s="32"/>
      <c r="Q27" s="32"/>
      <c r="R27" s="32"/>
    </row>
    <row r="28" spans="1:18" x14ac:dyDescent="0.2">
      <c r="A28" s="32"/>
      <c r="B28" s="36"/>
      <c r="C28" s="36"/>
      <c r="D28" s="36"/>
      <c r="E28" s="36"/>
      <c r="F28" s="36"/>
      <c r="G28" s="36"/>
      <c r="H28" s="32"/>
      <c r="I28" s="32"/>
      <c r="J28" s="32"/>
      <c r="K28" s="32"/>
      <c r="L28" s="32"/>
      <c r="M28" s="32"/>
      <c r="N28" s="32"/>
      <c r="O28" s="32"/>
      <c r="P28" s="32"/>
      <c r="Q28" s="32"/>
      <c r="R28" s="32"/>
    </row>
    <row r="29" spans="1:18" x14ac:dyDescent="0.2">
      <c r="A29" s="32"/>
      <c r="B29" s="36"/>
      <c r="C29" s="36"/>
      <c r="D29" s="36"/>
      <c r="E29" s="36"/>
      <c r="F29" s="36"/>
      <c r="G29" s="36"/>
      <c r="H29" s="32"/>
      <c r="I29" s="32"/>
      <c r="J29" s="32"/>
      <c r="K29" s="32"/>
      <c r="L29" s="32"/>
      <c r="M29" s="32"/>
      <c r="N29" s="32"/>
      <c r="O29" s="32"/>
      <c r="P29" s="32"/>
      <c r="Q29" s="32"/>
      <c r="R29" s="32"/>
    </row>
    <row r="30" spans="1:18" x14ac:dyDescent="0.2">
      <c r="A30" s="32"/>
      <c r="B30" s="36"/>
      <c r="C30" s="36"/>
      <c r="D30" s="36"/>
      <c r="E30" s="36"/>
      <c r="F30" s="36"/>
      <c r="G30" s="36"/>
      <c r="H30" s="32"/>
      <c r="I30" s="32"/>
      <c r="J30" s="32"/>
      <c r="K30" s="32"/>
      <c r="L30" s="32"/>
      <c r="M30" s="32"/>
      <c r="N30" s="32"/>
      <c r="O30" s="32"/>
      <c r="P30" s="32"/>
      <c r="Q30" s="32"/>
      <c r="R30" s="32"/>
    </row>
    <row r="31" spans="1:18" x14ac:dyDescent="0.2">
      <c r="A31" s="32"/>
      <c r="B31" s="36"/>
      <c r="C31" s="36"/>
      <c r="D31" s="36"/>
      <c r="E31" s="36"/>
      <c r="F31" s="36"/>
      <c r="G31" s="36"/>
      <c r="H31" s="32"/>
      <c r="I31" s="32"/>
      <c r="J31" s="32"/>
      <c r="K31" s="32"/>
      <c r="L31" s="32"/>
      <c r="M31" s="32"/>
      <c r="N31" s="32"/>
      <c r="O31" s="32"/>
      <c r="P31" s="32"/>
      <c r="Q31" s="32"/>
      <c r="R31" s="32"/>
    </row>
    <row r="32" spans="1:18" x14ac:dyDescent="0.2">
      <c r="A32" s="32"/>
      <c r="B32" s="36"/>
      <c r="C32" s="36"/>
      <c r="D32" s="36"/>
      <c r="E32" s="36"/>
      <c r="F32" s="36"/>
      <c r="G32" s="36"/>
      <c r="H32" s="32"/>
      <c r="I32" s="32"/>
      <c r="J32" s="32"/>
      <c r="K32" s="32"/>
      <c r="L32" s="32"/>
      <c r="M32" s="32"/>
      <c r="N32" s="32"/>
      <c r="O32" s="32"/>
      <c r="P32" s="32"/>
      <c r="Q32" s="32"/>
      <c r="R32" s="32"/>
    </row>
    <row r="33" spans="1:18" x14ac:dyDescent="0.2">
      <c r="A33" s="32"/>
      <c r="B33" s="36"/>
      <c r="C33" s="36"/>
      <c r="D33" s="36"/>
      <c r="E33" s="36"/>
      <c r="F33" s="36"/>
      <c r="G33" s="36"/>
      <c r="H33" s="32"/>
      <c r="I33" s="32"/>
      <c r="J33" s="32"/>
      <c r="K33" s="32"/>
      <c r="L33" s="32"/>
      <c r="M33" s="32"/>
      <c r="N33" s="32"/>
      <c r="O33" s="32"/>
      <c r="P33" s="32"/>
      <c r="Q33" s="32"/>
      <c r="R33" s="32"/>
    </row>
    <row r="34" spans="1:18" x14ac:dyDescent="0.2">
      <c r="A34" s="32"/>
      <c r="B34" s="36"/>
      <c r="C34" s="36"/>
      <c r="D34" s="36"/>
      <c r="E34" s="36"/>
      <c r="F34" s="36"/>
      <c r="G34" s="36"/>
      <c r="H34" s="32"/>
      <c r="I34" s="32"/>
      <c r="J34" s="32"/>
      <c r="K34" s="32"/>
      <c r="L34" s="32"/>
      <c r="M34" s="32"/>
      <c r="N34" s="32"/>
      <c r="O34" s="32"/>
      <c r="P34" s="32"/>
      <c r="Q34" s="32"/>
      <c r="R34" s="32"/>
    </row>
    <row r="35" spans="1:18" x14ac:dyDescent="0.2">
      <c r="A35" s="32"/>
      <c r="B35" s="36"/>
      <c r="C35" s="36"/>
      <c r="D35" s="36"/>
      <c r="E35" s="36"/>
      <c r="F35" s="36"/>
      <c r="G35" s="36"/>
      <c r="H35" s="32"/>
      <c r="I35" s="32"/>
      <c r="J35" s="32"/>
      <c r="K35" s="32"/>
      <c r="L35" s="32"/>
      <c r="M35" s="32"/>
      <c r="N35" s="32"/>
      <c r="O35" s="32"/>
      <c r="P35" s="32"/>
      <c r="Q35" s="32"/>
      <c r="R35" s="32"/>
    </row>
    <row r="36" spans="1:18" x14ac:dyDescent="0.2">
      <c r="A36" s="32"/>
      <c r="B36" s="36"/>
      <c r="C36" s="36"/>
      <c r="D36" s="36"/>
      <c r="E36" s="36"/>
      <c r="F36" s="36"/>
      <c r="G36" s="36"/>
      <c r="H36" s="32"/>
      <c r="I36" s="32"/>
      <c r="J36" s="32"/>
      <c r="K36" s="32"/>
      <c r="L36" s="32"/>
      <c r="M36" s="32"/>
      <c r="N36" s="32"/>
      <c r="O36" s="32"/>
      <c r="P36" s="32"/>
      <c r="Q36" s="32"/>
      <c r="R36" s="32"/>
    </row>
    <row r="37" spans="1:18" x14ac:dyDescent="0.2">
      <c r="A37" s="32"/>
      <c r="B37" s="36"/>
      <c r="C37" s="36"/>
      <c r="D37" s="36"/>
      <c r="E37" s="36"/>
      <c r="F37" s="36"/>
      <c r="G37" s="36"/>
      <c r="H37" s="32"/>
      <c r="I37" s="32"/>
      <c r="J37" s="32"/>
      <c r="K37" s="32"/>
      <c r="L37" s="32"/>
      <c r="M37" s="32"/>
      <c r="N37" s="32"/>
      <c r="O37" s="32"/>
      <c r="P37" s="32"/>
      <c r="Q37" s="32"/>
      <c r="R37" s="32"/>
    </row>
    <row r="38" spans="1:18" x14ac:dyDescent="0.2">
      <c r="A38" s="32"/>
      <c r="B38" s="36"/>
      <c r="C38" s="36"/>
      <c r="D38" s="36"/>
      <c r="E38" s="36"/>
      <c r="F38" s="36"/>
      <c r="G38" s="36"/>
      <c r="H38" s="32"/>
      <c r="I38" s="32"/>
      <c r="J38" s="32"/>
      <c r="K38" s="32"/>
      <c r="L38" s="32"/>
      <c r="M38" s="32"/>
      <c r="N38" s="32"/>
      <c r="O38" s="32"/>
      <c r="P38" s="32"/>
      <c r="Q38" s="32"/>
      <c r="R38" s="32"/>
    </row>
    <row r="39" spans="1:18" x14ac:dyDescent="0.2">
      <c r="A39" s="32"/>
      <c r="B39" s="36"/>
      <c r="C39" s="36"/>
      <c r="D39" s="36"/>
      <c r="E39" s="36"/>
      <c r="F39" s="36"/>
      <c r="G39" s="36"/>
      <c r="H39" s="32"/>
      <c r="I39" s="32"/>
      <c r="J39" s="32"/>
      <c r="K39" s="32"/>
      <c r="L39" s="32"/>
      <c r="M39" s="32"/>
      <c r="N39" s="32"/>
      <c r="O39" s="32"/>
      <c r="P39" s="32"/>
      <c r="Q39" s="32"/>
      <c r="R39" s="32"/>
    </row>
    <row r="40" spans="1:18" x14ac:dyDescent="0.2">
      <c r="A40" s="32"/>
      <c r="B40" s="36"/>
      <c r="C40" s="36"/>
      <c r="D40" s="36"/>
      <c r="E40" s="36"/>
      <c r="F40" s="36"/>
      <c r="G40" s="36"/>
      <c r="H40" s="32"/>
      <c r="I40" s="32"/>
      <c r="J40" s="32"/>
      <c r="K40" s="32"/>
      <c r="L40" s="32"/>
      <c r="M40" s="32"/>
      <c r="N40" s="32"/>
      <c r="O40" s="32"/>
      <c r="P40" s="32"/>
      <c r="Q40" s="32"/>
      <c r="R40" s="32"/>
    </row>
    <row r="41" spans="1:18" x14ac:dyDescent="0.2">
      <c r="A41" s="32"/>
      <c r="B41" s="36"/>
      <c r="C41" s="36"/>
      <c r="D41" s="36"/>
      <c r="E41" s="36"/>
      <c r="F41" s="36"/>
      <c r="G41" s="36"/>
      <c r="H41" s="32"/>
      <c r="I41" s="32"/>
      <c r="J41" s="32"/>
      <c r="K41" s="32"/>
      <c r="L41" s="32"/>
      <c r="M41" s="32"/>
      <c r="N41" s="32"/>
      <c r="O41" s="32"/>
      <c r="P41" s="32"/>
      <c r="Q41" s="32"/>
      <c r="R41" s="32"/>
    </row>
    <row r="42" spans="1:18" x14ac:dyDescent="0.2">
      <c r="A42" s="32"/>
      <c r="B42" s="36"/>
      <c r="C42" s="36"/>
      <c r="D42" s="36"/>
      <c r="E42" s="36"/>
      <c r="F42" s="36"/>
      <c r="G42" s="36"/>
      <c r="H42" s="32"/>
      <c r="I42" s="32"/>
      <c r="J42" s="32"/>
      <c r="K42" s="32"/>
      <c r="L42" s="32"/>
      <c r="M42" s="32"/>
      <c r="N42" s="32"/>
      <c r="O42" s="32"/>
      <c r="P42" s="32"/>
      <c r="Q42" s="32"/>
      <c r="R42" s="32"/>
    </row>
    <row r="43" spans="1:18" x14ac:dyDescent="0.2">
      <c r="A43" s="32"/>
      <c r="B43" s="36"/>
      <c r="C43" s="36"/>
      <c r="D43" s="36"/>
      <c r="E43" s="36"/>
      <c r="F43" s="36"/>
      <c r="G43" s="36"/>
      <c r="H43" s="32"/>
      <c r="I43" s="32"/>
      <c r="J43" s="32"/>
      <c r="K43" s="32"/>
      <c r="L43" s="32"/>
      <c r="M43" s="32"/>
      <c r="N43" s="32"/>
      <c r="O43" s="32"/>
      <c r="P43" s="32"/>
      <c r="Q43" s="32"/>
      <c r="R43" s="32"/>
    </row>
    <row r="44" spans="1:18" x14ac:dyDescent="0.2">
      <c r="A44" s="32"/>
      <c r="B44" s="36"/>
      <c r="C44" s="36"/>
      <c r="D44" s="36"/>
      <c r="E44" s="36"/>
      <c r="F44" s="36"/>
      <c r="G44" s="36"/>
      <c r="H44" s="32"/>
      <c r="I44" s="32"/>
      <c r="J44" s="32"/>
      <c r="K44" s="32"/>
      <c r="L44" s="32"/>
      <c r="M44" s="32"/>
      <c r="N44" s="32"/>
      <c r="O44" s="32"/>
      <c r="P44" s="32"/>
      <c r="Q44" s="32"/>
      <c r="R44" s="32"/>
    </row>
    <row r="45" spans="1:18" x14ac:dyDescent="0.2">
      <c r="A45" s="32"/>
      <c r="B45" s="36"/>
      <c r="C45" s="36"/>
      <c r="D45" s="36"/>
      <c r="E45" s="36"/>
      <c r="F45" s="36"/>
      <c r="G45" s="36"/>
      <c r="H45" s="32"/>
      <c r="I45" s="32"/>
      <c r="J45" s="32"/>
      <c r="K45" s="32"/>
      <c r="L45" s="32"/>
      <c r="M45" s="32"/>
      <c r="N45" s="32"/>
      <c r="O45" s="32"/>
      <c r="P45" s="32"/>
      <c r="Q45" s="32"/>
      <c r="R45" s="32"/>
    </row>
    <row r="46" spans="1:18" x14ac:dyDescent="0.2">
      <c r="A46" s="32"/>
      <c r="B46" s="36"/>
      <c r="C46" s="36"/>
      <c r="D46" s="36"/>
      <c r="E46" s="36"/>
      <c r="F46" s="36"/>
      <c r="G46" s="36"/>
      <c r="H46" s="32"/>
      <c r="I46" s="32"/>
      <c r="J46" s="32"/>
      <c r="K46" s="32"/>
      <c r="L46" s="32"/>
      <c r="M46" s="32"/>
      <c r="N46" s="32"/>
      <c r="O46" s="32"/>
      <c r="P46" s="32"/>
      <c r="Q46" s="32"/>
      <c r="R46" s="32"/>
    </row>
    <row r="47" spans="1:18" x14ac:dyDescent="0.2">
      <c r="A47" s="32"/>
      <c r="B47" s="36"/>
      <c r="C47" s="36"/>
      <c r="D47" s="36"/>
      <c r="E47" s="36"/>
      <c r="F47" s="36"/>
      <c r="G47" s="36"/>
      <c r="H47" s="32"/>
      <c r="I47" s="32"/>
      <c r="J47" s="32"/>
      <c r="K47" s="32"/>
      <c r="L47" s="32"/>
      <c r="M47" s="32"/>
      <c r="N47" s="32"/>
      <c r="O47" s="32"/>
      <c r="P47" s="32"/>
      <c r="Q47" s="32"/>
      <c r="R47" s="32"/>
    </row>
    <row r="48" spans="1:18" x14ac:dyDescent="0.2">
      <c r="A48" s="32"/>
      <c r="B48" s="36"/>
      <c r="C48" s="36"/>
      <c r="D48" s="36"/>
      <c r="E48" s="36"/>
      <c r="F48" s="36"/>
      <c r="G48" s="36"/>
      <c r="H48" s="32"/>
      <c r="I48" s="32"/>
      <c r="J48" s="32"/>
      <c r="K48" s="32"/>
      <c r="L48" s="32"/>
      <c r="M48" s="32"/>
      <c r="N48" s="32"/>
      <c r="O48" s="32"/>
      <c r="P48" s="32"/>
      <c r="Q48" s="32"/>
      <c r="R48" s="32"/>
    </row>
    <row r="49" spans="1:18" x14ac:dyDescent="0.2">
      <c r="A49" s="32"/>
      <c r="B49" s="36"/>
      <c r="C49" s="36"/>
      <c r="D49" s="36"/>
      <c r="E49" s="36"/>
      <c r="F49" s="36"/>
      <c r="G49" s="36"/>
      <c r="H49" s="32"/>
      <c r="I49" s="32"/>
      <c r="J49" s="32"/>
      <c r="K49" s="32"/>
      <c r="L49" s="32"/>
      <c r="M49" s="32"/>
      <c r="N49" s="32"/>
      <c r="O49" s="32"/>
      <c r="P49" s="32"/>
      <c r="Q49" s="32"/>
      <c r="R49" s="32"/>
    </row>
    <row r="50" spans="1:18" x14ac:dyDescent="0.2">
      <c r="A50" s="32"/>
      <c r="B50" s="36"/>
      <c r="C50" s="36"/>
      <c r="D50" s="36"/>
      <c r="E50" s="36"/>
      <c r="F50" s="36"/>
      <c r="G50" s="36"/>
      <c r="H50" s="32"/>
      <c r="I50" s="32"/>
      <c r="J50" s="32"/>
      <c r="K50" s="32"/>
      <c r="L50" s="32"/>
      <c r="M50" s="32"/>
      <c r="N50" s="32"/>
      <c r="O50" s="32"/>
      <c r="P50" s="32"/>
      <c r="Q50" s="32"/>
      <c r="R50" s="32"/>
    </row>
    <row r="51" spans="1:18" x14ac:dyDescent="0.2">
      <c r="A51" s="32"/>
      <c r="B51" s="36"/>
      <c r="C51" s="36"/>
      <c r="D51" s="36"/>
      <c r="E51" s="36"/>
      <c r="F51" s="36"/>
      <c r="G51" s="36"/>
      <c r="H51" s="32"/>
      <c r="I51" s="32"/>
      <c r="J51" s="32"/>
      <c r="K51" s="32"/>
      <c r="L51" s="32"/>
      <c r="M51" s="32"/>
      <c r="N51" s="32"/>
      <c r="O51" s="32"/>
      <c r="P51" s="32"/>
      <c r="Q51" s="32"/>
      <c r="R51" s="32"/>
    </row>
    <row r="52" spans="1:18" x14ac:dyDescent="0.2">
      <c r="A52" s="32"/>
      <c r="B52" s="36"/>
      <c r="C52" s="36"/>
      <c r="D52" s="36"/>
      <c r="E52" s="36"/>
      <c r="F52" s="36"/>
      <c r="G52" s="36"/>
      <c r="H52" s="32"/>
      <c r="I52" s="32"/>
      <c r="J52" s="32"/>
      <c r="K52" s="32"/>
      <c r="L52" s="32"/>
      <c r="M52" s="32"/>
      <c r="N52" s="32"/>
      <c r="O52" s="32"/>
      <c r="P52" s="32"/>
      <c r="Q52" s="32"/>
      <c r="R52" s="32"/>
    </row>
    <row r="53" spans="1:18" x14ac:dyDescent="0.2">
      <c r="A53" s="32"/>
      <c r="B53" s="36"/>
      <c r="C53" s="36"/>
      <c r="D53" s="36"/>
      <c r="E53" s="36"/>
      <c r="F53" s="36"/>
      <c r="G53" s="36"/>
      <c r="H53" s="32"/>
      <c r="I53" s="32"/>
      <c r="J53" s="32"/>
      <c r="K53" s="32"/>
      <c r="L53" s="32"/>
      <c r="M53" s="32"/>
      <c r="N53" s="32"/>
      <c r="O53" s="32"/>
      <c r="P53" s="32"/>
      <c r="Q53" s="32"/>
      <c r="R53" s="32"/>
    </row>
    <row r="54" spans="1:18" x14ac:dyDescent="0.2">
      <c r="A54" s="32"/>
      <c r="B54" s="36"/>
      <c r="C54" s="36"/>
      <c r="D54" s="36"/>
      <c r="E54" s="36"/>
      <c r="F54" s="36"/>
      <c r="G54" s="36"/>
      <c r="H54" s="32"/>
      <c r="I54" s="32"/>
      <c r="J54" s="32"/>
      <c r="K54" s="32"/>
      <c r="L54" s="32"/>
      <c r="M54" s="32"/>
      <c r="N54" s="32"/>
      <c r="O54" s="32"/>
      <c r="P54" s="32"/>
      <c r="Q54" s="32"/>
      <c r="R54" s="32"/>
    </row>
    <row r="55" spans="1:18" x14ac:dyDescent="0.2">
      <c r="A55" s="32"/>
      <c r="B55" s="36"/>
      <c r="C55" s="36"/>
      <c r="D55" s="36"/>
      <c r="E55" s="36"/>
      <c r="F55" s="36"/>
      <c r="G55" s="36"/>
      <c r="H55" s="32"/>
      <c r="I55" s="32"/>
      <c r="J55" s="32"/>
      <c r="K55" s="32"/>
      <c r="L55" s="32"/>
      <c r="M55" s="32"/>
      <c r="N55" s="32"/>
      <c r="O55" s="32"/>
      <c r="P55" s="32"/>
      <c r="Q55" s="32"/>
      <c r="R55" s="32"/>
    </row>
    <row r="56" spans="1:18" x14ac:dyDescent="0.2">
      <c r="A56" s="32"/>
      <c r="B56" s="36"/>
      <c r="C56" s="36"/>
      <c r="D56" s="36"/>
      <c r="E56" s="36"/>
      <c r="F56" s="36"/>
      <c r="G56" s="36"/>
      <c r="H56" s="32"/>
      <c r="I56" s="32"/>
      <c r="J56" s="32"/>
      <c r="K56" s="32"/>
      <c r="L56" s="32"/>
      <c r="M56" s="32"/>
      <c r="N56" s="32"/>
      <c r="O56" s="32"/>
      <c r="P56" s="32"/>
      <c r="Q56" s="32"/>
      <c r="R56" s="32"/>
    </row>
    <row r="57" spans="1:18" x14ac:dyDescent="0.2">
      <c r="A57" s="32"/>
      <c r="B57" s="36"/>
      <c r="C57" s="36"/>
      <c r="D57" s="36"/>
      <c r="E57" s="36"/>
      <c r="F57" s="36"/>
      <c r="G57" s="36"/>
      <c r="H57" s="32"/>
      <c r="I57" s="32"/>
      <c r="J57" s="32"/>
      <c r="K57" s="32"/>
      <c r="L57" s="32"/>
      <c r="M57" s="32"/>
      <c r="N57" s="32"/>
      <c r="O57" s="32"/>
      <c r="P57" s="32"/>
      <c r="Q57" s="32"/>
      <c r="R57" s="32"/>
    </row>
    <row r="58" spans="1:18" x14ac:dyDescent="0.2">
      <c r="A58" s="32"/>
      <c r="B58" s="36"/>
      <c r="C58" s="36"/>
      <c r="D58" s="36"/>
      <c r="E58" s="36"/>
      <c r="F58" s="36"/>
      <c r="G58" s="36"/>
      <c r="H58" s="32"/>
      <c r="I58" s="32"/>
      <c r="J58" s="32"/>
      <c r="K58" s="32"/>
      <c r="L58" s="32"/>
      <c r="M58" s="32"/>
      <c r="N58" s="32"/>
      <c r="O58" s="32"/>
      <c r="P58" s="32"/>
      <c r="Q58" s="32"/>
      <c r="R58" s="32"/>
    </row>
    <row r="59" spans="1:18" x14ac:dyDescent="0.2">
      <c r="A59" s="32"/>
      <c r="B59" s="36"/>
      <c r="C59" s="36"/>
      <c r="D59" s="36"/>
      <c r="E59" s="36"/>
      <c r="F59" s="36"/>
      <c r="G59" s="36"/>
      <c r="H59" s="32"/>
      <c r="I59" s="32"/>
      <c r="J59" s="32"/>
      <c r="K59" s="32"/>
      <c r="L59" s="32"/>
      <c r="M59" s="32"/>
      <c r="N59" s="32"/>
      <c r="O59" s="32"/>
      <c r="P59" s="32"/>
      <c r="Q59" s="32"/>
      <c r="R59" s="32"/>
    </row>
    <row r="60" spans="1:18" x14ac:dyDescent="0.2">
      <c r="A60" s="32"/>
      <c r="B60" s="36"/>
      <c r="C60" s="36"/>
      <c r="D60" s="36"/>
      <c r="E60" s="36"/>
      <c r="F60" s="36"/>
      <c r="G60" s="36"/>
      <c r="H60" s="32"/>
      <c r="I60" s="32"/>
      <c r="J60" s="32"/>
      <c r="K60" s="32"/>
      <c r="L60" s="32"/>
      <c r="M60" s="32"/>
      <c r="N60" s="32"/>
      <c r="O60" s="32"/>
      <c r="P60" s="32"/>
      <c r="Q60" s="32"/>
      <c r="R60" s="32"/>
    </row>
    <row r="61" spans="1:18" x14ac:dyDescent="0.2">
      <c r="A61" s="32"/>
      <c r="B61" s="36"/>
      <c r="C61" s="36"/>
      <c r="D61" s="36"/>
      <c r="E61" s="36"/>
      <c r="F61" s="36"/>
      <c r="G61" s="36"/>
      <c r="H61" s="32"/>
      <c r="I61" s="32"/>
      <c r="J61" s="32"/>
      <c r="K61" s="32"/>
      <c r="L61" s="32"/>
      <c r="M61" s="32"/>
      <c r="N61" s="32"/>
      <c r="O61" s="32"/>
      <c r="P61" s="32"/>
      <c r="Q61" s="32"/>
      <c r="R61" s="32"/>
    </row>
    <row r="62" spans="1:18" x14ac:dyDescent="0.2">
      <c r="A62" s="32"/>
      <c r="B62" s="36"/>
      <c r="C62" s="36"/>
      <c r="D62" s="36"/>
      <c r="E62" s="36"/>
      <c r="F62" s="36"/>
      <c r="G62" s="36"/>
      <c r="H62" s="32"/>
      <c r="I62" s="32"/>
      <c r="J62" s="32"/>
      <c r="K62" s="32"/>
      <c r="L62" s="32"/>
      <c r="M62" s="32"/>
      <c r="N62" s="32"/>
      <c r="O62" s="32"/>
      <c r="P62" s="32"/>
      <c r="Q62" s="32"/>
      <c r="R62" s="32"/>
    </row>
    <row r="63" spans="1:18" x14ac:dyDescent="0.2">
      <c r="A63" s="32"/>
      <c r="B63" s="36"/>
      <c r="C63" s="36"/>
      <c r="D63" s="36"/>
      <c r="E63" s="36"/>
      <c r="F63" s="36"/>
      <c r="G63" s="36"/>
      <c r="H63" s="32"/>
      <c r="I63" s="32"/>
      <c r="J63" s="32"/>
      <c r="K63" s="32"/>
      <c r="L63" s="32"/>
      <c r="M63" s="32"/>
      <c r="N63" s="32"/>
      <c r="O63" s="32"/>
      <c r="P63" s="32"/>
      <c r="Q63" s="32"/>
      <c r="R63" s="32"/>
    </row>
    <row r="64" spans="1:18" x14ac:dyDescent="0.2">
      <c r="A64" s="32"/>
      <c r="B64" s="36"/>
      <c r="C64" s="36"/>
      <c r="D64" s="36"/>
      <c r="E64" s="36"/>
      <c r="F64" s="36"/>
      <c r="G64" s="36"/>
      <c r="H64" s="32"/>
      <c r="I64" s="32"/>
      <c r="J64" s="32"/>
      <c r="K64" s="32"/>
      <c r="L64" s="32"/>
      <c r="M64" s="32"/>
      <c r="N64" s="32"/>
      <c r="O64" s="32"/>
      <c r="P64" s="32"/>
      <c r="Q64" s="32"/>
      <c r="R64" s="32"/>
    </row>
    <row r="65" spans="1:18" x14ac:dyDescent="0.2">
      <c r="A65" s="32"/>
      <c r="B65" s="36"/>
      <c r="C65" s="36"/>
      <c r="D65" s="36"/>
      <c r="E65" s="36"/>
      <c r="F65" s="36"/>
      <c r="G65" s="36"/>
      <c r="H65" s="32"/>
      <c r="I65" s="32"/>
      <c r="J65" s="32"/>
      <c r="K65" s="32"/>
      <c r="L65" s="32"/>
      <c r="M65" s="32"/>
      <c r="N65" s="32"/>
      <c r="O65" s="32"/>
      <c r="P65" s="32"/>
      <c r="Q65" s="32"/>
      <c r="R65" s="32"/>
    </row>
    <row r="66" spans="1:18" x14ac:dyDescent="0.2">
      <c r="A66" s="32"/>
      <c r="B66" s="36"/>
      <c r="C66" s="36"/>
      <c r="D66" s="36"/>
      <c r="E66" s="36"/>
      <c r="F66" s="36"/>
      <c r="G66" s="36"/>
      <c r="H66" s="32"/>
      <c r="I66" s="32"/>
      <c r="J66" s="32"/>
      <c r="K66" s="32"/>
      <c r="L66" s="32"/>
      <c r="M66" s="32"/>
      <c r="N66" s="32"/>
      <c r="O66" s="32"/>
      <c r="P66" s="32"/>
      <c r="Q66" s="32"/>
      <c r="R66" s="32"/>
    </row>
    <row r="67" spans="1:18" x14ac:dyDescent="0.2">
      <c r="A67" s="32"/>
      <c r="B67" s="36"/>
      <c r="C67" s="36"/>
      <c r="D67" s="36"/>
      <c r="E67" s="36"/>
      <c r="F67" s="36"/>
      <c r="G67" s="36"/>
      <c r="H67" s="32"/>
      <c r="I67" s="32"/>
      <c r="J67" s="32"/>
      <c r="K67" s="32"/>
      <c r="L67" s="32"/>
      <c r="M67" s="32"/>
      <c r="N67" s="32"/>
      <c r="O67" s="32"/>
      <c r="P67" s="32"/>
      <c r="Q67" s="32"/>
      <c r="R67" s="32"/>
    </row>
    <row r="68" spans="1:18" x14ac:dyDescent="0.2">
      <c r="D68" s="36"/>
      <c r="E68" s="36"/>
      <c r="F68" s="36"/>
      <c r="G68" s="36"/>
    </row>
    <row r="69" spans="1:18" x14ac:dyDescent="0.2">
      <c r="D69" s="36"/>
      <c r="E69" s="36"/>
      <c r="F69" s="36"/>
      <c r="G69" s="36"/>
    </row>
    <row r="70" spans="1:18" x14ac:dyDescent="0.2">
      <c r="D70" s="36"/>
      <c r="E70" s="36"/>
      <c r="F70" s="36"/>
      <c r="G70" s="36"/>
    </row>
    <row r="71" spans="1:18" x14ac:dyDescent="0.2">
      <c r="D71" s="36"/>
      <c r="E71" s="36"/>
      <c r="F71" s="36"/>
      <c r="G71" s="36"/>
    </row>
    <row r="72" spans="1:18" x14ac:dyDescent="0.2">
      <c r="D72" s="36"/>
      <c r="E72" s="36"/>
      <c r="F72" s="36"/>
      <c r="G72" s="36"/>
    </row>
    <row r="73" spans="1:18" x14ac:dyDescent="0.2">
      <c r="D73" s="36"/>
      <c r="E73" s="36"/>
      <c r="F73" s="36"/>
      <c r="G73" s="36"/>
    </row>
  </sheetData>
  <sheetProtection algorithmName="SHA-512" hashValue="LAxE74z5on+bvtAktrdqn1p6wvBBRE/ks+d1W3SH2XKgbg5/I6yFKWTVYkKLsUYY1t0WQM6/0u0nw0wmSjkFXQ==" saltValue="jnwfQUJ+AKRFGI5MPwVCQg==" spinCount="100000" sheet="1" objects="1" scenarios="1" formatRows="0" insertRows="0" deleteRows="0" selectLockedCells="1"/>
  <mergeCells count="109">
    <mergeCell ref="E9:E11"/>
    <mergeCell ref="F9:F11"/>
    <mergeCell ref="M7:Q7"/>
    <mergeCell ref="G9:G11"/>
    <mergeCell ref="I9:I11"/>
    <mergeCell ref="T13:T14"/>
    <mergeCell ref="P8:Q8"/>
    <mergeCell ref="P9:Q9"/>
    <mergeCell ref="P10:Q10"/>
    <mergeCell ref="P11:Q11"/>
    <mergeCell ref="P12:Q12"/>
    <mergeCell ref="P13:Q13"/>
    <mergeCell ref="P14:Q14"/>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A9:A11"/>
    <mergeCell ref="B9:B11"/>
    <mergeCell ref="C9:C11"/>
    <mergeCell ref="D9:D11"/>
    <mergeCell ref="J9:J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I15:I17"/>
    <mergeCell ref="B12:B14"/>
    <mergeCell ref="C12:C14"/>
    <mergeCell ref="D12:D14"/>
    <mergeCell ref="E12:E14"/>
    <mergeCell ref="B24:B26"/>
    <mergeCell ref="C24:C26"/>
    <mergeCell ref="D24:D26"/>
    <mergeCell ref="E24:E26"/>
    <mergeCell ref="F24:F26"/>
    <mergeCell ref="A21:A23"/>
    <mergeCell ref="B21:B23"/>
    <mergeCell ref="C21:C23"/>
    <mergeCell ref="D21:D23"/>
    <mergeCell ref="E21:E23"/>
    <mergeCell ref="F21:F23"/>
    <mergeCell ref="A24:A26"/>
    <mergeCell ref="R24:R26"/>
    <mergeCell ref="R21:R23"/>
    <mergeCell ref="P22:Q22"/>
    <mergeCell ref="P23:Q23"/>
    <mergeCell ref="P24:Q24"/>
    <mergeCell ref="P25:Q25"/>
    <mergeCell ref="P26:Q26"/>
    <mergeCell ref="R15:R17"/>
    <mergeCell ref="R12:R14"/>
    <mergeCell ref="R9:R11"/>
    <mergeCell ref="R18:R20"/>
    <mergeCell ref="P17:Q17"/>
    <mergeCell ref="P18:Q18"/>
    <mergeCell ref="P19:Q19"/>
    <mergeCell ref="P20:Q20"/>
    <mergeCell ref="P21:Q21"/>
    <mergeCell ref="P15:Q15"/>
    <mergeCell ref="P16:Q16"/>
    <mergeCell ref="L15:L17"/>
    <mergeCell ref="K9:K11"/>
    <mergeCell ref="L18:L20"/>
    <mergeCell ref="J18:J20"/>
    <mergeCell ref="G21:G23"/>
    <mergeCell ref="G24:G26"/>
    <mergeCell ref="J21:J23"/>
    <mergeCell ref="J24:J26"/>
    <mergeCell ref="I21:I23"/>
    <mergeCell ref="K21:K23"/>
    <mergeCell ref="L21:L23"/>
    <mergeCell ref="I18:I20"/>
    <mergeCell ref="K18:K20"/>
    <mergeCell ref="I24:I26"/>
    <mergeCell ref="K24:K26"/>
    <mergeCell ref="L24:L26"/>
    <mergeCell ref="I12:I14"/>
    <mergeCell ref="K12:K14"/>
    <mergeCell ref="L12:L14"/>
    <mergeCell ref="J12:J14"/>
    <mergeCell ref="J15:J17"/>
    <mergeCell ref="K15:K17"/>
    <mergeCell ref="L9:L11"/>
  </mergeCells>
  <phoneticPr fontId="3" type="noConversion"/>
  <conditionalFormatting sqref="G9:G26">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G9:G26">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I9:I11">
    <cfRule type="containsText" dxfId="9" priority="12" operator="containsText" text="NO">
      <formula>NOT(ISERROR(SEARCH("NO",I9)))</formula>
    </cfRule>
    <cfRule type="containsText" dxfId="8" priority="13" operator="containsText" text="SI">
      <formula>NOT(ISERROR(SEARCH("SI",I9)))</formula>
    </cfRule>
  </conditionalFormatting>
  <conditionalFormatting sqref="I12:I26">
    <cfRule type="containsText" dxfId="7" priority="10" operator="containsText" text="NO">
      <formula>NOT(ISERROR(SEARCH("NO",I12)))</formula>
    </cfRule>
    <cfRule type="containsText" dxfId="6" priority="11" operator="containsText" text="SI">
      <formula>NOT(ISERROR(SEARCH("SI",I12)))</formula>
    </cfRule>
  </conditionalFormatting>
  <conditionalFormatting sqref="R9:R11">
    <cfRule type="containsText" dxfId="5" priority="7" operator="containsText" text="CONTINUA LA ACCIÓN ANTERIOR">
      <formula>NOT(ISERROR(SEARCH("CONTINUA LA ACCIÓN ANTERIOR",R9)))</formula>
    </cfRule>
    <cfRule type="containsText" dxfId="4" priority="8" operator="containsText" text="REQUIERE NUEVA ACCIÓN">
      <formula>NOT(ISERROR(SEARCH("REQUIERE NUEVA ACCIÓN",R9)))</formula>
    </cfRule>
    <cfRule type="containsText" dxfId="3" priority="9" operator="containsText" text="RIESGO CONTROLADO">
      <formula>NOT(ISERROR(SEARCH("RIESGO CONTROLADO",R9)))</formula>
    </cfRule>
  </conditionalFormatting>
  <conditionalFormatting sqref="R12:R26">
    <cfRule type="containsText" dxfId="2" priority="1" operator="containsText" text="CONTINUA LA ACCIÓN ANTERIOR">
      <formula>NOT(ISERROR(SEARCH("CONTINUA LA ACCIÓN ANTERIOR",R12)))</formula>
    </cfRule>
    <cfRule type="containsText" dxfId="1" priority="2" operator="containsText" text="REQUIERE NUEVA ACCIÓN">
      <formula>NOT(ISERROR(SEARCH("REQUIERE NUEVA ACCIÓN",R12)))</formula>
    </cfRule>
    <cfRule type="containsText" dxfId="0" priority="3" operator="containsText" text="RIESGO CONTROLADO">
      <formula>NOT(ISERROR(SEARCH("RIESGO CONTROLADO",R12)))</formula>
    </cfRule>
  </conditionalFormatting>
  <dataValidations xWindow="777" yWindow="67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6"/>
    <dataValidation type="list" allowBlank="1" showInputMessage="1" showErrorMessage="1" promptTitle="Plan de Mitigación" prompt="Establezca si tiene Plan de Mitigacion" sqref="I9:I26">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6"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A34" zoomScale="80" zoomScaleNormal="80" workbookViewId="0">
      <selection activeCell="C42" sqref="C42:H47"/>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9.85546875" customWidth="1"/>
    <col min="13" max="17" width="13.7109375" customWidth="1"/>
    <col min="18" max="18" width="1.5703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ht="15.75" x14ac:dyDescent="0.25">
      <c r="A1" s="324" t="s">
        <v>95</v>
      </c>
      <c r="B1" s="325"/>
      <c r="C1" s="325"/>
      <c r="D1" s="325"/>
      <c r="E1" s="325"/>
      <c r="F1" s="325"/>
      <c r="G1" s="325"/>
      <c r="H1" s="325"/>
      <c r="I1" s="325"/>
      <c r="J1" s="325"/>
      <c r="K1" s="325"/>
      <c r="L1" s="325"/>
      <c r="M1" s="325"/>
      <c r="N1" s="325"/>
      <c r="O1" s="325"/>
      <c r="P1" s="325"/>
      <c r="Q1" s="325"/>
      <c r="R1" s="326"/>
    </row>
    <row r="2" spans="1:18" ht="15.75" x14ac:dyDescent="0.25">
      <c r="A2" s="81"/>
      <c r="B2" s="82"/>
      <c r="C2" s="82"/>
      <c r="D2" s="82"/>
      <c r="E2" s="82"/>
      <c r="F2" s="82"/>
      <c r="G2" s="82"/>
      <c r="H2" s="82"/>
      <c r="I2" s="82"/>
      <c r="J2" s="82"/>
      <c r="K2" s="82"/>
      <c r="L2" s="82"/>
      <c r="M2" s="82"/>
      <c r="N2" s="82"/>
      <c r="O2" s="82"/>
      <c r="P2" s="82"/>
      <c r="Q2" s="82"/>
      <c r="R2" s="83"/>
    </row>
    <row r="3" spans="1:18" ht="15.75" x14ac:dyDescent="0.25">
      <c r="A3" s="321" t="s">
        <v>94</v>
      </c>
      <c r="B3" s="322"/>
      <c r="C3" s="322"/>
      <c r="D3" s="322"/>
      <c r="E3" s="322"/>
      <c r="F3" s="322"/>
      <c r="G3" s="322"/>
      <c r="H3" s="322"/>
      <c r="I3" s="322"/>
      <c r="J3" s="322"/>
      <c r="K3" s="322"/>
      <c r="L3" s="322"/>
      <c r="M3" s="322"/>
      <c r="N3" s="322"/>
      <c r="O3" s="322"/>
      <c r="P3" s="322"/>
      <c r="Q3" s="322"/>
      <c r="R3" s="323"/>
    </row>
    <row r="4" spans="1:18" x14ac:dyDescent="0.2">
      <c r="A4" s="76"/>
      <c r="B4" s="77"/>
      <c r="C4" s="78"/>
      <c r="D4" s="78"/>
      <c r="E4" s="78"/>
      <c r="F4" s="78"/>
      <c r="G4" s="78"/>
      <c r="H4" s="78"/>
      <c r="I4" s="78"/>
      <c r="J4" s="78"/>
      <c r="K4" s="78"/>
      <c r="L4" s="78"/>
      <c r="M4" s="78"/>
      <c r="N4" s="78"/>
      <c r="O4" s="78"/>
      <c r="P4" s="78"/>
      <c r="Q4" s="78"/>
      <c r="R4" s="79"/>
    </row>
    <row r="5" spans="1:18" x14ac:dyDescent="0.2">
      <c r="A5" s="320" t="s">
        <v>90</v>
      </c>
      <c r="B5" s="320"/>
      <c r="C5" s="330">
        <v>2</v>
      </c>
      <c r="D5" s="330"/>
      <c r="E5" s="80" t="s">
        <v>91</v>
      </c>
      <c r="F5" s="328" t="s">
        <v>139</v>
      </c>
      <c r="G5" s="329"/>
      <c r="H5" s="80" t="s">
        <v>92</v>
      </c>
      <c r="I5" s="327" t="s">
        <v>93</v>
      </c>
      <c r="J5" s="327"/>
      <c r="K5" s="327"/>
      <c r="L5" s="327"/>
      <c r="M5" s="327"/>
      <c r="N5" s="343" t="s">
        <v>86</v>
      </c>
      <c r="O5" s="344"/>
      <c r="P5" s="345" t="s">
        <v>12</v>
      </c>
      <c r="Q5" s="346"/>
      <c r="R5" s="347"/>
    </row>
    <row r="6" spans="1:18" ht="13.5" thickBot="1" x14ac:dyDescent="0.25">
      <c r="A6" s="84"/>
      <c r="B6" s="84"/>
      <c r="C6" s="85"/>
      <c r="D6" s="85"/>
      <c r="E6" s="85"/>
      <c r="F6" s="85"/>
      <c r="G6" s="85"/>
      <c r="H6" s="85"/>
      <c r="I6" s="85"/>
      <c r="J6" s="85"/>
      <c r="K6" s="85"/>
      <c r="L6" s="85"/>
      <c r="M6" s="85"/>
      <c r="N6" s="85"/>
      <c r="O6" s="85"/>
      <c r="P6" s="85"/>
      <c r="Q6" s="85"/>
      <c r="R6" s="85"/>
    </row>
    <row r="7" spans="1:18" ht="24" customHeight="1" x14ac:dyDescent="0.2">
      <c r="A7" s="86" t="s">
        <v>27</v>
      </c>
      <c r="B7" s="336"/>
      <c r="C7" s="273" t="s">
        <v>124</v>
      </c>
      <c r="D7" s="273"/>
      <c r="E7" s="273"/>
      <c r="F7" s="273"/>
      <c r="G7" s="273"/>
      <c r="H7" s="273"/>
      <c r="I7" s="340"/>
      <c r="J7" s="315"/>
      <c r="K7" s="339" t="s">
        <v>123</v>
      </c>
      <c r="L7" s="339"/>
      <c r="M7" s="339"/>
      <c r="N7" s="339"/>
      <c r="O7" s="339"/>
      <c r="P7" s="339"/>
      <c r="Q7" s="339"/>
      <c r="R7" s="331"/>
    </row>
    <row r="8" spans="1:18" ht="15" customHeight="1" x14ac:dyDescent="0.2">
      <c r="A8" s="307" t="s">
        <v>30</v>
      </c>
      <c r="B8" s="337"/>
      <c r="C8" s="274"/>
      <c r="D8" s="274"/>
      <c r="E8" s="274"/>
      <c r="F8" s="274"/>
      <c r="G8" s="274"/>
      <c r="H8" s="274"/>
      <c r="I8" s="341"/>
      <c r="J8" s="316"/>
      <c r="K8" s="260" t="s">
        <v>153</v>
      </c>
      <c r="L8" s="260"/>
      <c r="M8" s="260"/>
      <c r="N8" s="260"/>
      <c r="O8" s="260"/>
      <c r="P8" s="260"/>
      <c r="Q8" s="260"/>
      <c r="R8" s="332"/>
    </row>
    <row r="9" spans="1:18" ht="15" customHeight="1" x14ac:dyDescent="0.2">
      <c r="A9" s="307"/>
      <c r="B9" s="337"/>
      <c r="C9" s="258" t="s">
        <v>28</v>
      </c>
      <c r="D9" s="258"/>
      <c r="E9" s="258"/>
      <c r="F9" s="258" t="s">
        <v>29</v>
      </c>
      <c r="G9" s="258"/>
      <c r="H9" s="258"/>
      <c r="I9" s="341"/>
      <c r="J9" s="316"/>
      <c r="K9" s="260"/>
      <c r="L9" s="260"/>
      <c r="M9" s="260"/>
      <c r="N9" s="260"/>
      <c r="O9" s="260"/>
      <c r="P9" s="260"/>
      <c r="Q9" s="260"/>
      <c r="R9" s="332"/>
    </row>
    <row r="10" spans="1:18" ht="15" customHeight="1" x14ac:dyDescent="0.2">
      <c r="A10" s="307"/>
      <c r="B10" s="337"/>
      <c r="C10" s="259" t="s">
        <v>43</v>
      </c>
      <c r="D10" s="259"/>
      <c r="E10" s="259"/>
      <c r="F10" s="259" t="s">
        <v>49</v>
      </c>
      <c r="G10" s="259"/>
      <c r="H10" s="259"/>
      <c r="I10" s="341"/>
      <c r="J10" s="316"/>
      <c r="K10" s="260" t="s">
        <v>154</v>
      </c>
      <c r="L10" s="260"/>
      <c r="M10" s="260"/>
      <c r="N10" s="260"/>
      <c r="O10" s="260"/>
      <c r="P10" s="260"/>
      <c r="Q10" s="260"/>
      <c r="R10" s="332"/>
    </row>
    <row r="11" spans="1:18" ht="12.75" customHeight="1" x14ac:dyDescent="0.2">
      <c r="A11" s="307"/>
      <c r="B11" s="337"/>
      <c r="C11" s="259" t="s">
        <v>44</v>
      </c>
      <c r="D11" s="259"/>
      <c r="E11" s="259"/>
      <c r="F11" s="259" t="s">
        <v>50</v>
      </c>
      <c r="G11" s="259"/>
      <c r="H11" s="259"/>
      <c r="I11" s="341"/>
      <c r="J11" s="316"/>
      <c r="K11" s="260"/>
      <c r="L11" s="260"/>
      <c r="M11" s="260"/>
      <c r="N11" s="260"/>
      <c r="O11" s="260"/>
      <c r="P11" s="260"/>
      <c r="Q11" s="260"/>
      <c r="R11" s="332"/>
    </row>
    <row r="12" spans="1:18" ht="15" customHeight="1" x14ac:dyDescent="0.2">
      <c r="A12" s="307"/>
      <c r="B12" s="337"/>
      <c r="C12" s="259" t="s">
        <v>45</v>
      </c>
      <c r="D12" s="259"/>
      <c r="E12" s="259"/>
      <c r="F12" s="259" t="s">
        <v>51</v>
      </c>
      <c r="G12" s="259"/>
      <c r="H12" s="259"/>
      <c r="I12" s="341"/>
      <c r="J12" s="316"/>
      <c r="K12" s="260"/>
      <c r="L12" s="260"/>
      <c r="M12" s="260"/>
      <c r="N12" s="260"/>
      <c r="O12" s="260"/>
      <c r="P12" s="260"/>
      <c r="Q12" s="260"/>
      <c r="R12" s="332"/>
    </row>
    <row r="13" spans="1:18" ht="12.75" customHeight="1" x14ac:dyDescent="0.2">
      <c r="A13" s="307"/>
      <c r="B13" s="337"/>
      <c r="C13" s="259" t="s">
        <v>46</v>
      </c>
      <c r="D13" s="259"/>
      <c r="E13" s="259"/>
      <c r="F13" s="259" t="s">
        <v>52</v>
      </c>
      <c r="G13" s="259"/>
      <c r="H13" s="259"/>
      <c r="I13" s="341"/>
      <c r="J13" s="316"/>
      <c r="K13" s="260" t="s">
        <v>155</v>
      </c>
      <c r="L13" s="260"/>
      <c r="M13" s="260"/>
      <c r="N13" s="260"/>
      <c r="O13" s="260"/>
      <c r="P13" s="260"/>
      <c r="Q13" s="260"/>
      <c r="R13" s="332"/>
    </row>
    <row r="14" spans="1:18" ht="12.75" customHeight="1" x14ac:dyDescent="0.2">
      <c r="A14" s="307"/>
      <c r="B14" s="337"/>
      <c r="C14" s="259" t="s">
        <v>96</v>
      </c>
      <c r="D14" s="259"/>
      <c r="E14" s="259"/>
      <c r="F14" s="259" t="s">
        <v>53</v>
      </c>
      <c r="G14" s="259"/>
      <c r="H14" s="259"/>
      <c r="I14" s="341"/>
      <c r="J14" s="316"/>
      <c r="K14" s="260"/>
      <c r="L14" s="260"/>
      <c r="M14" s="260"/>
      <c r="N14" s="260"/>
      <c r="O14" s="260"/>
      <c r="P14" s="260"/>
      <c r="Q14" s="260"/>
      <c r="R14" s="332"/>
    </row>
    <row r="15" spans="1:18" ht="12.75" customHeight="1" x14ac:dyDescent="0.2">
      <c r="A15" s="307"/>
      <c r="B15" s="337"/>
      <c r="C15" s="259" t="s">
        <v>48</v>
      </c>
      <c r="D15" s="259"/>
      <c r="E15" s="259"/>
      <c r="F15" s="259" t="s">
        <v>152</v>
      </c>
      <c r="G15" s="259"/>
      <c r="H15" s="259"/>
      <c r="I15" s="341"/>
      <c r="J15" s="316"/>
      <c r="K15" s="260" t="s">
        <v>156</v>
      </c>
      <c r="L15" s="260"/>
      <c r="M15" s="260"/>
      <c r="N15" s="260"/>
      <c r="O15" s="260"/>
      <c r="P15" s="260"/>
      <c r="Q15" s="260"/>
      <c r="R15" s="332"/>
    </row>
    <row r="16" spans="1:18" ht="12.75" customHeight="1" x14ac:dyDescent="0.2">
      <c r="A16" s="307"/>
      <c r="B16" s="337"/>
      <c r="C16" s="259" t="s">
        <v>47</v>
      </c>
      <c r="D16" s="259"/>
      <c r="E16" s="259"/>
      <c r="F16" s="85"/>
      <c r="G16" s="85"/>
      <c r="H16" s="85"/>
      <c r="I16" s="341"/>
      <c r="J16" s="316"/>
      <c r="K16" s="260" t="s">
        <v>157</v>
      </c>
      <c r="L16" s="260"/>
      <c r="M16" s="260"/>
      <c r="N16" s="260"/>
      <c r="O16" s="260"/>
      <c r="P16" s="260"/>
      <c r="Q16" s="260"/>
      <c r="R16" s="332"/>
    </row>
    <row r="17" spans="1:19" ht="12.75" customHeight="1" x14ac:dyDescent="0.2">
      <c r="A17" s="307"/>
      <c r="B17" s="337"/>
      <c r="C17" s="259" t="s">
        <v>125</v>
      </c>
      <c r="D17" s="259"/>
      <c r="E17" s="259"/>
      <c r="F17" s="259"/>
      <c r="G17" s="259"/>
      <c r="H17" s="259"/>
      <c r="I17" s="341"/>
      <c r="J17" s="316"/>
      <c r="K17" s="260"/>
      <c r="L17" s="260"/>
      <c r="M17" s="260"/>
      <c r="N17" s="260"/>
      <c r="O17" s="260"/>
      <c r="P17" s="260"/>
      <c r="Q17" s="260"/>
      <c r="R17" s="332"/>
    </row>
    <row r="18" spans="1:19" ht="19.5" customHeight="1" x14ac:dyDescent="0.2">
      <c r="A18" s="307"/>
      <c r="B18" s="337"/>
      <c r="C18" s="259"/>
      <c r="D18" s="259"/>
      <c r="E18" s="259"/>
      <c r="F18" s="259"/>
      <c r="G18" s="259"/>
      <c r="H18" s="259"/>
      <c r="I18" s="341"/>
      <c r="J18" s="316"/>
      <c r="K18" s="260"/>
      <c r="L18" s="260"/>
      <c r="M18" s="260"/>
      <c r="N18" s="260"/>
      <c r="O18" s="260"/>
      <c r="P18" s="260"/>
      <c r="Q18" s="260"/>
      <c r="R18" s="332"/>
    </row>
    <row r="19" spans="1:19" ht="13.5" thickBot="1" x14ac:dyDescent="0.25">
      <c r="A19" s="308"/>
      <c r="B19" s="338"/>
      <c r="C19" s="334"/>
      <c r="D19" s="334"/>
      <c r="E19" s="334"/>
      <c r="F19" s="334"/>
      <c r="G19" s="334"/>
      <c r="H19" s="334"/>
      <c r="I19" s="342"/>
      <c r="J19" s="317"/>
      <c r="K19" s="335"/>
      <c r="L19" s="335"/>
      <c r="M19" s="335"/>
      <c r="N19" s="335"/>
      <c r="O19" s="335"/>
      <c r="P19" s="335"/>
      <c r="Q19" s="335"/>
      <c r="R19" s="333"/>
    </row>
    <row r="20" spans="1:19" ht="24" customHeight="1" x14ac:dyDescent="0.2">
      <c r="A20" s="87" t="s">
        <v>31</v>
      </c>
      <c r="B20" s="280"/>
      <c r="C20" s="274" t="s">
        <v>65</v>
      </c>
      <c r="D20" s="274"/>
      <c r="E20" s="274"/>
      <c r="F20" s="274"/>
      <c r="G20" s="274"/>
      <c r="H20" s="274"/>
      <c r="I20" s="286"/>
      <c r="J20" s="315"/>
      <c r="K20" s="78"/>
      <c r="L20" s="296" t="s">
        <v>64</v>
      </c>
      <c r="M20" s="296"/>
      <c r="N20" s="296"/>
      <c r="O20" s="296"/>
      <c r="P20" s="296"/>
      <c r="Q20" s="296"/>
      <c r="R20" s="349"/>
    </row>
    <row r="21" spans="1:19" x14ac:dyDescent="0.2">
      <c r="A21" s="307" t="s">
        <v>32</v>
      </c>
      <c r="B21" s="281"/>
      <c r="C21" s="297"/>
      <c r="D21" s="297"/>
      <c r="E21" s="297"/>
      <c r="F21" s="297"/>
      <c r="G21" s="297"/>
      <c r="H21" s="297"/>
      <c r="I21" s="287"/>
      <c r="J21" s="316"/>
      <c r="K21" s="89"/>
      <c r="L21" s="296"/>
      <c r="M21" s="296"/>
      <c r="N21" s="296"/>
      <c r="O21" s="296"/>
      <c r="P21" s="296"/>
      <c r="Q21" s="296"/>
      <c r="R21" s="292"/>
      <c r="S21" s="8"/>
    </row>
    <row r="22" spans="1:19" ht="12.75" customHeight="1" x14ac:dyDescent="0.2">
      <c r="A22" s="307"/>
      <c r="B22" s="281"/>
      <c r="C22" s="299" t="s">
        <v>158</v>
      </c>
      <c r="D22" s="299"/>
      <c r="E22" s="299"/>
      <c r="F22" s="299"/>
      <c r="G22" s="299"/>
      <c r="H22" s="299"/>
      <c r="I22" s="287"/>
      <c r="J22" s="316"/>
      <c r="K22" s="85"/>
      <c r="L22" s="300" t="s">
        <v>33</v>
      </c>
      <c r="M22" s="261" t="s">
        <v>55</v>
      </c>
      <c r="N22" s="264">
        <v>3</v>
      </c>
      <c r="O22" s="268">
        <v>6</v>
      </c>
      <c r="P22" s="268">
        <v>9</v>
      </c>
      <c r="Q22" s="85"/>
      <c r="R22" s="292"/>
      <c r="S22" s="7"/>
    </row>
    <row r="23" spans="1:19" x14ac:dyDescent="0.2">
      <c r="A23" s="307"/>
      <c r="B23" s="281"/>
      <c r="C23" s="299" t="s">
        <v>159</v>
      </c>
      <c r="D23" s="299"/>
      <c r="E23" s="299"/>
      <c r="F23" s="299"/>
      <c r="G23" s="299"/>
      <c r="H23" s="299"/>
      <c r="I23" s="287"/>
      <c r="J23" s="316"/>
      <c r="K23" s="85"/>
      <c r="L23" s="300"/>
      <c r="M23" s="261"/>
      <c r="N23" s="265"/>
      <c r="O23" s="269"/>
      <c r="P23" s="269"/>
      <c r="Q23" s="85"/>
      <c r="R23" s="292"/>
      <c r="S23" s="7"/>
    </row>
    <row r="24" spans="1:19" x14ac:dyDescent="0.2">
      <c r="A24" s="307"/>
      <c r="B24" s="281"/>
      <c r="C24" s="299" t="s">
        <v>160</v>
      </c>
      <c r="D24" s="299"/>
      <c r="E24" s="299"/>
      <c r="F24" s="299"/>
      <c r="G24" s="299"/>
      <c r="H24" s="299"/>
      <c r="I24" s="287"/>
      <c r="J24" s="316"/>
      <c r="K24" s="85"/>
      <c r="L24" s="300"/>
      <c r="M24" s="261" t="s">
        <v>42</v>
      </c>
      <c r="N24" s="264">
        <v>2</v>
      </c>
      <c r="O24" s="309">
        <v>4</v>
      </c>
      <c r="P24" s="266">
        <v>6</v>
      </c>
      <c r="Q24" s="85"/>
      <c r="R24" s="292"/>
      <c r="S24" s="7"/>
    </row>
    <row r="25" spans="1:19" x14ac:dyDescent="0.2">
      <c r="A25" s="307"/>
      <c r="B25" s="281"/>
      <c r="C25" s="299" t="s">
        <v>161</v>
      </c>
      <c r="D25" s="299"/>
      <c r="E25" s="299"/>
      <c r="F25" s="299"/>
      <c r="G25" s="299"/>
      <c r="H25" s="299"/>
      <c r="I25" s="287"/>
      <c r="J25" s="316"/>
      <c r="K25" s="85"/>
      <c r="L25" s="300"/>
      <c r="M25" s="261"/>
      <c r="N25" s="265"/>
      <c r="O25" s="310"/>
      <c r="P25" s="267"/>
      <c r="Q25" s="85"/>
      <c r="R25" s="292"/>
      <c r="S25" s="7"/>
    </row>
    <row r="26" spans="1:19" x14ac:dyDescent="0.2">
      <c r="A26" s="307"/>
      <c r="B26" s="281"/>
      <c r="C26" s="298"/>
      <c r="D26" s="298"/>
      <c r="E26" s="298"/>
      <c r="F26" s="298"/>
      <c r="G26" s="298"/>
      <c r="H26" s="298"/>
      <c r="I26" s="287"/>
      <c r="J26" s="316"/>
      <c r="K26" s="85"/>
      <c r="L26" s="300"/>
      <c r="M26" s="261" t="s">
        <v>56</v>
      </c>
      <c r="N26" s="311">
        <v>1</v>
      </c>
      <c r="O26" s="264">
        <v>2</v>
      </c>
      <c r="P26" s="264">
        <v>3</v>
      </c>
      <c r="Q26" s="85"/>
      <c r="R26" s="292"/>
      <c r="S26" s="7"/>
    </row>
    <row r="27" spans="1:19" x14ac:dyDescent="0.2">
      <c r="A27" s="307"/>
      <c r="B27" s="281"/>
      <c r="C27" s="299" t="s">
        <v>162</v>
      </c>
      <c r="D27" s="299"/>
      <c r="E27" s="299"/>
      <c r="F27" s="299"/>
      <c r="G27" s="299"/>
      <c r="H27" s="299"/>
      <c r="I27" s="287"/>
      <c r="J27" s="316"/>
      <c r="K27" s="85"/>
      <c r="L27" s="300"/>
      <c r="M27" s="261"/>
      <c r="N27" s="312"/>
      <c r="O27" s="265"/>
      <c r="P27" s="265"/>
      <c r="Q27" s="85"/>
      <c r="R27" s="292"/>
    </row>
    <row r="28" spans="1:19" x14ac:dyDescent="0.2">
      <c r="A28" s="307"/>
      <c r="B28" s="281"/>
      <c r="C28" s="299" t="s">
        <v>163</v>
      </c>
      <c r="D28" s="299"/>
      <c r="E28" s="299"/>
      <c r="F28" s="299"/>
      <c r="G28" s="299"/>
      <c r="H28" s="299"/>
      <c r="I28" s="287"/>
      <c r="J28" s="316"/>
      <c r="K28" s="90"/>
      <c r="L28" s="90"/>
      <c r="M28" s="85"/>
      <c r="N28" s="261" t="s">
        <v>57</v>
      </c>
      <c r="O28" s="262" t="s">
        <v>42</v>
      </c>
      <c r="P28" s="262" t="s">
        <v>55</v>
      </c>
      <c r="Q28" s="85"/>
      <c r="R28" s="292"/>
    </row>
    <row r="29" spans="1:19" x14ac:dyDescent="0.2">
      <c r="A29" s="307"/>
      <c r="B29" s="281"/>
      <c r="C29" s="299" t="s">
        <v>164</v>
      </c>
      <c r="D29" s="299"/>
      <c r="E29" s="299"/>
      <c r="F29" s="299"/>
      <c r="G29" s="299"/>
      <c r="H29" s="299"/>
      <c r="I29" s="287"/>
      <c r="J29" s="316"/>
      <c r="K29" s="298"/>
      <c r="L29" s="298"/>
      <c r="M29" s="85"/>
      <c r="N29" s="261"/>
      <c r="O29" s="263"/>
      <c r="P29" s="263"/>
      <c r="Q29" s="85"/>
      <c r="R29" s="292"/>
    </row>
    <row r="30" spans="1:19" x14ac:dyDescent="0.2">
      <c r="A30" s="307"/>
      <c r="B30" s="281"/>
      <c r="C30" s="299" t="s">
        <v>165</v>
      </c>
      <c r="D30" s="299"/>
      <c r="E30" s="299"/>
      <c r="F30" s="299"/>
      <c r="G30" s="299"/>
      <c r="H30" s="299"/>
      <c r="I30" s="287"/>
      <c r="J30" s="316"/>
      <c r="K30" s="298"/>
      <c r="L30" s="298"/>
      <c r="M30" s="313" t="s">
        <v>34</v>
      </c>
      <c r="N30" s="313"/>
      <c r="O30" s="313"/>
      <c r="P30" s="313"/>
      <c r="Q30" s="313"/>
      <c r="R30" s="292"/>
    </row>
    <row r="31" spans="1:19" x14ac:dyDescent="0.2">
      <c r="A31" s="307"/>
      <c r="B31" s="281"/>
      <c r="C31" s="297"/>
      <c r="D31" s="297"/>
      <c r="E31" s="297"/>
      <c r="F31" s="297"/>
      <c r="G31" s="297"/>
      <c r="H31" s="297"/>
      <c r="I31" s="287"/>
      <c r="J31" s="316"/>
      <c r="K31" s="298"/>
      <c r="L31" s="298"/>
      <c r="M31" s="91"/>
      <c r="N31" s="91"/>
      <c r="O31" s="91"/>
      <c r="P31" s="91"/>
      <c r="Q31" s="91"/>
      <c r="R31" s="292"/>
    </row>
    <row r="32" spans="1:19" ht="26.25" customHeight="1" x14ac:dyDescent="0.2">
      <c r="A32" s="307"/>
      <c r="B32" s="281"/>
      <c r="C32" s="299" t="s">
        <v>166</v>
      </c>
      <c r="D32" s="299"/>
      <c r="E32" s="299"/>
      <c r="F32" s="299"/>
      <c r="G32" s="299"/>
      <c r="H32" s="299"/>
      <c r="I32" s="287"/>
      <c r="J32" s="316"/>
      <c r="K32" s="298" t="s">
        <v>54</v>
      </c>
      <c r="L32" s="298"/>
      <c r="M32" s="298"/>
      <c r="N32" s="298"/>
      <c r="O32" s="298"/>
      <c r="P32" s="298"/>
      <c r="Q32" s="298"/>
      <c r="R32" s="292"/>
    </row>
    <row r="33" spans="1:18" ht="13.5" thickBot="1" x14ac:dyDescent="0.25">
      <c r="A33" s="308"/>
      <c r="B33" s="282"/>
      <c r="C33" s="277"/>
      <c r="D33" s="277"/>
      <c r="E33" s="277"/>
      <c r="F33" s="277"/>
      <c r="G33" s="277"/>
      <c r="H33" s="277"/>
      <c r="I33" s="314"/>
      <c r="J33" s="317"/>
      <c r="K33" s="283"/>
      <c r="L33" s="283"/>
      <c r="M33" s="283"/>
      <c r="N33" s="283"/>
      <c r="O33" s="283"/>
      <c r="P33" s="283"/>
      <c r="Q33" s="283"/>
      <c r="R33" s="350"/>
    </row>
    <row r="34" spans="1:18" ht="24" customHeight="1" x14ac:dyDescent="0.2">
      <c r="A34" s="87" t="s">
        <v>35</v>
      </c>
      <c r="B34" s="280"/>
      <c r="C34" s="273" t="s">
        <v>132</v>
      </c>
      <c r="D34" s="273"/>
      <c r="E34" s="273"/>
      <c r="F34" s="273"/>
      <c r="G34" s="273"/>
      <c r="H34" s="273"/>
      <c r="I34" s="286"/>
      <c r="J34" s="288"/>
      <c r="K34" s="295" t="s">
        <v>106</v>
      </c>
      <c r="L34" s="295"/>
      <c r="M34" s="295"/>
      <c r="N34" s="295"/>
      <c r="O34" s="295"/>
      <c r="P34" s="295"/>
      <c r="Q34" s="295"/>
      <c r="R34" s="293"/>
    </row>
    <row r="35" spans="1:18" ht="21" customHeight="1" x14ac:dyDescent="0.2">
      <c r="A35" s="318" t="s">
        <v>61</v>
      </c>
      <c r="B35" s="281"/>
      <c r="C35" s="274"/>
      <c r="D35" s="274"/>
      <c r="E35" s="274"/>
      <c r="F35" s="274"/>
      <c r="G35" s="274"/>
      <c r="H35" s="274"/>
      <c r="I35" s="287"/>
      <c r="J35" s="289"/>
      <c r="K35" s="296"/>
      <c r="L35" s="296"/>
      <c r="M35" s="296"/>
      <c r="N35" s="296"/>
      <c r="O35" s="296"/>
      <c r="P35" s="296"/>
      <c r="Q35" s="296"/>
      <c r="R35" s="294"/>
    </row>
    <row r="36" spans="1:18" ht="12.75" customHeight="1" x14ac:dyDescent="0.2">
      <c r="A36" s="318"/>
      <c r="B36" s="281"/>
      <c r="C36" s="85"/>
      <c r="D36" s="92"/>
      <c r="E36" s="92"/>
      <c r="F36" s="92"/>
      <c r="G36" s="92"/>
      <c r="H36" s="92"/>
      <c r="I36" s="287"/>
      <c r="J36" s="289"/>
      <c r="K36" s="304" t="s">
        <v>107</v>
      </c>
      <c r="L36" s="303">
        <v>9</v>
      </c>
      <c r="M36" s="254">
        <f>L36*M48</f>
        <v>9</v>
      </c>
      <c r="N36" s="256">
        <f>L36*N48</f>
        <v>18</v>
      </c>
      <c r="O36" s="256">
        <f>L36*O48</f>
        <v>27</v>
      </c>
      <c r="P36" s="256">
        <f>L36*P48</f>
        <v>36</v>
      </c>
      <c r="Q36" s="256">
        <f>L36*Q48</f>
        <v>45</v>
      </c>
      <c r="R36" s="294"/>
    </row>
    <row r="37" spans="1:18" ht="12.75" customHeight="1" x14ac:dyDescent="0.2">
      <c r="A37" s="318"/>
      <c r="B37" s="281"/>
      <c r="C37" s="260" t="s">
        <v>167</v>
      </c>
      <c r="D37" s="260"/>
      <c r="E37" s="260"/>
      <c r="F37" s="260"/>
      <c r="G37" s="260"/>
      <c r="H37" s="260"/>
      <c r="I37" s="287"/>
      <c r="J37" s="289"/>
      <c r="K37" s="304"/>
      <c r="L37" s="303"/>
      <c r="M37" s="255"/>
      <c r="N37" s="257"/>
      <c r="O37" s="257"/>
      <c r="P37" s="257"/>
      <c r="Q37" s="257"/>
      <c r="R37" s="294"/>
    </row>
    <row r="38" spans="1:18" x14ac:dyDescent="0.2">
      <c r="A38" s="318"/>
      <c r="B38" s="281"/>
      <c r="C38" s="260"/>
      <c r="D38" s="260"/>
      <c r="E38" s="260"/>
      <c r="F38" s="260"/>
      <c r="G38" s="260"/>
      <c r="H38" s="260"/>
      <c r="I38" s="287"/>
      <c r="J38" s="289"/>
      <c r="K38" s="304"/>
      <c r="L38" s="303">
        <v>6</v>
      </c>
      <c r="M38" s="254">
        <f>L38*M48</f>
        <v>6</v>
      </c>
      <c r="N38" s="256">
        <f>L38*N48</f>
        <v>12</v>
      </c>
      <c r="O38" s="256">
        <f>L38*O48</f>
        <v>18</v>
      </c>
      <c r="P38" s="256">
        <f>L38*P48</f>
        <v>24</v>
      </c>
      <c r="Q38" s="256">
        <f>L38*Q48</f>
        <v>30</v>
      </c>
      <c r="R38" s="294"/>
    </row>
    <row r="39" spans="1:18" x14ac:dyDescent="0.2">
      <c r="A39" s="318"/>
      <c r="B39" s="281"/>
      <c r="C39" s="260"/>
      <c r="D39" s="260"/>
      <c r="E39" s="260"/>
      <c r="F39" s="260"/>
      <c r="G39" s="260"/>
      <c r="H39" s="260"/>
      <c r="I39" s="287"/>
      <c r="J39" s="289"/>
      <c r="K39" s="304"/>
      <c r="L39" s="303"/>
      <c r="M39" s="255"/>
      <c r="N39" s="257"/>
      <c r="O39" s="257"/>
      <c r="P39" s="257"/>
      <c r="Q39" s="257"/>
      <c r="R39" s="294"/>
    </row>
    <row r="40" spans="1:18" ht="12.75" customHeight="1" x14ac:dyDescent="0.2">
      <c r="A40" s="318"/>
      <c r="B40" s="281"/>
      <c r="C40" s="260"/>
      <c r="D40" s="260"/>
      <c r="E40" s="260"/>
      <c r="F40" s="260"/>
      <c r="G40" s="260"/>
      <c r="H40" s="260"/>
      <c r="I40" s="287"/>
      <c r="J40" s="289"/>
      <c r="K40" s="304"/>
      <c r="L40" s="303">
        <v>4</v>
      </c>
      <c r="M40" s="254">
        <f>L40*M48</f>
        <v>4</v>
      </c>
      <c r="N40" s="254">
        <f>L40*N48</f>
        <v>8</v>
      </c>
      <c r="O40" s="256">
        <f>L40*O48</f>
        <v>12</v>
      </c>
      <c r="P40" s="256">
        <f>L40*P48</f>
        <v>16</v>
      </c>
      <c r="Q40" s="256">
        <f>L40*Q48</f>
        <v>20</v>
      </c>
      <c r="R40" s="294"/>
    </row>
    <row r="41" spans="1:18" ht="12.75" customHeight="1" x14ac:dyDescent="0.2">
      <c r="A41" s="318"/>
      <c r="B41" s="281"/>
      <c r="C41" s="85"/>
      <c r="D41" s="93"/>
      <c r="E41" s="93"/>
      <c r="F41" s="93"/>
      <c r="G41" s="93"/>
      <c r="H41" s="93"/>
      <c r="I41" s="287"/>
      <c r="J41" s="289"/>
      <c r="K41" s="304"/>
      <c r="L41" s="303"/>
      <c r="M41" s="255"/>
      <c r="N41" s="255"/>
      <c r="O41" s="257"/>
      <c r="P41" s="257"/>
      <c r="Q41" s="257"/>
      <c r="R41" s="294"/>
    </row>
    <row r="42" spans="1:18" x14ac:dyDescent="0.2">
      <c r="A42" s="318"/>
      <c r="B42" s="281"/>
      <c r="C42" s="274" t="s">
        <v>168</v>
      </c>
      <c r="D42" s="274"/>
      <c r="E42" s="274"/>
      <c r="F42" s="274"/>
      <c r="G42" s="274"/>
      <c r="H42" s="274"/>
      <c r="I42" s="287"/>
      <c r="J42" s="289"/>
      <c r="K42" s="304"/>
      <c r="L42" s="303">
        <v>3</v>
      </c>
      <c r="M42" s="278">
        <f>L42*M48</f>
        <v>3</v>
      </c>
      <c r="N42" s="254">
        <f>L42*N48</f>
        <v>6</v>
      </c>
      <c r="O42" s="254">
        <f>L42*O48</f>
        <v>9</v>
      </c>
      <c r="P42" s="256">
        <f>L42*P48</f>
        <v>12</v>
      </c>
      <c r="Q42" s="256">
        <f>L42*Q48</f>
        <v>15</v>
      </c>
      <c r="R42" s="294"/>
    </row>
    <row r="43" spans="1:18" x14ac:dyDescent="0.2">
      <c r="A43" s="318"/>
      <c r="B43" s="281"/>
      <c r="C43" s="274"/>
      <c r="D43" s="274"/>
      <c r="E43" s="274"/>
      <c r="F43" s="274"/>
      <c r="G43" s="274"/>
      <c r="H43" s="274"/>
      <c r="I43" s="287"/>
      <c r="J43" s="289"/>
      <c r="K43" s="304"/>
      <c r="L43" s="303"/>
      <c r="M43" s="279"/>
      <c r="N43" s="255"/>
      <c r="O43" s="255"/>
      <c r="P43" s="257"/>
      <c r="Q43" s="257"/>
      <c r="R43" s="294"/>
    </row>
    <row r="44" spans="1:18" ht="12.75" customHeight="1" x14ac:dyDescent="0.2">
      <c r="A44" s="318"/>
      <c r="B44" s="281"/>
      <c r="C44" s="274"/>
      <c r="D44" s="274"/>
      <c r="E44" s="274"/>
      <c r="F44" s="274"/>
      <c r="G44" s="274"/>
      <c r="H44" s="274"/>
      <c r="I44" s="287"/>
      <c r="J44" s="289"/>
      <c r="K44" s="304"/>
      <c r="L44" s="303">
        <v>2</v>
      </c>
      <c r="M44" s="278">
        <f>L44*M48</f>
        <v>2</v>
      </c>
      <c r="N44" s="254">
        <f>L44*N48</f>
        <v>4</v>
      </c>
      <c r="O44" s="254">
        <f>L44*O48</f>
        <v>6</v>
      </c>
      <c r="P44" s="254">
        <f>L44*P48</f>
        <v>8</v>
      </c>
      <c r="Q44" s="256">
        <f>L44*Q48</f>
        <v>10</v>
      </c>
      <c r="R44" s="294"/>
    </row>
    <row r="45" spans="1:18" x14ac:dyDescent="0.2">
      <c r="A45" s="318"/>
      <c r="B45" s="281"/>
      <c r="C45" s="274"/>
      <c r="D45" s="274"/>
      <c r="E45" s="274"/>
      <c r="F45" s="274"/>
      <c r="G45" s="274"/>
      <c r="H45" s="274"/>
      <c r="I45" s="287"/>
      <c r="J45" s="289"/>
      <c r="K45" s="304"/>
      <c r="L45" s="303"/>
      <c r="M45" s="279"/>
      <c r="N45" s="255"/>
      <c r="O45" s="255"/>
      <c r="P45" s="255"/>
      <c r="Q45" s="257"/>
      <c r="R45" s="294"/>
    </row>
    <row r="46" spans="1:18" x14ac:dyDescent="0.2">
      <c r="A46" s="318"/>
      <c r="B46" s="281"/>
      <c r="C46" s="274"/>
      <c r="D46" s="274"/>
      <c r="E46" s="274"/>
      <c r="F46" s="274"/>
      <c r="G46" s="274"/>
      <c r="H46" s="274"/>
      <c r="I46" s="287"/>
      <c r="J46" s="289"/>
      <c r="K46" s="304"/>
      <c r="L46" s="303">
        <v>1</v>
      </c>
      <c r="M46" s="278">
        <f>L46*M48</f>
        <v>1</v>
      </c>
      <c r="N46" s="278">
        <f>L46*N48</f>
        <v>2</v>
      </c>
      <c r="O46" s="278">
        <f>L46*O48</f>
        <v>3</v>
      </c>
      <c r="P46" s="254">
        <f>L46*P48</f>
        <v>4</v>
      </c>
      <c r="Q46" s="254">
        <f>L46*Q48</f>
        <v>5</v>
      </c>
      <c r="R46" s="294"/>
    </row>
    <row r="47" spans="1:18" x14ac:dyDescent="0.2">
      <c r="A47" s="318"/>
      <c r="B47" s="281"/>
      <c r="C47" s="274"/>
      <c r="D47" s="274"/>
      <c r="E47" s="274"/>
      <c r="F47" s="274"/>
      <c r="G47" s="274"/>
      <c r="H47" s="274"/>
      <c r="I47" s="287"/>
      <c r="J47" s="289"/>
      <c r="K47" s="304"/>
      <c r="L47" s="303"/>
      <c r="M47" s="279"/>
      <c r="N47" s="279"/>
      <c r="O47" s="279"/>
      <c r="P47" s="255"/>
      <c r="Q47" s="255"/>
      <c r="R47" s="294"/>
    </row>
    <row r="48" spans="1:18" x14ac:dyDescent="0.2">
      <c r="A48" s="318"/>
      <c r="B48" s="281"/>
      <c r="C48" s="92"/>
      <c r="D48" s="92"/>
      <c r="E48" s="92"/>
      <c r="F48" s="92"/>
      <c r="G48" s="92"/>
      <c r="H48" s="92"/>
      <c r="I48" s="287"/>
      <c r="J48" s="289"/>
      <c r="K48" s="290"/>
      <c r="L48" s="290"/>
      <c r="M48" s="94">
        <v>1</v>
      </c>
      <c r="N48" s="94">
        <v>2</v>
      </c>
      <c r="O48" s="94">
        <v>3</v>
      </c>
      <c r="P48" s="94">
        <v>4</v>
      </c>
      <c r="Q48" s="94">
        <v>5</v>
      </c>
      <c r="R48" s="294"/>
    </row>
    <row r="49" spans="1:18" ht="12.75" customHeight="1" x14ac:dyDescent="0.2">
      <c r="A49" s="318"/>
      <c r="B49" s="281"/>
      <c r="C49" s="258" t="s">
        <v>122</v>
      </c>
      <c r="D49" s="259"/>
      <c r="E49" s="259"/>
      <c r="F49" s="259"/>
      <c r="G49" s="259"/>
      <c r="H49" s="259"/>
      <c r="I49" s="287"/>
      <c r="J49" s="289"/>
      <c r="K49" s="90"/>
      <c r="L49" s="90"/>
      <c r="M49" s="275" t="s">
        <v>104</v>
      </c>
      <c r="N49" s="275" t="s">
        <v>109</v>
      </c>
      <c r="O49" s="275" t="s">
        <v>103</v>
      </c>
      <c r="P49" s="275" t="s">
        <v>105</v>
      </c>
      <c r="Q49" s="275" t="s">
        <v>98</v>
      </c>
      <c r="R49" s="294"/>
    </row>
    <row r="50" spans="1:18" ht="22.5" customHeight="1" x14ac:dyDescent="0.2">
      <c r="A50" s="318"/>
      <c r="B50" s="281"/>
      <c r="C50" s="259" t="s">
        <v>169</v>
      </c>
      <c r="D50" s="274" t="s">
        <v>170</v>
      </c>
      <c r="E50" s="274"/>
      <c r="F50" s="274"/>
      <c r="G50" s="274"/>
      <c r="H50" s="274"/>
      <c r="I50" s="287"/>
      <c r="J50" s="289"/>
      <c r="K50" s="95"/>
      <c r="L50" s="95"/>
      <c r="M50" s="276"/>
      <c r="N50" s="276"/>
      <c r="O50" s="276"/>
      <c r="P50" s="276"/>
      <c r="Q50" s="276"/>
      <c r="R50" s="294"/>
    </row>
    <row r="51" spans="1:18" ht="27" customHeight="1" x14ac:dyDescent="0.2">
      <c r="A51" s="318"/>
      <c r="B51" s="281"/>
      <c r="C51" s="259"/>
      <c r="D51" s="274"/>
      <c r="E51" s="274"/>
      <c r="F51" s="274"/>
      <c r="G51" s="274"/>
      <c r="H51" s="274"/>
      <c r="I51" s="287"/>
      <c r="J51" s="289"/>
      <c r="K51" s="90"/>
      <c r="L51" s="90"/>
      <c r="M51" s="270" t="s">
        <v>108</v>
      </c>
      <c r="N51" s="271"/>
      <c r="O51" s="271"/>
      <c r="P51" s="271"/>
      <c r="Q51" s="272"/>
      <c r="R51" s="294"/>
    </row>
    <row r="52" spans="1:18" ht="20.25" customHeight="1" x14ac:dyDescent="0.2">
      <c r="A52" s="318"/>
      <c r="B52" s="281"/>
      <c r="C52" s="259"/>
      <c r="D52" s="274"/>
      <c r="E52" s="274"/>
      <c r="F52" s="274"/>
      <c r="G52" s="274"/>
      <c r="H52" s="274"/>
      <c r="I52" s="287"/>
      <c r="J52" s="289"/>
      <c r="K52" s="90"/>
      <c r="L52" s="90"/>
      <c r="M52" s="96"/>
      <c r="N52" s="96"/>
      <c r="O52" s="96"/>
      <c r="P52" s="96"/>
      <c r="Q52" s="96"/>
      <c r="R52" s="97"/>
    </row>
    <row r="53" spans="1:18" ht="11.25" customHeight="1" thickBot="1" x14ac:dyDescent="0.25">
      <c r="A53" s="319"/>
      <c r="B53" s="281"/>
      <c r="C53" s="301"/>
      <c r="D53" s="301"/>
      <c r="E53" s="301"/>
      <c r="F53" s="301"/>
      <c r="G53" s="301"/>
      <c r="H53" s="301"/>
      <c r="I53" s="287"/>
      <c r="J53" s="289"/>
      <c r="K53" s="291"/>
      <c r="L53" s="291"/>
      <c r="M53" s="291"/>
      <c r="N53" s="291"/>
      <c r="O53" s="291"/>
      <c r="P53" s="291"/>
      <c r="Q53" s="291"/>
      <c r="R53" s="292"/>
    </row>
    <row r="54" spans="1:18" ht="32.25" customHeight="1" x14ac:dyDescent="0.2">
      <c r="A54" s="88" t="s">
        <v>36</v>
      </c>
      <c r="B54" s="280"/>
      <c r="C54" s="273" t="s">
        <v>133</v>
      </c>
      <c r="D54" s="273"/>
      <c r="E54" s="273"/>
      <c r="F54" s="273"/>
      <c r="G54" s="273"/>
      <c r="H54" s="273"/>
      <c r="I54" s="352"/>
      <c r="J54" s="288"/>
      <c r="K54" s="284"/>
      <c r="L54" s="284"/>
      <c r="M54" s="284"/>
      <c r="N54" s="284"/>
      <c r="O54" s="284"/>
      <c r="P54" s="284"/>
      <c r="Q54" s="284"/>
      <c r="R54" s="293"/>
    </row>
    <row r="55" spans="1:18" ht="25.5" customHeight="1" x14ac:dyDescent="0.2">
      <c r="A55" s="307" t="s">
        <v>38</v>
      </c>
      <c r="B55" s="281"/>
      <c r="C55" s="274" t="s">
        <v>135</v>
      </c>
      <c r="D55" s="274"/>
      <c r="E55" s="274"/>
      <c r="F55" s="274"/>
      <c r="G55" s="274"/>
      <c r="H55" s="274"/>
      <c r="I55" s="353"/>
      <c r="J55" s="289"/>
      <c r="K55" s="355" t="s">
        <v>66</v>
      </c>
      <c r="L55" s="356"/>
      <c r="M55" s="306" t="s">
        <v>62</v>
      </c>
      <c r="N55" s="306" t="s">
        <v>63</v>
      </c>
      <c r="O55" s="306"/>
      <c r="P55" s="306"/>
      <c r="Q55" s="306"/>
      <c r="R55" s="294"/>
    </row>
    <row r="56" spans="1:18" ht="24.95" customHeight="1" x14ac:dyDescent="0.2">
      <c r="A56" s="307"/>
      <c r="B56" s="281"/>
      <c r="C56" s="274" t="s">
        <v>134</v>
      </c>
      <c r="D56" s="274"/>
      <c r="E56" s="274"/>
      <c r="F56" s="274"/>
      <c r="G56" s="274"/>
      <c r="H56" s="274"/>
      <c r="I56" s="353"/>
      <c r="J56" s="289"/>
      <c r="K56" s="357"/>
      <c r="L56" s="358"/>
      <c r="M56" s="306"/>
      <c r="N56" s="306"/>
      <c r="O56" s="306"/>
      <c r="P56" s="306"/>
      <c r="Q56" s="306"/>
      <c r="R56" s="294"/>
    </row>
    <row r="57" spans="1:18" ht="23.25" customHeight="1" x14ac:dyDescent="0.2">
      <c r="A57" s="307"/>
      <c r="B57" s="281"/>
      <c r="C57" s="258" t="s">
        <v>171</v>
      </c>
      <c r="D57" s="258"/>
      <c r="E57" s="258"/>
      <c r="F57" s="258"/>
      <c r="G57" s="258"/>
      <c r="H57" s="258"/>
      <c r="I57" s="353"/>
      <c r="J57" s="289"/>
      <c r="K57" s="360" t="s">
        <v>114</v>
      </c>
      <c r="L57" s="360"/>
      <c r="M57" s="359" t="s">
        <v>58</v>
      </c>
      <c r="N57" s="359" t="s">
        <v>111</v>
      </c>
      <c r="O57" s="359"/>
      <c r="P57" s="359"/>
      <c r="Q57" s="359"/>
      <c r="R57" s="294"/>
    </row>
    <row r="58" spans="1:18" ht="24.95" customHeight="1" x14ac:dyDescent="0.2">
      <c r="A58" s="307"/>
      <c r="B58" s="281"/>
      <c r="C58" s="348" t="s">
        <v>136</v>
      </c>
      <c r="D58" s="274"/>
      <c r="E58" s="274"/>
      <c r="F58" s="274"/>
      <c r="G58" s="274"/>
      <c r="H58" s="274"/>
      <c r="I58" s="353"/>
      <c r="J58" s="289"/>
      <c r="K58" s="360"/>
      <c r="L58" s="360"/>
      <c r="M58" s="359"/>
      <c r="N58" s="359"/>
      <c r="O58" s="359"/>
      <c r="P58" s="359"/>
      <c r="Q58" s="359"/>
      <c r="R58" s="294"/>
    </row>
    <row r="59" spans="1:18" ht="24.95" customHeight="1" x14ac:dyDescent="0.2">
      <c r="A59" s="307"/>
      <c r="B59" s="281"/>
      <c r="C59" s="274"/>
      <c r="D59" s="274"/>
      <c r="E59" s="274"/>
      <c r="F59" s="274"/>
      <c r="G59" s="274"/>
      <c r="H59" s="274"/>
      <c r="I59" s="353"/>
      <c r="J59" s="289"/>
      <c r="K59" s="360"/>
      <c r="L59" s="360"/>
      <c r="M59" s="359"/>
      <c r="N59" s="359"/>
      <c r="O59" s="359"/>
      <c r="P59" s="359"/>
      <c r="Q59" s="359"/>
      <c r="R59" s="294"/>
    </row>
    <row r="60" spans="1:18" ht="24.95" customHeight="1" x14ac:dyDescent="0.2">
      <c r="A60" s="307"/>
      <c r="B60" s="281"/>
      <c r="C60" s="274"/>
      <c r="D60" s="274"/>
      <c r="E60" s="274"/>
      <c r="F60" s="274"/>
      <c r="G60" s="274"/>
      <c r="H60" s="274"/>
      <c r="I60" s="353"/>
      <c r="J60" s="289"/>
      <c r="K60" s="360"/>
      <c r="L60" s="360"/>
      <c r="M60" s="359"/>
      <c r="N60" s="359"/>
      <c r="O60" s="359"/>
      <c r="P60" s="359"/>
      <c r="Q60" s="359"/>
      <c r="R60" s="294"/>
    </row>
    <row r="61" spans="1:18" ht="24.95" customHeight="1" x14ac:dyDescent="0.2">
      <c r="A61" s="307"/>
      <c r="B61" s="281"/>
      <c r="C61" s="258" t="s">
        <v>37</v>
      </c>
      <c r="D61" s="258"/>
      <c r="E61" s="258"/>
      <c r="F61" s="258"/>
      <c r="G61" s="258"/>
      <c r="H61" s="258"/>
      <c r="I61" s="353"/>
      <c r="J61" s="289"/>
      <c r="K61" s="360"/>
      <c r="L61" s="360"/>
      <c r="M61" s="359"/>
      <c r="N61" s="359"/>
      <c r="O61" s="359"/>
      <c r="P61" s="359"/>
      <c r="Q61" s="359"/>
      <c r="R61" s="294"/>
    </row>
    <row r="62" spans="1:18" ht="23.1" customHeight="1" x14ac:dyDescent="0.2">
      <c r="A62" s="307"/>
      <c r="B62" s="281"/>
      <c r="C62" s="274" t="s">
        <v>172</v>
      </c>
      <c r="D62" s="274"/>
      <c r="E62" s="274"/>
      <c r="F62" s="274"/>
      <c r="G62" s="274"/>
      <c r="H62" s="274"/>
      <c r="I62" s="353"/>
      <c r="J62" s="289"/>
      <c r="K62" s="360"/>
      <c r="L62" s="360"/>
      <c r="M62" s="359"/>
      <c r="N62" s="359"/>
      <c r="O62" s="359"/>
      <c r="P62" s="359"/>
      <c r="Q62" s="359"/>
      <c r="R62" s="294"/>
    </row>
    <row r="63" spans="1:18" ht="23.1" customHeight="1" x14ac:dyDescent="0.2">
      <c r="A63" s="307"/>
      <c r="B63" s="281"/>
      <c r="C63" s="274"/>
      <c r="D63" s="274"/>
      <c r="E63" s="274"/>
      <c r="F63" s="274"/>
      <c r="G63" s="274"/>
      <c r="H63" s="274"/>
      <c r="I63" s="353"/>
      <c r="J63" s="289"/>
      <c r="K63" s="362" t="s">
        <v>126</v>
      </c>
      <c r="L63" s="362"/>
      <c r="M63" s="359" t="s">
        <v>59</v>
      </c>
      <c r="N63" s="359" t="s">
        <v>112</v>
      </c>
      <c r="O63" s="359"/>
      <c r="P63" s="359"/>
      <c r="Q63" s="359"/>
      <c r="R63" s="294"/>
    </row>
    <row r="64" spans="1:18" ht="23.1" customHeight="1" x14ac:dyDescent="0.2">
      <c r="A64" s="307"/>
      <c r="B64" s="281"/>
      <c r="C64" s="274"/>
      <c r="D64" s="274"/>
      <c r="E64" s="274"/>
      <c r="F64" s="274"/>
      <c r="G64" s="274"/>
      <c r="H64" s="274"/>
      <c r="I64" s="353"/>
      <c r="J64" s="289"/>
      <c r="K64" s="362"/>
      <c r="L64" s="362"/>
      <c r="M64" s="359"/>
      <c r="N64" s="359"/>
      <c r="O64" s="359"/>
      <c r="P64" s="359"/>
      <c r="Q64" s="359"/>
      <c r="R64" s="294"/>
    </row>
    <row r="65" spans="1:18" ht="23.1" customHeight="1" x14ac:dyDescent="0.2">
      <c r="A65" s="307"/>
      <c r="B65" s="281"/>
      <c r="C65" s="258" t="s">
        <v>173</v>
      </c>
      <c r="D65" s="258"/>
      <c r="E65" s="258"/>
      <c r="F65" s="258"/>
      <c r="G65" s="258"/>
      <c r="H65" s="258"/>
      <c r="I65" s="353"/>
      <c r="J65" s="289"/>
      <c r="K65" s="362"/>
      <c r="L65" s="362"/>
      <c r="M65" s="359"/>
      <c r="N65" s="359"/>
      <c r="O65" s="359"/>
      <c r="P65" s="359"/>
      <c r="Q65" s="359"/>
      <c r="R65" s="294"/>
    </row>
    <row r="66" spans="1:18" ht="23.1" customHeight="1" x14ac:dyDescent="0.2">
      <c r="A66" s="307"/>
      <c r="B66" s="281"/>
      <c r="C66" s="348" t="s">
        <v>138</v>
      </c>
      <c r="D66" s="260"/>
      <c r="E66" s="260"/>
      <c r="F66" s="260"/>
      <c r="G66" s="260"/>
      <c r="H66" s="260"/>
      <c r="I66" s="353"/>
      <c r="J66" s="289"/>
      <c r="K66" s="362"/>
      <c r="L66" s="362"/>
      <c r="M66" s="359"/>
      <c r="N66" s="359"/>
      <c r="O66" s="359"/>
      <c r="P66" s="359"/>
      <c r="Q66" s="359"/>
      <c r="R66" s="294"/>
    </row>
    <row r="67" spans="1:18" ht="23.1" customHeight="1" x14ac:dyDescent="0.2">
      <c r="A67" s="307"/>
      <c r="B67" s="281"/>
      <c r="C67" s="260"/>
      <c r="D67" s="260"/>
      <c r="E67" s="260"/>
      <c r="F67" s="260"/>
      <c r="G67" s="260"/>
      <c r="H67" s="260"/>
      <c r="I67" s="353"/>
      <c r="J67" s="289"/>
      <c r="K67" s="362"/>
      <c r="L67" s="362"/>
      <c r="M67" s="359"/>
      <c r="N67" s="359"/>
      <c r="O67" s="359"/>
      <c r="P67" s="359"/>
      <c r="Q67" s="359"/>
      <c r="R67" s="294"/>
    </row>
    <row r="68" spans="1:18" ht="23.1" customHeight="1" x14ac:dyDescent="0.2">
      <c r="A68" s="307"/>
      <c r="B68" s="281"/>
      <c r="C68" s="258" t="s">
        <v>121</v>
      </c>
      <c r="D68" s="258"/>
      <c r="E68" s="258"/>
      <c r="F68" s="258"/>
      <c r="G68" s="258"/>
      <c r="H68" s="258"/>
      <c r="I68" s="353"/>
      <c r="J68" s="289"/>
      <c r="K68" s="362"/>
      <c r="L68" s="362"/>
      <c r="M68" s="359"/>
      <c r="N68" s="359"/>
      <c r="O68" s="359"/>
      <c r="P68" s="359"/>
      <c r="Q68" s="359"/>
      <c r="R68" s="294"/>
    </row>
    <row r="69" spans="1:18" ht="23.1" customHeight="1" x14ac:dyDescent="0.2">
      <c r="A69" s="307"/>
      <c r="B69" s="281"/>
      <c r="C69" s="259" t="s">
        <v>120</v>
      </c>
      <c r="D69" s="259"/>
      <c r="E69" s="259"/>
      <c r="F69" s="259"/>
      <c r="G69" s="259"/>
      <c r="H69" s="259"/>
      <c r="I69" s="353"/>
      <c r="J69" s="289"/>
      <c r="K69" s="361" t="s">
        <v>127</v>
      </c>
      <c r="L69" s="361"/>
      <c r="M69" s="285" t="s">
        <v>60</v>
      </c>
      <c r="N69" s="285" t="s">
        <v>113</v>
      </c>
      <c r="O69" s="285"/>
      <c r="P69" s="285"/>
      <c r="Q69" s="285"/>
      <c r="R69" s="294"/>
    </row>
    <row r="70" spans="1:18" ht="23.1" customHeight="1" x14ac:dyDescent="0.2">
      <c r="A70" s="307"/>
      <c r="B70" s="281"/>
      <c r="C70" s="259"/>
      <c r="D70" s="259"/>
      <c r="E70" s="259"/>
      <c r="F70" s="259"/>
      <c r="G70" s="259"/>
      <c r="H70" s="259"/>
      <c r="I70" s="353"/>
      <c r="J70" s="289"/>
      <c r="K70" s="361"/>
      <c r="L70" s="361"/>
      <c r="M70" s="285"/>
      <c r="N70" s="285"/>
      <c r="O70" s="285"/>
      <c r="P70" s="285"/>
      <c r="Q70" s="285"/>
      <c r="R70" s="294"/>
    </row>
    <row r="71" spans="1:18" ht="23.1" customHeight="1" x14ac:dyDescent="0.2">
      <c r="A71" s="307"/>
      <c r="B71" s="281"/>
      <c r="C71" s="258" t="s">
        <v>81</v>
      </c>
      <c r="D71" s="258"/>
      <c r="E71" s="258"/>
      <c r="F71" s="258"/>
      <c r="G71" s="258"/>
      <c r="H71" s="258"/>
      <c r="I71" s="353"/>
      <c r="J71" s="289"/>
      <c r="K71" s="361"/>
      <c r="L71" s="361"/>
      <c r="M71" s="285"/>
      <c r="N71" s="285"/>
      <c r="O71" s="285"/>
      <c r="P71" s="285"/>
      <c r="Q71" s="285"/>
      <c r="R71" s="294"/>
    </row>
    <row r="72" spans="1:18" ht="23.1" customHeight="1" x14ac:dyDescent="0.2">
      <c r="A72" s="307"/>
      <c r="B72" s="281"/>
      <c r="C72" s="259" t="s">
        <v>137</v>
      </c>
      <c r="D72" s="259"/>
      <c r="E72" s="259"/>
      <c r="F72" s="259"/>
      <c r="G72" s="259"/>
      <c r="H72" s="259"/>
      <c r="I72" s="353"/>
      <c r="J72" s="289"/>
      <c r="K72" s="361"/>
      <c r="L72" s="361"/>
      <c r="M72" s="285"/>
      <c r="N72" s="285"/>
      <c r="O72" s="285"/>
      <c r="P72" s="285"/>
      <c r="Q72" s="285"/>
      <c r="R72" s="294"/>
    </row>
    <row r="73" spans="1:18" ht="23.1" customHeight="1" x14ac:dyDescent="0.2">
      <c r="A73" s="307"/>
      <c r="B73" s="281"/>
      <c r="C73" s="259"/>
      <c r="D73" s="259"/>
      <c r="E73" s="259"/>
      <c r="F73" s="259"/>
      <c r="G73" s="259"/>
      <c r="H73" s="259"/>
      <c r="I73" s="353"/>
      <c r="J73" s="289"/>
      <c r="K73" s="361"/>
      <c r="L73" s="361"/>
      <c r="M73" s="285"/>
      <c r="N73" s="285"/>
      <c r="O73" s="285"/>
      <c r="P73" s="285"/>
      <c r="Q73" s="285"/>
      <c r="R73" s="294"/>
    </row>
    <row r="74" spans="1:18" ht="22.5" customHeight="1" x14ac:dyDescent="0.2">
      <c r="A74" s="307"/>
      <c r="B74" s="281"/>
      <c r="C74" s="259"/>
      <c r="D74" s="259"/>
      <c r="E74" s="259"/>
      <c r="F74" s="259"/>
      <c r="G74" s="259"/>
      <c r="H74" s="259"/>
      <c r="I74" s="353"/>
      <c r="J74" s="289"/>
      <c r="K74" s="361"/>
      <c r="L74" s="361"/>
      <c r="M74" s="285"/>
      <c r="N74" s="285"/>
      <c r="O74" s="285"/>
      <c r="P74" s="285"/>
      <c r="Q74" s="285"/>
      <c r="R74" s="294"/>
    </row>
    <row r="75" spans="1:18" ht="18" customHeight="1" thickBot="1" x14ac:dyDescent="0.25">
      <c r="A75" s="308"/>
      <c r="B75" s="282"/>
      <c r="C75" s="277"/>
      <c r="D75" s="277"/>
      <c r="E75" s="277"/>
      <c r="F75" s="277"/>
      <c r="G75" s="277"/>
      <c r="H75" s="277"/>
      <c r="I75" s="354"/>
      <c r="J75" s="305"/>
      <c r="K75" s="283"/>
      <c r="L75" s="283"/>
      <c r="M75" s="283"/>
      <c r="N75" s="283"/>
      <c r="O75" s="283"/>
      <c r="P75" s="283"/>
      <c r="Q75" s="283"/>
      <c r="R75" s="351"/>
    </row>
    <row r="79" spans="1:18" ht="12.75" customHeight="1" x14ac:dyDescent="0.2"/>
    <row r="80" spans="1:18" x14ac:dyDescent="0.2">
      <c r="F80" s="10"/>
    </row>
    <row r="81" spans="1:12" x14ac:dyDescent="0.2">
      <c r="F81" s="10"/>
    </row>
    <row r="82" spans="1:12" x14ac:dyDescent="0.2">
      <c r="F82" s="10"/>
    </row>
    <row r="83" spans="1:12" ht="12.75" customHeight="1" x14ac:dyDescent="0.2">
      <c r="F83" s="10"/>
    </row>
    <row r="85" spans="1:12" ht="12.75" customHeight="1" x14ac:dyDescent="0.2">
      <c r="B85" s="9"/>
      <c r="C85" s="9"/>
      <c r="D85" s="9"/>
      <c r="E85" s="9"/>
      <c r="F85" s="9"/>
    </row>
    <row r="86" spans="1:12" x14ac:dyDescent="0.2">
      <c r="A86" s="9"/>
      <c r="B86" s="9"/>
      <c r="C86" s="9"/>
      <c r="D86" s="9"/>
      <c r="E86" s="9"/>
      <c r="F86" s="9"/>
      <c r="I86" s="12"/>
      <c r="J86" s="302"/>
      <c r="K86" s="302"/>
      <c r="L86" s="302"/>
    </row>
    <row r="87" spans="1:12" ht="22.5" customHeight="1" x14ac:dyDescent="0.2">
      <c r="A87" s="9"/>
      <c r="B87" s="9"/>
      <c r="C87" s="9"/>
      <c r="D87" s="9"/>
      <c r="E87" s="9"/>
      <c r="F87" s="9"/>
      <c r="I87" s="13"/>
      <c r="J87" s="302"/>
      <c r="K87" s="302"/>
      <c r="L87" s="302"/>
    </row>
    <row r="88" spans="1:12" x14ac:dyDescent="0.2">
      <c r="A88" s="9"/>
      <c r="B88" s="9"/>
      <c r="C88" s="9"/>
      <c r="D88" s="9"/>
      <c r="E88" s="9"/>
      <c r="F88" s="9"/>
      <c r="I88" s="14"/>
      <c r="J88" s="15"/>
      <c r="K88" s="11"/>
      <c r="L88" s="11"/>
    </row>
    <row r="89" spans="1:12" x14ac:dyDescent="0.2">
      <c r="A89" s="9"/>
      <c r="B89" s="9"/>
      <c r="C89" s="9"/>
      <c r="D89" s="9"/>
      <c r="E89" s="9"/>
      <c r="F89" s="9"/>
    </row>
    <row r="98" spans="5:5" x14ac:dyDescent="0.2">
      <c r="E98" s="23"/>
    </row>
  </sheetData>
  <sheetProtection algorithmName="SHA-512" hashValue="IrB1ff3SlqCDMAWrXptapkwBU74Tsgbkw8LGZBz4hNbusVip4Y5F6Iu61gkyWDhcKHYMHDZfGNabOD2eaeHk2g==" saltValue="qeWkLc41V9UauBd6/NDE9Q==" spinCount="100000" sheet="1" objects="1" scenarios="1"/>
  <mergeCells count="170">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B54:B75"/>
    <mergeCell ref="C65:H65"/>
    <mergeCell ref="C71:H71"/>
    <mergeCell ref="C61:H61"/>
    <mergeCell ref="C72:H74"/>
    <mergeCell ref="C75:H75"/>
    <mergeCell ref="K75:Q75"/>
    <mergeCell ref="K54:Q54"/>
    <mergeCell ref="C68:H68"/>
    <mergeCell ref="N69:Q74"/>
    <mergeCell ref="M69:M74"/>
    <mergeCell ref="C69:H70"/>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s>
  <pageMargins left="0.7" right="0.7" top="0.75" bottom="0.75" header="0.3" footer="0.3"/>
  <pageSetup scale="80" orientation="landscape" r:id="rId1"/>
  <rowBreaks count="2" manualBreakCount="2">
    <brk id="3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9" zoomScale="90" zoomScaleNormal="90" workbookViewId="0">
      <selection activeCell="H12" sqref="H12"/>
    </sheetView>
  </sheetViews>
  <sheetFormatPr baseColWidth="10" defaultRowHeight="12.75" x14ac:dyDescent="0.2"/>
  <cols>
    <col min="1" max="1" width="18.42578125" style="102" customWidth="1"/>
    <col min="2" max="14" width="15.85546875" style="102" customWidth="1"/>
    <col min="15" max="16384" width="11.42578125" style="102"/>
  </cols>
  <sheetData>
    <row r="1" spans="1:14" ht="21" x14ac:dyDescent="0.2">
      <c r="A1" s="365" t="s">
        <v>176</v>
      </c>
      <c r="B1" s="365"/>
      <c r="C1" s="365"/>
      <c r="D1" s="365"/>
      <c r="E1" s="365"/>
      <c r="F1" s="365"/>
      <c r="G1" s="365"/>
      <c r="H1" s="365"/>
      <c r="I1" s="365"/>
      <c r="J1" s="365"/>
      <c r="K1" s="365"/>
      <c r="L1" s="365"/>
      <c r="M1" s="365"/>
      <c r="N1" s="365"/>
    </row>
    <row r="2" spans="1:14" ht="21.75" thickBot="1" x14ac:dyDescent="0.25">
      <c r="A2" s="103"/>
      <c r="B2" s="103"/>
      <c r="C2" s="103"/>
      <c r="D2" s="103"/>
      <c r="E2" s="103"/>
      <c r="F2" s="103"/>
      <c r="G2" s="103"/>
      <c r="H2" s="103"/>
      <c r="I2" s="103"/>
      <c r="J2" s="103"/>
      <c r="K2" s="103"/>
      <c r="L2" s="103"/>
      <c r="M2" s="103"/>
      <c r="N2" s="103"/>
    </row>
    <row r="3" spans="1:14" ht="19.5" thickBot="1" x14ac:dyDescent="0.25">
      <c r="A3" s="366" t="s">
        <v>177</v>
      </c>
      <c r="B3" s="367"/>
      <c r="C3" s="367"/>
      <c r="D3" s="367"/>
      <c r="E3" s="367"/>
      <c r="F3" s="367"/>
      <c r="G3" s="367"/>
      <c r="H3" s="367"/>
      <c r="I3" s="367"/>
      <c r="J3" s="367"/>
      <c r="K3" s="367"/>
      <c r="L3" s="367"/>
      <c r="M3" s="367"/>
      <c r="N3" s="368"/>
    </row>
    <row r="4" spans="1:14" x14ac:dyDescent="0.2">
      <c r="A4" s="369" t="s">
        <v>178</v>
      </c>
      <c r="B4" s="371" t="s">
        <v>179</v>
      </c>
      <c r="C4" s="363" t="s">
        <v>180</v>
      </c>
      <c r="D4" s="363" t="s">
        <v>175</v>
      </c>
      <c r="E4" s="363" t="s">
        <v>181</v>
      </c>
      <c r="F4" s="363" t="s">
        <v>182</v>
      </c>
      <c r="G4" s="363" t="s">
        <v>183</v>
      </c>
      <c r="H4" s="363" t="s">
        <v>184</v>
      </c>
      <c r="I4" s="363" t="s">
        <v>185</v>
      </c>
      <c r="J4" s="363" t="s">
        <v>186</v>
      </c>
      <c r="K4" s="363" t="s">
        <v>187</v>
      </c>
      <c r="L4" s="363" t="s">
        <v>188</v>
      </c>
      <c r="M4" s="363" t="s">
        <v>189</v>
      </c>
      <c r="N4" s="363" t="s">
        <v>190</v>
      </c>
    </row>
    <row r="5" spans="1:14" ht="13.5" thickBot="1" x14ac:dyDescent="0.25">
      <c r="A5" s="370"/>
      <c r="B5" s="372"/>
      <c r="C5" s="364"/>
      <c r="D5" s="364"/>
      <c r="E5" s="364"/>
      <c r="F5" s="364"/>
      <c r="G5" s="364"/>
      <c r="H5" s="364"/>
      <c r="I5" s="364"/>
      <c r="J5" s="364"/>
      <c r="K5" s="364"/>
      <c r="L5" s="364"/>
      <c r="M5" s="364"/>
      <c r="N5" s="364"/>
    </row>
    <row r="6" spans="1:14" ht="54.75" customHeight="1" x14ac:dyDescent="0.2">
      <c r="A6" s="370"/>
      <c r="B6" s="375" t="s">
        <v>191</v>
      </c>
      <c r="C6" s="377" t="s">
        <v>192</v>
      </c>
      <c r="D6" s="373" t="s">
        <v>193</v>
      </c>
      <c r="E6" s="373" t="s">
        <v>194</v>
      </c>
      <c r="F6" s="373" t="s">
        <v>195</v>
      </c>
      <c r="G6" s="373" t="s">
        <v>196</v>
      </c>
      <c r="H6" s="373" t="s">
        <v>197</v>
      </c>
      <c r="I6" s="373" t="s">
        <v>198</v>
      </c>
      <c r="J6" s="373" t="s">
        <v>199</v>
      </c>
      <c r="K6" s="373" t="s">
        <v>200</v>
      </c>
      <c r="L6" s="373" t="s">
        <v>201</v>
      </c>
      <c r="M6" s="373" t="s">
        <v>202</v>
      </c>
      <c r="N6" s="373" t="s">
        <v>203</v>
      </c>
    </row>
    <row r="7" spans="1:14" ht="145.5" customHeight="1" thickBot="1" x14ac:dyDescent="0.25">
      <c r="A7" s="104" t="s">
        <v>270</v>
      </c>
      <c r="B7" s="376"/>
      <c r="C7" s="378"/>
      <c r="D7" s="374"/>
      <c r="E7" s="374"/>
      <c r="F7" s="374"/>
      <c r="G7" s="374"/>
      <c r="H7" s="374"/>
      <c r="I7" s="374"/>
      <c r="J7" s="374"/>
      <c r="K7" s="374"/>
      <c r="L7" s="374"/>
      <c r="M7" s="374"/>
      <c r="N7" s="374"/>
    </row>
    <row r="8" spans="1:14" ht="90" customHeight="1" x14ac:dyDescent="0.2">
      <c r="A8" s="379" t="s">
        <v>204</v>
      </c>
      <c r="B8" s="377" t="s">
        <v>205</v>
      </c>
      <c r="C8" s="377" t="s">
        <v>206</v>
      </c>
      <c r="D8" s="373" t="s">
        <v>207</v>
      </c>
      <c r="E8" s="373" t="s">
        <v>208</v>
      </c>
      <c r="F8" s="373" t="s">
        <v>209</v>
      </c>
      <c r="G8" s="373" t="s">
        <v>210</v>
      </c>
      <c r="H8" s="373" t="s">
        <v>211</v>
      </c>
      <c r="I8" s="373" t="s">
        <v>212</v>
      </c>
      <c r="J8" s="373" t="s">
        <v>213</v>
      </c>
      <c r="K8" s="373" t="s">
        <v>214</v>
      </c>
      <c r="L8" s="105" t="s">
        <v>215</v>
      </c>
      <c r="M8" s="373" t="s">
        <v>216</v>
      </c>
      <c r="N8" s="373" t="s">
        <v>217</v>
      </c>
    </row>
    <row r="9" spans="1:14" ht="90" customHeight="1" thickBot="1" x14ac:dyDescent="0.25">
      <c r="A9" s="380"/>
      <c r="B9" s="378"/>
      <c r="C9" s="378"/>
      <c r="D9" s="374"/>
      <c r="E9" s="374"/>
      <c r="F9" s="374"/>
      <c r="G9" s="374"/>
      <c r="H9" s="374"/>
      <c r="I9" s="374"/>
      <c r="J9" s="374"/>
      <c r="K9" s="374"/>
      <c r="L9" s="106" t="s">
        <v>218</v>
      </c>
      <c r="M9" s="374"/>
      <c r="N9" s="374"/>
    </row>
    <row r="10" spans="1:14" ht="90" customHeight="1" x14ac:dyDescent="0.2">
      <c r="A10" s="381" t="s">
        <v>174</v>
      </c>
      <c r="B10" s="377" t="s">
        <v>219</v>
      </c>
      <c r="C10" s="377" t="s">
        <v>220</v>
      </c>
      <c r="D10" s="373" t="s">
        <v>221</v>
      </c>
      <c r="E10" s="373" t="s">
        <v>222</v>
      </c>
      <c r="F10" s="373" t="s">
        <v>223</v>
      </c>
      <c r="G10" s="373" t="s">
        <v>224</v>
      </c>
      <c r="H10" s="373" t="s">
        <v>225</v>
      </c>
      <c r="I10" s="373" t="s">
        <v>226</v>
      </c>
      <c r="J10" s="373" t="s">
        <v>227</v>
      </c>
      <c r="K10" s="373" t="s">
        <v>228</v>
      </c>
      <c r="L10" s="373" t="s">
        <v>229</v>
      </c>
      <c r="M10" s="373" t="s">
        <v>230</v>
      </c>
      <c r="N10" s="373" t="s">
        <v>231</v>
      </c>
    </row>
    <row r="11" spans="1:14" ht="90" customHeight="1" thickBot="1" x14ac:dyDescent="0.25">
      <c r="A11" s="382"/>
      <c r="B11" s="378"/>
      <c r="C11" s="378"/>
      <c r="D11" s="374"/>
      <c r="E11" s="374"/>
      <c r="F11" s="374"/>
      <c r="G11" s="374"/>
      <c r="H11" s="374"/>
      <c r="I11" s="374"/>
      <c r="J11" s="374"/>
      <c r="K11" s="374"/>
      <c r="L11" s="374"/>
      <c r="M11" s="374"/>
      <c r="N11" s="374"/>
    </row>
    <row r="12" spans="1:14" ht="90" customHeight="1" thickBot="1" x14ac:dyDescent="0.25">
      <c r="A12" s="107" t="s">
        <v>232</v>
      </c>
      <c r="B12" s="108" t="s">
        <v>233</v>
      </c>
      <c r="C12" s="108" t="s">
        <v>234</v>
      </c>
      <c r="D12" s="106" t="s">
        <v>235</v>
      </c>
      <c r="E12" s="106" t="s">
        <v>236</v>
      </c>
      <c r="F12" s="106" t="s">
        <v>237</v>
      </c>
      <c r="G12" s="106" t="s">
        <v>238</v>
      </c>
      <c r="H12" s="106" t="s">
        <v>239</v>
      </c>
      <c r="I12" s="106" t="s">
        <v>235</v>
      </c>
      <c r="J12" s="106" t="s">
        <v>240</v>
      </c>
      <c r="K12" s="106" t="s">
        <v>241</v>
      </c>
      <c r="L12" s="106" t="s">
        <v>242</v>
      </c>
      <c r="M12" s="106" t="s">
        <v>243</v>
      </c>
      <c r="N12" s="106" t="s">
        <v>244</v>
      </c>
    </row>
    <row r="14" spans="1:14" ht="13.5" thickBot="1" x14ac:dyDescent="0.25"/>
    <row r="15" spans="1:14" ht="19.5" thickBot="1" x14ac:dyDescent="0.25">
      <c r="A15" s="366" t="s">
        <v>245</v>
      </c>
      <c r="B15" s="367"/>
      <c r="C15" s="367"/>
      <c r="D15" s="367"/>
      <c r="E15" s="367"/>
      <c r="F15" s="367"/>
      <c r="G15" s="367"/>
      <c r="H15" s="367"/>
      <c r="I15" s="367"/>
      <c r="J15" s="367"/>
      <c r="K15" s="367"/>
      <c r="L15" s="367"/>
      <c r="M15" s="367"/>
      <c r="N15" s="368"/>
    </row>
    <row r="16" spans="1:14" x14ac:dyDescent="0.2">
      <c r="A16" s="392" t="s">
        <v>246</v>
      </c>
      <c r="B16" s="390" t="s">
        <v>179</v>
      </c>
      <c r="C16" s="390" t="s">
        <v>180</v>
      </c>
      <c r="D16" s="390" t="s">
        <v>175</v>
      </c>
      <c r="E16" s="390" t="s">
        <v>181</v>
      </c>
      <c r="F16" s="390" t="s">
        <v>182</v>
      </c>
      <c r="G16" s="390" t="s">
        <v>183</v>
      </c>
      <c r="H16" s="390" t="s">
        <v>184</v>
      </c>
      <c r="I16" s="390" t="s">
        <v>185</v>
      </c>
      <c r="J16" s="390" t="s">
        <v>186</v>
      </c>
      <c r="K16" s="390" t="s">
        <v>187</v>
      </c>
      <c r="L16" s="390" t="s">
        <v>188</v>
      </c>
      <c r="M16" s="390" t="s">
        <v>189</v>
      </c>
      <c r="N16" s="384" t="s">
        <v>190</v>
      </c>
    </row>
    <row r="17" spans="1:14" x14ac:dyDescent="0.2">
      <c r="A17" s="393"/>
      <c r="B17" s="391"/>
      <c r="C17" s="391"/>
      <c r="D17" s="391"/>
      <c r="E17" s="391"/>
      <c r="F17" s="391"/>
      <c r="G17" s="391"/>
      <c r="H17" s="391"/>
      <c r="I17" s="391"/>
      <c r="J17" s="391"/>
      <c r="K17" s="391"/>
      <c r="L17" s="391"/>
      <c r="M17" s="391"/>
      <c r="N17" s="385"/>
    </row>
    <row r="18" spans="1:14" x14ac:dyDescent="0.2">
      <c r="A18" s="386" t="s">
        <v>247</v>
      </c>
      <c r="B18" s="391"/>
      <c r="C18" s="391"/>
      <c r="D18" s="391"/>
      <c r="E18" s="391"/>
      <c r="F18" s="391"/>
      <c r="G18" s="391"/>
      <c r="H18" s="391"/>
      <c r="I18" s="391"/>
      <c r="J18" s="391"/>
      <c r="K18" s="391"/>
      <c r="L18" s="391"/>
      <c r="M18" s="391"/>
      <c r="N18" s="385"/>
    </row>
    <row r="19" spans="1:14" x14ac:dyDescent="0.2">
      <c r="A19" s="386" t="s">
        <v>248</v>
      </c>
      <c r="B19" s="391"/>
      <c r="C19" s="391"/>
      <c r="D19" s="391"/>
      <c r="E19" s="391"/>
      <c r="F19" s="391"/>
      <c r="G19" s="391"/>
      <c r="H19" s="391"/>
      <c r="I19" s="391"/>
      <c r="J19" s="391"/>
      <c r="K19" s="391"/>
      <c r="L19" s="391"/>
      <c r="M19" s="391"/>
      <c r="N19" s="385"/>
    </row>
    <row r="20" spans="1:14" ht="90" customHeight="1" x14ac:dyDescent="0.2">
      <c r="A20" s="387" t="s">
        <v>204</v>
      </c>
      <c r="B20" s="388" t="s">
        <v>249</v>
      </c>
      <c r="C20" s="388" t="s">
        <v>250</v>
      </c>
      <c r="D20" s="388" t="s">
        <v>251</v>
      </c>
      <c r="E20" s="388" t="s">
        <v>252</v>
      </c>
      <c r="F20" s="388" t="s">
        <v>252</v>
      </c>
      <c r="G20" s="389" t="s">
        <v>252</v>
      </c>
      <c r="H20" s="389" t="s">
        <v>252</v>
      </c>
      <c r="I20" s="389" t="s">
        <v>253</v>
      </c>
      <c r="J20" s="389" t="s">
        <v>253</v>
      </c>
      <c r="K20" s="389" t="s">
        <v>254</v>
      </c>
      <c r="L20" s="389" t="s">
        <v>254</v>
      </c>
      <c r="M20" s="389" t="s">
        <v>255</v>
      </c>
      <c r="N20" s="383" t="s">
        <v>254</v>
      </c>
    </row>
    <row r="21" spans="1:14" ht="90" customHeight="1" x14ac:dyDescent="0.2">
      <c r="A21" s="387"/>
      <c r="B21" s="388"/>
      <c r="C21" s="388"/>
      <c r="D21" s="388"/>
      <c r="E21" s="388"/>
      <c r="F21" s="388"/>
      <c r="G21" s="389"/>
      <c r="H21" s="389"/>
      <c r="I21" s="389"/>
      <c r="J21" s="389"/>
      <c r="K21" s="389"/>
      <c r="L21" s="389"/>
      <c r="M21" s="389"/>
      <c r="N21" s="383"/>
    </row>
    <row r="22" spans="1:14" ht="90" customHeight="1" x14ac:dyDescent="0.2">
      <c r="A22" s="399" t="s">
        <v>174</v>
      </c>
      <c r="B22" s="388" t="s">
        <v>256</v>
      </c>
      <c r="C22" s="388" t="s">
        <v>257</v>
      </c>
      <c r="D22" s="388" t="s">
        <v>258</v>
      </c>
      <c r="E22" s="388" t="s">
        <v>259</v>
      </c>
      <c r="F22" s="388" t="s">
        <v>259</v>
      </c>
      <c r="G22" s="389" t="s">
        <v>259</v>
      </c>
      <c r="H22" s="389" t="s">
        <v>259</v>
      </c>
      <c r="I22" s="389" t="s">
        <v>260</v>
      </c>
      <c r="J22" s="389" t="s">
        <v>260</v>
      </c>
      <c r="K22" s="389" t="s">
        <v>261</v>
      </c>
      <c r="L22" s="389" t="s">
        <v>261</v>
      </c>
      <c r="M22" s="389" t="s">
        <v>262</v>
      </c>
      <c r="N22" s="383" t="s">
        <v>261</v>
      </c>
    </row>
    <row r="23" spans="1:14" ht="90" customHeight="1" x14ac:dyDescent="0.2">
      <c r="A23" s="399"/>
      <c r="B23" s="388"/>
      <c r="C23" s="388"/>
      <c r="D23" s="388"/>
      <c r="E23" s="388"/>
      <c r="F23" s="388"/>
      <c r="G23" s="389"/>
      <c r="H23" s="389"/>
      <c r="I23" s="389"/>
      <c r="J23" s="389"/>
      <c r="K23" s="389"/>
      <c r="L23" s="389"/>
      <c r="M23" s="389"/>
      <c r="N23" s="383"/>
    </row>
    <row r="24" spans="1:14" ht="90" customHeight="1" x14ac:dyDescent="0.2">
      <c r="A24" s="396" t="s">
        <v>232</v>
      </c>
      <c r="B24" s="388" t="s">
        <v>263</v>
      </c>
      <c r="C24" s="388" t="s">
        <v>264</v>
      </c>
      <c r="D24" s="388" t="s">
        <v>265</v>
      </c>
      <c r="E24" s="388" t="s">
        <v>266</v>
      </c>
      <c r="F24" s="388" t="s">
        <v>266</v>
      </c>
      <c r="G24" s="389" t="s">
        <v>266</v>
      </c>
      <c r="H24" s="389" t="s">
        <v>266</v>
      </c>
      <c r="I24" s="389" t="s">
        <v>267</v>
      </c>
      <c r="J24" s="389" t="s">
        <v>267</v>
      </c>
      <c r="K24" s="389" t="s">
        <v>268</v>
      </c>
      <c r="L24" s="389" t="s">
        <v>268</v>
      </c>
      <c r="M24" s="389" t="s">
        <v>269</v>
      </c>
      <c r="N24" s="383" t="s">
        <v>268</v>
      </c>
    </row>
    <row r="25" spans="1:14" ht="90" customHeight="1" thickBot="1" x14ac:dyDescent="0.25">
      <c r="A25" s="397"/>
      <c r="B25" s="398"/>
      <c r="C25" s="398"/>
      <c r="D25" s="398"/>
      <c r="E25" s="398"/>
      <c r="F25" s="398"/>
      <c r="G25" s="394"/>
      <c r="H25" s="394"/>
      <c r="I25" s="394"/>
      <c r="J25" s="394"/>
      <c r="K25" s="394"/>
      <c r="L25" s="394"/>
      <c r="M25" s="394"/>
      <c r="N25" s="395"/>
    </row>
    <row r="26" spans="1:14" x14ac:dyDescent="0.2">
      <c r="I26" s="109"/>
    </row>
  </sheetData>
  <sheetProtection algorithmName="SHA-512" hashValue="cgFnCuaNmJwQ761Csgimu2jydHiQ7jj0Nm8YADMqPEzgI8C8v/60mPnJ60Gri+ogR372h3t6+rd1WuqOTWYuGQ==" saltValue="q2iI6mlvGTufDdNnhyCq1Q==" spinCount="100000" sheet="1" objects="1" scenarios="1"/>
  <mergeCells count="114">
    <mergeCell ref="I24:I25"/>
    <mergeCell ref="J24:J25"/>
    <mergeCell ref="K24:K25"/>
    <mergeCell ref="L24:L25"/>
    <mergeCell ref="M24:M25"/>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 ref="C22:C23"/>
    <mergeCell ref="D22:D23"/>
    <mergeCell ref="E22:E23"/>
    <mergeCell ref="F22:F23"/>
    <mergeCell ref="I20:I21"/>
    <mergeCell ref="J20:J21"/>
    <mergeCell ref="K20:K21"/>
    <mergeCell ref="L20:L21"/>
    <mergeCell ref="M20:M21"/>
    <mergeCell ref="N20:N21"/>
    <mergeCell ref="N16:N19"/>
    <mergeCell ref="A18:A19"/>
    <mergeCell ref="A20:A21"/>
    <mergeCell ref="B20:B21"/>
    <mergeCell ref="C20:C21"/>
    <mergeCell ref="D20:D21"/>
    <mergeCell ref="E20:E21"/>
    <mergeCell ref="F20:F21"/>
    <mergeCell ref="G20:G21"/>
    <mergeCell ref="H20:H21"/>
    <mergeCell ref="H16:H19"/>
    <mergeCell ref="I16:I19"/>
    <mergeCell ref="J16:J19"/>
    <mergeCell ref="K16:K19"/>
    <mergeCell ref="L16:L19"/>
    <mergeCell ref="M16:M19"/>
    <mergeCell ref="A16:A17"/>
    <mergeCell ref="B16:B19"/>
    <mergeCell ref="C16:C19"/>
    <mergeCell ref="D16:D19"/>
    <mergeCell ref="E16:E19"/>
    <mergeCell ref="F16:F19"/>
    <mergeCell ref="G16:G19"/>
    <mergeCell ref="G10:G11"/>
    <mergeCell ref="H10:H11"/>
    <mergeCell ref="A10:A11"/>
    <mergeCell ref="B10:B11"/>
    <mergeCell ref="C10:C11"/>
    <mergeCell ref="D10:D11"/>
    <mergeCell ref="E10:E11"/>
    <mergeCell ref="F10:F11"/>
    <mergeCell ref="M10:M11"/>
    <mergeCell ref="N10:N11"/>
    <mergeCell ref="A15:N15"/>
    <mergeCell ref="I10:I11"/>
    <mergeCell ref="J10:J11"/>
    <mergeCell ref="K10:K11"/>
    <mergeCell ref="L10:L11"/>
    <mergeCell ref="C6:C7"/>
    <mergeCell ref="D6:D7"/>
    <mergeCell ref="E6:E7"/>
    <mergeCell ref="F6:F7"/>
    <mergeCell ref="G6:G7"/>
    <mergeCell ref="J8:J9"/>
    <mergeCell ref="K8:K9"/>
    <mergeCell ref="M8:M9"/>
    <mergeCell ref="N8:N9"/>
    <mergeCell ref="A8:A9"/>
    <mergeCell ref="B8:B9"/>
    <mergeCell ref="C8:C9"/>
    <mergeCell ref="D8:D9"/>
    <mergeCell ref="E8:E9"/>
    <mergeCell ref="F8:F9"/>
    <mergeCell ref="G8:G9"/>
    <mergeCell ref="H8:H9"/>
    <mergeCell ref="I8:I9"/>
    <mergeCell ref="I4:I5"/>
    <mergeCell ref="J4:J5"/>
    <mergeCell ref="K4:K5"/>
    <mergeCell ref="L4:L5"/>
    <mergeCell ref="M4:M5"/>
    <mergeCell ref="N4:N5"/>
    <mergeCell ref="A1:N1"/>
    <mergeCell ref="A3:N3"/>
    <mergeCell ref="A4:A6"/>
    <mergeCell ref="B4:B5"/>
    <mergeCell ref="C4:C5"/>
    <mergeCell ref="D4:D5"/>
    <mergeCell ref="E4:E5"/>
    <mergeCell ref="F4:F5"/>
    <mergeCell ref="G4:G5"/>
    <mergeCell ref="H4:H5"/>
    <mergeCell ref="N6:N7"/>
    <mergeCell ref="H6:H7"/>
    <mergeCell ref="I6:I7"/>
    <mergeCell ref="J6:J7"/>
    <mergeCell ref="K6:K7"/>
    <mergeCell ref="L6:L7"/>
    <mergeCell ref="M6:M7"/>
    <mergeCell ref="B6:B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01-Mapa de riesgo</vt:lpstr>
      <vt:lpstr>02-Plan Contingencia</vt:lpstr>
      <vt:lpstr>03-Seguimiento</vt:lpstr>
      <vt:lpstr>Hoja1</vt:lpstr>
      <vt:lpstr>INSTRUCTIVO</vt:lpstr>
      <vt:lpstr>ESCALA</vt:lpstr>
      <vt:lpstr>ACCION</vt:lpstr>
      <vt:lpstr>Ambiental</vt:lpstr>
      <vt:lpstr>'03-Seguimiento'!Área_de_impresión</vt:lpstr>
      <vt:lpstr>Contable</vt:lpstr>
      <vt:lpstr>Cumplimiento</vt:lpstr>
      <vt:lpstr>DEMAS</vt:lpstr>
      <vt:lpstr>Derechos_Humanos</vt:lpstr>
      <vt:lpstr>Estratégico</vt:lpstr>
      <vt:lpstr>Financiero</vt:lpstr>
      <vt:lpstr>GRAVE</vt:lpstr>
      <vt:lpstr>Imagen</vt:lpstr>
      <vt:lpstr>Información</vt:lpstr>
      <vt:lpstr>Laborales</vt:lpstr>
      <vt:lpstr>LEVE</vt:lpstr>
      <vt:lpstr>MODERADO</vt:lpstr>
      <vt:lpstr>Operacional</vt:lpstr>
      <vt:lpstr>Presupuestal</vt:lpstr>
      <vt:lpstr>Tecnología</vt:lpstr>
      <vt:lpstr>TIPO</vt:lpstr>
      <vt:lpstr>'01-Mapa de riesgo'!Títulos_a_imprimir</vt:lpstr>
      <vt:lpstr>'02-Plan Contingencia'!Títulos_a_imprimir</vt:lpstr>
      <vt:lpstr>'03-Seguimiento'!Títulos_a_imprimir</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2015-03-05T23:28:02Z</dcterms:modified>
</cp:coreProperties>
</file>