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2015\B.2 Mapa de Riesgos\1.Actualización MP-2015\"/>
    </mc:Choice>
  </mc:AlternateContent>
  <bookViews>
    <workbookView xWindow="0" yWindow="120" windowWidth="19200" windowHeight="1027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52511"/>
</workbook>
</file>

<file path=xl/calcChain.xml><?xml version="1.0" encoding="utf-8"?>
<calcChain xmlns="http://schemas.openxmlformats.org/spreadsheetml/2006/main">
  <c r="H10" i="8" l="1"/>
  <c r="K10" i="4"/>
  <c r="K11" i="4"/>
  <c r="K12" i="4"/>
  <c r="K13" i="4"/>
  <c r="K14" i="4"/>
  <c r="K15" i="4"/>
  <c r="K16" i="4"/>
  <c r="K17" i="4"/>
  <c r="K18" i="4"/>
  <c r="K19" i="4"/>
  <c r="K20" i="4"/>
  <c r="K21" i="4"/>
  <c r="K22" i="4"/>
  <c r="K23" i="4"/>
  <c r="K24" i="4"/>
  <c r="K25" i="4"/>
  <c r="K26" i="4"/>
  <c r="K9" i="4"/>
  <c r="L24" i="4" l="1"/>
  <c r="L21" i="4"/>
  <c r="L18" i="4"/>
  <c r="L15" i="4"/>
  <c r="L12" i="4"/>
  <c r="L9" i="4"/>
  <c r="A6" i="7"/>
  <c r="H10" i="7" l="1"/>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l="1"/>
  <c r="Q36" i="10" l="1"/>
  <c r="M36" i="10" l="1"/>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s="1"/>
  <c r="I12" i="4"/>
  <c r="P12" i="4" s="1"/>
  <c r="I15" i="4"/>
  <c r="P15" i="4" s="1"/>
  <c r="I18" i="4"/>
  <c r="P18" i="4" s="1"/>
  <c r="I21" i="4"/>
  <c r="P21" i="4" s="1"/>
  <c r="I24" i="4"/>
  <c r="P24" i="4" s="1"/>
  <c r="Q12" i="4" l="1"/>
  <c r="Q15" i="4"/>
  <c r="Q18" i="4"/>
  <c r="Q21" i="4"/>
  <c r="Q24" i="4"/>
  <c r="G24" i="7" l="1"/>
  <c r="G24" i="8"/>
  <c r="I24" i="8" s="1"/>
  <c r="G21" i="7"/>
  <c r="G21" i="8"/>
  <c r="I21" i="8" s="1"/>
  <c r="G18" i="7"/>
  <c r="G18" i="8"/>
  <c r="I18" i="8" s="1"/>
  <c r="G12" i="7"/>
  <c r="G12" i="8"/>
  <c r="I12" i="8" s="1"/>
  <c r="G15" i="8"/>
  <c r="I15" i="8" s="1"/>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l="1"/>
  <c r="H9" i="8" l="1"/>
  <c r="H9" i="7"/>
  <c r="G9" i="7"/>
  <c r="G9" i="8" l="1"/>
  <c r="I9" i="8" s="1"/>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<sst xmlns="http://schemas.openxmlformats.org/spreadsheetml/2006/main" count="597" uniqueCount="373">
  <si>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</si>
  <si>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</si>
  <si>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</si>
  <si>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</si>
  <si>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</si>
  <si>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</si>
  <si>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</si>
  <si>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</si>
  <si>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</si>
  <si>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</si>
  <si>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</si>
  <si>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</si>
  <si>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</si>
  <si>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</si>
  <si>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</si>
  <si>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</si>
  <si>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</si>
  <si>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</si>
  <si>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</si>
  <si>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</si>
  <si>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</si>
  <si>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</si>
  <si>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</si>
  <si>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</si>
  <si>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</si>
  <si>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</si>
  <si>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</si>
  <si>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</si>
  <si>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</si>
  <si>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</si>
  <si>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</si>
  <si>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</si>
  <si>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</si>
  <si>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</si>
  <si>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</si>
  <si>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</si>
  <si>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</si>
  <si>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</si>
  <si>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</si>
  <si>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</si>
  <si>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</si>
  <si>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</si>
  <si>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</si>
  <si>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</si>
  <si>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</si>
  <si>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</si>
  <si>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</si>
  <si>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</si>
  <si>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</si>
  <si>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</si>
  <si>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</si>
  <si>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</si>
  <si>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</si>
  <si>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</si>
  <si>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</si>
  <si>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</si>
  <si>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</si>
  <si>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</si>
  <si>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</si>
  <si>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</si>
  <si>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</si>
  <si>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</si>
  <si>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</si>
  <si>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</si>
  <si>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</si>
  <si>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</si>
  <si>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</si>
  <si>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</si>
  <si>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</si>
  <si>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</si>
  <si>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</si>
  <si>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</si>
  <si>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</si>
  <si>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</si>
  <si>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</si>
  <si>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</si>
  <si>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</si>
  <si>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</si>
  <si>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</si>
  <si>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</si>
  <si>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</si>
  <si>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</si>
  <si>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</si>
  <si>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</si>
  <si>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</si>
  <si>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</si>
  <si>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</si>
  <si>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</si>
  <si>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</si>
  <si>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</si>
  <si>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</si>
  <si>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</si>
  <si>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</si>
  <si>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</si>
  <si>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</si>
  <si>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</si>
  <si>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</si>
  <si>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</si>
  <si>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</si>
  <si>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</si>
  <si>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</si>
  <si>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</si>
  <si>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</si>
  <si>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</si>
  <si>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</si>
  <si>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</si>
  <si>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</si>
  <si>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</si>
  <si>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</si>
  <si>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</si>
  <si>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</si>
  <si>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</si>
  <si>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</si>
  <si>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</si>
  <si>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</si>
  <si>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</si>
  <si>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</si>
  <si>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</si>
  <si>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</si>
  <si>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</si>
  <si>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</si>
  <si>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</si>
  <si>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</si>
  <si>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</si>
  <si>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</si>
  <si>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</si>
  <si>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</si>
  <si>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</si>
  <si>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</si>
  <si>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</si>
  <si>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</si>
  <si>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</si>
  <si>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</si>
  <si>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</si>
  <si>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</si>
  <si>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</si>
  <si>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</si>
  <si>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</si>
  <si>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</si>
  <si>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</si>
  <si>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</si>
  <si>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</si>
  <si>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</si>
  <si>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</si>
  <si>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</si>
  <si>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</si>
  <si>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</si>
  <si>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</si>
  <si>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</si>
  <si>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</si>
  <si>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</si>
  <si>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</si>
  <si>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</si>
  <si>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</si>
  <si>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</si>
  <si>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</si>
  <si>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</si>
  <si>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</si>
  <si>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</si>
  <si>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</si>
  <si>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</si>
  <si>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</si>
  <si>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</si>
  <si>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</si>
  <si>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</si>
  <si>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</si>
  <si>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</si>
  <si>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</si>
  <si>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</si>
  <si>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</si>
  <si>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</si>
  <si>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</si>
  <si>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</si>
  <si>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</si>
  <si>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</si>
  <si>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</si>
  <si>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</si>
  <si>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</si>
  <si>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</si>
  <si>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</si>
  <si>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</si>
  <si>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</si>
  <si>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</si>
  <si>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</si>
  <si>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</si>
  <si>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</si>
  <si>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</si>
  <si>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</si>
  <si>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</si>
  <si>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</si>
  <si>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</si>
  <si>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</si>
  <si>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</si>
  <si>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</si>
  <si>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</si>
  <si>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</si>
  <si>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</si>
  <si>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</si>
  <si>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</si>
  <si>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</si>
  <si>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</si>
  <si>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</si>
  <si>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</si>
  <si>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</si>
  <si>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</si>
  <si>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</si>
  <si>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</si>
  <si>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</si>
  <si>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</si>
  <si>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</si>
  <si>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</si>
  <si>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</si>
  <si>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</si>
  <si>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</si>
  <si>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</si>
  <si>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</si>
  <si>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</si>
  <si>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</si>
  <si>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</si>
  <si>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</si>
  <si>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</si>
  <si>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</si>
  <si>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</si>
  <si>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</si>
  <si>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</si>
  <si>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</si>
  <si>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</si>
  <si>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</si>
  <si>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</si>
  <si>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</si>
  <si>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</si>
  <si>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</si>
  <si>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</si>
  <si>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</si>
  <si>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</si>
  <si>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</si>
  <si>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</si>
  <si>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</si>
  <si>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</si>
  <si>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</si>
  <si>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</si>
  <si>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</si>
  <si>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</si>
  <si>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</si>
  <si>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</si>
  <si>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</si>
  <si>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</si>
  <si>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</si>
  <si>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</si>
  <si>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</si>
  <si>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</si>
  <si>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</si>
  <si>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</si>
  <si>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</si>
  <si>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</si>
  <si>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</si>
  <si>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</si>
  <si>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</si>
  <si>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</si>
  <si>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</si>
  <si>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</si>
  <si>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</si>
  <si>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</si>
  <si>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</si>
  <si>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</si>
  <si>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</si>
  <si>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</si>
  <si>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</si>
  <si>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</si>
  <si>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</si>
  <si>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</si>
  <si>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</si>
  <si>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</si>
  <si>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</si>
  <si>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</si>
  <si>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</si>
  <si>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 xml:space="preserve">Ejecución inadecuada de proyectos (contratos, Ordenes de trabajo, proyectos de operación comercial)
</t>
  </si>
  <si>
    <t xml:space="preserve">La posibilidd de incumplimiento en la  ejecución de proyectos (contratos, Ordenes de trabajo, proyectos de operación comercial) en su proceso y en la obtención de  resutados satisfactorios </t>
  </si>
  <si>
    <t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t>
  </si>
  <si>
    <t xml:space="preserve">Hallazgos pr parte de entes de control
Detrimiento patrimonial
Incumplimiento de resultados
Reprocesos 
Clientes insatisfechos
Deterioro de la imagen institucional
Sobrecostos </t>
  </si>
  <si>
    <t>ALTA</t>
  </si>
  <si>
    <t xml:space="preserve">Protocolos de contrataión y de ejecución de proyectos especiales </t>
  </si>
  <si>
    <t>Mensual</t>
  </si>
  <si>
    <t>Preventivo</t>
  </si>
  <si>
    <t>Designación de supervisor de contratos (verificación de productos)</t>
  </si>
  <si>
    <t xml:space="preserve">Manual de interventoría y supervisión institucional </t>
  </si>
  <si>
    <t>Documentados Aplicados y Efectivos</t>
  </si>
  <si>
    <t xml:space="preserve">Rectoría (Oficina Juridica)
Oficina de Planeación
Viceadministrativa (unidad de cuentas)
Oficina de Control Interno 
</t>
  </si>
  <si>
    <t>Revisión de los formatos de contratación del área Gestión estratégica del Campus</t>
  </si>
  <si>
    <t xml:space="preserve">Gestión Estratégica del Campus </t>
  </si>
  <si>
    <t>Proyectos ejecutados inadecuadamente /Total proyectos ejecutados</t>
  </si>
  <si>
    <t>Los diferentes archivos no están organizados con un orden preestablecido que permita su facil consulta, y no tienen la seguridad requerida para evitar su pérdida</t>
  </si>
  <si>
    <t>Demoras en la entrega de información, Obstáculos para ejecución de proyectos y perdida de información</t>
  </si>
  <si>
    <t>Definir la estrategia de digitalización de todo el archivo historico de obra física</t>
  </si>
  <si>
    <t xml:space="preserve">Jornada de capacitación e implementación del proceso de archivo por áreas </t>
  </si>
  <si>
    <t>Bimestral</t>
  </si>
  <si>
    <t>Anual</t>
  </si>
  <si>
    <t xml:space="preserve">Seguimiento al l inventario de  los activos de la información de la oficina </t>
  </si>
  <si>
    <t>Semestral</t>
  </si>
  <si>
    <t>Solicitar la adecuación del acceso a la oficina para establecer filtro de entrada a particulares</t>
  </si>
  <si>
    <t>Oficina de Planeación</t>
  </si>
  <si>
    <t xml:space="preserve">
Activos de información con copia de respaldo/ Total activos de información
Activos de informaicón físico debidamente codificados e inventariados</t>
  </si>
  <si>
    <t xml:space="preserve">Sistemas de información inadecuados para fuentes de información y  la toma de decisiones </t>
  </si>
  <si>
    <t>Los sistemas de información tienen un componente de automatización aún muy bajo para la rendición de cuentas, reportar a entes de control en los tiempos establecidos y soportar la toma de desiciones a nivel estratégico.</t>
  </si>
  <si>
    <t>Debilidad en la articulación del sistema transaccional con el estratégico</t>
  </si>
  <si>
    <t>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t>
  </si>
  <si>
    <t>La División de Sistemas no tiene priorizada el desarrollo de estos sistemas.
La Dinámica de la Universidad no permite que se de cumplimiento a tiempo ciertos requerimientos (Informe de Gestión).</t>
  </si>
  <si>
    <t>Retraso en el seguimiento proactivo, baja accesibilidad a la  información que soporta el sistema de gerencia del plan de desarrollo y la estrategia institucional para toma de desiciones oportunas</t>
  </si>
  <si>
    <t>Seguimiento periodico a las solicitudes de información</t>
  </si>
  <si>
    <t>Existe una metodología para la recopilación de la información de manera manual y en algunos sistemas de información que existen</t>
  </si>
  <si>
    <t>Acompañamiento a redes de trabajo de los objetivos institucionales.</t>
  </si>
  <si>
    <t>Aplicados efectivos y No Documentados</t>
  </si>
  <si>
    <t>Oficina de Planeación
Divisón de sistemas
Fuentes primarias de información</t>
  </si>
  <si>
    <t xml:space="preserve">Análisis de los procesos suceptibles de automatizar con las herramientas que se cuentan actualmente </t>
  </si>
  <si>
    <t xml:space="preserve">Número de procesos automatizados/Total de procesos identificados </t>
  </si>
  <si>
    <t>Falta de fortalecimiento de la Inteligencia Institucional, vigilancia del contexto y consolidación de los mecanismos para el uso de la misma</t>
  </si>
  <si>
    <t>Falta de competitividad 
Toma de decisiones no pertinentes con poco soporte en la información del contexto.
Pérdida de oportunidades para acceder a recursos y participación de proyectos.</t>
  </si>
  <si>
    <t>Falta de apropiación de la Vigilancia del Contexto</t>
  </si>
  <si>
    <t>No exiten un proceso al interior de la universidad que permita la vigilancia en todos los temas relacionados con la institución. Sólo se dan actividades desarrolladas en temas puntuales.</t>
  </si>
  <si>
    <t>Debilidad en la aprobación de las políticas, mecanismos y herramientas del sistema de vigilancia del contexto</t>
  </si>
  <si>
    <t>Falta de competitividad Institucional.
Toma de decisiones no pertinentes sin soporte en la información.
Perdida de oportunidades para la institución para acceder a recursos y participación de proyectos.</t>
  </si>
  <si>
    <t>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t>
  </si>
  <si>
    <t xml:space="preserve">Debilidad en la apropiacion de las políticas, mecanismos y herramientas del sistema de vigilancia 
</t>
  </si>
  <si>
    <t>Procedimiento vigilancia del contexto</t>
  </si>
  <si>
    <t>Reuniones del  grupo de análisis, con reuniones periodicas sobre temas del contexto.</t>
  </si>
  <si>
    <t>Reuniones del Comité Coordinador Integral de Gestión</t>
  </si>
  <si>
    <t>Semanal</t>
  </si>
  <si>
    <t>Direccion</t>
  </si>
  <si>
    <t xml:space="preserve">Generar alertas en el Comité Coordinador Integral de Gestión e instancias pertinentes para aprovechar oportunidades del contexto o generar alertas sobre riesgos </t>
  </si>
  <si>
    <t>Jefe de Planeación</t>
  </si>
  <si>
    <t>Socializar antes las instancias pertinentes la estategia de inteligencia institucional</t>
  </si>
  <si>
    <t>Decisiones tomadas / Número de informes socializados
Informes presentados del contexto 
Dependencias socializadas/Total de dependencias</t>
  </si>
  <si>
    <t xml:space="preserve">*Falta de un procedimiento donde se involucren todos los elementos constitutivos de un proyecto como lo es los elementos de infraestructura
</t>
  </si>
  <si>
    <t>*Imagen de la universidad por incumplimiento
*Posibles hallazgos por falta de planeación e incumplimiento
*Presión a los recursos económicos dentro de una vigencia
*Reprocesos y sobrecarga en el trabajo</t>
  </si>
  <si>
    <t xml:space="preserve">Presión a la Planta Física por compromisos en proyectos no articulados con la planeación del área Gestión Estratégica del Campus </t>
  </si>
  <si>
    <t>Diferentes dependencias de la Institución presentan y ejecutan proyectos con entidades externas  en las cuales se adquieren compromisos de disponibilidad de espacios sin la validación respectiva de la Oficina de Planeación</t>
  </si>
  <si>
    <t>Espacios efectivamente habilitados / Número de solicitudes de disponibilidad de espacios</t>
  </si>
  <si>
    <t>Socializar el procedimiento establecido</t>
  </si>
  <si>
    <t xml:space="preserve">Aclarar y socializar el proceso de administración de los espacios físicos </t>
  </si>
  <si>
    <t>Gestión Estratégica del Campus 
División de Servicios
Divisón de Sistemas</t>
  </si>
  <si>
    <t>Valorar el costo del espacio solicitado e informar a la Vicerrectoría Administrativa y a la dependencia involucrada para que den las soluciones correspondientes</t>
  </si>
  <si>
    <t>Gestión Estratégica del Campus</t>
  </si>
  <si>
    <t>Planeación</t>
  </si>
  <si>
    <t>Francisco Antonio Uribe Gómez</t>
  </si>
  <si>
    <t xml:space="preserve">Realizar una jornada de sensibilización para la ejecución de proyectos de operación comercial </t>
  </si>
  <si>
    <t xml:space="preserve">Oficina de Planeación </t>
  </si>
  <si>
    <t>Afectación de los activos de información  físicos y magnéticos de la oficina de planeación, por el manejo inadecuado de los mismso</t>
  </si>
  <si>
    <t>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t>
  </si>
  <si>
    <t xml:space="preserve">Falta de capacitación, sistematización y espacio físico 
Falta de organización en los archivos fisicos y magneticos por parte de los funcionarios 
Acceso de particulares de forma indiscriminada en la oficina </t>
  </si>
  <si>
    <t>Demoras en la entrega de información.
Obstáculos para ejecución de proyectos y perdida de información.
Hallazgos por parte de las diferentes auditorías realizadas a la oficina.
Costo asociado con la recuperación de la información</t>
  </si>
  <si>
    <t>Respaldo de los activios de información desde el proceso de Planeación</t>
  </si>
  <si>
    <t>Manejo del archivo físico acorde a las TRD</t>
  </si>
  <si>
    <t>N.A</t>
  </si>
  <si>
    <t>Otra</t>
  </si>
  <si>
    <t xml:space="preserve">
Se cuenta con el procedimiento del área de Asesoría para la Planeación Académica 113-PAC-01 Análisis del sector educativo, en el cual una de sus actividades analiza la incidencia de la creación de nuevos programas en los factores de capacidades. 
</t>
  </si>
  <si>
    <t>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t>
  </si>
  <si>
    <t xml:space="preserve">Revisión del manual de contratación e interventoría y supervisión y sugerencia de mejoras  a la Oficina Juídica y Revisión del flujograma de contratación </t>
  </si>
  <si>
    <t>Aplicados - No efectivos</t>
  </si>
  <si>
    <t xml:space="preserve">No se cumplan con los lineamientos planteados en el Sistema de Gerencia del PDI para garantizar la gestión efectiva del mismo </t>
  </si>
  <si>
    <t xml:space="preserve">Seguimiento inapropiado de los retos del PDI
Reporte ausente e  inadecuado por parte de las redes de trabajo del PDI
Falta de capacitación frente al tema del reporte 
Baja calidad del reporte a los retos estratégicos del PDI
</t>
  </si>
  <si>
    <t xml:space="preserve">Hallazgos por parte de los entes de control
Reprocesos en el reporte
Incumplimiento de los retos planteados en el PDI
Ausencia de información para la toma de decisiones 
</t>
  </si>
  <si>
    <t xml:space="preserve">Sistema de gerencia del Plan de Desarrollo Insitucional </t>
  </si>
  <si>
    <t>Sistema de información para el PDI</t>
  </si>
  <si>
    <t xml:space="preserve">Comité coordinador del Sistema Integral de Gestión </t>
  </si>
  <si>
    <t>Quincenal</t>
  </si>
  <si>
    <t xml:space="preserve">Realizar un análisis de la calidad del reporte identificando aquellas redes de trabajo que presentan baja calidad en la información reportada y realizar un proceso de acompañamiento con las mismas para suritr estas dificultades </t>
  </si>
  <si>
    <t>Generar espacios de capacitación en el tema de seguimiento y caliadd en el reporte</t>
  </si>
  <si>
    <t>Realizar revisión y actualización al Manual del Sistema de Gerencia del PDI, y socializar a las redes de trabajo el mismo</t>
  </si>
  <si>
    <t xml:space="preserve">Gerencia del Plan de Desarrollo Institucional
Gestión de Proyectos de Inversión
</t>
  </si>
  <si>
    <t xml:space="preserve">Oficina de Planeación y redes de trabajo </t>
  </si>
  <si>
    <t xml:space="preserve">Nivel cumplimiento del PDI en sus tres nivel
Nivel de apropiación de los parámetros del sistema de información estratégico
Nivel de implementación del sistema de gerencia </t>
  </si>
  <si>
    <t>Incumplimiento de los retos planteados en el PDI</t>
  </si>
  <si>
    <t>Formular e  implementar un procedimiento INTEGRAL  donde se involucren todos los elementos constitutivos de un proyecto como lo es los elementos de infrastructura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</si>
</sst>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8" fillId="0" borderId="0" applyFont="0" applyFill="0" applyBorder="0" applyAlignment="0" applyProtection="0"/>
    <xf numFmtId="0" fontId="4" fillId="0" borderId="0"/>
  </cellStyleXfs>
  <cellXfs count="400">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16" fillId="3"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3"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 fillId="2" borderId="2" xfId="2" applyFont="1" applyFill="1" applyBorder="1" applyAlignment="1" applyProtection="1">
      <alignment horizontal="justify" vertical="center" wrapText="1"/>
      <protection locked="0"/>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 fillId="15" borderId="11" xfId="2" applyFont="1" applyFill="1" applyBorder="1" applyAlignment="1" applyProtection="1">
      <alignment horizontal="justify" vertical="center" wrapText="1"/>
      <protection locked="0"/>
    </xf>
    <xf numFmtId="0" fontId="1" fillId="15" borderId="34" xfId="2" applyFont="1" applyFill="1" applyBorder="1" applyAlignment="1" applyProtection="1">
      <alignment horizontal="justify" vertical="center" wrapText="1"/>
      <protection locked="0"/>
    </xf>
    <xf numFmtId="0" fontId="1" fillId="15" borderId="1" xfId="2" applyFont="1" applyFill="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2" borderId="14" xfId="0" applyFont="1" applyFill="1" applyBorder="1" applyAlignment="1" applyProtection="1">
      <alignment horizontal="center" vertical="center" wrapText="1"/>
      <protection locked="0"/>
    </xf>
    <xf numFmtId="2" fontId="1" fillId="15" borderId="2" xfId="2"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 fillId="15" borderId="2" xfId="2"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7" fillId="14" borderId="20"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2" fillId="0" borderId="0" xfId="0" applyFont="1" applyBorder="1" applyAlignment="1">
      <alignment horizontal="left" vertical="center" wrapText="1"/>
    </xf>
    <xf numFmtId="0" fontId="20" fillId="2" borderId="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4" xfId="0" applyFont="1" applyBorder="1" applyAlignment="1">
      <alignment horizontal="center"/>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14" fillId="0" borderId="4" xfId="0" applyFont="1" applyBorder="1" applyAlignment="1">
      <alignment horizontal="center" vertical="top" wrapText="1"/>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18" fillId="0" borderId="0" xfId="0" applyFont="1" applyFill="1" applyBorder="1" applyAlignment="1">
      <alignment horizontal="center"/>
    </xf>
    <xf numFmtId="0" fontId="18" fillId="0" borderId="0" xfId="0" applyFont="1" applyBorder="1" applyAlignment="1">
      <alignment horizontal="center"/>
    </xf>
    <xf numFmtId="0" fontId="18" fillId="0" borderId="26"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2" fillId="0" borderId="0" xfId="0" applyFont="1" applyBorder="1" applyAlignment="1">
      <alignment horizontal="left"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2"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0" fillId="2" borderId="0" xfId="0" applyFont="1" applyFill="1" applyBorder="1" applyAlignment="1">
      <alignment horizontal="center" wrapText="1"/>
    </xf>
    <xf numFmtId="0" fontId="22" fillId="0" borderId="31" xfId="0" applyFont="1" applyBorder="1" applyAlignment="1">
      <alignment horizontal="center" vertical="top" wrapText="1"/>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0" xfId="0" quotePrefix="1" applyFont="1" applyBorder="1" applyAlignment="1">
      <alignment horizontal="left" vertical="center" wrapText="1"/>
    </xf>
    <xf numFmtId="0" fontId="18" fillId="0" borderId="25" xfId="0" applyFont="1" applyBorder="1" applyAlignment="1">
      <alignment horizontal="center"/>
    </xf>
    <xf numFmtId="0" fontId="18" fillId="0" borderId="5" xfId="0" applyFont="1" applyBorder="1" applyAlignment="1">
      <alignment horizontal="center"/>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14"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cellXfs>
  <cellStyles count="3">
    <cellStyle name="Normal" xfId="0" builtinId="0"/>
    <cellStyle name="Normal 2" xfId="2"/>
    <cellStyle name="Porcentaje" xfId="1" builtinId="5"/>
  </cellStyles>
  <dxfs count="60">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abSelected="1" topLeftCell="A5" zoomScale="90" zoomScaleNormal="90" zoomScaleSheetLayoutView="130" workbookViewId="0">
      <selection activeCell="U24" sqref="U24:U26"/>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5"/>
      <c r="B1" s="66"/>
      <c r="C1" s="66"/>
      <c r="D1" s="45"/>
      <c r="E1" s="45"/>
      <c r="F1" s="45"/>
      <c r="G1" s="45"/>
      <c r="H1" s="45"/>
      <c r="I1" s="45"/>
      <c r="J1" s="45"/>
      <c r="K1" s="45"/>
      <c r="L1" s="45"/>
      <c r="M1" s="45"/>
      <c r="N1" s="45"/>
      <c r="O1" s="45"/>
      <c r="P1" s="45"/>
      <c r="Q1" s="167"/>
      <c r="R1" s="46"/>
      <c r="S1" s="69"/>
      <c r="T1" s="42" t="s">
        <v>9</v>
      </c>
      <c r="U1" s="43" t="s">
        <v>85</v>
      </c>
    </row>
    <row r="2" spans="1:21" s="1" customFormat="1" ht="18.75" customHeight="1" x14ac:dyDescent="0.2">
      <c r="A2" s="67"/>
      <c r="B2" s="68"/>
      <c r="C2" s="68"/>
      <c r="D2" s="177" t="s">
        <v>95</v>
      </c>
      <c r="E2" s="177"/>
      <c r="F2" s="177"/>
      <c r="G2" s="177"/>
      <c r="H2" s="177"/>
      <c r="I2" s="177"/>
      <c r="J2" s="177"/>
      <c r="K2" s="177"/>
      <c r="L2" s="177"/>
      <c r="M2" s="177"/>
      <c r="N2" s="177"/>
      <c r="O2" s="177"/>
      <c r="P2" s="177"/>
      <c r="Q2" s="168"/>
      <c r="R2" s="46"/>
      <c r="S2" s="69"/>
      <c r="T2" s="62" t="s">
        <v>10</v>
      </c>
      <c r="U2" s="63">
        <v>2</v>
      </c>
    </row>
    <row r="3" spans="1:21" s="1" customFormat="1" ht="18.75" customHeight="1" x14ac:dyDescent="0.2">
      <c r="A3" s="67"/>
      <c r="B3" s="68"/>
      <c r="C3" s="68"/>
      <c r="D3" s="177" t="s">
        <v>68</v>
      </c>
      <c r="E3" s="177"/>
      <c r="F3" s="177"/>
      <c r="G3" s="177"/>
      <c r="H3" s="177"/>
      <c r="I3" s="177"/>
      <c r="J3" s="177"/>
      <c r="K3" s="177"/>
      <c r="L3" s="177"/>
      <c r="M3" s="177"/>
      <c r="N3" s="177"/>
      <c r="O3" s="177"/>
      <c r="P3" s="177"/>
      <c r="Q3" s="168"/>
      <c r="R3" s="46"/>
      <c r="S3" s="69"/>
      <c r="T3" s="62" t="s">
        <v>11</v>
      </c>
      <c r="U3" s="64" t="s">
        <v>139</v>
      </c>
    </row>
    <row r="4" spans="1:21" s="1" customFormat="1" ht="19.5" customHeight="1" x14ac:dyDescent="0.2">
      <c r="A4" s="67"/>
      <c r="B4" s="68"/>
      <c r="C4" s="68"/>
      <c r="D4" s="177"/>
      <c r="E4" s="177"/>
      <c r="F4" s="177"/>
      <c r="G4" s="177"/>
      <c r="H4" s="177"/>
      <c r="I4" s="177"/>
      <c r="J4" s="177"/>
      <c r="K4" s="177"/>
      <c r="L4" s="177"/>
      <c r="M4" s="177"/>
      <c r="N4" s="177"/>
      <c r="O4" s="177"/>
      <c r="P4" s="177"/>
      <c r="Q4" s="168"/>
      <c r="R4" s="46"/>
      <c r="S4" s="69"/>
      <c r="T4" s="62" t="s">
        <v>86</v>
      </c>
      <c r="U4" s="63" t="s">
        <v>131</v>
      </c>
    </row>
    <row r="5" spans="1:21" s="1" customFormat="1" ht="29.25" customHeight="1" x14ac:dyDescent="0.2">
      <c r="A5" s="180" t="s">
        <v>151</v>
      </c>
      <c r="B5" s="180"/>
      <c r="C5" s="180"/>
      <c r="D5" s="166" t="s">
        <v>342</v>
      </c>
      <c r="E5" s="166"/>
      <c r="F5" s="166"/>
      <c r="G5" s="166"/>
      <c r="H5" s="71" t="s">
        <v>70</v>
      </c>
      <c r="I5" s="166" t="s">
        <v>343</v>
      </c>
      <c r="J5" s="166"/>
      <c r="K5" s="166"/>
      <c r="L5" s="166"/>
      <c r="M5" s="166"/>
      <c r="N5" s="166"/>
      <c r="O5" s="166"/>
      <c r="P5" s="166"/>
      <c r="Q5" s="166"/>
      <c r="R5" s="70" t="s">
        <v>71</v>
      </c>
      <c r="S5" s="171">
        <v>42053</v>
      </c>
      <c r="T5" s="172"/>
      <c r="U5" s="173"/>
    </row>
    <row r="6" spans="1:21" s="1" customFormat="1" ht="66" customHeight="1" x14ac:dyDescent="0.2">
      <c r="A6" s="181" t="s">
        <v>69</v>
      </c>
      <c r="B6" s="182"/>
      <c r="C6" s="183"/>
      <c r="D6" s="146" t="s">
        <v>355</v>
      </c>
      <c r="E6" s="146"/>
      <c r="F6" s="146"/>
      <c r="G6" s="146"/>
      <c r="H6" s="146"/>
      <c r="I6" s="146"/>
      <c r="J6" s="146"/>
      <c r="K6" s="146"/>
      <c r="L6" s="146"/>
      <c r="M6" s="146"/>
      <c r="N6" s="146"/>
      <c r="O6" s="146"/>
      <c r="P6" s="146"/>
      <c r="Q6" s="146"/>
      <c r="R6" s="146"/>
      <c r="S6" s="146"/>
      <c r="T6" s="146"/>
      <c r="U6" s="147"/>
    </row>
    <row r="7" spans="1:21" s="1" customFormat="1" ht="34.5" customHeight="1" x14ac:dyDescent="0.2">
      <c r="A7" s="116" t="s">
        <v>72</v>
      </c>
      <c r="B7" s="150" t="s">
        <v>116</v>
      </c>
      <c r="C7" s="151"/>
      <c r="D7" s="151"/>
      <c r="E7" s="151"/>
      <c r="F7" s="152"/>
      <c r="G7" s="150" t="s">
        <v>117</v>
      </c>
      <c r="H7" s="151"/>
      <c r="I7" s="152"/>
      <c r="J7" s="150" t="s">
        <v>102</v>
      </c>
      <c r="K7" s="151"/>
      <c r="L7" s="151"/>
      <c r="M7" s="151"/>
      <c r="N7" s="151"/>
      <c r="O7" s="151"/>
      <c r="P7" s="152"/>
      <c r="Q7" s="174" t="s">
        <v>110</v>
      </c>
      <c r="R7" s="150" t="s">
        <v>118</v>
      </c>
      <c r="S7" s="151"/>
      <c r="T7" s="151"/>
      <c r="U7" s="151"/>
    </row>
    <row r="8" spans="1:21" s="2" customFormat="1" ht="44.25" customHeight="1" x14ac:dyDescent="0.2">
      <c r="A8" s="117"/>
      <c r="B8" s="50" t="s">
        <v>101</v>
      </c>
      <c r="C8" s="50" t="s">
        <v>4</v>
      </c>
      <c r="D8" s="50" t="s">
        <v>0</v>
      </c>
      <c r="E8" s="50" t="s">
        <v>39</v>
      </c>
      <c r="F8" s="50" t="s">
        <v>40</v>
      </c>
      <c r="G8" s="50" t="s">
        <v>5</v>
      </c>
      <c r="H8" s="50" t="s">
        <v>6</v>
      </c>
      <c r="I8" s="50" t="s">
        <v>67</v>
      </c>
      <c r="J8" s="155" t="s">
        <v>7</v>
      </c>
      <c r="K8" s="156"/>
      <c r="L8" s="157"/>
      <c r="M8" s="51" t="s">
        <v>128</v>
      </c>
      <c r="N8" s="51" t="s">
        <v>16</v>
      </c>
      <c r="O8" s="51" t="s">
        <v>17</v>
      </c>
      <c r="P8" s="52" t="s">
        <v>99</v>
      </c>
      <c r="Q8" s="175"/>
      <c r="R8" s="33" t="s">
        <v>97</v>
      </c>
      <c r="S8" s="33" t="s">
        <v>100</v>
      </c>
      <c r="T8" s="57" t="s">
        <v>148</v>
      </c>
      <c r="U8" s="58" t="s">
        <v>41</v>
      </c>
    </row>
    <row r="9" spans="1:21" s="2" customFormat="1" ht="117" customHeight="1" x14ac:dyDescent="0.2">
      <c r="A9" s="148">
        <v>1</v>
      </c>
      <c r="B9" s="118" t="s">
        <v>187</v>
      </c>
      <c r="C9" s="118" t="s">
        <v>276</v>
      </c>
      <c r="D9" s="118" t="s">
        <v>277</v>
      </c>
      <c r="E9" s="118" t="s">
        <v>278</v>
      </c>
      <c r="F9" s="118" t="s">
        <v>279</v>
      </c>
      <c r="G9" s="153" t="s">
        <v>280</v>
      </c>
      <c r="H9" s="153" t="s">
        <v>271</v>
      </c>
      <c r="I9" s="144">
        <f>IF(AND(G9="ALTA",H9="ALTO"),9,IF(AND(G9="MEDIA",H9="ALTO"),6,IF(AND(G9="BAJA",H9="ALTO"),3,IF(AND(G9="ALTA",H9="MEDIO"),6,IF(AND(G9="MEDIA",H9="MEDIO"),4,IF(AND(G9="BAJA",H9="MEDIO"),2,IF(AND(G9="ALTA",H9="BAJO"),3,IF(AND(G9="MEDIA",H9="BAJO"),2,1))))))))</f>
        <v>9</v>
      </c>
      <c r="J9" s="53" t="s">
        <v>286</v>
      </c>
      <c r="K9" s="98">
        <f>IF(J9="Documentados Aplicados y Efectivos",1,IF(J9="No existen",5,IF(J9="No aplicados",4,IF(J9="Aplicados - No Efectivos",3,IF(J9="Aplicados efectivos y No Documentados",2,0)))))</f>
        <v>1</v>
      </c>
      <c r="L9" s="134">
        <f>ROUND(AVERAGEIF(K9:K11,"&gt;0"),0)</f>
        <v>1</v>
      </c>
      <c r="M9" s="110" t="s">
        <v>281</v>
      </c>
      <c r="N9" s="110" t="s">
        <v>282</v>
      </c>
      <c r="O9" s="110" t="s">
        <v>283</v>
      </c>
      <c r="P9" s="137">
        <f>ROUND((I9*L9),0)</f>
        <v>9</v>
      </c>
      <c r="Q9" s="131" t="str">
        <f>IF(P9&gt;=12,"GRAVE", IF(P9&lt;=3, "LEVE", "MODERADO"))</f>
        <v>MODERADO</v>
      </c>
      <c r="R9" s="100" t="s">
        <v>146</v>
      </c>
      <c r="S9" s="59" t="s">
        <v>356</v>
      </c>
      <c r="T9" s="59" t="s">
        <v>287</v>
      </c>
      <c r="U9" s="169" t="s">
        <v>290</v>
      </c>
    </row>
    <row r="10" spans="1:21" s="2" customFormat="1" ht="151.5" customHeight="1" x14ac:dyDescent="0.2">
      <c r="A10" s="149"/>
      <c r="B10" s="119"/>
      <c r="C10" s="119"/>
      <c r="D10" s="119"/>
      <c r="E10" s="119"/>
      <c r="F10" s="119"/>
      <c r="G10" s="154"/>
      <c r="H10" s="154"/>
      <c r="I10" s="145"/>
      <c r="J10" s="53" t="s">
        <v>286</v>
      </c>
      <c r="K10" s="98">
        <f t="shared" ref="K10:K26" si="0">IF(J10="Documentados Aplicados y Efectivos",1,IF(J10="No existen",5,IF(J10="No aplicados",4,IF(J10="Aplicados - No Efectivos",3,IF(J10="Aplicados efectivos y No Documentados",2,0)))))</f>
        <v>1</v>
      </c>
      <c r="L10" s="135"/>
      <c r="M10" s="110" t="s">
        <v>284</v>
      </c>
      <c r="N10" s="110" t="s">
        <v>282</v>
      </c>
      <c r="O10" s="110" t="s">
        <v>283</v>
      </c>
      <c r="P10" s="138"/>
      <c r="Q10" s="132"/>
      <c r="R10" s="100" t="s">
        <v>144</v>
      </c>
      <c r="S10" s="59" t="s">
        <v>288</v>
      </c>
      <c r="T10" s="59" t="s">
        <v>289</v>
      </c>
      <c r="U10" s="170"/>
    </row>
    <row r="11" spans="1:21" s="2" customFormat="1" ht="106.5" customHeight="1" x14ac:dyDescent="0.2">
      <c r="A11" s="149"/>
      <c r="B11" s="119"/>
      <c r="C11" s="119"/>
      <c r="D11" s="119"/>
      <c r="E11" s="119"/>
      <c r="F11" s="119"/>
      <c r="G11" s="154"/>
      <c r="H11" s="154"/>
      <c r="I11" s="145"/>
      <c r="J11" s="53" t="s">
        <v>286</v>
      </c>
      <c r="K11" s="98">
        <f t="shared" si="0"/>
        <v>1</v>
      </c>
      <c r="L11" s="136"/>
      <c r="M11" s="110" t="s">
        <v>285</v>
      </c>
      <c r="N11" s="110" t="s">
        <v>282</v>
      </c>
      <c r="O11" s="110" t="s">
        <v>283</v>
      </c>
      <c r="P11" s="138"/>
      <c r="Q11" s="132"/>
      <c r="R11" s="100" t="s">
        <v>144</v>
      </c>
      <c r="S11" s="59" t="s">
        <v>344</v>
      </c>
      <c r="T11" s="59" t="s">
        <v>345</v>
      </c>
      <c r="U11" s="170"/>
    </row>
    <row r="12" spans="1:21" s="2" customFormat="1" ht="87" customHeight="1" x14ac:dyDescent="0.2">
      <c r="A12" s="114">
        <v>2</v>
      </c>
      <c r="B12" s="118" t="s">
        <v>186</v>
      </c>
      <c r="C12" s="124" t="s">
        <v>346</v>
      </c>
      <c r="D12" s="126" t="s">
        <v>347</v>
      </c>
      <c r="E12" s="126" t="s">
        <v>348</v>
      </c>
      <c r="F12" s="126" t="s">
        <v>349</v>
      </c>
      <c r="G12" s="133" t="s">
        <v>232</v>
      </c>
      <c r="H12" s="133" t="s">
        <v>271</v>
      </c>
      <c r="I12" s="144">
        <f t="shared" ref="I12" si="1">IF(AND(G12="ALTA",H12="ALTO"),9,IF(AND(G12="MEDIA",H12="ALTO"),6,IF(AND(G12="BAJA",H12="ALTO"),3,IF(AND(G12="ALTA",H12="MEDIO"),6,IF(AND(G12="MEDIA",H12="MEDIO"),4,IF(AND(G12="BAJA",H12="MEDIO"),2,IF(AND(G12="ALTA",H12="BAJO"),3,IF(AND(G12="MEDIA",H12="BAJO"),2,
1))))))))</f>
        <v>3</v>
      </c>
      <c r="J12" s="53" t="s">
        <v>286</v>
      </c>
      <c r="K12" s="98">
        <f t="shared" si="0"/>
        <v>1</v>
      </c>
      <c r="L12" s="134">
        <f t="shared" ref="L12" si="2">ROUND(AVERAGEIF(K12:K14,"&gt;0"),0)</f>
        <v>1</v>
      </c>
      <c r="M12" s="110" t="s">
        <v>350</v>
      </c>
      <c r="N12" s="110" t="s">
        <v>295</v>
      </c>
      <c r="O12" s="110" t="s">
        <v>283</v>
      </c>
      <c r="P12" s="137">
        <f t="shared" ref="P12" si="3">ROUND((I12*L12),0)</f>
        <v>3</v>
      </c>
      <c r="Q12" s="131" t="str">
        <f t="shared" ref="Q12" si="4">IF(P12&gt;=12,"GRAVE", IF(P12&lt;=3, "LEVE", "MODERADO"))</f>
        <v>LEVE</v>
      </c>
      <c r="R12" s="100" t="s">
        <v>143</v>
      </c>
      <c r="S12" s="60" t="s">
        <v>299</v>
      </c>
      <c r="T12" s="60" t="s">
        <v>300</v>
      </c>
      <c r="U12" s="158" t="s">
        <v>301</v>
      </c>
    </row>
    <row r="13" spans="1:21" s="2" customFormat="1" ht="75" customHeight="1" x14ac:dyDescent="0.2">
      <c r="A13" s="114"/>
      <c r="B13" s="119"/>
      <c r="C13" s="125"/>
      <c r="D13" s="127" t="s">
        <v>291</v>
      </c>
      <c r="E13" s="127"/>
      <c r="F13" s="127" t="s">
        <v>292</v>
      </c>
      <c r="G13" s="133"/>
      <c r="H13" s="133"/>
      <c r="I13" s="145"/>
      <c r="J13" s="53" t="s">
        <v>286</v>
      </c>
      <c r="K13" s="98">
        <f t="shared" si="0"/>
        <v>1</v>
      </c>
      <c r="L13" s="135"/>
      <c r="M13" s="110" t="s">
        <v>351</v>
      </c>
      <c r="N13" s="110" t="s">
        <v>296</v>
      </c>
      <c r="O13" s="110" t="s">
        <v>283</v>
      </c>
      <c r="P13" s="138"/>
      <c r="Q13" s="132"/>
      <c r="R13" s="100" t="s">
        <v>143</v>
      </c>
      <c r="S13" s="60" t="s">
        <v>293</v>
      </c>
      <c r="T13" s="60" t="s">
        <v>300</v>
      </c>
      <c r="U13" s="158"/>
    </row>
    <row r="14" spans="1:21" s="2" customFormat="1" ht="81.75" customHeight="1" x14ac:dyDescent="0.2">
      <c r="A14" s="114"/>
      <c r="B14" s="119"/>
      <c r="C14" s="125"/>
      <c r="D14" s="128" t="s">
        <v>291</v>
      </c>
      <c r="E14" s="128"/>
      <c r="F14" s="128" t="s">
        <v>292</v>
      </c>
      <c r="G14" s="133"/>
      <c r="H14" s="133"/>
      <c r="I14" s="145"/>
      <c r="J14" s="53" t="s">
        <v>286</v>
      </c>
      <c r="K14" s="98">
        <f t="shared" si="0"/>
        <v>1</v>
      </c>
      <c r="L14" s="136"/>
      <c r="M14" s="110" t="s">
        <v>297</v>
      </c>
      <c r="N14" s="110" t="s">
        <v>298</v>
      </c>
      <c r="O14" s="110" t="s">
        <v>283</v>
      </c>
      <c r="P14" s="138"/>
      <c r="Q14" s="132"/>
      <c r="R14" s="100" t="s">
        <v>143</v>
      </c>
      <c r="S14" s="60" t="s">
        <v>294</v>
      </c>
      <c r="T14" s="60" t="s">
        <v>300</v>
      </c>
      <c r="U14" s="158"/>
    </row>
    <row r="15" spans="1:21" s="2" customFormat="1" ht="77.25" customHeight="1" x14ac:dyDescent="0.2">
      <c r="A15" s="114">
        <v>3</v>
      </c>
      <c r="B15" s="139" t="s">
        <v>185</v>
      </c>
      <c r="C15" s="143" t="s">
        <v>302</v>
      </c>
      <c r="D15" s="123" t="s">
        <v>303</v>
      </c>
      <c r="E15" s="123" t="s">
        <v>304</v>
      </c>
      <c r="F15" s="123" t="s">
        <v>305</v>
      </c>
      <c r="G15" s="133" t="s">
        <v>174</v>
      </c>
      <c r="H15" s="133" t="s">
        <v>271</v>
      </c>
      <c r="I15" s="144">
        <f t="shared" ref="I15" si="5">IF(AND(G15="ALTA",H15="ALTO"),9,IF(AND(G15="MEDIA",H15="ALTO"),6,IF(AND(G15="BAJA",H15="ALTO"),3,IF(AND(G15="ALTA",H15="MEDIO"),6,IF(AND(G15="MEDIA",H15="MEDIO"),4,IF(AND(G15="BAJA",H15="MEDIO"),2,IF(AND(G15="ALTA",H15="BAJO"),3,IF(AND(G15="MEDIA",H15="BAJO"),2,
1))))))))</f>
        <v>6</v>
      </c>
      <c r="J15" s="53" t="s">
        <v>286</v>
      </c>
      <c r="K15" s="98">
        <f t="shared" si="0"/>
        <v>1</v>
      </c>
      <c r="L15" s="134">
        <f t="shared" ref="L15" si="6">ROUND(AVERAGEIF(K15:K17,"&gt;0"),0)</f>
        <v>1</v>
      </c>
      <c r="M15" s="110" t="s">
        <v>308</v>
      </c>
      <c r="N15" s="110" t="s">
        <v>298</v>
      </c>
      <c r="O15" s="110" t="s">
        <v>283</v>
      </c>
      <c r="P15" s="137">
        <f t="shared" ref="P15" si="7">ROUND((I15*L15),0)</f>
        <v>6</v>
      </c>
      <c r="Q15" s="131" t="str">
        <f t="shared" ref="Q15" si="8">IF(P15&gt;=12,"GRAVE", IF(P15&lt;=3, "LEVE", "MODERADO"))</f>
        <v>MODERADO</v>
      </c>
      <c r="R15" s="100" t="s">
        <v>146</v>
      </c>
      <c r="S15" s="60" t="s">
        <v>313</v>
      </c>
      <c r="T15" s="60" t="s">
        <v>312</v>
      </c>
      <c r="U15" s="158" t="s">
        <v>314</v>
      </c>
    </row>
    <row r="16" spans="1:21" s="2" customFormat="1" ht="64.5" customHeight="1" x14ac:dyDescent="0.2">
      <c r="A16" s="114"/>
      <c r="B16" s="140"/>
      <c r="C16" s="143"/>
      <c r="D16" s="123"/>
      <c r="E16" s="123" t="s">
        <v>306</v>
      </c>
      <c r="F16" s="123" t="s">
        <v>307</v>
      </c>
      <c r="G16" s="133"/>
      <c r="H16" s="133"/>
      <c r="I16" s="145"/>
      <c r="J16" s="53" t="s">
        <v>286</v>
      </c>
      <c r="K16" s="98">
        <f t="shared" si="0"/>
        <v>1</v>
      </c>
      <c r="L16" s="135"/>
      <c r="M16" s="110" t="s">
        <v>309</v>
      </c>
      <c r="N16" s="110" t="s">
        <v>298</v>
      </c>
      <c r="O16" s="110" t="s">
        <v>283</v>
      </c>
      <c r="P16" s="138"/>
      <c r="Q16" s="132"/>
      <c r="R16" s="100"/>
      <c r="S16" s="60" t="s">
        <v>352</v>
      </c>
      <c r="T16" s="60" t="s">
        <v>352</v>
      </c>
      <c r="U16" s="158"/>
    </row>
    <row r="17" spans="1:21" s="2" customFormat="1" ht="64.5" customHeight="1" x14ac:dyDescent="0.2">
      <c r="A17" s="114"/>
      <c r="B17" s="140"/>
      <c r="C17" s="143"/>
      <c r="D17" s="123"/>
      <c r="E17" s="123" t="s">
        <v>306</v>
      </c>
      <c r="F17" s="123" t="s">
        <v>307</v>
      </c>
      <c r="G17" s="133"/>
      <c r="H17" s="133"/>
      <c r="I17" s="145"/>
      <c r="J17" s="53" t="s">
        <v>311</v>
      </c>
      <c r="K17" s="98">
        <f t="shared" si="0"/>
        <v>2</v>
      </c>
      <c r="L17" s="136"/>
      <c r="M17" s="110" t="s">
        <v>310</v>
      </c>
      <c r="N17" s="110" t="s">
        <v>282</v>
      </c>
      <c r="O17" s="110" t="s">
        <v>283</v>
      </c>
      <c r="P17" s="138"/>
      <c r="Q17" s="132"/>
      <c r="R17" s="100"/>
      <c r="S17" s="60" t="s">
        <v>352</v>
      </c>
      <c r="T17" s="60" t="s">
        <v>352</v>
      </c>
      <c r="U17" s="158"/>
    </row>
    <row r="18" spans="1:21" s="2" customFormat="1" ht="148.5" customHeight="1" x14ac:dyDescent="0.2">
      <c r="A18" s="114">
        <v>4</v>
      </c>
      <c r="B18" s="139" t="s">
        <v>179</v>
      </c>
      <c r="C18" s="143" t="s">
        <v>315</v>
      </c>
      <c r="D18" s="184" t="s">
        <v>321</v>
      </c>
      <c r="E18" s="179" t="s">
        <v>322</v>
      </c>
      <c r="F18" s="123" t="s">
        <v>316</v>
      </c>
      <c r="G18" s="133" t="s">
        <v>174</v>
      </c>
      <c r="H18" s="133" t="s">
        <v>272</v>
      </c>
      <c r="I18" s="144">
        <f t="shared" ref="I18" si="9">IF(AND(G18="ALTA",H18="ALTO"),9,IF(AND(G18="MEDIA",H18="ALTO"),6,IF(AND(G18="BAJA",H18="ALTO"),3,IF(AND(G18="ALTA",H18="MEDIO"),6,IF(AND(G18="MEDIA",H18="MEDIO"),4,IF(AND(G18="BAJA",H18="MEDIO"),2,IF(AND(G18="ALTA",H18="BAJO"),3,IF(AND(G18="MEDIA",H18="BAJO"),2,
1))))))))</f>
        <v>4</v>
      </c>
      <c r="J18" s="53" t="s">
        <v>311</v>
      </c>
      <c r="K18" s="98">
        <f t="shared" si="0"/>
        <v>2</v>
      </c>
      <c r="L18" s="134">
        <f t="shared" ref="L18" si="10">ROUND(AVERAGEIF(K18:K20,"&gt;0"),0)</f>
        <v>1</v>
      </c>
      <c r="M18" s="110" t="s">
        <v>324</v>
      </c>
      <c r="N18" s="110" t="s">
        <v>282</v>
      </c>
      <c r="O18" s="54" t="s">
        <v>283</v>
      </c>
      <c r="P18" s="137">
        <f t="shared" ref="P18" si="11">ROUND((I18*L18),0)</f>
        <v>4</v>
      </c>
      <c r="Q18" s="131" t="str">
        <f t="shared" ref="Q18" si="12">IF(P18&gt;=12,"GRAVE", IF(P18&lt;=3, "LEVE", "MODERADO"))</f>
        <v>MODERADO</v>
      </c>
      <c r="R18" s="100" t="s">
        <v>144</v>
      </c>
      <c r="S18" s="60" t="s">
        <v>328</v>
      </c>
      <c r="T18" s="60" t="s">
        <v>329</v>
      </c>
      <c r="U18" s="160" t="s">
        <v>331</v>
      </c>
    </row>
    <row r="19" spans="1:21" s="2" customFormat="1" ht="99.75" customHeight="1" x14ac:dyDescent="0.2">
      <c r="A19" s="114"/>
      <c r="B19" s="140"/>
      <c r="C19" s="143" t="s">
        <v>317</v>
      </c>
      <c r="D19" s="184" t="s">
        <v>318</v>
      </c>
      <c r="E19" s="179" t="s">
        <v>319</v>
      </c>
      <c r="F19" s="123" t="s">
        <v>320</v>
      </c>
      <c r="G19" s="133"/>
      <c r="H19" s="133"/>
      <c r="I19" s="145"/>
      <c r="J19" s="53" t="s">
        <v>286</v>
      </c>
      <c r="K19" s="98">
        <f t="shared" si="0"/>
        <v>1</v>
      </c>
      <c r="L19" s="135"/>
      <c r="M19" s="110" t="s">
        <v>323</v>
      </c>
      <c r="N19" s="110" t="s">
        <v>296</v>
      </c>
      <c r="O19" s="54" t="s">
        <v>283</v>
      </c>
      <c r="P19" s="138"/>
      <c r="Q19" s="132"/>
      <c r="R19" s="100" t="s">
        <v>144</v>
      </c>
      <c r="S19" s="60" t="s">
        <v>330</v>
      </c>
      <c r="T19" s="60" t="s">
        <v>300</v>
      </c>
      <c r="U19" s="160"/>
    </row>
    <row r="20" spans="1:21" s="2" customFormat="1" ht="64.5" customHeight="1" x14ac:dyDescent="0.2">
      <c r="A20" s="114"/>
      <c r="B20" s="142"/>
      <c r="C20" s="143" t="s">
        <v>317</v>
      </c>
      <c r="D20" s="184" t="s">
        <v>318</v>
      </c>
      <c r="E20" s="179" t="s">
        <v>319</v>
      </c>
      <c r="F20" s="123" t="s">
        <v>320</v>
      </c>
      <c r="G20" s="133"/>
      <c r="H20" s="133"/>
      <c r="I20" s="145"/>
      <c r="J20" s="53" t="s">
        <v>286</v>
      </c>
      <c r="K20" s="98">
        <f t="shared" si="0"/>
        <v>1</v>
      </c>
      <c r="L20" s="136"/>
      <c r="M20" s="54" t="s">
        <v>325</v>
      </c>
      <c r="N20" s="54" t="s">
        <v>326</v>
      </c>
      <c r="O20" s="54" t="s">
        <v>327</v>
      </c>
      <c r="P20" s="138"/>
      <c r="Q20" s="132"/>
      <c r="R20" s="100" t="s">
        <v>144</v>
      </c>
      <c r="S20" s="60"/>
      <c r="T20" s="60"/>
      <c r="U20" s="160"/>
    </row>
    <row r="21" spans="1:21" s="2" customFormat="1" ht="200.25" customHeight="1" x14ac:dyDescent="0.2">
      <c r="A21" s="114">
        <v>5</v>
      </c>
      <c r="B21" s="118" t="s">
        <v>175</v>
      </c>
      <c r="C21" s="129" t="s">
        <v>334</v>
      </c>
      <c r="D21" s="129" t="s">
        <v>335</v>
      </c>
      <c r="E21" s="139" t="s">
        <v>332</v>
      </c>
      <c r="F21" s="129" t="s">
        <v>333</v>
      </c>
      <c r="G21" s="133" t="s">
        <v>280</v>
      </c>
      <c r="H21" s="133" t="s">
        <v>273</v>
      </c>
      <c r="I21" s="144">
        <f t="shared" ref="I21" si="13">IF(AND(G21="ALTA",H21="ALTO"),9,IF(AND(G21="MEDIA",H21="ALTO"),6,IF(AND(G21="BAJA",H21="ALTO"),3,IF(AND(G21="ALTA",H21="MEDIO"),6,IF(AND(G21="MEDIA",H21="MEDIO"),4,IF(AND(G21="BAJA",H21="MEDIO"),2,IF(AND(G21="ALTA",H21="BAJO"),3,IF(AND(G21="MEDIA",H21="BAJO"),2,
1))))))))</f>
        <v>3</v>
      </c>
      <c r="J21" s="53" t="s">
        <v>357</v>
      </c>
      <c r="K21" s="98">
        <f t="shared" si="0"/>
        <v>3</v>
      </c>
      <c r="L21" s="134">
        <f t="shared" ref="L21" si="14">ROUND(AVERAGEIF(K21:K23,"&gt;0"),0)</f>
        <v>4</v>
      </c>
      <c r="M21" s="54" t="s">
        <v>354</v>
      </c>
      <c r="N21" s="54" t="s">
        <v>353</v>
      </c>
      <c r="O21" s="54" t="s">
        <v>283</v>
      </c>
      <c r="P21" s="137">
        <f t="shared" ref="P21" si="15">ROUND((I21*L21),0)</f>
        <v>12</v>
      </c>
      <c r="Q21" s="131" t="str">
        <f t="shared" ref="Q21" si="16">IF(P21&gt;=12,"GRAVE", IF(P21&lt;=3, "LEVE", "MODERADO"))</f>
        <v>GRAVE</v>
      </c>
      <c r="R21" s="100" t="s">
        <v>144</v>
      </c>
      <c r="S21" s="111" t="s">
        <v>372</v>
      </c>
      <c r="T21" s="111" t="s">
        <v>289</v>
      </c>
      <c r="U21" s="161" t="s">
        <v>336</v>
      </c>
    </row>
    <row r="22" spans="1:21" s="2" customFormat="1" ht="64.5" customHeight="1" x14ac:dyDescent="0.2">
      <c r="A22" s="114"/>
      <c r="B22" s="119"/>
      <c r="C22" s="129"/>
      <c r="D22" s="129"/>
      <c r="E22" s="140"/>
      <c r="F22" s="129"/>
      <c r="G22" s="133"/>
      <c r="H22" s="133"/>
      <c r="I22" s="145"/>
      <c r="J22" s="53" t="s">
        <v>98</v>
      </c>
      <c r="K22" s="98">
        <f t="shared" si="0"/>
        <v>5</v>
      </c>
      <c r="L22" s="135"/>
      <c r="M22" s="54"/>
      <c r="N22" s="54"/>
      <c r="O22" s="54"/>
      <c r="P22" s="138"/>
      <c r="Q22" s="132"/>
      <c r="R22" s="100" t="s">
        <v>144</v>
      </c>
      <c r="S22" s="111" t="s">
        <v>337</v>
      </c>
      <c r="T22" s="111" t="s">
        <v>289</v>
      </c>
      <c r="U22" s="161"/>
    </row>
    <row r="23" spans="1:21" s="2" customFormat="1" ht="67.5" customHeight="1" thickBot="1" x14ac:dyDescent="0.25">
      <c r="A23" s="114"/>
      <c r="B23" s="119"/>
      <c r="C23" s="130"/>
      <c r="D23" s="130"/>
      <c r="E23" s="141"/>
      <c r="F23" s="130"/>
      <c r="G23" s="133"/>
      <c r="H23" s="133"/>
      <c r="I23" s="145"/>
      <c r="J23" s="53" t="s">
        <v>98</v>
      </c>
      <c r="K23" s="98">
        <f t="shared" si="0"/>
        <v>5</v>
      </c>
      <c r="L23" s="136"/>
      <c r="M23" s="54" t="s">
        <v>352</v>
      </c>
      <c r="N23" s="54"/>
      <c r="O23" s="54"/>
      <c r="P23" s="138"/>
      <c r="Q23" s="132"/>
      <c r="R23" s="100" t="s">
        <v>146</v>
      </c>
      <c r="S23" s="112" t="s">
        <v>338</v>
      </c>
      <c r="T23" s="111" t="s">
        <v>339</v>
      </c>
      <c r="U23" s="162"/>
    </row>
    <row r="24" spans="1:21" s="2" customFormat="1" ht="162" customHeight="1" x14ac:dyDescent="0.2">
      <c r="A24" s="114">
        <v>6</v>
      </c>
      <c r="B24" s="118" t="s">
        <v>184</v>
      </c>
      <c r="C24" s="121" t="s">
        <v>371</v>
      </c>
      <c r="D24" s="121" t="s">
        <v>358</v>
      </c>
      <c r="E24" s="118" t="s">
        <v>359</v>
      </c>
      <c r="F24" s="121" t="s">
        <v>360</v>
      </c>
      <c r="G24" s="133" t="s">
        <v>174</v>
      </c>
      <c r="H24" s="133" t="s">
        <v>272</v>
      </c>
      <c r="I24" s="144">
        <f t="shared" ref="I24" si="17">IF(AND(G24="ALTA",H24="ALTO"),9,IF(AND(G24="MEDIA",H24="ALTO"),6,IF(AND(G24="BAJA",H24="ALTO"),3,IF(AND(G24="ALTA",H24="MEDIO"),6,IF(AND(G24="MEDIA",H24="MEDIO"),4,IF(AND(G24="BAJA",H24="MEDIO"),2,IF(AND(G24="ALTA",H24="BAJO"),3,IF(AND(G24="MEDIA",H24="BAJO"),2,
1))))))))</f>
        <v>4</v>
      </c>
      <c r="J24" s="53" t="s">
        <v>286</v>
      </c>
      <c r="K24" s="98">
        <f t="shared" si="0"/>
        <v>1</v>
      </c>
      <c r="L24" s="134">
        <f t="shared" ref="L24" si="18">ROUND(AVERAGEIF(K24:K26,"&gt;0"),0)</f>
        <v>1</v>
      </c>
      <c r="M24" s="54" t="s">
        <v>361</v>
      </c>
      <c r="N24" s="54" t="s">
        <v>282</v>
      </c>
      <c r="O24" s="54" t="s">
        <v>327</v>
      </c>
      <c r="P24" s="137">
        <f t="shared" ref="P24" si="19">ROUND((I24*L24),0)</f>
        <v>4</v>
      </c>
      <c r="Q24" s="131" t="str">
        <f t="shared" ref="Q24" si="20">IF(P24&gt;=12,"GRAVE", IF(P24&lt;=3, "LEVE", "MODERADO"))</f>
        <v>MODERADO</v>
      </c>
      <c r="R24" s="100" t="s">
        <v>146</v>
      </c>
      <c r="S24" s="60" t="s">
        <v>365</v>
      </c>
      <c r="T24" s="60" t="s">
        <v>368</v>
      </c>
      <c r="U24" s="158" t="s">
        <v>370</v>
      </c>
    </row>
    <row r="25" spans="1:21" s="2" customFormat="1" ht="63" customHeight="1" x14ac:dyDescent="0.2">
      <c r="A25" s="114"/>
      <c r="B25" s="119"/>
      <c r="C25" s="121"/>
      <c r="D25" s="121"/>
      <c r="E25" s="119"/>
      <c r="F25" s="121"/>
      <c r="G25" s="133"/>
      <c r="H25" s="133"/>
      <c r="I25" s="145"/>
      <c r="J25" s="53" t="s">
        <v>286</v>
      </c>
      <c r="K25" s="98">
        <f t="shared" si="0"/>
        <v>1</v>
      </c>
      <c r="L25" s="135"/>
      <c r="M25" s="54" t="s">
        <v>362</v>
      </c>
      <c r="N25" s="54" t="s">
        <v>282</v>
      </c>
      <c r="O25" s="54" t="s">
        <v>283</v>
      </c>
      <c r="P25" s="138"/>
      <c r="Q25" s="132"/>
      <c r="R25" s="100" t="s">
        <v>146</v>
      </c>
      <c r="S25" s="60" t="s">
        <v>366</v>
      </c>
      <c r="T25" s="60" t="s">
        <v>369</v>
      </c>
      <c r="U25" s="158"/>
    </row>
    <row r="26" spans="1:21" s="2" customFormat="1" ht="100.5" customHeight="1" thickBot="1" x14ac:dyDescent="0.25">
      <c r="A26" s="115"/>
      <c r="B26" s="120"/>
      <c r="C26" s="122"/>
      <c r="D26" s="122"/>
      <c r="E26" s="120"/>
      <c r="F26" s="122"/>
      <c r="G26" s="178"/>
      <c r="H26" s="178"/>
      <c r="I26" s="165"/>
      <c r="J26" s="55" t="s">
        <v>286</v>
      </c>
      <c r="K26" s="99">
        <f t="shared" si="0"/>
        <v>1</v>
      </c>
      <c r="L26" s="176"/>
      <c r="M26" s="56" t="s">
        <v>363</v>
      </c>
      <c r="N26" s="56" t="s">
        <v>364</v>
      </c>
      <c r="O26" s="56" t="s">
        <v>283</v>
      </c>
      <c r="P26" s="163"/>
      <c r="Q26" s="164"/>
      <c r="R26" s="101" t="s">
        <v>146</v>
      </c>
      <c r="S26" s="61" t="s">
        <v>367</v>
      </c>
      <c r="T26" s="60" t="s">
        <v>369</v>
      </c>
      <c r="U26" s="159"/>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D6:U6"/>
    <mergeCell ref="A9:A11"/>
    <mergeCell ref="B9:B11"/>
    <mergeCell ref="J7:P7"/>
    <mergeCell ref="R7:U7"/>
    <mergeCell ref="F9:F11"/>
    <mergeCell ref="G9:G11"/>
    <mergeCell ref="H9:H11"/>
    <mergeCell ref="I9:I11"/>
    <mergeCell ref="J8:L8"/>
    <mergeCell ref="L9:L11"/>
    <mergeCell ref="P12:P14"/>
    <mergeCell ref="H18:H20"/>
    <mergeCell ref="B18:B20"/>
    <mergeCell ref="B15:B17"/>
    <mergeCell ref="C15:C17"/>
    <mergeCell ref="E12:E14"/>
    <mergeCell ref="I12:I14"/>
    <mergeCell ref="L12:L14"/>
    <mergeCell ref="C18:C20"/>
    <mergeCell ref="Q21:Q23"/>
    <mergeCell ref="Q18:Q20"/>
    <mergeCell ref="E15:E17"/>
    <mergeCell ref="F15:F17"/>
    <mergeCell ref="G15:G17"/>
    <mergeCell ref="L21:L23"/>
    <mergeCell ref="L15:L17"/>
    <mergeCell ref="P21:P23"/>
    <mergeCell ref="F21:F23"/>
    <mergeCell ref="E21:E23"/>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s>
  <phoneticPr fontId="3" type="noConversion"/>
  <conditionalFormatting sqref="J9:J26 O18:O19 M20:O20 M22:O26 N21:O21">
    <cfRule type="containsText" dxfId="59" priority="101" stopIfTrue="1" operator="containsText" text="3">
      <formula>NOT(ISERROR(SEARCH("3",J9)))</formula>
    </cfRule>
    <cfRule type="containsText" dxfId="58" priority="102" stopIfTrue="1" operator="containsText" text="3">
      <formula>NOT(ISERROR(SEARCH("3",J9)))</formula>
    </cfRule>
    <cfRule type="containsText" dxfId="57" priority="105" stopIfTrue="1" operator="containsText" text="1">
      <formula>NOT(ISERROR(SEARCH("1",J9)))</formula>
    </cfRule>
  </conditionalFormatting>
  <conditionalFormatting sqref="G9:G26">
    <cfRule type="containsText" dxfId="56" priority="57" operator="containsText" text="MEDIA">
      <formula>NOT(ISERROR(SEARCH("MEDIA",G9)))</formula>
    </cfRule>
    <cfRule type="containsText" dxfId="55" priority="58" operator="containsText" text="ALTA">
      <formula>NOT(ISERROR(SEARCH("ALTA",G9)))</formula>
    </cfRule>
    <cfRule type="containsText" dxfId="54" priority="59" operator="containsText" text="BAJA">
      <formula>NOT(ISERROR(SEARCH("BAJA",G9)))</formula>
    </cfRule>
  </conditionalFormatting>
  <conditionalFormatting sqref="H9:H26">
    <cfRule type="containsText" dxfId="53" priority="54" operator="containsText" text="MEDIO">
      <formula>NOT(ISERROR(SEARCH("MEDIO",H9)))</formula>
    </cfRule>
    <cfRule type="containsText" dxfId="52" priority="55" operator="containsText" text="ALTO">
      <formula>NOT(ISERROR(SEARCH("ALTO",H9)))</formula>
    </cfRule>
    <cfRule type="containsText" dxfId="51" priority="56" operator="containsText" text="BAJO">
      <formula>NOT(ISERROR(SEARCH("BAJO",H9)))</formula>
    </cfRule>
  </conditionalFormatting>
  <conditionalFormatting sqref="J9:J26">
    <cfRule type="cellIs" dxfId="50" priority="45" operator="between">
      <formula>2</formula>
      <formula>3</formula>
    </cfRule>
  </conditionalFormatting>
  <conditionalFormatting sqref="I9:I26">
    <cfRule type="cellIs" dxfId="49" priority="28" operator="equal">
      <formula>1</formula>
    </cfRule>
    <cfRule type="cellIs" dxfId="48" priority="29" stopIfTrue="1" operator="between">
      <formula>2</formula>
      <formula>4</formula>
    </cfRule>
    <cfRule type="cellIs" dxfId="47" priority="30" operator="greaterThanOrEqual">
      <formula>6</formula>
    </cfRule>
  </conditionalFormatting>
  <conditionalFormatting sqref="P9:P26">
    <cfRule type="cellIs" dxfId="46" priority="25" operator="lessThanOrEqual">
      <formula>3</formula>
    </cfRule>
    <cfRule type="cellIs" dxfId="45" priority="26" stopIfTrue="1" operator="between">
      <formula>4</formula>
      <formula>10</formula>
    </cfRule>
    <cfRule type="cellIs" dxfId="44" priority="27" operator="greaterThanOrEqual">
      <formula>10</formula>
    </cfRule>
  </conditionalFormatting>
  <conditionalFormatting sqref="Q9:Q26">
    <cfRule type="cellIs" dxfId="43" priority="22" operator="equal">
      <formula>"LEVE"</formula>
    </cfRule>
    <cfRule type="cellIs" dxfId="42" priority="23" operator="equal">
      <formula>"MODERADO"</formula>
    </cfRule>
    <cfRule type="cellIs" dxfId="41" priority="24" operator="equal">
      <formula>"GRAVE"</formula>
    </cfRule>
  </conditionalFormatting>
  <conditionalFormatting sqref="M9:O11">
    <cfRule type="containsText" dxfId="40" priority="19" stopIfTrue="1" operator="containsText" text="3">
      <formula>NOT(ISERROR(SEARCH("3",M9)))</formula>
    </cfRule>
    <cfRule type="containsText" dxfId="39" priority="20" stopIfTrue="1" operator="containsText" text="3">
      <formula>NOT(ISERROR(SEARCH("3",M9)))</formula>
    </cfRule>
    <cfRule type="containsText" dxfId="38" priority="21" stopIfTrue="1" operator="containsText" text="1">
      <formula>NOT(ISERROR(SEARCH("1",M9)))</formula>
    </cfRule>
  </conditionalFormatting>
  <conditionalFormatting sqref="M12:O14">
    <cfRule type="containsText" dxfId="37" priority="16" stopIfTrue="1" operator="containsText" text="3">
      <formula>NOT(ISERROR(SEARCH("3",M12)))</formula>
    </cfRule>
    <cfRule type="containsText" dxfId="36" priority="17" stopIfTrue="1" operator="containsText" text="3">
      <formula>NOT(ISERROR(SEARCH("3",M12)))</formula>
    </cfRule>
    <cfRule type="containsText" dxfId="35" priority="18" stopIfTrue="1" operator="containsText" text="1">
      <formula>NOT(ISERROR(SEARCH("1",M12)))</formula>
    </cfRule>
  </conditionalFormatting>
  <conditionalFormatting sqref="M15:O15 N16:O17">
    <cfRule type="containsText" dxfId="34" priority="13" stopIfTrue="1" operator="containsText" text="3">
      <formula>NOT(ISERROR(SEARCH("3",M15)))</formula>
    </cfRule>
    <cfRule type="containsText" dxfId="33" priority="14" stopIfTrue="1" operator="containsText" text="3">
      <formula>NOT(ISERROR(SEARCH("3",M15)))</formula>
    </cfRule>
    <cfRule type="containsText" dxfId="32" priority="15" stopIfTrue="1" operator="containsText" text="1">
      <formula>NOT(ISERROR(SEARCH("1",M15)))</formula>
    </cfRule>
  </conditionalFormatting>
  <conditionalFormatting sqref="M16:M17">
    <cfRule type="containsText" dxfId="31" priority="10" stopIfTrue="1" operator="containsText" text="3">
      <formula>NOT(ISERROR(SEARCH("3",M16)))</formula>
    </cfRule>
    <cfRule type="containsText" dxfId="30" priority="11" stopIfTrue="1" operator="containsText" text="3">
      <formula>NOT(ISERROR(SEARCH("3",M16)))</formula>
    </cfRule>
    <cfRule type="containsText" dxfId="29" priority="12" stopIfTrue="1" operator="containsText" text="1">
      <formula>NOT(ISERROR(SEARCH("1",M16)))</formula>
    </cfRule>
  </conditionalFormatting>
  <conditionalFormatting sqref="M18:N19">
    <cfRule type="containsText" dxfId="28" priority="7" stopIfTrue="1" operator="containsText" text="3">
      <formula>NOT(ISERROR(SEARCH("3",M18)))</formula>
    </cfRule>
    <cfRule type="containsText" dxfId="27" priority="8" stopIfTrue="1" operator="containsText" text="3">
      <formula>NOT(ISERROR(SEARCH("3",M18)))</formula>
    </cfRule>
    <cfRule type="containsText" dxfId="26" priority="9" stopIfTrue="1" operator="containsText" text="1">
      <formula>NOT(ISERROR(SEARCH("1",M18)))</formula>
    </cfRule>
  </conditionalFormatting>
  <conditionalFormatting sqref="M21">
    <cfRule type="containsText" dxfId="25" priority="1" stopIfTrue="1" operator="containsText" text="3">
      <formula>NOT(ISERROR(SEARCH("3",M21)))</formula>
    </cfRule>
    <cfRule type="containsText" dxfId="24" priority="2" stopIfTrue="1" operator="containsText" text="3">
      <formula>NOT(ISERROR(SEARCH("3",M21)))</formula>
    </cfRule>
    <cfRule type="containsText" dxfId="23" priority="3" stopIfTrue="1" operator="containsText" text="1">
      <formula>NOT(ISERROR(SEARCH("1",M21)))</formula>
    </cfRule>
  </conditionalFormatting>
  <dataValidations xWindow="523" yWindow="579"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Periodicidad" prompt="Determine los intervalos en los cuales aplica el control" sqref="N9:N26">
      <formula1>"Anual, Semestral, Trimestral, Bimestral, Mensual, Quincenal, Semanal, Diaria,Otra"</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0" zoomScaleNormal="80" zoomScaleSheetLayoutView="130" workbookViewId="0">
      <pane xSplit="3" ySplit="8" topLeftCell="I21" activePane="bottomRight" state="frozen"/>
      <selection pane="topRight" activeCell="D1" sqref="D1"/>
      <selection pane="bottomLeft" activeCell="A9" sqref="A9"/>
      <selection pane="bottomRight" activeCell="J23" sqref="J23:L23"/>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5"/>
      <c r="D1" s="45"/>
      <c r="E1" s="45"/>
      <c r="F1" s="45"/>
      <c r="G1" s="45"/>
      <c r="H1" s="45"/>
      <c r="I1" s="45"/>
      <c r="J1" s="45"/>
      <c r="K1" s="45"/>
      <c r="L1" s="45"/>
      <c r="M1" s="72"/>
      <c r="N1" s="72"/>
      <c r="O1" s="72"/>
      <c r="P1" s="26" t="s">
        <v>87</v>
      </c>
      <c r="Q1" s="27" t="s">
        <v>88</v>
      </c>
    </row>
    <row r="2" spans="1:17" s="5" customFormat="1" ht="18.75" customHeight="1" x14ac:dyDescent="0.2">
      <c r="A2" s="22"/>
      <c r="C2" s="177" t="s">
        <v>95</v>
      </c>
      <c r="D2" s="177"/>
      <c r="E2" s="177"/>
      <c r="F2" s="177"/>
      <c r="G2" s="177"/>
      <c r="H2" s="177"/>
      <c r="I2" s="177"/>
      <c r="J2" s="177"/>
      <c r="K2" s="177"/>
      <c r="L2" s="177"/>
      <c r="M2" s="73"/>
      <c r="N2" s="73"/>
      <c r="O2" s="73"/>
      <c r="P2" s="26" t="s">
        <v>10</v>
      </c>
      <c r="Q2" s="27">
        <v>2</v>
      </c>
    </row>
    <row r="3" spans="1:17" s="5" customFormat="1" ht="18.75" customHeight="1" x14ac:dyDescent="0.2">
      <c r="A3" s="22"/>
      <c r="C3" s="177" t="s">
        <v>75</v>
      </c>
      <c r="D3" s="177"/>
      <c r="E3" s="177"/>
      <c r="F3" s="177"/>
      <c r="G3" s="177"/>
      <c r="H3" s="177"/>
      <c r="I3" s="177"/>
      <c r="J3" s="177"/>
      <c r="K3" s="177"/>
      <c r="L3" s="177"/>
      <c r="M3" s="73"/>
      <c r="N3" s="73"/>
      <c r="O3" s="73"/>
      <c r="P3" s="26" t="s">
        <v>11</v>
      </c>
      <c r="Q3" s="28" t="s">
        <v>139</v>
      </c>
    </row>
    <row r="4" spans="1:17" s="5" customFormat="1" ht="18.75" customHeight="1" x14ac:dyDescent="0.2">
      <c r="A4" s="22"/>
      <c r="C4" s="168"/>
      <c r="D4" s="168"/>
      <c r="E4" s="168"/>
      <c r="F4" s="168"/>
      <c r="G4" s="168"/>
      <c r="H4" s="168"/>
      <c r="I4" s="168"/>
      <c r="J4" s="168"/>
      <c r="K4" s="168"/>
      <c r="L4" s="168"/>
      <c r="M4" s="73"/>
      <c r="N4" s="73"/>
      <c r="O4" s="73"/>
      <c r="P4" s="26" t="s">
        <v>86</v>
      </c>
      <c r="Q4" s="27" t="s">
        <v>12</v>
      </c>
    </row>
    <row r="5" spans="1:17" s="1" customFormat="1" ht="29.25" customHeight="1" x14ac:dyDescent="0.2">
      <c r="A5" s="180" t="str">
        <f>'01-Mapa de riesgo'!A5:C5</f>
        <v xml:space="preserve">PROCESO (Usuario Metodología)  </v>
      </c>
      <c r="B5" s="180"/>
      <c r="C5" s="180"/>
      <c r="D5" s="210" t="str">
        <f>'01-Mapa de riesgo'!D5:G5</f>
        <v>Planeación</v>
      </c>
      <c r="E5" s="210"/>
      <c r="F5" s="210"/>
      <c r="G5" s="210"/>
      <c r="H5" s="24" t="s">
        <v>70</v>
      </c>
      <c r="I5" s="211" t="str">
        <f>'01-Mapa de riesgo'!I5:Q5</f>
        <v>Francisco Antonio Uribe Gómez</v>
      </c>
      <c r="J5" s="212"/>
      <c r="K5" s="212"/>
      <c r="L5" s="212"/>
      <c r="M5" s="212"/>
      <c r="N5" s="212"/>
      <c r="O5" s="213"/>
      <c r="P5" s="29" t="s">
        <v>8</v>
      </c>
      <c r="Q5" s="25"/>
    </row>
    <row r="6" spans="1:17" s="1" customFormat="1" ht="66" customHeight="1" thickBot="1" x14ac:dyDescent="0.25">
      <c r="A6" s="208" t="str">
        <f>'01-Mapa de riesgo'!A6:C6</f>
        <v>OBJETIVO DEL PROCESO (Usuario Metodología):</v>
      </c>
      <c r="B6" s="182"/>
      <c r="C6" s="182"/>
      <c r="D6" s="215"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15"/>
      <c r="F6" s="215"/>
      <c r="G6" s="215"/>
      <c r="H6" s="215"/>
      <c r="I6" s="215"/>
      <c r="J6" s="215"/>
      <c r="K6" s="215"/>
      <c r="L6" s="215"/>
      <c r="M6" s="215"/>
      <c r="N6" s="215"/>
      <c r="O6" s="215"/>
      <c r="P6" s="215"/>
      <c r="Q6" s="216"/>
    </row>
    <row r="7" spans="1:17" s="1" customFormat="1" ht="45" customHeight="1" x14ac:dyDescent="0.2">
      <c r="A7" s="209" t="s">
        <v>73</v>
      </c>
      <c r="B7" s="202" t="s">
        <v>115</v>
      </c>
      <c r="C7" s="203"/>
      <c r="D7" s="203"/>
      <c r="E7" s="203"/>
      <c r="F7" s="204"/>
      <c r="G7" s="201" t="s">
        <v>110</v>
      </c>
      <c r="H7" s="201" t="s">
        <v>2</v>
      </c>
      <c r="I7" s="214" t="s">
        <v>150</v>
      </c>
      <c r="J7" s="202" t="s">
        <v>14</v>
      </c>
      <c r="K7" s="203"/>
      <c r="L7" s="204"/>
      <c r="M7" s="214" t="s">
        <v>3</v>
      </c>
      <c r="N7" s="202" t="s">
        <v>15</v>
      </c>
      <c r="O7" s="203"/>
      <c r="P7" s="204"/>
      <c r="Q7" s="217" t="s">
        <v>3</v>
      </c>
    </row>
    <row r="8" spans="1:17" s="2" customFormat="1" ht="36.75" customHeight="1" x14ac:dyDescent="0.2">
      <c r="A8" s="117"/>
      <c r="B8" s="33" t="s">
        <v>101</v>
      </c>
      <c r="C8" s="33" t="s">
        <v>4</v>
      </c>
      <c r="D8" s="33" t="s">
        <v>0</v>
      </c>
      <c r="E8" s="33" t="s">
        <v>74</v>
      </c>
      <c r="F8" s="33" t="s">
        <v>1</v>
      </c>
      <c r="G8" s="175"/>
      <c r="H8" s="175"/>
      <c r="I8" s="174"/>
      <c r="J8" s="205"/>
      <c r="K8" s="206"/>
      <c r="L8" s="207"/>
      <c r="M8" s="174"/>
      <c r="N8" s="205"/>
      <c r="O8" s="206"/>
      <c r="P8" s="207"/>
      <c r="Q8" s="218"/>
    </row>
    <row r="9" spans="1:17" s="2" customFormat="1" ht="62.45" customHeight="1" x14ac:dyDescent="0.2">
      <c r="A9" s="188">
        <v>1</v>
      </c>
      <c r="B9" s="200" t="str">
        <f>'01-Mapa de riesgo'!B9:B11</f>
        <v>Transparencia</v>
      </c>
      <c r="C9" s="186" t="str">
        <f>'01-Mapa de riesgo'!C9:C11</f>
        <v xml:space="preserve">Ejecución inadecuada de proyectos (contratos, Ordenes de trabajo, proyectos de operación comercial)
</v>
      </c>
      <c r="D9" s="186" t="str">
        <f>'01-Mapa de riesgo'!D9:D11</f>
        <v xml:space="preserve">La posibilidd de incumplimiento en la  ejecución de proyectos (contratos, Ordenes de trabajo, proyectos de operación comercial) en su proceso y en la obtención de  resutados satisfactorios </v>
      </c>
      <c r="E9" s="186"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186" t="str">
        <f>'01-Mapa de riesgo'!F9:F11</f>
        <v xml:space="preserve">Hallazgos pr parte de entes de control
Detrimiento patrimonial
Incumplimiento de resultados
Reprocesos 
Clientes insatisfechos
Deterioro de la imagen institucional
Sobrecostos </v>
      </c>
      <c r="G9" s="187" t="str">
        <f>'01-Mapa de riesgo'!Q9:Q11</f>
        <v>MODERADO</v>
      </c>
      <c r="H9" s="34" t="str">
        <f>'01-Mapa de riesgo'!R9:R11</f>
        <v>COMPARTIR</v>
      </c>
      <c r="I9" s="144" t="str">
        <f t="shared" ref="I9" si="0">IF(G9="GRAVE","Debe formularse",IF(G9="MODERADO", "Si el proceso lo requiere","NO"))</f>
        <v>Si el proceso lo requiere</v>
      </c>
      <c r="J9" s="121"/>
      <c r="K9" s="121"/>
      <c r="L9" s="121"/>
      <c r="M9" s="30"/>
      <c r="N9" s="193"/>
      <c r="O9" s="194"/>
      <c r="P9" s="195"/>
      <c r="Q9" s="74"/>
    </row>
    <row r="10" spans="1:17" s="2" customFormat="1" ht="62.45" customHeight="1" x14ac:dyDescent="0.2">
      <c r="A10" s="188"/>
      <c r="B10" s="190"/>
      <c r="C10" s="186"/>
      <c r="D10" s="186"/>
      <c r="E10" s="186"/>
      <c r="F10" s="186"/>
      <c r="G10" s="187"/>
      <c r="H10" s="34" t="str">
        <f>'01-Mapa de riesgo'!R10:R12</f>
        <v>REDUCIR</v>
      </c>
      <c r="I10" s="145"/>
      <c r="J10" s="121"/>
      <c r="K10" s="121"/>
      <c r="L10" s="121"/>
      <c r="M10" s="30"/>
      <c r="N10" s="193"/>
      <c r="O10" s="194"/>
      <c r="P10" s="195"/>
      <c r="Q10" s="74"/>
    </row>
    <row r="11" spans="1:17" s="2" customFormat="1" ht="62.45" customHeight="1" x14ac:dyDescent="0.2">
      <c r="A11" s="188"/>
      <c r="B11" s="190"/>
      <c r="C11" s="186"/>
      <c r="D11" s="186"/>
      <c r="E11" s="186"/>
      <c r="F11" s="186"/>
      <c r="G11" s="187"/>
      <c r="H11" s="34" t="str">
        <f>'01-Mapa de riesgo'!R11:R13</f>
        <v>REDUCIR</v>
      </c>
      <c r="I11" s="185"/>
      <c r="J11" s="193"/>
      <c r="K11" s="194"/>
      <c r="L11" s="195"/>
      <c r="M11" s="30"/>
      <c r="N11" s="193"/>
      <c r="O11" s="194"/>
      <c r="P11" s="195"/>
      <c r="Q11" s="74"/>
    </row>
    <row r="12" spans="1:17" s="2" customFormat="1" ht="62.45" customHeight="1" x14ac:dyDescent="0.2">
      <c r="A12" s="188">
        <v>2</v>
      </c>
      <c r="B12" s="190" t="str">
        <f>'01-Mapa de riesgo'!B12:B14</f>
        <v>Información</v>
      </c>
      <c r="C12" s="186" t="str">
        <f>'01-Mapa de riesgo'!C12:C14</f>
        <v>Afectación de los activos de información  físicos y magnéticos de la oficina de planeación, por el manejo inadecuado de los mismso</v>
      </c>
      <c r="D12" s="186"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186" t="str">
        <f>'01-Mapa de riesgo'!E12:E14</f>
        <v xml:space="preserve">Falta de capacitación, sistematización y espacio físico 
Falta de organización en los archivos fisicos y magneticos por parte de los funcionarios 
Acceso de particulares de forma indiscriminada en la oficina </v>
      </c>
      <c r="F12" s="186" t="str">
        <f>'01-Mapa de riesgo'!F12:F14</f>
        <v>Demoras en la entrega de información.
Obstáculos para ejecución de proyectos y perdida de información.
Hallazgos por parte de las diferentes auditorías realizadas a la oficina.
Costo asociado con la recuperación de la información</v>
      </c>
      <c r="G12" s="187" t="str">
        <f>'01-Mapa de riesgo'!Q12:Q14</f>
        <v>LEVE</v>
      </c>
      <c r="H12" s="34" t="str">
        <f>'01-Mapa de riesgo'!R12:R14</f>
        <v>ASUMIR</v>
      </c>
      <c r="I12" s="144" t="str">
        <f t="shared" ref="I12:I24" si="1">IF(G12="GRAVE","Debe formularse",IF(G12="MODERADO", "Si el proceso lo requiere","NO"))</f>
        <v>NO</v>
      </c>
      <c r="J12" s="193"/>
      <c r="K12" s="194"/>
      <c r="L12" s="195"/>
      <c r="M12" s="30"/>
      <c r="N12" s="193"/>
      <c r="O12" s="194"/>
      <c r="P12" s="195"/>
      <c r="Q12" s="74"/>
    </row>
    <row r="13" spans="1:17" s="2" customFormat="1" ht="62.45" customHeight="1" x14ac:dyDescent="0.2">
      <c r="A13" s="188"/>
      <c r="B13" s="190"/>
      <c r="C13" s="186"/>
      <c r="D13" s="186"/>
      <c r="E13" s="186"/>
      <c r="F13" s="186"/>
      <c r="G13" s="187"/>
      <c r="H13" s="34" t="str">
        <f>'01-Mapa de riesgo'!R13:R15</f>
        <v>ASUMIR</v>
      </c>
      <c r="I13" s="145"/>
      <c r="J13" s="193"/>
      <c r="K13" s="194"/>
      <c r="L13" s="195"/>
      <c r="M13" s="30"/>
      <c r="N13" s="193"/>
      <c r="O13" s="194"/>
      <c r="P13" s="195"/>
      <c r="Q13" s="74"/>
    </row>
    <row r="14" spans="1:17" s="2" customFormat="1" ht="62.45" customHeight="1" x14ac:dyDescent="0.2">
      <c r="A14" s="188"/>
      <c r="B14" s="190"/>
      <c r="C14" s="186"/>
      <c r="D14" s="186"/>
      <c r="E14" s="186"/>
      <c r="F14" s="186"/>
      <c r="G14" s="187"/>
      <c r="H14" s="34" t="str">
        <f>'01-Mapa de riesgo'!R14:R16</f>
        <v>ASUMIR</v>
      </c>
      <c r="I14" s="185"/>
      <c r="J14" s="193"/>
      <c r="K14" s="194"/>
      <c r="L14" s="195"/>
      <c r="M14" s="30"/>
      <c r="N14" s="193"/>
      <c r="O14" s="194"/>
      <c r="P14" s="195"/>
      <c r="Q14" s="74"/>
    </row>
    <row r="15" spans="1:17" s="2" customFormat="1" ht="62.45" customHeight="1" x14ac:dyDescent="0.2">
      <c r="A15" s="188">
        <v>3</v>
      </c>
      <c r="B15" s="190" t="str">
        <f>'01-Mapa de riesgo'!B15:B17</f>
        <v>Tecnología</v>
      </c>
      <c r="C15" s="186" t="str">
        <f>'01-Mapa de riesgo'!C15:C17</f>
        <v xml:space="preserve">Sistemas de información inadecuados para fuentes de información y  la toma de decisiones </v>
      </c>
      <c r="D15" s="186" t="str">
        <f>'01-Mapa de riesgo'!D15:D17</f>
        <v>Los sistemas de información tienen un componente de automatización aún muy bajo para la rendición de cuentas, reportar a entes de control en los tiempos establecidos y soportar la toma de desiciones a nivel estratégico.</v>
      </c>
      <c r="E15" s="186" t="str">
        <f>'01-Mapa de riesgo'!E15:E17</f>
        <v>Debilidad en la articulación del sistema transaccional con el estratégico</v>
      </c>
      <c r="F15" s="186"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87" t="str">
        <f>'01-Mapa de riesgo'!Q15:Q17</f>
        <v>MODERADO</v>
      </c>
      <c r="H15" s="34" t="str">
        <f>'01-Mapa de riesgo'!R15:R17</f>
        <v>COMPARTIR</v>
      </c>
      <c r="I15" s="144" t="str">
        <f t="shared" si="1"/>
        <v>Si el proceso lo requiere</v>
      </c>
      <c r="J15" s="193"/>
      <c r="K15" s="194"/>
      <c r="L15" s="195"/>
      <c r="M15" s="30"/>
      <c r="N15" s="193"/>
      <c r="O15" s="194"/>
      <c r="P15" s="195"/>
      <c r="Q15" s="74"/>
    </row>
    <row r="16" spans="1:17" s="2" customFormat="1" ht="62.45" customHeight="1" x14ac:dyDescent="0.2">
      <c r="A16" s="188"/>
      <c r="B16" s="190"/>
      <c r="C16" s="186"/>
      <c r="D16" s="186"/>
      <c r="E16" s="186"/>
      <c r="F16" s="186"/>
      <c r="G16" s="187"/>
      <c r="H16" s="34">
        <f>'01-Mapa de riesgo'!R16:R18</f>
        <v>0</v>
      </c>
      <c r="I16" s="145"/>
      <c r="J16" s="193"/>
      <c r="K16" s="194"/>
      <c r="L16" s="195"/>
      <c r="M16" s="30"/>
      <c r="N16" s="193"/>
      <c r="O16" s="194"/>
      <c r="P16" s="195"/>
      <c r="Q16" s="74"/>
    </row>
    <row r="17" spans="1:17" s="2" customFormat="1" ht="62.45" customHeight="1" x14ac:dyDescent="0.2">
      <c r="A17" s="188"/>
      <c r="B17" s="190"/>
      <c r="C17" s="186"/>
      <c r="D17" s="186"/>
      <c r="E17" s="186"/>
      <c r="F17" s="186"/>
      <c r="G17" s="187"/>
      <c r="H17" s="34">
        <f>'01-Mapa de riesgo'!R17:R19</f>
        <v>0</v>
      </c>
      <c r="I17" s="185"/>
      <c r="J17" s="193"/>
      <c r="K17" s="194"/>
      <c r="L17" s="195"/>
      <c r="M17" s="30"/>
      <c r="N17" s="193"/>
      <c r="O17" s="194"/>
      <c r="P17" s="195"/>
      <c r="Q17" s="74"/>
    </row>
    <row r="18" spans="1:17" s="2" customFormat="1" ht="62.45" customHeight="1" x14ac:dyDescent="0.2">
      <c r="A18" s="188">
        <v>4</v>
      </c>
      <c r="B18" s="190" t="str">
        <f>'01-Mapa de riesgo'!B18:B20</f>
        <v>Estratégico</v>
      </c>
      <c r="C18" s="186" t="str">
        <f>'01-Mapa de riesgo'!C18:C20</f>
        <v>Falta de fortalecimiento de la Inteligencia Institucional, vigilancia del contexto y consolidación de los mecanismos para el uso de la misma</v>
      </c>
      <c r="D18" s="186"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186" t="str">
        <f>'01-Mapa de riesgo'!E18:E20</f>
        <v xml:space="preserve">Debilidad en la apropiacion de las políticas, mecanismos y herramientas del sistema de vigilancia 
</v>
      </c>
      <c r="F18" s="186" t="str">
        <f>'01-Mapa de riesgo'!F18:F20</f>
        <v>Falta de competitividad 
Toma de decisiones no pertinentes con poco soporte en la información del contexto.
Pérdida de oportunidades para acceder a recursos y participación de proyectos.</v>
      </c>
      <c r="G18" s="187" t="str">
        <f>'01-Mapa de riesgo'!Q18:Q20</f>
        <v>MODERADO</v>
      </c>
      <c r="H18" s="34" t="str">
        <f>'01-Mapa de riesgo'!R18:R20</f>
        <v>REDUCIR</v>
      </c>
      <c r="I18" s="144" t="str">
        <f t="shared" si="1"/>
        <v>Si el proceso lo requiere</v>
      </c>
      <c r="J18" s="193"/>
      <c r="K18" s="194"/>
      <c r="L18" s="195"/>
      <c r="M18" s="30"/>
      <c r="N18" s="193"/>
      <c r="O18" s="194"/>
      <c r="P18" s="195"/>
      <c r="Q18" s="74"/>
    </row>
    <row r="19" spans="1:17" ht="62.45" customHeight="1" x14ac:dyDescent="0.2">
      <c r="A19" s="188"/>
      <c r="B19" s="190"/>
      <c r="C19" s="186"/>
      <c r="D19" s="186"/>
      <c r="E19" s="186"/>
      <c r="F19" s="186"/>
      <c r="G19" s="187"/>
      <c r="H19" s="34" t="str">
        <f>'01-Mapa de riesgo'!R19:R21</f>
        <v>REDUCIR</v>
      </c>
      <c r="I19" s="145"/>
      <c r="J19" s="193"/>
      <c r="K19" s="194"/>
      <c r="L19" s="195"/>
      <c r="M19" s="30"/>
      <c r="N19" s="193"/>
      <c r="O19" s="194"/>
      <c r="P19" s="195"/>
      <c r="Q19" s="74"/>
    </row>
    <row r="20" spans="1:17" ht="62.45" customHeight="1" x14ac:dyDescent="0.2">
      <c r="A20" s="188"/>
      <c r="B20" s="190"/>
      <c r="C20" s="186"/>
      <c r="D20" s="186"/>
      <c r="E20" s="186"/>
      <c r="F20" s="186"/>
      <c r="G20" s="187"/>
      <c r="H20" s="34" t="str">
        <f>'01-Mapa de riesgo'!R20:R22</f>
        <v>REDUCIR</v>
      </c>
      <c r="I20" s="185"/>
      <c r="J20" s="193"/>
      <c r="K20" s="194"/>
      <c r="L20" s="195"/>
      <c r="M20" s="30"/>
      <c r="N20" s="193"/>
      <c r="O20" s="194"/>
      <c r="P20" s="195"/>
      <c r="Q20" s="74"/>
    </row>
    <row r="21" spans="1:17" ht="62.45" customHeight="1" x14ac:dyDescent="0.2">
      <c r="A21" s="188">
        <v>5</v>
      </c>
      <c r="B21" s="190" t="str">
        <f>'01-Mapa de riesgo'!B21:B23</f>
        <v>Operacional</v>
      </c>
      <c r="C21" s="186" t="str">
        <f>'01-Mapa de riesgo'!C21:C23</f>
        <v xml:space="preserve">Presión a la Planta Física por compromisos en proyectos no articulados con la planeación del área Gestión Estratégica del Campus </v>
      </c>
      <c r="D21" s="186" t="str">
        <f>'01-Mapa de riesgo'!D21:D23</f>
        <v>Diferentes dependencias de la Institución presentan y ejecutan proyectos con entidades externas  en las cuales se adquieren compromisos de disponibilidad de espacios sin la validación respectiva de la Oficina de Planeación</v>
      </c>
      <c r="E21" s="186" t="str">
        <f>'01-Mapa de riesgo'!E21:E23</f>
        <v xml:space="preserve">*Falta de un procedimiento donde se involucren todos los elementos constitutivos de un proyecto como lo es los elementos de infraestructura
</v>
      </c>
      <c r="F21" s="186" t="str">
        <f>'01-Mapa de riesgo'!F21:F23</f>
        <v>*Imagen de la universidad por incumplimiento
*Posibles hallazgos por falta de planeación e incumplimiento
*Presión a los recursos económicos dentro de una vigencia
*Reprocesos y sobrecarga en el trabajo</v>
      </c>
      <c r="G21" s="187" t="str">
        <f>'01-Mapa de riesgo'!Q21:Q23</f>
        <v>GRAVE</v>
      </c>
      <c r="H21" s="34" t="str">
        <f>'01-Mapa de riesgo'!R21:R23</f>
        <v>REDUCIR</v>
      </c>
      <c r="I21" s="144" t="str">
        <f t="shared" si="1"/>
        <v>Debe formularse</v>
      </c>
      <c r="J21" s="219" t="s">
        <v>340</v>
      </c>
      <c r="K21" s="220"/>
      <c r="L21" s="221"/>
      <c r="M21" s="113" t="s">
        <v>341</v>
      </c>
      <c r="N21" s="193"/>
      <c r="O21" s="194"/>
      <c r="P21" s="195"/>
      <c r="Q21" s="74"/>
    </row>
    <row r="22" spans="1:17" ht="62.45" customHeight="1" x14ac:dyDescent="0.2">
      <c r="A22" s="188"/>
      <c r="B22" s="190"/>
      <c r="C22" s="186"/>
      <c r="D22" s="186"/>
      <c r="E22" s="186"/>
      <c r="F22" s="186"/>
      <c r="G22" s="187"/>
      <c r="H22" s="34" t="str">
        <f>'01-Mapa de riesgo'!R22:R24</f>
        <v>REDUCIR</v>
      </c>
      <c r="I22" s="145"/>
      <c r="J22" s="219"/>
      <c r="K22" s="220"/>
      <c r="L22" s="221"/>
      <c r="M22" s="113"/>
      <c r="N22" s="193"/>
      <c r="O22" s="194"/>
      <c r="P22" s="195"/>
      <c r="Q22" s="74"/>
    </row>
    <row r="23" spans="1:17" ht="62.45" customHeight="1" x14ac:dyDescent="0.2">
      <c r="A23" s="188"/>
      <c r="B23" s="190"/>
      <c r="C23" s="186"/>
      <c r="D23" s="186"/>
      <c r="E23" s="186"/>
      <c r="F23" s="186"/>
      <c r="G23" s="187"/>
      <c r="H23" s="34" t="str">
        <f>'01-Mapa de riesgo'!R23:R25</f>
        <v>COMPARTIR</v>
      </c>
      <c r="I23" s="185"/>
      <c r="J23" s="193"/>
      <c r="K23" s="194"/>
      <c r="L23" s="195"/>
      <c r="M23" s="30"/>
      <c r="N23" s="193"/>
      <c r="O23" s="194"/>
      <c r="P23" s="195"/>
      <c r="Q23" s="74"/>
    </row>
    <row r="24" spans="1:17" ht="62.45" customHeight="1" x14ac:dyDescent="0.2">
      <c r="A24" s="188">
        <v>6</v>
      </c>
      <c r="B24" s="190" t="str">
        <f>'01-Mapa de riesgo'!B24:B26</f>
        <v>Cumplimiento</v>
      </c>
      <c r="C24" s="186" t="str">
        <f>'01-Mapa de riesgo'!C24:C26</f>
        <v>Incumplimiento de los retos planteados en el PDI</v>
      </c>
      <c r="D24" s="186" t="str">
        <f>'01-Mapa de riesgo'!D24:D26</f>
        <v xml:space="preserve">No se cumplan con los lineamientos planteados en el Sistema de Gerencia del PDI para garantizar la gestión efectiva del mismo </v>
      </c>
      <c r="E24" s="186"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186" t="str">
        <f>'01-Mapa de riesgo'!F24:F26</f>
        <v xml:space="preserve">Hallazgos por parte de los entes de control
Reprocesos en el reporte
Incumplimiento de los retos planteados en el PDI
Ausencia de información para la toma de decisiones 
</v>
      </c>
      <c r="G24" s="187" t="str">
        <f>'01-Mapa de riesgo'!Q24:Q26</f>
        <v>MODERADO</v>
      </c>
      <c r="H24" s="34" t="str">
        <f>'01-Mapa de riesgo'!R24:R26</f>
        <v>COMPARTIR</v>
      </c>
      <c r="I24" s="144" t="str">
        <f t="shared" si="1"/>
        <v>Si el proceso lo requiere</v>
      </c>
      <c r="J24" s="193"/>
      <c r="K24" s="194"/>
      <c r="L24" s="195"/>
      <c r="M24" s="30"/>
      <c r="N24" s="193"/>
      <c r="O24" s="194"/>
      <c r="P24" s="195"/>
      <c r="Q24" s="74"/>
    </row>
    <row r="25" spans="1:17" ht="62.45" customHeight="1" x14ac:dyDescent="0.2">
      <c r="A25" s="188"/>
      <c r="B25" s="190"/>
      <c r="C25" s="186"/>
      <c r="D25" s="186"/>
      <c r="E25" s="186"/>
      <c r="F25" s="186"/>
      <c r="G25" s="187"/>
      <c r="H25" s="34" t="str">
        <f>'01-Mapa de riesgo'!R25:R27</f>
        <v>COMPARTIR</v>
      </c>
      <c r="I25" s="145"/>
      <c r="J25" s="193"/>
      <c r="K25" s="194"/>
      <c r="L25" s="195"/>
      <c r="M25" s="30"/>
      <c r="N25" s="193"/>
      <c r="O25" s="194"/>
      <c r="P25" s="195"/>
      <c r="Q25" s="74"/>
    </row>
    <row r="26" spans="1:17" ht="62.45" customHeight="1" thickBot="1" x14ac:dyDescent="0.25">
      <c r="A26" s="189"/>
      <c r="B26" s="191"/>
      <c r="C26" s="192"/>
      <c r="D26" s="192"/>
      <c r="E26" s="192"/>
      <c r="F26" s="192"/>
      <c r="G26" s="196"/>
      <c r="H26" s="35" t="str">
        <f>'01-Mapa de riesgo'!R26:R28</f>
        <v>COMPARTIR</v>
      </c>
      <c r="I26" s="165"/>
      <c r="J26" s="197"/>
      <c r="K26" s="198"/>
      <c r="L26" s="199"/>
      <c r="M26" s="31"/>
      <c r="N26" s="197"/>
      <c r="O26" s="198"/>
      <c r="P26" s="199"/>
      <c r="Q26" s="75"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N25:P25"/>
    <mergeCell ref="J20:L20"/>
    <mergeCell ref="J21:L21"/>
    <mergeCell ref="J22:L22"/>
    <mergeCell ref="J23:L23"/>
    <mergeCell ref="N11:P11"/>
    <mergeCell ref="N12:P12"/>
    <mergeCell ref="N13:P13"/>
    <mergeCell ref="N14:P14"/>
    <mergeCell ref="N15:P15"/>
    <mergeCell ref="N22:P22"/>
    <mergeCell ref="N23:P23"/>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J24:L24"/>
    <mergeCell ref="J25:L25"/>
    <mergeCell ref="F24:F26"/>
    <mergeCell ref="G24:G26"/>
    <mergeCell ref="J26:L26"/>
    <mergeCell ref="I12:I14"/>
    <mergeCell ref="I15:I17"/>
    <mergeCell ref="I18:I20"/>
    <mergeCell ref="I21:I23"/>
    <mergeCell ref="I24:I26"/>
    <mergeCell ref="F18:F20"/>
    <mergeCell ref="G18:G20"/>
    <mergeCell ref="G21:G23"/>
    <mergeCell ref="G12:G14"/>
    <mergeCell ref="G15:G17"/>
    <mergeCell ref="F21:F23"/>
    <mergeCell ref="F12:F14"/>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zoomScale="70" zoomScaleNormal="70" zoomScaleSheetLayoutView="130" workbookViewId="0">
      <pane xSplit="3" ySplit="8" topLeftCell="D20" activePane="bottomRight" state="frozen"/>
      <selection pane="topRight" activeCell="D1" sqref="D1"/>
      <selection pane="bottomLeft" activeCell="A9" sqref="A9"/>
      <selection pane="bottomRight" activeCell="A21" sqref="A21:A23"/>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7"/>
      <c r="B1" s="45"/>
      <c r="C1" s="45"/>
      <c r="D1" s="45"/>
      <c r="E1" s="45"/>
      <c r="F1" s="45"/>
      <c r="G1" s="45"/>
      <c r="H1" s="45"/>
      <c r="I1" s="45"/>
      <c r="J1" s="45"/>
      <c r="K1" s="45"/>
      <c r="L1" s="45"/>
      <c r="M1" s="45"/>
      <c r="N1" s="45"/>
      <c r="O1" s="45"/>
      <c r="P1" s="45"/>
      <c r="Q1" s="42" t="s">
        <v>9</v>
      </c>
      <c r="R1" s="43" t="s">
        <v>89</v>
      </c>
    </row>
    <row r="2" spans="1:20" s="5" customFormat="1" ht="18.75" customHeight="1" x14ac:dyDescent="0.2">
      <c r="A2" s="48"/>
      <c r="B2" s="168" t="s">
        <v>95</v>
      </c>
      <c r="C2" s="168"/>
      <c r="D2" s="168"/>
      <c r="E2" s="168"/>
      <c r="F2" s="168"/>
      <c r="G2" s="168"/>
      <c r="H2" s="168"/>
      <c r="I2" s="168"/>
      <c r="J2" s="168"/>
      <c r="K2" s="168"/>
      <c r="L2" s="168"/>
      <c r="M2" s="168"/>
      <c r="N2" s="168"/>
      <c r="O2" s="168"/>
      <c r="P2" s="46"/>
      <c r="Q2" s="42" t="s">
        <v>10</v>
      </c>
      <c r="R2" s="43">
        <v>2</v>
      </c>
    </row>
    <row r="3" spans="1:20" s="5" customFormat="1" ht="18.75" customHeight="1" x14ac:dyDescent="0.2">
      <c r="A3" s="48"/>
      <c r="B3" s="168" t="s">
        <v>80</v>
      </c>
      <c r="C3" s="168"/>
      <c r="D3" s="168"/>
      <c r="E3" s="168"/>
      <c r="F3" s="168"/>
      <c r="G3" s="168"/>
      <c r="H3" s="168"/>
      <c r="I3" s="168"/>
      <c r="J3" s="168"/>
      <c r="K3" s="168"/>
      <c r="L3" s="168"/>
      <c r="M3" s="168"/>
      <c r="N3" s="168"/>
      <c r="O3" s="168"/>
      <c r="P3" s="46"/>
      <c r="Q3" s="42" t="s">
        <v>11</v>
      </c>
      <c r="R3" s="44" t="s">
        <v>139</v>
      </c>
    </row>
    <row r="4" spans="1:20" s="5" customFormat="1" ht="18.75" customHeight="1" x14ac:dyDescent="0.2">
      <c r="A4" s="48"/>
      <c r="B4" s="46"/>
      <c r="C4" s="46"/>
      <c r="D4" s="46"/>
      <c r="E4" s="46"/>
      <c r="F4" s="46"/>
      <c r="G4" s="46"/>
      <c r="H4" s="46"/>
      <c r="I4" s="46"/>
      <c r="J4" s="46"/>
      <c r="K4" s="46"/>
      <c r="L4" s="46"/>
      <c r="M4" s="46"/>
      <c r="N4" s="46"/>
      <c r="O4" s="46"/>
      <c r="P4" s="46"/>
      <c r="Q4" s="42" t="s">
        <v>86</v>
      </c>
      <c r="R4" s="43" t="s">
        <v>12</v>
      </c>
    </row>
    <row r="5" spans="1:20" s="1" customFormat="1" ht="29.25" customHeight="1" x14ac:dyDescent="0.2">
      <c r="A5" s="180" t="str">
        <f>'01-Mapa de riesgo'!A5:C5</f>
        <v xml:space="preserve">PROCESO (Usuario Metodología)  </v>
      </c>
      <c r="B5" s="180"/>
      <c r="C5" s="180"/>
      <c r="D5" s="246" t="str">
        <f>'01-Mapa de riesgo'!D5:G5</f>
        <v>Planeación</v>
      </c>
      <c r="E5" s="247"/>
      <c r="F5" s="247"/>
      <c r="G5" s="247"/>
      <c r="H5" s="248"/>
      <c r="I5" s="250" t="s">
        <v>77</v>
      </c>
      <c r="J5" s="250"/>
      <c r="K5" s="245"/>
      <c r="L5" s="245"/>
      <c r="M5" s="245"/>
      <c r="N5" s="245"/>
      <c r="O5" s="245"/>
      <c r="P5" s="244" t="s">
        <v>13</v>
      </c>
      <c r="Q5" s="244"/>
      <c r="R5" s="41"/>
    </row>
    <row r="6" spans="1:20" s="1" customFormat="1" ht="66" customHeight="1" thickBot="1" x14ac:dyDescent="0.25">
      <c r="A6" s="239" t="str">
        <f>'01-Mapa de riesgo'!A6:C6</f>
        <v>OBJETIVO DEL PROCESO (Usuario Metodología):</v>
      </c>
      <c r="B6" s="240"/>
      <c r="C6" s="240"/>
      <c r="D6" s="241"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41"/>
      <c r="F6" s="241"/>
      <c r="G6" s="241"/>
      <c r="H6" s="241"/>
      <c r="I6" s="241"/>
      <c r="J6" s="241"/>
      <c r="K6" s="241"/>
      <c r="L6" s="241"/>
      <c r="M6" s="241"/>
      <c r="N6" s="241"/>
      <c r="O6" s="241"/>
      <c r="P6" s="241"/>
      <c r="Q6" s="241"/>
      <c r="R6" s="242"/>
    </row>
    <row r="7" spans="1:20" s="1" customFormat="1" ht="32.25" customHeight="1" x14ac:dyDescent="0.2">
      <c r="A7" s="251" t="s">
        <v>73</v>
      </c>
      <c r="B7" s="174" t="s">
        <v>115</v>
      </c>
      <c r="C7" s="174"/>
      <c r="D7" s="174"/>
      <c r="E7" s="174"/>
      <c r="F7" s="174"/>
      <c r="G7" s="174" t="s">
        <v>110</v>
      </c>
      <c r="H7" s="174" t="s">
        <v>2</v>
      </c>
      <c r="I7" s="174" t="s">
        <v>119</v>
      </c>
      <c r="J7" s="174" t="s">
        <v>78</v>
      </c>
      <c r="K7" s="174"/>
      <c r="L7" s="174"/>
      <c r="M7" s="174" t="s">
        <v>76</v>
      </c>
      <c r="N7" s="174"/>
      <c r="O7" s="174"/>
      <c r="P7" s="174"/>
      <c r="Q7" s="174"/>
      <c r="R7" s="249" t="s">
        <v>26</v>
      </c>
    </row>
    <row r="8" spans="1:20" s="2" customFormat="1" ht="38.25" customHeight="1" x14ac:dyDescent="0.2">
      <c r="A8" s="252"/>
      <c r="B8" s="33" t="s">
        <v>101</v>
      </c>
      <c r="C8" s="33" t="s">
        <v>4</v>
      </c>
      <c r="D8" s="33" t="s">
        <v>0</v>
      </c>
      <c r="E8" s="33" t="s">
        <v>74</v>
      </c>
      <c r="F8" s="33" t="s">
        <v>40</v>
      </c>
      <c r="G8" s="175"/>
      <c r="H8" s="175"/>
      <c r="I8" s="243"/>
      <c r="J8" s="33" t="s">
        <v>82</v>
      </c>
      <c r="K8" s="33" t="s">
        <v>83</v>
      </c>
      <c r="L8" s="33" t="s">
        <v>84</v>
      </c>
      <c r="M8" s="49" t="s">
        <v>129</v>
      </c>
      <c r="N8" s="49" t="s">
        <v>79</v>
      </c>
      <c r="O8" s="49" t="s">
        <v>17</v>
      </c>
      <c r="P8" s="205" t="s">
        <v>130</v>
      </c>
      <c r="Q8" s="207"/>
      <c r="R8" s="218"/>
    </row>
    <row r="9" spans="1:20" s="2" customFormat="1" ht="62.45" customHeight="1" x14ac:dyDescent="0.2">
      <c r="A9" s="232">
        <v>1</v>
      </c>
      <c r="B9" s="210" t="str">
        <f>'01-Mapa de riesgo'!B9:B11</f>
        <v>Transparencia</v>
      </c>
      <c r="C9" s="210" t="str">
        <f>'01-Mapa de riesgo'!C9:C11</f>
        <v xml:space="preserve">Ejecución inadecuada de proyectos (contratos, Ordenes de trabajo, proyectos de operación comercial)
</v>
      </c>
      <c r="D9" s="210" t="str">
        <f>'01-Mapa de riesgo'!D9:D11</f>
        <v xml:space="preserve">La posibilidd de incumplimiento en la  ejecución de proyectos (contratos, Ordenes de trabajo, proyectos de operación comercial) en su proceso y en la obtención de  resutados satisfactorios </v>
      </c>
      <c r="E9" s="210"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10" t="str">
        <f>'01-Mapa de riesgo'!F9:F11</f>
        <v xml:space="preserve">Hallazgos pr parte de entes de control
Detrimiento patrimonial
Incumplimiento de resultados
Reprocesos 
Clientes insatisfechos
Deterioro de la imagen institucional
Sobrecostos </v>
      </c>
      <c r="G9" s="187" t="str">
        <f>'01-Mapa de riesgo'!Q9:Q11</f>
        <v>MODERADO</v>
      </c>
      <c r="H9" s="34" t="str">
        <f>'01-Mapa de riesgo'!R9:R11</f>
        <v>COMPARTIR</v>
      </c>
      <c r="I9" s="121"/>
      <c r="J9" s="224" t="str">
        <f>'01-Mapa de riesgo'!U9:U11</f>
        <v>Proyectos ejecutados inadecuadamente /Total proyectos ejecutados</v>
      </c>
      <c r="K9" s="223"/>
      <c r="L9" s="222"/>
      <c r="M9" s="39" t="str">
        <f>'01-Mapa de riesgo'!M9</f>
        <v xml:space="preserve">Protocolos de contrataión y de ejecución de proyectos especiales </v>
      </c>
      <c r="N9" s="37" t="str">
        <f>'01-Mapa de riesgo'!N9</f>
        <v>Mensual</v>
      </c>
      <c r="O9" s="37" t="str">
        <f>'01-Mapa de riesgo'!O9</f>
        <v>Preventivo</v>
      </c>
      <c r="P9" s="231"/>
      <c r="Q9" s="231"/>
      <c r="R9" s="230"/>
    </row>
    <row r="10" spans="1:20" s="2" customFormat="1" ht="62.45" customHeight="1" x14ac:dyDescent="0.2">
      <c r="A10" s="233"/>
      <c r="B10" s="210"/>
      <c r="C10" s="210"/>
      <c r="D10" s="210"/>
      <c r="E10" s="210"/>
      <c r="F10" s="210"/>
      <c r="G10" s="187"/>
      <c r="H10" s="34" t="str">
        <f>'01-Mapa de riesgo'!R10:R12</f>
        <v>REDUCIR</v>
      </c>
      <c r="I10" s="121"/>
      <c r="J10" s="225"/>
      <c r="K10" s="223"/>
      <c r="L10" s="222"/>
      <c r="M10" s="39" t="str">
        <f>'01-Mapa de riesgo'!M10</f>
        <v>Designación de supervisor de contratos (verificación de productos)</v>
      </c>
      <c r="N10" s="37" t="str">
        <f>'01-Mapa de riesgo'!N10</f>
        <v>Mensual</v>
      </c>
      <c r="O10" s="37" t="str">
        <f>'01-Mapa de riesgo'!O10</f>
        <v>Preventivo</v>
      </c>
      <c r="P10" s="231"/>
      <c r="Q10" s="231"/>
      <c r="R10" s="230"/>
    </row>
    <row r="11" spans="1:20" s="2" customFormat="1" ht="62.45" customHeight="1" x14ac:dyDescent="0.2">
      <c r="A11" s="233"/>
      <c r="B11" s="210"/>
      <c r="C11" s="210"/>
      <c r="D11" s="210"/>
      <c r="E11" s="210"/>
      <c r="F11" s="210"/>
      <c r="G11" s="187"/>
      <c r="H11" s="34" t="str">
        <f>'01-Mapa de riesgo'!R11:R13</f>
        <v>REDUCIR</v>
      </c>
      <c r="I11" s="121"/>
      <c r="J11" s="226"/>
      <c r="K11" s="223"/>
      <c r="L11" s="222"/>
      <c r="M11" s="39" t="str">
        <f>'01-Mapa de riesgo'!M11</f>
        <v xml:space="preserve">Manual de interventoría y supervisión institucional </v>
      </c>
      <c r="N11" s="37" t="str">
        <f>'01-Mapa de riesgo'!N11</f>
        <v>Mensual</v>
      </c>
      <c r="O11" s="37" t="str">
        <f>'01-Mapa de riesgo'!O11</f>
        <v>Preventivo</v>
      </c>
      <c r="P11" s="231"/>
      <c r="Q11" s="231"/>
      <c r="R11" s="230"/>
    </row>
    <row r="12" spans="1:20" s="2" customFormat="1" ht="62.45" customHeight="1" x14ac:dyDescent="0.2">
      <c r="A12" s="232">
        <v>2</v>
      </c>
      <c r="B12" s="210" t="str">
        <f>'01-Mapa de riesgo'!B12:B14</f>
        <v>Información</v>
      </c>
      <c r="C12" s="210" t="str">
        <f>'01-Mapa de riesgo'!C12:C14</f>
        <v>Afectación de los activos de información  físicos y magnéticos de la oficina de planeación, por el manejo inadecuado de los mismso</v>
      </c>
      <c r="D12" s="210"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10" t="str">
        <f>'01-Mapa de riesgo'!E12:E14</f>
        <v xml:space="preserve">Falta de capacitación, sistematización y espacio físico 
Falta de organización en los archivos fisicos y magneticos por parte de los funcionarios 
Acceso de particulares de forma indiscriminada en la oficina </v>
      </c>
      <c r="F12" s="210" t="str">
        <f>'01-Mapa de riesgo'!F12:F14</f>
        <v>Demoras en la entrega de información.
Obstáculos para ejecución de proyectos y perdida de información.
Hallazgos por parte de las diferentes auditorías realizadas a la oficina.
Costo asociado con la recuperación de la información</v>
      </c>
      <c r="G12" s="187" t="str">
        <f>'01-Mapa de riesgo'!Q12:Q14</f>
        <v>LEVE</v>
      </c>
      <c r="H12" s="34" t="str">
        <f>'01-Mapa de riesgo'!R12:R14</f>
        <v>ASUMIR</v>
      </c>
      <c r="I12" s="121"/>
      <c r="J12" s="224" t="str">
        <f>'01-Mapa de riesgo'!U12:U14</f>
        <v xml:space="preserve">
Activos de información con copia de respaldo/ Total activos de información
Activos de informaicón físico debidamente codificados e inventariados</v>
      </c>
      <c r="K12" s="223"/>
      <c r="L12" s="222"/>
      <c r="M12" s="39" t="str">
        <f>'01-Mapa de riesgo'!M12</f>
        <v>Respaldo de los activios de información desde el proceso de Planeación</v>
      </c>
      <c r="N12" s="37" t="str">
        <f>'01-Mapa de riesgo'!N12</f>
        <v>Bimestral</v>
      </c>
      <c r="O12" s="37" t="str">
        <f>'01-Mapa de riesgo'!O12</f>
        <v>Preventivo</v>
      </c>
      <c r="P12" s="231"/>
      <c r="Q12" s="231"/>
      <c r="R12" s="230"/>
    </row>
    <row r="13" spans="1:20" s="2" customFormat="1" ht="62.45" customHeight="1" x14ac:dyDescent="0.2">
      <c r="A13" s="233"/>
      <c r="B13" s="210"/>
      <c r="C13" s="210"/>
      <c r="D13" s="210"/>
      <c r="E13" s="210"/>
      <c r="F13" s="210"/>
      <c r="G13" s="187"/>
      <c r="H13" s="34" t="str">
        <f>'01-Mapa de riesgo'!R13:R15</f>
        <v>ASUMIR</v>
      </c>
      <c r="I13" s="121"/>
      <c r="J13" s="225"/>
      <c r="K13" s="223"/>
      <c r="L13" s="222"/>
      <c r="M13" s="39" t="str">
        <f>'01-Mapa de riesgo'!M13</f>
        <v>Manejo del archivo físico acorde a las TRD</v>
      </c>
      <c r="N13" s="37" t="str">
        <f>'01-Mapa de riesgo'!N13</f>
        <v>Anual</v>
      </c>
      <c r="O13" s="37" t="str">
        <f>'01-Mapa de riesgo'!O13</f>
        <v>Preventivo</v>
      </c>
      <c r="P13" s="231"/>
      <c r="Q13" s="231"/>
      <c r="R13" s="230"/>
      <c r="T13" s="253"/>
    </row>
    <row r="14" spans="1:20" s="2" customFormat="1" ht="62.45" customHeight="1" x14ac:dyDescent="0.2">
      <c r="A14" s="233"/>
      <c r="B14" s="210"/>
      <c r="C14" s="210"/>
      <c r="D14" s="210"/>
      <c r="E14" s="210"/>
      <c r="F14" s="210"/>
      <c r="G14" s="187"/>
      <c r="H14" s="34" t="str">
        <f>'01-Mapa de riesgo'!R14:R16</f>
        <v>ASUMIR</v>
      </c>
      <c r="I14" s="121"/>
      <c r="J14" s="226"/>
      <c r="K14" s="223"/>
      <c r="L14" s="222"/>
      <c r="M14" s="39" t="str">
        <f>'01-Mapa de riesgo'!M14</f>
        <v xml:space="preserve">Seguimiento al l inventario de  los activos de la información de la oficina </v>
      </c>
      <c r="N14" s="37" t="str">
        <f>'01-Mapa de riesgo'!N14</f>
        <v>Semestral</v>
      </c>
      <c r="O14" s="37" t="str">
        <f>'01-Mapa de riesgo'!O14</f>
        <v>Preventivo</v>
      </c>
      <c r="P14" s="231"/>
      <c r="Q14" s="231"/>
      <c r="R14" s="230"/>
      <c r="T14" s="253"/>
    </row>
    <row r="15" spans="1:20" ht="62.45" customHeight="1" x14ac:dyDescent="0.2">
      <c r="A15" s="232">
        <v>3</v>
      </c>
      <c r="B15" s="210" t="str">
        <f>'01-Mapa de riesgo'!B15:B17</f>
        <v>Tecnología</v>
      </c>
      <c r="C15" s="210" t="str">
        <f>'01-Mapa de riesgo'!C15:C17</f>
        <v xml:space="preserve">Sistemas de información inadecuados para fuentes de información y  la toma de decisiones </v>
      </c>
      <c r="D15" s="210" t="str">
        <f>'01-Mapa de riesgo'!D15:D17</f>
        <v>Los sistemas de información tienen un componente de automatización aún muy bajo para la rendición de cuentas, reportar a entes de control en los tiempos establecidos y soportar la toma de desiciones a nivel estratégico.</v>
      </c>
      <c r="E15" s="210" t="str">
        <f>'01-Mapa de riesgo'!E15:E17</f>
        <v>Debilidad en la articulación del sistema transaccional con el estratégico</v>
      </c>
      <c r="F15" s="210"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87" t="str">
        <f>'01-Mapa de riesgo'!Q15:Q17</f>
        <v>MODERADO</v>
      </c>
      <c r="H15" s="34" t="str">
        <f>'01-Mapa de riesgo'!R15:R17</f>
        <v>COMPARTIR</v>
      </c>
      <c r="I15" s="121"/>
      <c r="J15" s="224" t="str">
        <f>'01-Mapa de riesgo'!U15:U17</f>
        <v xml:space="preserve">Número de procesos automatizados/Total de procesos identificados </v>
      </c>
      <c r="K15" s="223"/>
      <c r="L15" s="222"/>
      <c r="M15" s="39" t="str">
        <f>'01-Mapa de riesgo'!M15</f>
        <v>Seguimiento periodico a las solicitudes de información</v>
      </c>
      <c r="N15" s="37" t="str">
        <f>'01-Mapa de riesgo'!N15</f>
        <v>Semestral</v>
      </c>
      <c r="O15" s="37" t="str">
        <f>'01-Mapa de riesgo'!O15</f>
        <v>Preventivo</v>
      </c>
      <c r="P15" s="231"/>
      <c r="Q15" s="231"/>
      <c r="R15" s="230"/>
    </row>
    <row r="16" spans="1:20" ht="62.45" customHeight="1" x14ac:dyDescent="0.2">
      <c r="A16" s="233"/>
      <c r="B16" s="210"/>
      <c r="C16" s="210"/>
      <c r="D16" s="210"/>
      <c r="E16" s="210"/>
      <c r="F16" s="210"/>
      <c r="G16" s="187"/>
      <c r="H16" s="34">
        <f>'01-Mapa de riesgo'!R16:R18</f>
        <v>0</v>
      </c>
      <c r="I16" s="121"/>
      <c r="J16" s="225"/>
      <c r="K16" s="223"/>
      <c r="L16" s="222"/>
      <c r="M16" s="39" t="str">
        <f>'01-Mapa de riesgo'!M16</f>
        <v>Existe una metodología para la recopilación de la información de manera manual y en algunos sistemas de información que existen</v>
      </c>
      <c r="N16" s="37" t="str">
        <f>'01-Mapa de riesgo'!N16</f>
        <v>Semestral</v>
      </c>
      <c r="O16" s="37" t="str">
        <f>'01-Mapa de riesgo'!O16</f>
        <v>Preventivo</v>
      </c>
      <c r="P16" s="231"/>
      <c r="Q16" s="231"/>
      <c r="R16" s="230"/>
    </row>
    <row r="17" spans="1:18" ht="62.45" customHeight="1" x14ac:dyDescent="0.2">
      <c r="A17" s="233"/>
      <c r="B17" s="210"/>
      <c r="C17" s="210"/>
      <c r="D17" s="210"/>
      <c r="E17" s="210"/>
      <c r="F17" s="210"/>
      <c r="G17" s="187"/>
      <c r="H17" s="34">
        <f>'01-Mapa de riesgo'!R17:R19</f>
        <v>0</v>
      </c>
      <c r="I17" s="121"/>
      <c r="J17" s="226"/>
      <c r="K17" s="223"/>
      <c r="L17" s="222"/>
      <c r="M17" s="39" t="str">
        <f>'01-Mapa de riesgo'!M17</f>
        <v>Acompañamiento a redes de trabajo de los objetivos institucionales.</v>
      </c>
      <c r="N17" s="37" t="str">
        <f>'01-Mapa de riesgo'!N17</f>
        <v>Mensual</v>
      </c>
      <c r="O17" s="37" t="str">
        <f>'01-Mapa de riesgo'!O17</f>
        <v>Preventivo</v>
      </c>
      <c r="P17" s="231"/>
      <c r="Q17" s="231"/>
      <c r="R17" s="230"/>
    </row>
    <row r="18" spans="1:18" ht="62.45" customHeight="1" x14ac:dyDescent="0.2">
      <c r="A18" s="232">
        <v>4</v>
      </c>
      <c r="B18" s="210" t="str">
        <f>'01-Mapa de riesgo'!B18:B20</f>
        <v>Estratégico</v>
      </c>
      <c r="C18" s="210" t="str">
        <f>'01-Mapa de riesgo'!C18:C20</f>
        <v>Falta de fortalecimiento de la Inteligencia Institucional, vigilancia del contexto y consolidación de los mecanismos para el uso de la misma</v>
      </c>
      <c r="D18" s="210"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10" t="str">
        <f>'01-Mapa de riesgo'!E18:E20</f>
        <v xml:space="preserve">Debilidad en la apropiacion de las políticas, mecanismos y herramientas del sistema de vigilancia 
</v>
      </c>
      <c r="F18" s="210" t="str">
        <f>'01-Mapa de riesgo'!F18:F20</f>
        <v>Falta de competitividad 
Toma de decisiones no pertinentes con poco soporte en la información del contexto.
Pérdida de oportunidades para acceder a recursos y participación de proyectos.</v>
      </c>
      <c r="G18" s="187" t="str">
        <f>'01-Mapa de riesgo'!Q18:Q20</f>
        <v>MODERADO</v>
      </c>
      <c r="H18" s="34" t="str">
        <f>'01-Mapa de riesgo'!R18:R20</f>
        <v>REDUCIR</v>
      </c>
      <c r="I18" s="121"/>
      <c r="J18" s="224" t="str">
        <f>'01-Mapa de riesgo'!U18:U20</f>
        <v>Decisiones tomadas / Número de informes socializados
Informes presentados del contexto 
Dependencias socializadas/Total de dependencias</v>
      </c>
      <c r="K18" s="223"/>
      <c r="L18" s="222"/>
      <c r="M18" s="39" t="str">
        <f>'01-Mapa de riesgo'!M18</f>
        <v>Reuniones del  grupo de análisis, con reuniones periodicas sobre temas del contexto.</v>
      </c>
      <c r="N18" s="37" t="str">
        <f>'01-Mapa de riesgo'!N18</f>
        <v>Mensual</v>
      </c>
      <c r="O18" s="37" t="str">
        <f>'01-Mapa de riesgo'!O18</f>
        <v>Preventivo</v>
      </c>
      <c r="P18" s="231"/>
      <c r="Q18" s="231"/>
      <c r="R18" s="230"/>
    </row>
    <row r="19" spans="1:18" ht="62.45" customHeight="1" x14ac:dyDescent="0.2">
      <c r="A19" s="233"/>
      <c r="B19" s="210"/>
      <c r="C19" s="210"/>
      <c r="D19" s="210"/>
      <c r="E19" s="210"/>
      <c r="F19" s="210"/>
      <c r="G19" s="187"/>
      <c r="H19" s="34" t="str">
        <f>'01-Mapa de riesgo'!R19:R21</f>
        <v>REDUCIR</v>
      </c>
      <c r="I19" s="121"/>
      <c r="J19" s="225"/>
      <c r="K19" s="223"/>
      <c r="L19" s="222"/>
      <c r="M19" s="39" t="str">
        <f>'01-Mapa de riesgo'!M19</f>
        <v>Procedimiento vigilancia del contexto</v>
      </c>
      <c r="N19" s="37" t="str">
        <f>'01-Mapa de riesgo'!N19</f>
        <v>Anual</v>
      </c>
      <c r="O19" s="37" t="str">
        <f>'01-Mapa de riesgo'!O19</f>
        <v>Preventivo</v>
      </c>
      <c r="P19" s="231"/>
      <c r="Q19" s="231"/>
      <c r="R19" s="230"/>
    </row>
    <row r="20" spans="1:18" ht="62.45" customHeight="1" x14ac:dyDescent="0.2">
      <c r="A20" s="233"/>
      <c r="B20" s="210"/>
      <c r="C20" s="210"/>
      <c r="D20" s="210"/>
      <c r="E20" s="210"/>
      <c r="F20" s="210"/>
      <c r="G20" s="187"/>
      <c r="H20" s="34" t="str">
        <f>'01-Mapa de riesgo'!R20:R22</f>
        <v>REDUCIR</v>
      </c>
      <c r="I20" s="121"/>
      <c r="J20" s="226"/>
      <c r="K20" s="223"/>
      <c r="L20" s="222"/>
      <c r="M20" s="39" t="str">
        <f>'01-Mapa de riesgo'!M20</f>
        <v>Reuniones del Comité Coordinador Integral de Gestión</v>
      </c>
      <c r="N20" s="37" t="str">
        <f>'01-Mapa de riesgo'!N20</f>
        <v>Semanal</v>
      </c>
      <c r="O20" s="37" t="str">
        <f>'01-Mapa de riesgo'!O20</f>
        <v>Direccion</v>
      </c>
      <c r="P20" s="231"/>
      <c r="Q20" s="231"/>
      <c r="R20" s="230"/>
    </row>
    <row r="21" spans="1:18" ht="62.45" customHeight="1" x14ac:dyDescent="0.2">
      <c r="A21" s="232">
        <v>5</v>
      </c>
      <c r="B21" s="210" t="str">
        <f>'01-Mapa de riesgo'!B21:B23</f>
        <v>Operacional</v>
      </c>
      <c r="C21" s="210" t="str">
        <f>'01-Mapa de riesgo'!C21:C23</f>
        <v xml:space="preserve">Presión a la Planta Física por compromisos en proyectos no articulados con la planeación del área Gestión Estratégica del Campus </v>
      </c>
      <c r="D21" s="210" t="str">
        <f>'01-Mapa de riesgo'!D21:D23</f>
        <v>Diferentes dependencias de la Institución presentan y ejecutan proyectos con entidades externas  en las cuales se adquieren compromisos de disponibilidad de espacios sin la validación respectiva de la Oficina de Planeación</v>
      </c>
      <c r="E21" s="210" t="str">
        <f>'01-Mapa de riesgo'!E21:E23</f>
        <v xml:space="preserve">*Falta de un procedimiento donde se involucren todos los elementos constitutivos de un proyecto como lo es los elementos de infraestructura
</v>
      </c>
      <c r="F21" s="210" t="str">
        <f>'01-Mapa de riesgo'!F21:F23</f>
        <v>*Imagen de la universidad por incumplimiento
*Posibles hallazgos por falta de planeación e incumplimiento
*Presión a los recursos económicos dentro de una vigencia
*Reprocesos y sobrecarga en el trabajo</v>
      </c>
      <c r="G21" s="187" t="str">
        <f>'01-Mapa de riesgo'!Q21:Q23</f>
        <v>GRAVE</v>
      </c>
      <c r="H21" s="34" t="str">
        <f>'01-Mapa de riesgo'!R21:R23</f>
        <v>REDUCIR</v>
      </c>
      <c r="I21" s="121"/>
      <c r="J21" s="224" t="str">
        <f>'01-Mapa de riesgo'!U21:U23</f>
        <v>Espacios efectivamente habilitados / Número de solicitudes de disponibilidad de espacios</v>
      </c>
      <c r="K21" s="223"/>
      <c r="L21" s="222"/>
      <c r="M21" s="39" t="str">
        <f>'01-Mapa de riesgo'!M21</f>
        <v xml:space="preserve">
Se cuenta con el procedimiento del área de Asesoría para la Planeación Académica 113-PAC-01 Análisis del sector educativo, en el cual una de sus actividades analiza la incidencia de la creación de nuevos programas en los factores de capacidades. 
</v>
      </c>
      <c r="N21" s="37" t="str">
        <f>'01-Mapa de riesgo'!N21</f>
        <v>Otra</v>
      </c>
      <c r="O21" s="37" t="str">
        <f>'01-Mapa de riesgo'!O21</f>
        <v>Preventivo</v>
      </c>
      <c r="P21" s="231"/>
      <c r="Q21" s="231"/>
      <c r="R21" s="230"/>
    </row>
    <row r="22" spans="1:18" ht="62.45" customHeight="1" x14ac:dyDescent="0.2">
      <c r="A22" s="233"/>
      <c r="B22" s="210"/>
      <c r="C22" s="210"/>
      <c r="D22" s="210"/>
      <c r="E22" s="210"/>
      <c r="F22" s="210"/>
      <c r="G22" s="187"/>
      <c r="H22" s="34" t="str">
        <f>'01-Mapa de riesgo'!R22:R24</f>
        <v>REDUCIR</v>
      </c>
      <c r="I22" s="121"/>
      <c r="J22" s="225"/>
      <c r="K22" s="223"/>
      <c r="L22" s="222"/>
      <c r="M22" s="39">
        <f>'01-Mapa de riesgo'!M22</f>
        <v>0</v>
      </c>
      <c r="N22" s="37">
        <f>'01-Mapa de riesgo'!N22</f>
        <v>0</v>
      </c>
      <c r="O22" s="37">
        <f>'01-Mapa de riesgo'!O22</f>
        <v>0</v>
      </c>
      <c r="P22" s="231"/>
      <c r="Q22" s="231"/>
      <c r="R22" s="230"/>
    </row>
    <row r="23" spans="1:18" ht="62.45" customHeight="1" x14ac:dyDescent="0.2">
      <c r="A23" s="233"/>
      <c r="B23" s="210"/>
      <c r="C23" s="210"/>
      <c r="D23" s="210"/>
      <c r="E23" s="210"/>
      <c r="F23" s="210"/>
      <c r="G23" s="187"/>
      <c r="H23" s="34" t="str">
        <f>'01-Mapa de riesgo'!R23:R25</f>
        <v>COMPARTIR</v>
      </c>
      <c r="I23" s="121"/>
      <c r="J23" s="226"/>
      <c r="K23" s="223"/>
      <c r="L23" s="222"/>
      <c r="M23" s="39" t="str">
        <f>'01-Mapa de riesgo'!M23</f>
        <v>N.A</v>
      </c>
      <c r="N23" s="37">
        <f>'01-Mapa de riesgo'!N23</f>
        <v>0</v>
      </c>
      <c r="O23" s="37">
        <f>'01-Mapa de riesgo'!O23</f>
        <v>0</v>
      </c>
      <c r="P23" s="231"/>
      <c r="Q23" s="231"/>
      <c r="R23" s="230"/>
    </row>
    <row r="24" spans="1:18" ht="62.45" customHeight="1" x14ac:dyDescent="0.2">
      <c r="A24" s="232">
        <v>6</v>
      </c>
      <c r="B24" s="210" t="str">
        <f>'01-Mapa de riesgo'!B24:B26</f>
        <v>Cumplimiento</v>
      </c>
      <c r="C24" s="210" t="str">
        <f>'01-Mapa de riesgo'!C24:C26</f>
        <v>Incumplimiento de los retos planteados en el PDI</v>
      </c>
      <c r="D24" s="210" t="str">
        <f>'01-Mapa de riesgo'!D24:D26</f>
        <v xml:space="preserve">No se cumplan con los lineamientos planteados en el Sistema de Gerencia del PDI para garantizar la gestión efectiva del mismo </v>
      </c>
      <c r="E24" s="210"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10" t="str">
        <f>'01-Mapa de riesgo'!F24:F26</f>
        <v xml:space="preserve">Hallazgos por parte de los entes de control
Reprocesos en el reporte
Incumplimiento de los retos planteados en el PDI
Ausencia de información para la toma de decisiones 
</v>
      </c>
      <c r="G24" s="187" t="str">
        <f>'01-Mapa de riesgo'!Q24:Q26</f>
        <v>MODERADO</v>
      </c>
      <c r="H24" s="34" t="str">
        <f>'01-Mapa de riesgo'!R24:R26</f>
        <v>COMPARTIR</v>
      </c>
      <c r="I24" s="121"/>
      <c r="J24" s="224" t="str">
        <f>'01-Mapa de riesgo'!U24:U26</f>
        <v xml:space="preserve">Nivel cumplimiento del PDI en sus tres nivel
Nivel de apropiación de los parámetros del sistema de información estratégico
Nivel de implementación del sistema de gerencia </v>
      </c>
      <c r="K24" s="223"/>
      <c r="L24" s="222"/>
      <c r="M24" s="39" t="str">
        <f>'01-Mapa de riesgo'!M24</f>
        <v xml:space="preserve">Sistema de gerencia del Plan de Desarrollo Insitucional </v>
      </c>
      <c r="N24" s="37" t="str">
        <f>'01-Mapa de riesgo'!N24</f>
        <v>Mensual</v>
      </c>
      <c r="O24" s="37" t="str">
        <f>'01-Mapa de riesgo'!O24</f>
        <v>Direccion</v>
      </c>
      <c r="P24" s="231"/>
      <c r="Q24" s="231"/>
      <c r="R24" s="230"/>
    </row>
    <row r="25" spans="1:18" ht="62.45" customHeight="1" x14ac:dyDescent="0.2">
      <c r="A25" s="233"/>
      <c r="B25" s="210"/>
      <c r="C25" s="210"/>
      <c r="D25" s="210"/>
      <c r="E25" s="210"/>
      <c r="F25" s="210"/>
      <c r="G25" s="187"/>
      <c r="H25" s="34" t="str">
        <f>'01-Mapa de riesgo'!R25:R27</f>
        <v>COMPARTIR</v>
      </c>
      <c r="I25" s="121"/>
      <c r="J25" s="225"/>
      <c r="K25" s="223"/>
      <c r="L25" s="222"/>
      <c r="M25" s="39" t="str">
        <f>'01-Mapa de riesgo'!M25</f>
        <v>Sistema de información para el PDI</v>
      </c>
      <c r="N25" s="37" t="str">
        <f>'01-Mapa de riesgo'!N25</f>
        <v>Mensual</v>
      </c>
      <c r="O25" s="37" t="str">
        <f>'01-Mapa de riesgo'!O25</f>
        <v>Preventivo</v>
      </c>
      <c r="P25" s="231"/>
      <c r="Q25" s="231"/>
      <c r="R25" s="230"/>
    </row>
    <row r="26" spans="1:18" ht="62.45" customHeight="1" thickBot="1" x14ac:dyDescent="0.25">
      <c r="A26" s="234"/>
      <c r="B26" s="238"/>
      <c r="C26" s="238"/>
      <c r="D26" s="238"/>
      <c r="E26" s="238"/>
      <c r="F26" s="238"/>
      <c r="G26" s="196"/>
      <c r="H26" s="35" t="str">
        <f>'01-Mapa de riesgo'!R26:R28</f>
        <v>COMPARTIR</v>
      </c>
      <c r="I26" s="122"/>
      <c r="J26" s="227"/>
      <c r="K26" s="228"/>
      <c r="L26" s="229"/>
      <c r="M26" s="40" t="str">
        <f>'01-Mapa de riesgo'!M26</f>
        <v xml:space="preserve">Comité coordinador del Sistema Integral de Gestión </v>
      </c>
      <c r="N26" s="38" t="str">
        <f>'01-Mapa de riesgo'!N26</f>
        <v>Quincenal</v>
      </c>
      <c r="O26" s="38" t="str">
        <f>'01-Mapa de riesgo'!O26</f>
        <v>Preventivo</v>
      </c>
      <c r="P26" s="236"/>
      <c r="Q26" s="237"/>
      <c r="R26" s="235"/>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E9:E11"/>
    <mergeCell ref="F9:F11"/>
    <mergeCell ref="M7:Q7"/>
    <mergeCell ref="G9:G11"/>
    <mergeCell ref="I9:I11"/>
    <mergeCell ref="T13:T14"/>
    <mergeCell ref="P8:Q8"/>
    <mergeCell ref="P9:Q9"/>
    <mergeCell ref="P10:Q10"/>
    <mergeCell ref="P11:Q11"/>
    <mergeCell ref="P12:Q12"/>
    <mergeCell ref="P13:Q13"/>
    <mergeCell ref="P14:Q14"/>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B12:B14"/>
    <mergeCell ref="C12:C14"/>
    <mergeCell ref="D12:D14"/>
    <mergeCell ref="E12:E14"/>
    <mergeCell ref="B24:B26"/>
    <mergeCell ref="C24:C26"/>
    <mergeCell ref="D24:D26"/>
    <mergeCell ref="E24:E26"/>
    <mergeCell ref="F24:F2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R15:R17"/>
    <mergeCell ref="R12:R14"/>
    <mergeCell ref="R9:R11"/>
    <mergeCell ref="R18:R20"/>
    <mergeCell ref="P17:Q17"/>
    <mergeCell ref="P18:Q18"/>
    <mergeCell ref="P19:Q19"/>
    <mergeCell ref="P20:Q20"/>
    <mergeCell ref="P21:Q21"/>
    <mergeCell ref="P15:Q15"/>
    <mergeCell ref="P16:Q16"/>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A34" zoomScale="80" zoomScaleNormal="80" workbookViewId="0">
      <selection activeCell="C42" sqref="C42:H4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324" t="s">
        <v>95</v>
      </c>
      <c r="B1" s="325"/>
      <c r="C1" s="325"/>
      <c r="D1" s="325"/>
      <c r="E1" s="325"/>
      <c r="F1" s="325"/>
      <c r="G1" s="325"/>
      <c r="H1" s="325"/>
      <c r="I1" s="325"/>
      <c r="J1" s="325"/>
      <c r="K1" s="325"/>
      <c r="L1" s="325"/>
      <c r="M1" s="325"/>
      <c r="N1" s="325"/>
      <c r="O1" s="325"/>
      <c r="P1" s="325"/>
      <c r="Q1" s="325"/>
      <c r="R1" s="326"/>
    </row>
    <row r="2" spans="1:18" ht="15.75" x14ac:dyDescent="0.25">
      <c r="A2" s="81"/>
      <c r="B2" s="82"/>
      <c r="C2" s="82"/>
      <c r="D2" s="82"/>
      <c r="E2" s="82"/>
      <c r="F2" s="82"/>
      <c r="G2" s="82"/>
      <c r="H2" s="82"/>
      <c r="I2" s="82"/>
      <c r="J2" s="82"/>
      <c r="K2" s="82"/>
      <c r="L2" s="82"/>
      <c r="M2" s="82"/>
      <c r="N2" s="82"/>
      <c r="O2" s="82"/>
      <c r="P2" s="82"/>
      <c r="Q2" s="82"/>
      <c r="R2" s="83"/>
    </row>
    <row r="3" spans="1:18" ht="15.75" x14ac:dyDescent="0.25">
      <c r="A3" s="321" t="s">
        <v>94</v>
      </c>
      <c r="B3" s="322"/>
      <c r="C3" s="322"/>
      <c r="D3" s="322"/>
      <c r="E3" s="322"/>
      <c r="F3" s="322"/>
      <c r="G3" s="322"/>
      <c r="H3" s="322"/>
      <c r="I3" s="322"/>
      <c r="J3" s="322"/>
      <c r="K3" s="322"/>
      <c r="L3" s="322"/>
      <c r="M3" s="322"/>
      <c r="N3" s="322"/>
      <c r="O3" s="322"/>
      <c r="P3" s="322"/>
      <c r="Q3" s="322"/>
      <c r="R3" s="323"/>
    </row>
    <row r="4" spans="1:18" x14ac:dyDescent="0.2">
      <c r="A4" s="76"/>
      <c r="B4" s="77"/>
      <c r="C4" s="78"/>
      <c r="D4" s="78"/>
      <c r="E4" s="78"/>
      <c r="F4" s="78"/>
      <c r="G4" s="78"/>
      <c r="H4" s="78"/>
      <c r="I4" s="78"/>
      <c r="J4" s="78"/>
      <c r="K4" s="78"/>
      <c r="L4" s="78"/>
      <c r="M4" s="78"/>
      <c r="N4" s="78"/>
      <c r="O4" s="78"/>
      <c r="P4" s="78"/>
      <c r="Q4" s="78"/>
      <c r="R4" s="79"/>
    </row>
    <row r="5" spans="1:18" x14ac:dyDescent="0.2">
      <c r="A5" s="320" t="s">
        <v>90</v>
      </c>
      <c r="B5" s="320"/>
      <c r="C5" s="330">
        <v>2</v>
      </c>
      <c r="D5" s="330"/>
      <c r="E5" s="80" t="s">
        <v>91</v>
      </c>
      <c r="F5" s="328" t="s">
        <v>139</v>
      </c>
      <c r="G5" s="329"/>
      <c r="H5" s="80" t="s">
        <v>92</v>
      </c>
      <c r="I5" s="327" t="s">
        <v>93</v>
      </c>
      <c r="J5" s="327"/>
      <c r="K5" s="327"/>
      <c r="L5" s="327"/>
      <c r="M5" s="327"/>
      <c r="N5" s="343" t="s">
        <v>86</v>
      </c>
      <c r="O5" s="344"/>
      <c r="P5" s="345" t="s">
        <v>12</v>
      </c>
      <c r="Q5" s="346"/>
      <c r="R5" s="347"/>
    </row>
    <row r="6" spans="1:18" ht="13.5" thickBot="1" x14ac:dyDescent="0.25">
      <c r="A6" s="84"/>
      <c r="B6" s="84"/>
      <c r="C6" s="85"/>
      <c r="D6" s="85"/>
      <c r="E6" s="85"/>
      <c r="F6" s="85"/>
      <c r="G6" s="85"/>
      <c r="H6" s="85"/>
      <c r="I6" s="85"/>
      <c r="J6" s="85"/>
      <c r="K6" s="85"/>
      <c r="L6" s="85"/>
      <c r="M6" s="85"/>
      <c r="N6" s="85"/>
      <c r="O6" s="85"/>
      <c r="P6" s="85"/>
      <c r="Q6" s="85"/>
      <c r="R6" s="85"/>
    </row>
    <row r="7" spans="1:18" ht="24" customHeight="1" x14ac:dyDescent="0.2">
      <c r="A7" s="86" t="s">
        <v>27</v>
      </c>
      <c r="B7" s="336"/>
      <c r="C7" s="273" t="s">
        <v>124</v>
      </c>
      <c r="D7" s="273"/>
      <c r="E7" s="273"/>
      <c r="F7" s="273"/>
      <c r="G7" s="273"/>
      <c r="H7" s="273"/>
      <c r="I7" s="340"/>
      <c r="J7" s="315"/>
      <c r="K7" s="339" t="s">
        <v>123</v>
      </c>
      <c r="L7" s="339"/>
      <c r="M7" s="339"/>
      <c r="N7" s="339"/>
      <c r="O7" s="339"/>
      <c r="P7" s="339"/>
      <c r="Q7" s="339"/>
      <c r="R7" s="331"/>
    </row>
    <row r="8" spans="1:18" ht="15" customHeight="1" x14ac:dyDescent="0.2">
      <c r="A8" s="307" t="s">
        <v>30</v>
      </c>
      <c r="B8" s="337"/>
      <c r="C8" s="274"/>
      <c r="D8" s="274"/>
      <c r="E8" s="274"/>
      <c r="F8" s="274"/>
      <c r="G8" s="274"/>
      <c r="H8" s="274"/>
      <c r="I8" s="341"/>
      <c r="J8" s="316"/>
      <c r="K8" s="260" t="s">
        <v>153</v>
      </c>
      <c r="L8" s="260"/>
      <c r="M8" s="260"/>
      <c r="N8" s="260"/>
      <c r="O8" s="260"/>
      <c r="P8" s="260"/>
      <c r="Q8" s="260"/>
      <c r="R8" s="332"/>
    </row>
    <row r="9" spans="1:18" ht="15" customHeight="1" x14ac:dyDescent="0.2">
      <c r="A9" s="307"/>
      <c r="B9" s="337"/>
      <c r="C9" s="258" t="s">
        <v>28</v>
      </c>
      <c r="D9" s="258"/>
      <c r="E9" s="258"/>
      <c r="F9" s="258" t="s">
        <v>29</v>
      </c>
      <c r="G9" s="258"/>
      <c r="H9" s="258"/>
      <c r="I9" s="341"/>
      <c r="J9" s="316"/>
      <c r="K9" s="260"/>
      <c r="L9" s="260"/>
      <c r="M9" s="260"/>
      <c r="N9" s="260"/>
      <c r="O9" s="260"/>
      <c r="P9" s="260"/>
      <c r="Q9" s="260"/>
      <c r="R9" s="332"/>
    </row>
    <row r="10" spans="1:18" ht="15" customHeight="1" x14ac:dyDescent="0.2">
      <c r="A10" s="307"/>
      <c r="B10" s="337"/>
      <c r="C10" s="259" t="s">
        <v>43</v>
      </c>
      <c r="D10" s="259"/>
      <c r="E10" s="259"/>
      <c r="F10" s="259" t="s">
        <v>49</v>
      </c>
      <c r="G10" s="259"/>
      <c r="H10" s="259"/>
      <c r="I10" s="341"/>
      <c r="J10" s="316"/>
      <c r="K10" s="260" t="s">
        <v>154</v>
      </c>
      <c r="L10" s="260"/>
      <c r="M10" s="260"/>
      <c r="N10" s="260"/>
      <c r="O10" s="260"/>
      <c r="P10" s="260"/>
      <c r="Q10" s="260"/>
      <c r="R10" s="332"/>
    </row>
    <row r="11" spans="1:18" ht="12.75" customHeight="1" x14ac:dyDescent="0.2">
      <c r="A11" s="307"/>
      <c r="B11" s="337"/>
      <c r="C11" s="259" t="s">
        <v>44</v>
      </c>
      <c r="D11" s="259"/>
      <c r="E11" s="259"/>
      <c r="F11" s="259" t="s">
        <v>50</v>
      </c>
      <c r="G11" s="259"/>
      <c r="H11" s="259"/>
      <c r="I11" s="341"/>
      <c r="J11" s="316"/>
      <c r="K11" s="260"/>
      <c r="L11" s="260"/>
      <c r="M11" s="260"/>
      <c r="N11" s="260"/>
      <c r="O11" s="260"/>
      <c r="P11" s="260"/>
      <c r="Q11" s="260"/>
      <c r="R11" s="332"/>
    </row>
    <row r="12" spans="1:18" ht="15" customHeight="1" x14ac:dyDescent="0.2">
      <c r="A12" s="307"/>
      <c r="B12" s="337"/>
      <c r="C12" s="259" t="s">
        <v>45</v>
      </c>
      <c r="D12" s="259"/>
      <c r="E12" s="259"/>
      <c r="F12" s="259" t="s">
        <v>51</v>
      </c>
      <c r="G12" s="259"/>
      <c r="H12" s="259"/>
      <c r="I12" s="341"/>
      <c r="J12" s="316"/>
      <c r="K12" s="260"/>
      <c r="L12" s="260"/>
      <c r="M12" s="260"/>
      <c r="N12" s="260"/>
      <c r="O12" s="260"/>
      <c r="P12" s="260"/>
      <c r="Q12" s="260"/>
      <c r="R12" s="332"/>
    </row>
    <row r="13" spans="1:18" ht="12.75" customHeight="1" x14ac:dyDescent="0.2">
      <c r="A13" s="307"/>
      <c r="B13" s="337"/>
      <c r="C13" s="259" t="s">
        <v>46</v>
      </c>
      <c r="D13" s="259"/>
      <c r="E13" s="259"/>
      <c r="F13" s="259" t="s">
        <v>52</v>
      </c>
      <c r="G13" s="259"/>
      <c r="H13" s="259"/>
      <c r="I13" s="341"/>
      <c r="J13" s="316"/>
      <c r="K13" s="260" t="s">
        <v>155</v>
      </c>
      <c r="L13" s="260"/>
      <c r="M13" s="260"/>
      <c r="N13" s="260"/>
      <c r="O13" s="260"/>
      <c r="P13" s="260"/>
      <c r="Q13" s="260"/>
      <c r="R13" s="332"/>
    </row>
    <row r="14" spans="1:18" ht="12.75" customHeight="1" x14ac:dyDescent="0.2">
      <c r="A14" s="307"/>
      <c r="B14" s="337"/>
      <c r="C14" s="259" t="s">
        <v>96</v>
      </c>
      <c r="D14" s="259"/>
      <c r="E14" s="259"/>
      <c r="F14" s="259" t="s">
        <v>53</v>
      </c>
      <c r="G14" s="259"/>
      <c r="H14" s="259"/>
      <c r="I14" s="341"/>
      <c r="J14" s="316"/>
      <c r="K14" s="260"/>
      <c r="L14" s="260"/>
      <c r="M14" s="260"/>
      <c r="N14" s="260"/>
      <c r="O14" s="260"/>
      <c r="P14" s="260"/>
      <c r="Q14" s="260"/>
      <c r="R14" s="332"/>
    </row>
    <row r="15" spans="1:18" ht="12.75" customHeight="1" x14ac:dyDescent="0.2">
      <c r="A15" s="307"/>
      <c r="B15" s="337"/>
      <c r="C15" s="259" t="s">
        <v>48</v>
      </c>
      <c r="D15" s="259"/>
      <c r="E15" s="259"/>
      <c r="F15" s="259" t="s">
        <v>152</v>
      </c>
      <c r="G15" s="259"/>
      <c r="H15" s="259"/>
      <c r="I15" s="341"/>
      <c r="J15" s="316"/>
      <c r="K15" s="260" t="s">
        <v>156</v>
      </c>
      <c r="L15" s="260"/>
      <c r="M15" s="260"/>
      <c r="N15" s="260"/>
      <c r="O15" s="260"/>
      <c r="P15" s="260"/>
      <c r="Q15" s="260"/>
      <c r="R15" s="332"/>
    </row>
    <row r="16" spans="1:18" ht="12.75" customHeight="1" x14ac:dyDescent="0.2">
      <c r="A16" s="307"/>
      <c r="B16" s="337"/>
      <c r="C16" s="259" t="s">
        <v>47</v>
      </c>
      <c r="D16" s="259"/>
      <c r="E16" s="259"/>
      <c r="F16" s="85"/>
      <c r="G16" s="85"/>
      <c r="H16" s="85"/>
      <c r="I16" s="341"/>
      <c r="J16" s="316"/>
      <c r="K16" s="260" t="s">
        <v>157</v>
      </c>
      <c r="L16" s="260"/>
      <c r="M16" s="260"/>
      <c r="N16" s="260"/>
      <c r="O16" s="260"/>
      <c r="P16" s="260"/>
      <c r="Q16" s="260"/>
      <c r="R16" s="332"/>
    </row>
    <row r="17" spans="1:19" ht="12.75" customHeight="1" x14ac:dyDescent="0.2">
      <c r="A17" s="307"/>
      <c r="B17" s="337"/>
      <c r="C17" s="259" t="s">
        <v>125</v>
      </c>
      <c r="D17" s="259"/>
      <c r="E17" s="259"/>
      <c r="F17" s="259"/>
      <c r="G17" s="259"/>
      <c r="H17" s="259"/>
      <c r="I17" s="341"/>
      <c r="J17" s="316"/>
      <c r="K17" s="260"/>
      <c r="L17" s="260"/>
      <c r="M17" s="260"/>
      <c r="N17" s="260"/>
      <c r="O17" s="260"/>
      <c r="P17" s="260"/>
      <c r="Q17" s="260"/>
      <c r="R17" s="332"/>
    </row>
    <row r="18" spans="1:19" ht="19.5" customHeight="1" x14ac:dyDescent="0.2">
      <c r="A18" s="307"/>
      <c r="B18" s="337"/>
      <c r="C18" s="259"/>
      <c r="D18" s="259"/>
      <c r="E18" s="259"/>
      <c r="F18" s="259"/>
      <c r="G18" s="259"/>
      <c r="H18" s="259"/>
      <c r="I18" s="341"/>
      <c r="J18" s="316"/>
      <c r="K18" s="260"/>
      <c r="L18" s="260"/>
      <c r="M18" s="260"/>
      <c r="N18" s="260"/>
      <c r="O18" s="260"/>
      <c r="P18" s="260"/>
      <c r="Q18" s="260"/>
      <c r="R18" s="332"/>
    </row>
    <row r="19" spans="1:19" ht="13.5" thickBot="1" x14ac:dyDescent="0.25">
      <c r="A19" s="308"/>
      <c r="B19" s="338"/>
      <c r="C19" s="334"/>
      <c r="D19" s="334"/>
      <c r="E19" s="334"/>
      <c r="F19" s="334"/>
      <c r="G19" s="334"/>
      <c r="H19" s="334"/>
      <c r="I19" s="342"/>
      <c r="J19" s="317"/>
      <c r="K19" s="335"/>
      <c r="L19" s="335"/>
      <c r="M19" s="335"/>
      <c r="N19" s="335"/>
      <c r="O19" s="335"/>
      <c r="P19" s="335"/>
      <c r="Q19" s="335"/>
      <c r="R19" s="333"/>
    </row>
    <row r="20" spans="1:19" ht="24" customHeight="1" x14ac:dyDescent="0.2">
      <c r="A20" s="87" t="s">
        <v>31</v>
      </c>
      <c r="B20" s="280"/>
      <c r="C20" s="274" t="s">
        <v>65</v>
      </c>
      <c r="D20" s="274"/>
      <c r="E20" s="274"/>
      <c r="F20" s="274"/>
      <c r="G20" s="274"/>
      <c r="H20" s="274"/>
      <c r="I20" s="286"/>
      <c r="J20" s="315"/>
      <c r="K20" s="78"/>
      <c r="L20" s="296" t="s">
        <v>64</v>
      </c>
      <c r="M20" s="296"/>
      <c r="N20" s="296"/>
      <c r="O20" s="296"/>
      <c r="P20" s="296"/>
      <c r="Q20" s="296"/>
      <c r="R20" s="349"/>
    </row>
    <row r="21" spans="1:19" x14ac:dyDescent="0.2">
      <c r="A21" s="307" t="s">
        <v>32</v>
      </c>
      <c r="B21" s="281"/>
      <c r="C21" s="297"/>
      <c r="D21" s="297"/>
      <c r="E21" s="297"/>
      <c r="F21" s="297"/>
      <c r="G21" s="297"/>
      <c r="H21" s="297"/>
      <c r="I21" s="287"/>
      <c r="J21" s="316"/>
      <c r="K21" s="89"/>
      <c r="L21" s="296"/>
      <c r="M21" s="296"/>
      <c r="N21" s="296"/>
      <c r="O21" s="296"/>
      <c r="P21" s="296"/>
      <c r="Q21" s="296"/>
      <c r="R21" s="292"/>
      <c r="S21" s="8"/>
    </row>
    <row r="22" spans="1:19" ht="12.75" customHeight="1" x14ac:dyDescent="0.2">
      <c r="A22" s="307"/>
      <c r="B22" s="281"/>
      <c r="C22" s="299" t="s">
        <v>158</v>
      </c>
      <c r="D22" s="299"/>
      <c r="E22" s="299"/>
      <c r="F22" s="299"/>
      <c r="G22" s="299"/>
      <c r="H22" s="299"/>
      <c r="I22" s="287"/>
      <c r="J22" s="316"/>
      <c r="K22" s="85"/>
      <c r="L22" s="300" t="s">
        <v>33</v>
      </c>
      <c r="M22" s="261" t="s">
        <v>55</v>
      </c>
      <c r="N22" s="264">
        <v>3</v>
      </c>
      <c r="O22" s="268">
        <v>6</v>
      </c>
      <c r="P22" s="268">
        <v>9</v>
      </c>
      <c r="Q22" s="85"/>
      <c r="R22" s="292"/>
      <c r="S22" s="7"/>
    </row>
    <row r="23" spans="1:19" x14ac:dyDescent="0.2">
      <c r="A23" s="307"/>
      <c r="B23" s="281"/>
      <c r="C23" s="299" t="s">
        <v>159</v>
      </c>
      <c r="D23" s="299"/>
      <c r="E23" s="299"/>
      <c r="F23" s="299"/>
      <c r="G23" s="299"/>
      <c r="H23" s="299"/>
      <c r="I23" s="287"/>
      <c r="J23" s="316"/>
      <c r="K23" s="85"/>
      <c r="L23" s="300"/>
      <c r="M23" s="261"/>
      <c r="N23" s="265"/>
      <c r="O23" s="269"/>
      <c r="P23" s="269"/>
      <c r="Q23" s="85"/>
      <c r="R23" s="292"/>
      <c r="S23" s="7"/>
    </row>
    <row r="24" spans="1:19" x14ac:dyDescent="0.2">
      <c r="A24" s="307"/>
      <c r="B24" s="281"/>
      <c r="C24" s="299" t="s">
        <v>160</v>
      </c>
      <c r="D24" s="299"/>
      <c r="E24" s="299"/>
      <c r="F24" s="299"/>
      <c r="G24" s="299"/>
      <c r="H24" s="299"/>
      <c r="I24" s="287"/>
      <c r="J24" s="316"/>
      <c r="K24" s="85"/>
      <c r="L24" s="300"/>
      <c r="M24" s="261" t="s">
        <v>42</v>
      </c>
      <c r="N24" s="264">
        <v>2</v>
      </c>
      <c r="O24" s="309">
        <v>4</v>
      </c>
      <c r="P24" s="266">
        <v>6</v>
      </c>
      <c r="Q24" s="85"/>
      <c r="R24" s="292"/>
      <c r="S24" s="7"/>
    </row>
    <row r="25" spans="1:19" x14ac:dyDescent="0.2">
      <c r="A25" s="307"/>
      <c r="B25" s="281"/>
      <c r="C25" s="299" t="s">
        <v>161</v>
      </c>
      <c r="D25" s="299"/>
      <c r="E25" s="299"/>
      <c r="F25" s="299"/>
      <c r="G25" s="299"/>
      <c r="H25" s="299"/>
      <c r="I25" s="287"/>
      <c r="J25" s="316"/>
      <c r="K25" s="85"/>
      <c r="L25" s="300"/>
      <c r="M25" s="261"/>
      <c r="N25" s="265"/>
      <c r="O25" s="310"/>
      <c r="P25" s="267"/>
      <c r="Q25" s="85"/>
      <c r="R25" s="292"/>
      <c r="S25" s="7"/>
    </row>
    <row r="26" spans="1:19" x14ac:dyDescent="0.2">
      <c r="A26" s="307"/>
      <c r="B26" s="281"/>
      <c r="C26" s="298"/>
      <c r="D26" s="298"/>
      <c r="E26" s="298"/>
      <c r="F26" s="298"/>
      <c r="G26" s="298"/>
      <c r="H26" s="298"/>
      <c r="I26" s="287"/>
      <c r="J26" s="316"/>
      <c r="K26" s="85"/>
      <c r="L26" s="300"/>
      <c r="M26" s="261" t="s">
        <v>56</v>
      </c>
      <c r="N26" s="311">
        <v>1</v>
      </c>
      <c r="O26" s="264">
        <v>2</v>
      </c>
      <c r="P26" s="264">
        <v>3</v>
      </c>
      <c r="Q26" s="85"/>
      <c r="R26" s="292"/>
      <c r="S26" s="7"/>
    </row>
    <row r="27" spans="1:19" x14ac:dyDescent="0.2">
      <c r="A27" s="307"/>
      <c r="B27" s="281"/>
      <c r="C27" s="299" t="s">
        <v>162</v>
      </c>
      <c r="D27" s="299"/>
      <c r="E27" s="299"/>
      <c r="F27" s="299"/>
      <c r="G27" s="299"/>
      <c r="H27" s="299"/>
      <c r="I27" s="287"/>
      <c r="J27" s="316"/>
      <c r="K27" s="85"/>
      <c r="L27" s="300"/>
      <c r="M27" s="261"/>
      <c r="N27" s="312"/>
      <c r="O27" s="265"/>
      <c r="P27" s="265"/>
      <c r="Q27" s="85"/>
      <c r="R27" s="292"/>
    </row>
    <row r="28" spans="1:19" x14ac:dyDescent="0.2">
      <c r="A28" s="307"/>
      <c r="B28" s="281"/>
      <c r="C28" s="299" t="s">
        <v>163</v>
      </c>
      <c r="D28" s="299"/>
      <c r="E28" s="299"/>
      <c r="F28" s="299"/>
      <c r="G28" s="299"/>
      <c r="H28" s="299"/>
      <c r="I28" s="287"/>
      <c r="J28" s="316"/>
      <c r="K28" s="90"/>
      <c r="L28" s="90"/>
      <c r="M28" s="85"/>
      <c r="N28" s="261" t="s">
        <v>57</v>
      </c>
      <c r="O28" s="262" t="s">
        <v>42</v>
      </c>
      <c r="P28" s="262" t="s">
        <v>55</v>
      </c>
      <c r="Q28" s="85"/>
      <c r="R28" s="292"/>
    </row>
    <row r="29" spans="1:19" x14ac:dyDescent="0.2">
      <c r="A29" s="307"/>
      <c r="B29" s="281"/>
      <c r="C29" s="299" t="s">
        <v>164</v>
      </c>
      <c r="D29" s="299"/>
      <c r="E29" s="299"/>
      <c r="F29" s="299"/>
      <c r="G29" s="299"/>
      <c r="H29" s="299"/>
      <c r="I29" s="287"/>
      <c r="J29" s="316"/>
      <c r="K29" s="298"/>
      <c r="L29" s="298"/>
      <c r="M29" s="85"/>
      <c r="N29" s="261"/>
      <c r="O29" s="263"/>
      <c r="P29" s="263"/>
      <c r="Q29" s="85"/>
      <c r="R29" s="292"/>
    </row>
    <row r="30" spans="1:19" x14ac:dyDescent="0.2">
      <c r="A30" s="307"/>
      <c r="B30" s="281"/>
      <c r="C30" s="299" t="s">
        <v>165</v>
      </c>
      <c r="D30" s="299"/>
      <c r="E30" s="299"/>
      <c r="F30" s="299"/>
      <c r="G30" s="299"/>
      <c r="H30" s="299"/>
      <c r="I30" s="287"/>
      <c r="J30" s="316"/>
      <c r="K30" s="298"/>
      <c r="L30" s="298"/>
      <c r="M30" s="313" t="s">
        <v>34</v>
      </c>
      <c r="N30" s="313"/>
      <c r="O30" s="313"/>
      <c r="P30" s="313"/>
      <c r="Q30" s="313"/>
      <c r="R30" s="292"/>
    </row>
    <row r="31" spans="1:19" x14ac:dyDescent="0.2">
      <c r="A31" s="307"/>
      <c r="B31" s="281"/>
      <c r="C31" s="297"/>
      <c r="D31" s="297"/>
      <c r="E31" s="297"/>
      <c r="F31" s="297"/>
      <c r="G31" s="297"/>
      <c r="H31" s="297"/>
      <c r="I31" s="287"/>
      <c r="J31" s="316"/>
      <c r="K31" s="298"/>
      <c r="L31" s="298"/>
      <c r="M31" s="91"/>
      <c r="N31" s="91"/>
      <c r="O31" s="91"/>
      <c r="P31" s="91"/>
      <c r="Q31" s="91"/>
      <c r="R31" s="292"/>
    </row>
    <row r="32" spans="1:19" ht="26.25" customHeight="1" x14ac:dyDescent="0.2">
      <c r="A32" s="307"/>
      <c r="B32" s="281"/>
      <c r="C32" s="299" t="s">
        <v>166</v>
      </c>
      <c r="D32" s="299"/>
      <c r="E32" s="299"/>
      <c r="F32" s="299"/>
      <c r="G32" s="299"/>
      <c r="H32" s="299"/>
      <c r="I32" s="287"/>
      <c r="J32" s="316"/>
      <c r="K32" s="298" t="s">
        <v>54</v>
      </c>
      <c r="L32" s="298"/>
      <c r="M32" s="298"/>
      <c r="N32" s="298"/>
      <c r="O32" s="298"/>
      <c r="P32" s="298"/>
      <c r="Q32" s="298"/>
      <c r="R32" s="292"/>
    </row>
    <row r="33" spans="1:18" ht="13.5" thickBot="1" x14ac:dyDescent="0.25">
      <c r="A33" s="308"/>
      <c r="B33" s="282"/>
      <c r="C33" s="277"/>
      <c r="D33" s="277"/>
      <c r="E33" s="277"/>
      <c r="F33" s="277"/>
      <c r="G33" s="277"/>
      <c r="H33" s="277"/>
      <c r="I33" s="314"/>
      <c r="J33" s="317"/>
      <c r="K33" s="283"/>
      <c r="L33" s="283"/>
      <c r="M33" s="283"/>
      <c r="N33" s="283"/>
      <c r="O33" s="283"/>
      <c r="P33" s="283"/>
      <c r="Q33" s="283"/>
      <c r="R33" s="350"/>
    </row>
    <row r="34" spans="1:18" ht="24" customHeight="1" x14ac:dyDescent="0.2">
      <c r="A34" s="87" t="s">
        <v>35</v>
      </c>
      <c r="B34" s="280"/>
      <c r="C34" s="273" t="s">
        <v>132</v>
      </c>
      <c r="D34" s="273"/>
      <c r="E34" s="273"/>
      <c r="F34" s="273"/>
      <c r="G34" s="273"/>
      <c r="H34" s="273"/>
      <c r="I34" s="286"/>
      <c r="J34" s="288"/>
      <c r="K34" s="295" t="s">
        <v>106</v>
      </c>
      <c r="L34" s="295"/>
      <c r="M34" s="295"/>
      <c r="N34" s="295"/>
      <c r="O34" s="295"/>
      <c r="P34" s="295"/>
      <c r="Q34" s="295"/>
      <c r="R34" s="293"/>
    </row>
    <row r="35" spans="1:18" ht="21" customHeight="1" x14ac:dyDescent="0.2">
      <c r="A35" s="318" t="s">
        <v>61</v>
      </c>
      <c r="B35" s="281"/>
      <c r="C35" s="274"/>
      <c r="D35" s="274"/>
      <c r="E35" s="274"/>
      <c r="F35" s="274"/>
      <c r="G35" s="274"/>
      <c r="H35" s="274"/>
      <c r="I35" s="287"/>
      <c r="J35" s="289"/>
      <c r="K35" s="296"/>
      <c r="L35" s="296"/>
      <c r="M35" s="296"/>
      <c r="N35" s="296"/>
      <c r="O35" s="296"/>
      <c r="P35" s="296"/>
      <c r="Q35" s="296"/>
      <c r="R35" s="294"/>
    </row>
    <row r="36" spans="1:18" ht="12.75" customHeight="1" x14ac:dyDescent="0.2">
      <c r="A36" s="318"/>
      <c r="B36" s="281"/>
      <c r="C36" s="85"/>
      <c r="D36" s="92"/>
      <c r="E36" s="92"/>
      <c r="F36" s="92"/>
      <c r="G36" s="92"/>
      <c r="H36" s="92"/>
      <c r="I36" s="287"/>
      <c r="J36" s="289"/>
      <c r="K36" s="304" t="s">
        <v>107</v>
      </c>
      <c r="L36" s="303">
        <v>9</v>
      </c>
      <c r="M36" s="254">
        <f>L36*M48</f>
        <v>9</v>
      </c>
      <c r="N36" s="256">
        <f>L36*N48</f>
        <v>18</v>
      </c>
      <c r="O36" s="256">
        <f>L36*O48</f>
        <v>27</v>
      </c>
      <c r="P36" s="256">
        <f>L36*P48</f>
        <v>36</v>
      </c>
      <c r="Q36" s="256">
        <f>L36*Q48</f>
        <v>45</v>
      </c>
      <c r="R36" s="294"/>
    </row>
    <row r="37" spans="1:18" ht="12.75" customHeight="1" x14ac:dyDescent="0.2">
      <c r="A37" s="318"/>
      <c r="B37" s="281"/>
      <c r="C37" s="260" t="s">
        <v>167</v>
      </c>
      <c r="D37" s="260"/>
      <c r="E37" s="260"/>
      <c r="F37" s="260"/>
      <c r="G37" s="260"/>
      <c r="H37" s="260"/>
      <c r="I37" s="287"/>
      <c r="J37" s="289"/>
      <c r="K37" s="304"/>
      <c r="L37" s="303"/>
      <c r="M37" s="255"/>
      <c r="N37" s="257"/>
      <c r="O37" s="257"/>
      <c r="P37" s="257"/>
      <c r="Q37" s="257"/>
      <c r="R37" s="294"/>
    </row>
    <row r="38" spans="1:18" x14ac:dyDescent="0.2">
      <c r="A38" s="318"/>
      <c r="B38" s="281"/>
      <c r="C38" s="260"/>
      <c r="D38" s="260"/>
      <c r="E38" s="260"/>
      <c r="F38" s="260"/>
      <c r="G38" s="260"/>
      <c r="H38" s="260"/>
      <c r="I38" s="287"/>
      <c r="J38" s="289"/>
      <c r="K38" s="304"/>
      <c r="L38" s="303">
        <v>6</v>
      </c>
      <c r="M38" s="254">
        <f>L38*M48</f>
        <v>6</v>
      </c>
      <c r="N38" s="256">
        <f>L38*N48</f>
        <v>12</v>
      </c>
      <c r="O38" s="256">
        <f>L38*O48</f>
        <v>18</v>
      </c>
      <c r="P38" s="256">
        <f>L38*P48</f>
        <v>24</v>
      </c>
      <c r="Q38" s="256">
        <f>L38*Q48</f>
        <v>30</v>
      </c>
      <c r="R38" s="294"/>
    </row>
    <row r="39" spans="1:18" x14ac:dyDescent="0.2">
      <c r="A39" s="318"/>
      <c r="B39" s="281"/>
      <c r="C39" s="260"/>
      <c r="D39" s="260"/>
      <c r="E39" s="260"/>
      <c r="F39" s="260"/>
      <c r="G39" s="260"/>
      <c r="H39" s="260"/>
      <c r="I39" s="287"/>
      <c r="J39" s="289"/>
      <c r="K39" s="304"/>
      <c r="L39" s="303"/>
      <c r="M39" s="255"/>
      <c r="N39" s="257"/>
      <c r="O39" s="257"/>
      <c r="P39" s="257"/>
      <c r="Q39" s="257"/>
      <c r="R39" s="294"/>
    </row>
    <row r="40" spans="1:18" ht="12.75" customHeight="1" x14ac:dyDescent="0.2">
      <c r="A40" s="318"/>
      <c r="B40" s="281"/>
      <c r="C40" s="260"/>
      <c r="D40" s="260"/>
      <c r="E40" s="260"/>
      <c r="F40" s="260"/>
      <c r="G40" s="260"/>
      <c r="H40" s="260"/>
      <c r="I40" s="287"/>
      <c r="J40" s="289"/>
      <c r="K40" s="304"/>
      <c r="L40" s="303">
        <v>4</v>
      </c>
      <c r="M40" s="254">
        <f>L40*M48</f>
        <v>4</v>
      </c>
      <c r="N40" s="254">
        <f>L40*N48</f>
        <v>8</v>
      </c>
      <c r="O40" s="256">
        <f>L40*O48</f>
        <v>12</v>
      </c>
      <c r="P40" s="256">
        <f>L40*P48</f>
        <v>16</v>
      </c>
      <c r="Q40" s="256">
        <f>L40*Q48</f>
        <v>20</v>
      </c>
      <c r="R40" s="294"/>
    </row>
    <row r="41" spans="1:18" ht="12.75" customHeight="1" x14ac:dyDescent="0.2">
      <c r="A41" s="318"/>
      <c r="B41" s="281"/>
      <c r="C41" s="85"/>
      <c r="D41" s="93"/>
      <c r="E41" s="93"/>
      <c r="F41" s="93"/>
      <c r="G41" s="93"/>
      <c r="H41" s="93"/>
      <c r="I41" s="287"/>
      <c r="J41" s="289"/>
      <c r="K41" s="304"/>
      <c r="L41" s="303"/>
      <c r="M41" s="255"/>
      <c r="N41" s="255"/>
      <c r="O41" s="257"/>
      <c r="P41" s="257"/>
      <c r="Q41" s="257"/>
      <c r="R41" s="294"/>
    </row>
    <row r="42" spans="1:18" x14ac:dyDescent="0.2">
      <c r="A42" s="318"/>
      <c r="B42" s="281"/>
      <c r="C42" s="274" t="s">
        <v>168</v>
      </c>
      <c r="D42" s="274"/>
      <c r="E42" s="274"/>
      <c r="F42" s="274"/>
      <c r="G42" s="274"/>
      <c r="H42" s="274"/>
      <c r="I42" s="287"/>
      <c r="J42" s="289"/>
      <c r="K42" s="304"/>
      <c r="L42" s="303">
        <v>3</v>
      </c>
      <c r="M42" s="278">
        <f>L42*M48</f>
        <v>3</v>
      </c>
      <c r="N42" s="254">
        <f>L42*N48</f>
        <v>6</v>
      </c>
      <c r="O42" s="254">
        <f>L42*O48</f>
        <v>9</v>
      </c>
      <c r="P42" s="256">
        <f>L42*P48</f>
        <v>12</v>
      </c>
      <c r="Q42" s="256">
        <f>L42*Q48</f>
        <v>15</v>
      </c>
      <c r="R42" s="294"/>
    </row>
    <row r="43" spans="1:18" x14ac:dyDescent="0.2">
      <c r="A43" s="318"/>
      <c r="B43" s="281"/>
      <c r="C43" s="274"/>
      <c r="D43" s="274"/>
      <c r="E43" s="274"/>
      <c r="F43" s="274"/>
      <c r="G43" s="274"/>
      <c r="H43" s="274"/>
      <c r="I43" s="287"/>
      <c r="J43" s="289"/>
      <c r="K43" s="304"/>
      <c r="L43" s="303"/>
      <c r="M43" s="279"/>
      <c r="N43" s="255"/>
      <c r="O43" s="255"/>
      <c r="P43" s="257"/>
      <c r="Q43" s="257"/>
      <c r="R43" s="294"/>
    </row>
    <row r="44" spans="1:18" ht="12.75" customHeight="1" x14ac:dyDescent="0.2">
      <c r="A44" s="318"/>
      <c r="B44" s="281"/>
      <c r="C44" s="274"/>
      <c r="D44" s="274"/>
      <c r="E44" s="274"/>
      <c r="F44" s="274"/>
      <c r="G44" s="274"/>
      <c r="H44" s="274"/>
      <c r="I44" s="287"/>
      <c r="J44" s="289"/>
      <c r="K44" s="304"/>
      <c r="L44" s="303">
        <v>2</v>
      </c>
      <c r="M44" s="278">
        <f>L44*M48</f>
        <v>2</v>
      </c>
      <c r="N44" s="254">
        <f>L44*N48</f>
        <v>4</v>
      </c>
      <c r="O44" s="254">
        <f>L44*O48</f>
        <v>6</v>
      </c>
      <c r="P44" s="254">
        <f>L44*P48</f>
        <v>8</v>
      </c>
      <c r="Q44" s="256">
        <f>L44*Q48</f>
        <v>10</v>
      </c>
      <c r="R44" s="294"/>
    </row>
    <row r="45" spans="1:18" x14ac:dyDescent="0.2">
      <c r="A45" s="318"/>
      <c r="B45" s="281"/>
      <c r="C45" s="274"/>
      <c r="D45" s="274"/>
      <c r="E45" s="274"/>
      <c r="F45" s="274"/>
      <c r="G45" s="274"/>
      <c r="H45" s="274"/>
      <c r="I45" s="287"/>
      <c r="J45" s="289"/>
      <c r="K45" s="304"/>
      <c r="L45" s="303"/>
      <c r="M45" s="279"/>
      <c r="N45" s="255"/>
      <c r="O45" s="255"/>
      <c r="P45" s="255"/>
      <c r="Q45" s="257"/>
      <c r="R45" s="294"/>
    </row>
    <row r="46" spans="1:18" x14ac:dyDescent="0.2">
      <c r="A46" s="318"/>
      <c r="B46" s="281"/>
      <c r="C46" s="274"/>
      <c r="D46" s="274"/>
      <c r="E46" s="274"/>
      <c r="F46" s="274"/>
      <c r="G46" s="274"/>
      <c r="H46" s="274"/>
      <c r="I46" s="287"/>
      <c r="J46" s="289"/>
      <c r="K46" s="304"/>
      <c r="L46" s="303">
        <v>1</v>
      </c>
      <c r="M46" s="278">
        <f>L46*M48</f>
        <v>1</v>
      </c>
      <c r="N46" s="278">
        <f>L46*N48</f>
        <v>2</v>
      </c>
      <c r="O46" s="278">
        <f>L46*O48</f>
        <v>3</v>
      </c>
      <c r="P46" s="254">
        <f>L46*P48</f>
        <v>4</v>
      </c>
      <c r="Q46" s="254">
        <f>L46*Q48</f>
        <v>5</v>
      </c>
      <c r="R46" s="294"/>
    </row>
    <row r="47" spans="1:18" x14ac:dyDescent="0.2">
      <c r="A47" s="318"/>
      <c r="B47" s="281"/>
      <c r="C47" s="274"/>
      <c r="D47" s="274"/>
      <c r="E47" s="274"/>
      <c r="F47" s="274"/>
      <c r="G47" s="274"/>
      <c r="H47" s="274"/>
      <c r="I47" s="287"/>
      <c r="J47" s="289"/>
      <c r="K47" s="304"/>
      <c r="L47" s="303"/>
      <c r="M47" s="279"/>
      <c r="N47" s="279"/>
      <c r="O47" s="279"/>
      <c r="P47" s="255"/>
      <c r="Q47" s="255"/>
      <c r="R47" s="294"/>
    </row>
    <row r="48" spans="1:18" x14ac:dyDescent="0.2">
      <c r="A48" s="318"/>
      <c r="B48" s="281"/>
      <c r="C48" s="92"/>
      <c r="D48" s="92"/>
      <c r="E48" s="92"/>
      <c r="F48" s="92"/>
      <c r="G48" s="92"/>
      <c r="H48" s="92"/>
      <c r="I48" s="287"/>
      <c r="J48" s="289"/>
      <c r="K48" s="290"/>
      <c r="L48" s="290"/>
      <c r="M48" s="94">
        <v>1</v>
      </c>
      <c r="N48" s="94">
        <v>2</v>
      </c>
      <c r="O48" s="94">
        <v>3</v>
      </c>
      <c r="P48" s="94">
        <v>4</v>
      </c>
      <c r="Q48" s="94">
        <v>5</v>
      </c>
      <c r="R48" s="294"/>
    </row>
    <row r="49" spans="1:18" ht="12.75" customHeight="1" x14ac:dyDescent="0.2">
      <c r="A49" s="318"/>
      <c r="B49" s="281"/>
      <c r="C49" s="258" t="s">
        <v>122</v>
      </c>
      <c r="D49" s="259"/>
      <c r="E49" s="259"/>
      <c r="F49" s="259"/>
      <c r="G49" s="259"/>
      <c r="H49" s="259"/>
      <c r="I49" s="287"/>
      <c r="J49" s="289"/>
      <c r="K49" s="90"/>
      <c r="L49" s="90"/>
      <c r="M49" s="275" t="s">
        <v>104</v>
      </c>
      <c r="N49" s="275" t="s">
        <v>109</v>
      </c>
      <c r="O49" s="275" t="s">
        <v>103</v>
      </c>
      <c r="P49" s="275" t="s">
        <v>105</v>
      </c>
      <c r="Q49" s="275" t="s">
        <v>98</v>
      </c>
      <c r="R49" s="294"/>
    </row>
    <row r="50" spans="1:18" ht="22.5" customHeight="1" x14ac:dyDescent="0.2">
      <c r="A50" s="318"/>
      <c r="B50" s="281"/>
      <c r="C50" s="259" t="s">
        <v>169</v>
      </c>
      <c r="D50" s="274" t="s">
        <v>170</v>
      </c>
      <c r="E50" s="274"/>
      <c r="F50" s="274"/>
      <c r="G50" s="274"/>
      <c r="H50" s="274"/>
      <c r="I50" s="287"/>
      <c r="J50" s="289"/>
      <c r="K50" s="95"/>
      <c r="L50" s="95"/>
      <c r="M50" s="276"/>
      <c r="N50" s="276"/>
      <c r="O50" s="276"/>
      <c r="P50" s="276"/>
      <c r="Q50" s="276"/>
      <c r="R50" s="294"/>
    </row>
    <row r="51" spans="1:18" ht="27" customHeight="1" x14ac:dyDescent="0.2">
      <c r="A51" s="318"/>
      <c r="B51" s="281"/>
      <c r="C51" s="259"/>
      <c r="D51" s="274"/>
      <c r="E51" s="274"/>
      <c r="F51" s="274"/>
      <c r="G51" s="274"/>
      <c r="H51" s="274"/>
      <c r="I51" s="287"/>
      <c r="J51" s="289"/>
      <c r="K51" s="90"/>
      <c r="L51" s="90"/>
      <c r="M51" s="270" t="s">
        <v>108</v>
      </c>
      <c r="N51" s="271"/>
      <c r="O51" s="271"/>
      <c r="P51" s="271"/>
      <c r="Q51" s="272"/>
      <c r="R51" s="294"/>
    </row>
    <row r="52" spans="1:18" ht="20.25" customHeight="1" x14ac:dyDescent="0.2">
      <c r="A52" s="318"/>
      <c r="B52" s="281"/>
      <c r="C52" s="259"/>
      <c r="D52" s="274"/>
      <c r="E52" s="274"/>
      <c r="F52" s="274"/>
      <c r="G52" s="274"/>
      <c r="H52" s="274"/>
      <c r="I52" s="287"/>
      <c r="J52" s="289"/>
      <c r="K52" s="90"/>
      <c r="L52" s="90"/>
      <c r="M52" s="96"/>
      <c r="N52" s="96"/>
      <c r="O52" s="96"/>
      <c r="P52" s="96"/>
      <c r="Q52" s="96"/>
      <c r="R52" s="97"/>
    </row>
    <row r="53" spans="1:18" ht="11.25" customHeight="1" thickBot="1" x14ac:dyDescent="0.25">
      <c r="A53" s="319"/>
      <c r="B53" s="281"/>
      <c r="C53" s="301"/>
      <c r="D53" s="301"/>
      <c r="E53" s="301"/>
      <c r="F53" s="301"/>
      <c r="G53" s="301"/>
      <c r="H53" s="301"/>
      <c r="I53" s="287"/>
      <c r="J53" s="289"/>
      <c r="K53" s="291"/>
      <c r="L53" s="291"/>
      <c r="M53" s="291"/>
      <c r="N53" s="291"/>
      <c r="O53" s="291"/>
      <c r="P53" s="291"/>
      <c r="Q53" s="291"/>
      <c r="R53" s="292"/>
    </row>
    <row r="54" spans="1:18" ht="32.25" customHeight="1" x14ac:dyDescent="0.2">
      <c r="A54" s="88" t="s">
        <v>36</v>
      </c>
      <c r="B54" s="280"/>
      <c r="C54" s="273" t="s">
        <v>133</v>
      </c>
      <c r="D54" s="273"/>
      <c r="E54" s="273"/>
      <c r="F54" s="273"/>
      <c r="G54" s="273"/>
      <c r="H54" s="273"/>
      <c r="I54" s="352"/>
      <c r="J54" s="288"/>
      <c r="K54" s="284"/>
      <c r="L54" s="284"/>
      <c r="M54" s="284"/>
      <c r="N54" s="284"/>
      <c r="O54" s="284"/>
      <c r="P54" s="284"/>
      <c r="Q54" s="284"/>
      <c r="R54" s="293"/>
    </row>
    <row r="55" spans="1:18" ht="25.5" customHeight="1" x14ac:dyDescent="0.2">
      <c r="A55" s="307" t="s">
        <v>38</v>
      </c>
      <c r="B55" s="281"/>
      <c r="C55" s="274" t="s">
        <v>135</v>
      </c>
      <c r="D55" s="274"/>
      <c r="E55" s="274"/>
      <c r="F55" s="274"/>
      <c r="G55" s="274"/>
      <c r="H55" s="274"/>
      <c r="I55" s="353"/>
      <c r="J55" s="289"/>
      <c r="K55" s="355" t="s">
        <v>66</v>
      </c>
      <c r="L55" s="356"/>
      <c r="M55" s="306" t="s">
        <v>62</v>
      </c>
      <c r="N55" s="306" t="s">
        <v>63</v>
      </c>
      <c r="O55" s="306"/>
      <c r="P55" s="306"/>
      <c r="Q55" s="306"/>
      <c r="R55" s="294"/>
    </row>
    <row r="56" spans="1:18" ht="24.95" customHeight="1" x14ac:dyDescent="0.2">
      <c r="A56" s="307"/>
      <c r="B56" s="281"/>
      <c r="C56" s="274" t="s">
        <v>134</v>
      </c>
      <c r="D56" s="274"/>
      <c r="E56" s="274"/>
      <c r="F56" s="274"/>
      <c r="G56" s="274"/>
      <c r="H56" s="274"/>
      <c r="I56" s="353"/>
      <c r="J56" s="289"/>
      <c r="K56" s="357"/>
      <c r="L56" s="358"/>
      <c r="M56" s="306"/>
      <c r="N56" s="306"/>
      <c r="O56" s="306"/>
      <c r="P56" s="306"/>
      <c r="Q56" s="306"/>
      <c r="R56" s="294"/>
    </row>
    <row r="57" spans="1:18" ht="23.25" customHeight="1" x14ac:dyDescent="0.2">
      <c r="A57" s="307"/>
      <c r="B57" s="281"/>
      <c r="C57" s="258" t="s">
        <v>171</v>
      </c>
      <c r="D57" s="258"/>
      <c r="E57" s="258"/>
      <c r="F57" s="258"/>
      <c r="G57" s="258"/>
      <c r="H57" s="258"/>
      <c r="I57" s="353"/>
      <c r="J57" s="289"/>
      <c r="K57" s="360" t="s">
        <v>114</v>
      </c>
      <c r="L57" s="360"/>
      <c r="M57" s="359" t="s">
        <v>58</v>
      </c>
      <c r="N57" s="359" t="s">
        <v>111</v>
      </c>
      <c r="O57" s="359"/>
      <c r="P57" s="359"/>
      <c r="Q57" s="359"/>
      <c r="R57" s="294"/>
    </row>
    <row r="58" spans="1:18" ht="24.95" customHeight="1" x14ac:dyDescent="0.2">
      <c r="A58" s="307"/>
      <c r="B58" s="281"/>
      <c r="C58" s="348" t="s">
        <v>136</v>
      </c>
      <c r="D58" s="274"/>
      <c r="E58" s="274"/>
      <c r="F58" s="274"/>
      <c r="G58" s="274"/>
      <c r="H58" s="274"/>
      <c r="I58" s="353"/>
      <c r="J58" s="289"/>
      <c r="K58" s="360"/>
      <c r="L58" s="360"/>
      <c r="M58" s="359"/>
      <c r="N58" s="359"/>
      <c r="O58" s="359"/>
      <c r="P58" s="359"/>
      <c r="Q58" s="359"/>
      <c r="R58" s="294"/>
    </row>
    <row r="59" spans="1:18" ht="24.95" customHeight="1" x14ac:dyDescent="0.2">
      <c r="A59" s="307"/>
      <c r="B59" s="281"/>
      <c r="C59" s="274"/>
      <c r="D59" s="274"/>
      <c r="E59" s="274"/>
      <c r="F59" s="274"/>
      <c r="G59" s="274"/>
      <c r="H59" s="274"/>
      <c r="I59" s="353"/>
      <c r="J59" s="289"/>
      <c r="K59" s="360"/>
      <c r="L59" s="360"/>
      <c r="M59" s="359"/>
      <c r="N59" s="359"/>
      <c r="O59" s="359"/>
      <c r="P59" s="359"/>
      <c r="Q59" s="359"/>
      <c r="R59" s="294"/>
    </row>
    <row r="60" spans="1:18" ht="24.95" customHeight="1" x14ac:dyDescent="0.2">
      <c r="A60" s="307"/>
      <c r="B60" s="281"/>
      <c r="C60" s="274"/>
      <c r="D60" s="274"/>
      <c r="E60" s="274"/>
      <c r="F60" s="274"/>
      <c r="G60" s="274"/>
      <c r="H60" s="274"/>
      <c r="I60" s="353"/>
      <c r="J60" s="289"/>
      <c r="K60" s="360"/>
      <c r="L60" s="360"/>
      <c r="M60" s="359"/>
      <c r="N60" s="359"/>
      <c r="O60" s="359"/>
      <c r="P60" s="359"/>
      <c r="Q60" s="359"/>
      <c r="R60" s="294"/>
    </row>
    <row r="61" spans="1:18" ht="24.95" customHeight="1" x14ac:dyDescent="0.2">
      <c r="A61" s="307"/>
      <c r="B61" s="281"/>
      <c r="C61" s="258" t="s">
        <v>37</v>
      </c>
      <c r="D61" s="258"/>
      <c r="E61" s="258"/>
      <c r="F61" s="258"/>
      <c r="G61" s="258"/>
      <c r="H61" s="258"/>
      <c r="I61" s="353"/>
      <c r="J61" s="289"/>
      <c r="K61" s="360"/>
      <c r="L61" s="360"/>
      <c r="M61" s="359"/>
      <c r="N61" s="359"/>
      <c r="O61" s="359"/>
      <c r="P61" s="359"/>
      <c r="Q61" s="359"/>
      <c r="R61" s="294"/>
    </row>
    <row r="62" spans="1:18" ht="23.1" customHeight="1" x14ac:dyDescent="0.2">
      <c r="A62" s="307"/>
      <c r="B62" s="281"/>
      <c r="C62" s="274" t="s">
        <v>172</v>
      </c>
      <c r="D62" s="274"/>
      <c r="E62" s="274"/>
      <c r="F62" s="274"/>
      <c r="G62" s="274"/>
      <c r="H62" s="274"/>
      <c r="I62" s="353"/>
      <c r="J62" s="289"/>
      <c r="K62" s="360"/>
      <c r="L62" s="360"/>
      <c r="M62" s="359"/>
      <c r="N62" s="359"/>
      <c r="O62" s="359"/>
      <c r="P62" s="359"/>
      <c r="Q62" s="359"/>
      <c r="R62" s="294"/>
    </row>
    <row r="63" spans="1:18" ht="23.1" customHeight="1" x14ac:dyDescent="0.2">
      <c r="A63" s="307"/>
      <c r="B63" s="281"/>
      <c r="C63" s="274"/>
      <c r="D63" s="274"/>
      <c r="E63" s="274"/>
      <c r="F63" s="274"/>
      <c r="G63" s="274"/>
      <c r="H63" s="274"/>
      <c r="I63" s="353"/>
      <c r="J63" s="289"/>
      <c r="K63" s="362" t="s">
        <v>126</v>
      </c>
      <c r="L63" s="362"/>
      <c r="M63" s="359" t="s">
        <v>59</v>
      </c>
      <c r="N63" s="359" t="s">
        <v>112</v>
      </c>
      <c r="O63" s="359"/>
      <c r="P63" s="359"/>
      <c r="Q63" s="359"/>
      <c r="R63" s="294"/>
    </row>
    <row r="64" spans="1:18" ht="23.1" customHeight="1" x14ac:dyDescent="0.2">
      <c r="A64" s="307"/>
      <c r="B64" s="281"/>
      <c r="C64" s="274"/>
      <c r="D64" s="274"/>
      <c r="E64" s="274"/>
      <c r="F64" s="274"/>
      <c r="G64" s="274"/>
      <c r="H64" s="274"/>
      <c r="I64" s="353"/>
      <c r="J64" s="289"/>
      <c r="K64" s="362"/>
      <c r="L64" s="362"/>
      <c r="M64" s="359"/>
      <c r="N64" s="359"/>
      <c r="O64" s="359"/>
      <c r="P64" s="359"/>
      <c r="Q64" s="359"/>
      <c r="R64" s="294"/>
    </row>
    <row r="65" spans="1:18" ht="23.1" customHeight="1" x14ac:dyDescent="0.2">
      <c r="A65" s="307"/>
      <c r="B65" s="281"/>
      <c r="C65" s="258" t="s">
        <v>173</v>
      </c>
      <c r="D65" s="258"/>
      <c r="E65" s="258"/>
      <c r="F65" s="258"/>
      <c r="G65" s="258"/>
      <c r="H65" s="258"/>
      <c r="I65" s="353"/>
      <c r="J65" s="289"/>
      <c r="K65" s="362"/>
      <c r="L65" s="362"/>
      <c r="M65" s="359"/>
      <c r="N65" s="359"/>
      <c r="O65" s="359"/>
      <c r="P65" s="359"/>
      <c r="Q65" s="359"/>
      <c r="R65" s="294"/>
    </row>
    <row r="66" spans="1:18" ht="23.1" customHeight="1" x14ac:dyDescent="0.2">
      <c r="A66" s="307"/>
      <c r="B66" s="281"/>
      <c r="C66" s="348" t="s">
        <v>138</v>
      </c>
      <c r="D66" s="260"/>
      <c r="E66" s="260"/>
      <c r="F66" s="260"/>
      <c r="G66" s="260"/>
      <c r="H66" s="260"/>
      <c r="I66" s="353"/>
      <c r="J66" s="289"/>
      <c r="K66" s="362"/>
      <c r="L66" s="362"/>
      <c r="M66" s="359"/>
      <c r="N66" s="359"/>
      <c r="O66" s="359"/>
      <c r="P66" s="359"/>
      <c r="Q66" s="359"/>
      <c r="R66" s="294"/>
    </row>
    <row r="67" spans="1:18" ht="23.1" customHeight="1" x14ac:dyDescent="0.2">
      <c r="A67" s="307"/>
      <c r="B67" s="281"/>
      <c r="C67" s="260"/>
      <c r="D67" s="260"/>
      <c r="E67" s="260"/>
      <c r="F67" s="260"/>
      <c r="G67" s="260"/>
      <c r="H67" s="260"/>
      <c r="I67" s="353"/>
      <c r="J67" s="289"/>
      <c r="K67" s="362"/>
      <c r="L67" s="362"/>
      <c r="M67" s="359"/>
      <c r="N67" s="359"/>
      <c r="O67" s="359"/>
      <c r="P67" s="359"/>
      <c r="Q67" s="359"/>
      <c r="R67" s="294"/>
    </row>
    <row r="68" spans="1:18" ht="23.1" customHeight="1" x14ac:dyDescent="0.2">
      <c r="A68" s="307"/>
      <c r="B68" s="281"/>
      <c r="C68" s="258" t="s">
        <v>121</v>
      </c>
      <c r="D68" s="258"/>
      <c r="E68" s="258"/>
      <c r="F68" s="258"/>
      <c r="G68" s="258"/>
      <c r="H68" s="258"/>
      <c r="I68" s="353"/>
      <c r="J68" s="289"/>
      <c r="K68" s="362"/>
      <c r="L68" s="362"/>
      <c r="M68" s="359"/>
      <c r="N68" s="359"/>
      <c r="O68" s="359"/>
      <c r="P68" s="359"/>
      <c r="Q68" s="359"/>
      <c r="R68" s="294"/>
    </row>
    <row r="69" spans="1:18" ht="23.1" customHeight="1" x14ac:dyDescent="0.2">
      <c r="A69" s="307"/>
      <c r="B69" s="281"/>
      <c r="C69" s="259" t="s">
        <v>120</v>
      </c>
      <c r="D69" s="259"/>
      <c r="E69" s="259"/>
      <c r="F69" s="259"/>
      <c r="G69" s="259"/>
      <c r="H69" s="259"/>
      <c r="I69" s="353"/>
      <c r="J69" s="289"/>
      <c r="K69" s="361" t="s">
        <v>127</v>
      </c>
      <c r="L69" s="361"/>
      <c r="M69" s="285" t="s">
        <v>60</v>
      </c>
      <c r="N69" s="285" t="s">
        <v>113</v>
      </c>
      <c r="O69" s="285"/>
      <c r="P69" s="285"/>
      <c r="Q69" s="285"/>
      <c r="R69" s="294"/>
    </row>
    <row r="70" spans="1:18" ht="23.1" customHeight="1" x14ac:dyDescent="0.2">
      <c r="A70" s="307"/>
      <c r="B70" s="281"/>
      <c r="C70" s="259"/>
      <c r="D70" s="259"/>
      <c r="E70" s="259"/>
      <c r="F70" s="259"/>
      <c r="G70" s="259"/>
      <c r="H70" s="259"/>
      <c r="I70" s="353"/>
      <c r="J70" s="289"/>
      <c r="K70" s="361"/>
      <c r="L70" s="361"/>
      <c r="M70" s="285"/>
      <c r="N70" s="285"/>
      <c r="O70" s="285"/>
      <c r="P70" s="285"/>
      <c r="Q70" s="285"/>
      <c r="R70" s="294"/>
    </row>
    <row r="71" spans="1:18" ht="23.1" customHeight="1" x14ac:dyDescent="0.2">
      <c r="A71" s="307"/>
      <c r="B71" s="281"/>
      <c r="C71" s="258" t="s">
        <v>81</v>
      </c>
      <c r="D71" s="258"/>
      <c r="E71" s="258"/>
      <c r="F71" s="258"/>
      <c r="G71" s="258"/>
      <c r="H71" s="258"/>
      <c r="I71" s="353"/>
      <c r="J71" s="289"/>
      <c r="K71" s="361"/>
      <c r="L71" s="361"/>
      <c r="M71" s="285"/>
      <c r="N71" s="285"/>
      <c r="O71" s="285"/>
      <c r="P71" s="285"/>
      <c r="Q71" s="285"/>
      <c r="R71" s="294"/>
    </row>
    <row r="72" spans="1:18" ht="23.1" customHeight="1" x14ac:dyDescent="0.2">
      <c r="A72" s="307"/>
      <c r="B72" s="281"/>
      <c r="C72" s="259" t="s">
        <v>137</v>
      </c>
      <c r="D72" s="259"/>
      <c r="E72" s="259"/>
      <c r="F72" s="259"/>
      <c r="G72" s="259"/>
      <c r="H72" s="259"/>
      <c r="I72" s="353"/>
      <c r="J72" s="289"/>
      <c r="K72" s="361"/>
      <c r="L72" s="361"/>
      <c r="M72" s="285"/>
      <c r="N72" s="285"/>
      <c r="O72" s="285"/>
      <c r="P72" s="285"/>
      <c r="Q72" s="285"/>
      <c r="R72" s="294"/>
    </row>
    <row r="73" spans="1:18" ht="23.1" customHeight="1" x14ac:dyDescent="0.2">
      <c r="A73" s="307"/>
      <c r="B73" s="281"/>
      <c r="C73" s="259"/>
      <c r="D73" s="259"/>
      <c r="E73" s="259"/>
      <c r="F73" s="259"/>
      <c r="G73" s="259"/>
      <c r="H73" s="259"/>
      <c r="I73" s="353"/>
      <c r="J73" s="289"/>
      <c r="K73" s="361"/>
      <c r="L73" s="361"/>
      <c r="M73" s="285"/>
      <c r="N73" s="285"/>
      <c r="O73" s="285"/>
      <c r="P73" s="285"/>
      <c r="Q73" s="285"/>
      <c r="R73" s="294"/>
    </row>
    <row r="74" spans="1:18" ht="22.5" customHeight="1" x14ac:dyDescent="0.2">
      <c r="A74" s="307"/>
      <c r="B74" s="281"/>
      <c r="C74" s="259"/>
      <c r="D74" s="259"/>
      <c r="E74" s="259"/>
      <c r="F74" s="259"/>
      <c r="G74" s="259"/>
      <c r="H74" s="259"/>
      <c r="I74" s="353"/>
      <c r="J74" s="289"/>
      <c r="K74" s="361"/>
      <c r="L74" s="361"/>
      <c r="M74" s="285"/>
      <c r="N74" s="285"/>
      <c r="O74" s="285"/>
      <c r="P74" s="285"/>
      <c r="Q74" s="285"/>
      <c r="R74" s="294"/>
    </row>
    <row r="75" spans="1:18" ht="18" customHeight="1" thickBot="1" x14ac:dyDescent="0.25">
      <c r="A75" s="308"/>
      <c r="B75" s="282"/>
      <c r="C75" s="277"/>
      <c r="D75" s="277"/>
      <c r="E75" s="277"/>
      <c r="F75" s="277"/>
      <c r="G75" s="277"/>
      <c r="H75" s="277"/>
      <c r="I75" s="354"/>
      <c r="J75" s="305"/>
      <c r="K75" s="283"/>
      <c r="L75" s="283"/>
      <c r="M75" s="283"/>
      <c r="N75" s="283"/>
      <c r="O75" s="283"/>
      <c r="P75" s="283"/>
      <c r="Q75" s="283"/>
      <c r="R75" s="351"/>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302"/>
      <c r="K86" s="302"/>
      <c r="L86" s="302"/>
    </row>
    <row r="87" spans="1:12" ht="22.5" customHeight="1" x14ac:dyDescent="0.2">
      <c r="A87" s="9"/>
      <c r="B87" s="9"/>
      <c r="C87" s="9"/>
      <c r="D87" s="9"/>
      <c r="E87" s="9"/>
      <c r="F87" s="9"/>
      <c r="I87" s="13"/>
      <c r="J87" s="302"/>
      <c r="K87" s="302"/>
      <c r="L87" s="302"/>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B54:B75"/>
    <mergeCell ref="C65:H65"/>
    <mergeCell ref="C71:H71"/>
    <mergeCell ref="C61:H61"/>
    <mergeCell ref="C72:H74"/>
    <mergeCell ref="C75:H75"/>
    <mergeCell ref="K75:Q75"/>
    <mergeCell ref="K54:Q54"/>
    <mergeCell ref="C68:H68"/>
    <mergeCell ref="N69:Q74"/>
    <mergeCell ref="M69:M74"/>
    <mergeCell ref="C69:H70"/>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9" zoomScale="90" zoomScaleNormal="90" workbookViewId="0">
      <selection activeCell="H12" sqref="H12"/>
    </sheetView>
  </sheetViews>
  <sheetFormatPr baseColWidth="10" defaultRowHeight="12.75" x14ac:dyDescent="0.2"/>
  <cols>
    <col min="1" max="1" width="18.42578125" style="102" customWidth="1"/>
    <col min="2" max="14" width="15.85546875" style="102" customWidth="1"/>
    <col min="15" max="16384" width="11.42578125" style="102"/>
  </cols>
  <sheetData>
    <row r="1" spans="1:14" ht="21" x14ac:dyDescent="0.2">
      <c r="A1" s="365" t="s">
        <v>176</v>
      </c>
      <c r="B1" s="365"/>
      <c r="C1" s="365"/>
      <c r="D1" s="365"/>
      <c r="E1" s="365"/>
      <c r="F1" s="365"/>
      <c r="G1" s="365"/>
      <c r="H1" s="365"/>
      <c r="I1" s="365"/>
      <c r="J1" s="365"/>
      <c r="K1" s="365"/>
      <c r="L1" s="365"/>
      <c r="M1" s="365"/>
      <c r="N1" s="365"/>
    </row>
    <row r="2" spans="1:14" ht="21.75" thickBot="1" x14ac:dyDescent="0.25">
      <c r="A2" s="103"/>
      <c r="B2" s="103"/>
      <c r="C2" s="103"/>
      <c r="D2" s="103"/>
      <c r="E2" s="103"/>
      <c r="F2" s="103"/>
      <c r="G2" s="103"/>
      <c r="H2" s="103"/>
      <c r="I2" s="103"/>
      <c r="J2" s="103"/>
      <c r="K2" s="103"/>
      <c r="L2" s="103"/>
      <c r="M2" s="103"/>
      <c r="N2" s="103"/>
    </row>
    <row r="3" spans="1:14" ht="19.5" thickBot="1" x14ac:dyDescent="0.25">
      <c r="A3" s="366" t="s">
        <v>177</v>
      </c>
      <c r="B3" s="367"/>
      <c r="C3" s="367"/>
      <c r="D3" s="367"/>
      <c r="E3" s="367"/>
      <c r="F3" s="367"/>
      <c r="G3" s="367"/>
      <c r="H3" s="367"/>
      <c r="I3" s="367"/>
      <c r="J3" s="367"/>
      <c r="K3" s="367"/>
      <c r="L3" s="367"/>
      <c r="M3" s="367"/>
      <c r="N3" s="368"/>
    </row>
    <row r="4" spans="1:14" x14ac:dyDescent="0.2">
      <c r="A4" s="369" t="s">
        <v>178</v>
      </c>
      <c r="B4" s="371" t="s">
        <v>179</v>
      </c>
      <c r="C4" s="363" t="s">
        <v>180</v>
      </c>
      <c r="D4" s="363" t="s">
        <v>175</v>
      </c>
      <c r="E4" s="363" t="s">
        <v>181</v>
      </c>
      <c r="F4" s="363" t="s">
        <v>182</v>
      </c>
      <c r="G4" s="363" t="s">
        <v>183</v>
      </c>
      <c r="H4" s="363" t="s">
        <v>184</v>
      </c>
      <c r="I4" s="363" t="s">
        <v>185</v>
      </c>
      <c r="J4" s="363" t="s">
        <v>186</v>
      </c>
      <c r="K4" s="363" t="s">
        <v>187</v>
      </c>
      <c r="L4" s="363" t="s">
        <v>188</v>
      </c>
      <c r="M4" s="363" t="s">
        <v>189</v>
      </c>
      <c r="N4" s="363" t="s">
        <v>190</v>
      </c>
    </row>
    <row r="5" spans="1:14" ht="13.5" thickBot="1" x14ac:dyDescent="0.25">
      <c r="A5" s="370"/>
      <c r="B5" s="372"/>
      <c r="C5" s="364"/>
      <c r="D5" s="364"/>
      <c r="E5" s="364"/>
      <c r="F5" s="364"/>
      <c r="G5" s="364"/>
      <c r="H5" s="364"/>
      <c r="I5" s="364"/>
      <c r="J5" s="364"/>
      <c r="K5" s="364"/>
      <c r="L5" s="364"/>
      <c r="M5" s="364"/>
      <c r="N5" s="364"/>
    </row>
    <row r="6" spans="1:14" ht="54.75" customHeight="1" x14ac:dyDescent="0.2">
      <c r="A6" s="370"/>
      <c r="B6" s="375" t="s">
        <v>191</v>
      </c>
      <c r="C6" s="377" t="s">
        <v>192</v>
      </c>
      <c r="D6" s="373" t="s">
        <v>193</v>
      </c>
      <c r="E6" s="373" t="s">
        <v>194</v>
      </c>
      <c r="F6" s="373" t="s">
        <v>195</v>
      </c>
      <c r="G6" s="373" t="s">
        <v>196</v>
      </c>
      <c r="H6" s="373" t="s">
        <v>197</v>
      </c>
      <c r="I6" s="373" t="s">
        <v>198</v>
      </c>
      <c r="J6" s="373" t="s">
        <v>199</v>
      </c>
      <c r="K6" s="373" t="s">
        <v>200</v>
      </c>
      <c r="L6" s="373" t="s">
        <v>201</v>
      </c>
      <c r="M6" s="373" t="s">
        <v>202</v>
      </c>
      <c r="N6" s="373" t="s">
        <v>203</v>
      </c>
    </row>
    <row r="7" spans="1:14" ht="145.5" customHeight="1" thickBot="1" x14ac:dyDescent="0.25">
      <c r="A7" s="104" t="s">
        <v>270</v>
      </c>
      <c r="B7" s="376"/>
      <c r="C7" s="378"/>
      <c r="D7" s="374"/>
      <c r="E7" s="374"/>
      <c r="F7" s="374"/>
      <c r="G7" s="374"/>
      <c r="H7" s="374"/>
      <c r="I7" s="374"/>
      <c r="J7" s="374"/>
      <c r="K7" s="374"/>
      <c r="L7" s="374"/>
      <c r="M7" s="374"/>
      <c r="N7" s="374"/>
    </row>
    <row r="8" spans="1:14" ht="90" customHeight="1" x14ac:dyDescent="0.2">
      <c r="A8" s="379" t="s">
        <v>204</v>
      </c>
      <c r="B8" s="377" t="s">
        <v>205</v>
      </c>
      <c r="C8" s="377" t="s">
        <v>206</v>
      </c>
      <c r="D8" s="373" t="s">
        <v>207</v>
      </c>
      <c r="E8" s="373" t="s">
        <v>208</v>
      </c>
      <c r="F8" s="373" t="s">
        <v>209</v>
      </c>
      <c r="G8" s="373" t="s">
        <v>210</v>
      </c>
      <c r="H8" s="373" t="s">
        <v>211</v>
      </c>
      <c r="I8" s="373" t="s">
        <v>212</v>
      </c>
      <c r="J8" s="373" t="s">
        <v>213</v>
      </c>
      <c r="K8" s="373" t="s">
        <v>214</v>
      </c>
      <c r="L8" s="105" t="s">
        <v>215</v>
      </c>
      <c r="M8" s="373" t="s">
        <v>216</v>
      </c>
      <c r="N8" s="373" t="s">
        <v>217</v>
      </c>
    </row>
    <row r="9" spans="1:14" ht="90" customHeight="1" thickBot="1" x14ac:dyDescent="0.25">
      <c r="A9" s="380"/>
      <c r="B9" s="378"/>
      <c r="C9" s="378"/>
      <c r="D9" s="374"/>
      <c r="E9" s="374"/>
      <c r="F9" s="374"/>
      <c r="G9" s="374"/>
      <c r="H9" s="374"/>
      <c r="I9" s="374"/>
      <c r="J9" s="374"/>
      <c r="K9" s="374"/>
      <c r="L9" s="106" t="s">
        <v>218</v>
      </c>
      <c r="M9" s="374"/>
      <c r="N9" s="374"/>
    </row>
    <row r="10" spans="1:14" ht="90" customHeight="1" x14ac:dyDescent="0.2">
      <c r="A10" s="381" t="s">
        <v>174</v>
      </c>
      <c r="B10" s="377" t="s">
        <v>219</v>
      </c>
      <c r="C10" s="377" t="s">
        <v>220</v>
      </c>
      <c r="D10" s="373" t="s">
        <v>221</v>
      </c>
      <c r="E10" s="373" t="s">
        <v>222</v>
      </c>
      <c r="F10" s="373" t="s">
        <v>223</v>
      </c>
      <c r="G10" s="373" t="s">
        <v>224</v>
      </c>
      <c r="H10" s="373" t="s">
        <v>225</v>
      </c>
      <c r="I10" s="373" t="s">
        <v>226</v>
      </c>
      <c r="J10" s="373" t="s">
        <v>227</v>
      </c>
      <c r="K10" s="373" t="s">
        <v>228</v>
      </c>
      <c r="L10" s="373" t="s">
        <v>229</v>
      </c>
      <c r="M10" s="373" t="s">
        <v>230</v>
      </c>
      <c r="N10" s="373" t="s">
        <v>231</v>
      </c>
    </row>
    <row r="11" spans="1:14" ht="90" customHeight="1" thickBot="1" x14ac:dyDescent="0.25">
      <c r="A11" s="382"/>
      <c r="B11" s="378"/>
      <c r="C11" s="378"/>
      <c r="D11" s="374"/>
      <c r="E11" s="374"/>
      <c r="F11" s="374"/>
      <c r="G11" s="374"/>
      <c r="H11" s="374"/>
      <c r="I11" s="374"/>
      <c r="J11" s="374"/>
      <c r="K11" s="374"/>
      <c r="L11" s="374"/>
      <c r="M11" s="374"/>
      <c r="N11" s="374"/>
    </row>
    <row r="12" spans="1:14" ht="90" customHeight="1" thickBot="1" x14ac:dyDescent="0.25">
      <c r="A12" s="107" t="s">
        <v>232</v>
      </c>
      <c r="B12" s="108" t="s">
        <v>233</v>
      </c>
      <c r="C12" s="108" t="s">
        <v>234</v>
      </c>
      <c r="D12" s="106" t="s">
        <v>235</v>
      </c>
      <c r="E12" s="106" t="s">
        <v>236</v>
      </c>
      <c r="F12" s="106" t="s">
        <v>237</v>
      </c>
      <c r="G12" s="106" t="s">
        <v>238</v>
      </c>
      <c r="H12" s="106" t="s">
        <v>239</v>
      </c>
      <c r="I12" s="106" t="s">
        <v>235</v>
      </c>
      <c r="J12" s="106" t="s">
        <v>240</v>
      </c>
      <c r="K12" s="106" t="s">
        <v>241</v>
      </c>
      <c r="L12" s="106" t="s">
        <v>242</v>
      </c>
      <c r="M12" s="106" t="s">
        <v>243</v>
      </c>
      <c r="N12" s="106" t="s">
        <v>244</v>
      </c>
    </row>
    <row r="14" spans="1:14" ht="13.5" thickBot="1" x14ac:dyDescent="0.25"/>
    <row r="15" spans="1:14" ht="19.5" thickBot="1" x14ac:dyDescent="0.25">
      <c r="A15" s="366" t="s">
        <v>245</v>
      </c>
      <c r="B15" s="367"/>
      <c r="C15" s="367"/>
      <c r="D15" s="367"/>
      <c r="E15" s="367"/>
      <c r="F15" s="367"/>
      <c r="G15" s="367"/>
      <c r="H15" s="367"/>
      <c r="I15" s="367"/>
      <c r="J15" s="367"/>
      <c r="K15" s="367"/>
      <c r="L15" s="367"/>
      <c r="M15" s="367"/>
      <c r="N15" s="368"/>
    </row>
    <row r="16" spans="1:14" x14ac:dyDescent="0.2">
      <c r="A16" s="392" t="s">
        <v>246</v>
      </c>
      <c r="B16" s="390" t="s">
        <v>179</v>
      </c>
      <c r="C16" s="390" t="s">
        <v>180</v>
      </c>
      <c r="D16" s="390" t="s">
        <v>175</v>
      </c>
      <c r="E16" s="390" t="s">
        <v>181</v>
      </c>
      <c r="F16" s="390" t="s">
        <v>182</v>
      </c>
      <c r="G16" s="390" t="s">
        <v>183</v>
      </c>
      <c r="H16" s="390" t="s">
        <v>184</v>
      </c>
      <c r="I16" s="390" t="s">
        <v>185</v>
      </c>
      <c r="J16" s="390" t="s">
        <v>186</v>
      </c>
      <c r="K16" s="390" t="s">
        <v>187</v>
      </c>
      <c r="L16" s="390" t="s">
        <v>188</v>
      </c>
      <c r="M16" s="390" t="s">
        <v>189</v>
      </c>
      <c r="N16" s="384" t="s">
        <v>190</v>
      </c>
    </row>
    <row r="17" spans="1:14" x14ac:dyDescent="0.2">
      <c r="A17" s="393"/>
      <c r="B17" s="391"/>
      <c r="C17" s="391"/>
      <c r="D17" s="391"/>
      <c r="E17" s="391"/>
      <c r="F17" s="391"/>
      <c r="G17" s="391"/>
      <c r="H17" s="391"/>
      <c r="I17" s="391"/>
      <c r="J17" s="391"/>
      <c r="K17" s="391"/>
      <c r="L17" s="391"/>
      <c r="M17" s="391"/>
      <c r="N17" s="385"/>
    </row>
    <row r="18" spans="1:14" x14ac:dyDescent="0.2">
      <c r="A18" s="386" t="s">
        <v>247</v>
      </c>
      <c r="B18" s="391"/>
      <c r="C18" s="391"/>
      <c r="D18" s="391"/>
      <c r="E18" s="391"/>
      <c r="F18" s="391"/>
      <c r="G18" s="391"/>
      <c r="H18" s="391"/>
      <c r="I18" s="391"/>
      <c r="J18" s="391"/>
      <c r="K18" s="391"/>
      <c r="L18" s="391"/>
      <c r="M18" s="391"/>
      <c r="N18" s="385"/>
    </row>
    <row r="19" spans="1:14" x14ac:dyDescent="0.2">
      <c r="A19" s="386" t="s">
        <v>248</v>
      </c>
      <c r="B19" s="391"/>
      <c r="C19" s="391"/>
      <c r="D19" s="391"/>
      <c r="E19" s="391"/>
      <c r="F19" s="391"/>
      <c r="G19" s="391"/>
      <c r="H19" s="391"/>
      <c r="I19" s="391"/>
      <c r="J19" s="391"/>
      <c r="K19" s="391"/>
      <c r="L19" s="391"/>
      <c r="M19" s="391"/>
      <c r="N19" s="385"/>
    </row>
    <row r="20" spans="1:14" ht="90" customHeight="1" x14ac:dyDescent="0.2">
      <c r="A20" s="387" t="s">
        <v>204</v>
      </c>
      <c r="B20" s="388" t="s">
        <v>249</v>
      </c>
      <c r="C20" s="388" t="s">
        <v>250</v>
      </c>
      <c r="D20" s="388" t="s">
        <v>251</v>
      </c>
      <c r="E20" s="388" t="s">
        <v>252</v>
      </c>
      <c r="F20" s="388" t="s">
        <v>252</v>
      </c>
      <c r="G20" s="389" t="s">
        <v>252</v>
      </c>
      <c r="H20" s="389" t="s">
        <v>252</v>
      </c>
      <c r="I20" s="389" t="s">
        <v>253</v>
      </c>
      <c r="J20" s="389" t="s">
        <v>253</v>
      </c>
      <c r="K20" s="389" t="s">
        <v>254</v>
      </c>
      <c r="L20" s="389" t="s">
        <v>254</v>
      </c>
      <c r="M20" s="389" t="s">
        <v>255</v>
      </c>
      <c r="N20" s="383" t="s">
        <v>254</v>
      </c>
    </row>
    <row r="21" spans="1:14" ht="90" customHeight="1" x14ac:dyDescent="0.2">
      <c r="A21" s="387"/>
      <c r="B21" s="388"/>
      <c r="C21" s="388"/>
      <c r="D21" s="388"/>
      <c r="E21" s="388"/>
      <c r="F21" s="388"/>
      <c r="G21" s="389"/>
      <c r="H21" s="389"/>
      <c r="I21" s="389"/>
      <c r="J21" s="389"/>
      <c r="K21" s="389"/>
      <c r="L21" s="389"/>
      <c r="M21" s="389"/>
      <c r="N21" s="383"/>
    </row>
    <row r="22" spans="1:14" ht="90" customHeight="1" x14ac:dyDescent="0.2">
      <c r="A22" s="399" t="s">
        <v>174</v>
      </c>
      <c r="B22" s="388" t="s">
        <v>256</v>
      </c>
      <c r="C22" s="388" t="s">
        <v>257</v>
      </c>
      <c r="D22" s="388" t="s">
        <v>258</v>
      </c>
      <c r="E22" s="388" t="s">
        <v>259</v>
      </c>
      <c r="F22" s="388" t="s">
        <v>259</v>
      </c>
      <c r="G22" s="389" t="s">
        <v>259</v>
      </c>
      <c r="H22" s="389" t="s">
        <v>259</v>
      </c>
      <c r="I22" s="389" t="s">
        <v>260</v>
      </c>
      <c r="J22" s="389" t="s">
        <v>260</v>
      </c>
      <c r="K22" s="389" t="s">
        <v>261</v>
      </c>
      <c r="L22" s="389" t="s">
        <v>261</v>
      </c>
      <c r="M22" s="389" t="s">
        <v>262</v>
      </c>
      <c r="N22" s="383" t="s">
        <v>261</v>
      </c>
    </row>
    <row r="23" spans="1:14" ht="90" customHeight="1" x14ac:dyDescent="0.2">
      <c r="A23" s="399"/>
      <c r="B23" s="388"/>
      <c r="C23" s="388"/>
      <c r="D23" s="388"/>
      <c r="E23" s="388"/>
      <c r="F23" s="388"/>
      <c r="G23" s="389"/>
      <c r="H23" s="389"/>
      <c r="I23" s="389"/>
      <c r="J23" s="389"/>
      <c r="K23" s="389"/>
      <c r="L23" s="389"/>
      <c r="M23" s="389"/>
      <c r="N23" s="383"/>
    </row>
    <row r="24" spans="1:14" ht="90" customHeight="1" x14ac:dyDescent="0.2">
      <c r="A24" s="396" t="s">
        <v>232</v>
      </c>
      <c r="B24" s="388" t="s">
        <v>263</v>
      </c>
      <c r="C24" s="388" t="s">
        <v>264</v>
      </c>
      <c r="D24" s="388" t="s">
        <v>265</v>
      </c>
      <c r="E24" s="388" t="s">
        <v>266</v>
      </c>
      <c r="F24" s="388" t="s">
        <v>266</v>
      </c>
      <c r="G24" s="389" t="s">
        <v>266</v>
      </c>
      <c r="H24" s="389" t="s">
        <v>266</v>
      </c>
      <c r="I24" s="389" t="s">
        <v>267</v>
      </c>
      <c r="J24" s="389" t="s">
        <v>267</v>
      </c>
      <c r="K24" s="389" t="s">
        <v>268</v>
      </c>
      <c r="L24" s="389" t="s">
        <v>268</v>
      </c>
      <c r="M24" s="389" t="s">
        <v>269</v>
      </c>
      <c r="N24" s="383" t="s">
        <v>268</v>
      </c>
    </row>
    <row r="25" spans="1:14" ht="90" customHeight="1" thickBot="1" x14ac:dyDescent="0.25">
      <c r="A25" s="397"/>
      <c r="B25" s="398"/>
      <c r="C25" s="398"/>
      <c r="D25" s="398"/>
      <c r="E25" s="398"/>
      <c r="F25" s="398"/>
      <c r="G25" s="394"/>
      <c r="H25" s="394"/>
      <c r="I25" s="394"/>
      <c r="J25" s="394"/>
      <c r="K25" s="394"/>
      <c r="L25" s="394"/>
      <c r="M25" s="394"/>
      <c r="N25" s="395"/>
    </row>
    <row r="26" spans="1:14" x14ac:dyDescent="0.2">
      <c r="I26" s="109"/>
    </row>
  </sheetData>
  <sheetProtection algorithmName="SHA-512" hashValue="cgFnCuaNmJwQ761Csgimu2jydHiQ7jj0Nm8YADMqPEzgI8C8v/60mPnJ60Gri+ogR372h3t6+rd1WuqOTWYuGQ==" saltValue="q2iI6mlvGTufDdNnhyCq1Q==" spinCount="100000" sheet="1" objects="1" scenarios="1"/>
  <mergeCells count="114">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 ref="C22:C23"/>
    <mergeCell ref="D22:D23"/>
    <mergeCell ref="E22:E23"/>
    <mergeCell ref="F22:F23"/>
    <mergeCell ref="I20:I21"/>
    <mergeCell ref="J20:J21"/>
    <mergeCell ref="K20:K21"/>
    <mergeCell ref="L20:L21"/>
    <mergeCell ref="M20:M2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G10:G11"/>
    <mergeCell ref="H10:H11"/>
    <mergeCell ref="A10:A11"/>
    <mergeCell ref="B10:B11"/>
    <mergeCell ref="C10:C11"/>
    <mergeCell ref="D10:D11"/>
    <mergeCell ref="E10:E11"/>
    <mergeCell ref="F10:F11"/>
    <mergeCell ref="M10:M11"/>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2015-03-05T23:28:02Z</dcterms:modified>
</cp:coreProperties>
</file>