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codeName="ThisWorkbook" defaultThemeVersion="124226"/>
  <mc:AlternateContent xmlns:mc="http://schemas.openxmlformats.org/markup-compatibility/2006">
    <mc:Choice Requires="x15">
      <x15ac:absPath xmlns:x15ac="http://schemas.microsoft.com/office/spreadsheetml/2010/11/ac" url="G:\Unidades compartidas\Archivo Proyectos Oficina de Planeación\2026 - Luz Adriana Velásquez\1. GESTIÓN DE RIESGOS\2. Actualización MR\"/>
    </mc:Choice>
  </mc:AlternateContent>
  <xr:revisionPtr revIDLastSave="0" documentId="13_ncr:1_{D6FF6992-F2E9-4CEF-96FB-9A35A8EFDBCA}" xr6:coauthVersionLast="47" xr6:coauthVersionMax="47" xr10:uidLastSave="{00000000-0000-0000-0000-000000000000}"/>
  <bookViews>
    <workbookView xWindow="-120" yWindow="-120" windowWidth="29040" windowHeight="15720" xr2:uid="{00000000-000D-0000-FFFF-FFFF00000000}"/>
  </bookViews>
  <sheets>
    <sheet name="01-Mapa de Riesgos" sheetId="12" r:id="rId1"/>
    <sheet name="02-Mapa de riesgo" sheetId="17" r:id="rId2"/>
    <sheet name="01-Mapa de riesgo-UO (2)" sheetId="16" state="hidden" r:id="rId3"/>
    <sheet name="Hoja1" sheetId="9" state="hidden" r:id="rId4"/>
    <sheet name="03-Seguimientos 1 de 2" sheetId="14" r:id="rId5"/>
    <sheet name="04-Seguimientos 2 de 2" sheetId="20" r:id="rId6"/>
    <sheet name="INSTRUCTIVO" sheetId="10" r:id="rId7"/>
    <sheet name="ESCALA" sheetId="11" r:id="rId8"/>
    <sheet name="FACTORES" sheetId="13" r:id="rId9"/>
  </sheets>
  <definedNames>
    <definedName name="_xlnm._FilterDatabase" localSheetId="0" hidden="1">'01-Mapa de Riesgos'!$A$10:$BU$10</definedName>
    <definedName name="_xlnm._FilterDatabase" localSheetId="2" hidden="1">'01-Mapa de riesgo-UO (2)'!$A$8:$AZ$295</definedName>
    <definedName name="_xlnm._FilterDatabase" localSheetId="1" hidden="1">'02-Mapa de riesgo'!$A$10:$CM$10</definedName>
    <definedName name="_xlnm._FilterDatabase" localSheetId="4" hidden="1">'03-Seguimientos 1 de 2'!$A$9:$X$9</definedName>
    <definedName name="_xlnm._FilterDatabase" localSheetId="5" hidden="1">'04-Seguimientos 2 de 2'!$A$9:$X$9</definedName>
    <definedName name="_VICERRECTORÍA_RESPONSABILIDAD_SOCIAL_Y_BIENESTAR_UNIVERSITARIO_" localSheetId="2">'01-Mapa de riesgo-UO (2)'!$BE$665</definedName>
    <definedName name="_VICERRECTORÍA_RESPONSABILIDAD_SOCIAL_Y_BIENESTAR_UNIVERSITARIO_" localSheetId="1">'02-Mapa de riesgo'!$AO$665</definedName>
    <definedName name="_VICERRECTORÍA_RESPONSABILIDAD_SOCIAL_Y_BIENESTAR_UNIVERSITARIO_">'01-Mapa de Riesgos'!$W$665</definedName>
    <definedName name="ACCION" localSheetId="0">'01-Mapa de Riesgos'!#REF!</definedName>
    <definedName name="ACCION" localSheetId="2">'01-Mapa de riesgo-UO (2)'!#REF!</definedName>
    <definedName name="ACCION" localSheetId="1">'02-Mapa de riesgo'!#REF!</definedName>
    <definedName name="ACCION">#REF!</definedName>
    <definedName name="ADMINISTRACIÓN_INSTITUCIONAL" localSheetId="0">'01-Mapa de Riesgos'!#REF!</definedName>
    <definedName name="ADMINISTRACIÓN_INSTITUCIONAL" localSheetId="2">'01-Mapa de riesgo-UO (2)'!#REF!</definedName>
    <definedName name="ADMINISTRACIÓN_INSTITUCIONAL" localSheetId="1">'02-Mapa de riesgo'!#REF!</definedName>
    <definedName name="ADMINISTRACIÓN_INSTITUCIONAL">#REF!</definedName>
    <definedName name="ADMISIONES_REGISTRO_CONTROL_ACADÉMICO" localSheetId="0">'01-Mapa de Riesgos'!#REF!</definedName>
    <definedName name="ADMISIONES_REGISTRO_CONTROL_ACADÉMICO" localSheetId="2">'01-Mapa de riesgo-UO (2)'!#REF!</definedName>
    <definedName name="ADMISIONES_REGISTRO_CONTROL_ACADÉMICO" localSheetId="1">'02-Mapa de riesgo'!#REF!</definedName>
    <definedName name="ADMISIONES_REGISTRO_CONTROL_ACADÉMICO">#REF!</definedName>
    <definedName name="ADMISIONES_REGISTRO_Y_CONTROL_ACADÉMICO" localSheetId="2">'01-Mapa de riesgo-UO (2)'!$BY$662</definedName>
    <definedName name="ADMISIONES_REGISTRO_Y_CONTROL_ACADÉMICO" localSheetId="1">'02-Mapa de riesgo'!$BI$662</definedName>
    <definedName name="ADMISIONES_REGISTRO_Y_CONTROL_ACADÉMICO">'01-Mapa de Riesgos'!$AQ$662</definedName>
    <definedName name="ALIANZAS_ESTRATÉGICAS" localSheetId="0">'01-Mapa de Riesgos'!#REF!</definedName>
    <definedName name="ALIANZAS_ESTRATÉGICAS" localSheetId="2">'01-Mapa de riesgo-UO (2)'!#REF!</definedName>
    <definedName name="ALIANZAS_ESTRATÉGICAS" localSheetId="1">'02-Mapa de riesgo'!#REF!</definedName>
    <definedName name="ALIANZAS_ESTRATÉGICAS">#REF!</definedName>
    <definedName name="Ambiental" localSheetId="0">'01-Mapa de Riesgos'!#REF!</definedName>
    <definedName name="Ambiental" localSheetId="2">'01-Mapa de riesgo-UO (2)'!$AG$669:$AG$673</definedName>
    <definedName name="Ambiental" localSheetId="1">'02-Mapa de riesgo'!$Q$669:$Q$673</definedName>
    <definedName name="Aplicados_efectivos_No_Documentados" localSheetId="2">'01-Mapa de riesgo-UO (2)'!#REF!</definedName>
    <definedName name="Aplicados_efectivos_No_Documentados" localSheetId="1">'02-Mapa de riesgo'!#REF!</definedName>
    <definedName name="Aplicados_efectivos_No_Documentados">'01-Mapa de Riesgos'!#REF!</definedName>
    <definedName name="Aplicados_No_efectivos" localSheetId="2">'01-Mapa de riesgo-UO (2)'!#REF!</definedName>
    <definedName name="Aplicados_No_efectivos" localSheetId="1">'02-Mapa de riesgo'!#REF!</definedName>
    <definedName name="Aplicados_No_efectivos">'01-Mapa de Riesgos'!#REF!</definedName>
    <definedName name="_xlnm.Print_Area" localSheetId="7">ESCALA!#REF!</definedName>
    <definedName name="ASEGURAMIENTO_DE_LA_CALIDAD_INSTITUCIONAL" localSheetId="0">'01-Mapa de Riesgos'!#REF!</definedName>
    <definedName name="ASEGURAMIENTO_DE_LA_CALIDAD_INSTITUCIONAL" localSheetId="2">'01-Mapa de riesgo-UO (2)'!$AY$670:$AY$672</definedName>
    <definedName name="ASEGURAMIENTO_DE_LA_CALIDAD_INSTITUCIONAL" localSheetId="1">'02-Mapa de riesgo'!$AI$670:$AI$672</definedName>
    <definedName name="ASEGURAMIENTO_DE_LA_CALIDAD_INSTITUCIONAL">#REF!</definedName>
    <definedName name="ASUMIR">#REF!</definedName>
    <definedName name="BIBLIOTECA_E_INFORMACIÓN_CIENTIFICA" localSheetId="0">'01-Mapa de Riesgos'!$AR$662</definedName>
    <definedName name="BIBLIOTECA_E_INFORMACIÓN_CIENTIFICA" localSheetId="2">'01-Mapa de riesgo-UO (2)'!$BZ$662</definedName>
    <definedName name="BIBLIOTECA_E_INFORMACIÓN_CIENTIFICA" localSheetId="1">'02-Mapa de riesgo'!$BJ$662</definedName>
    <definedName name="BIBLIOTECA_E_INFORMACIÓN_CIENTIFICA">#REF!</definedName>
    <definedName name="BIENESTAR_INSTITUCIONAL" localSheetId="0">'01-Mapa de Riesgos'!#REF!</definedName>
    <definedName name="BIENESTAR_INSTITUCIONAL" localSheetId="2">'01-Mapa de riesgo-UO (2)'!#REF!</definedName>
    <definedName name="BIENESTAR_INSTITUCIONAL" localSheetId="1">'02-Mapa de riesgo'!#REF!</definedName>
    <definedName name="BIENESTAR_INSTITUCIONAL">#REF!</definedName>
    <definedName name="CLASE_RIESGO" localSheetId="2">'01-Mapa de riesgo-UO (2)'!$J$661:$J$677</definedName>
    <definedName name="CLASE_RIESGO" localSheetId="1">'02-Mapa de riesgo'!#REF!</definedName>
    <definedName name="CLASE_RIESGO">'01-Mapa de Riesgos'!$K$661:$K$677</definedName>
    <definedName name="COBERTURA_CON_CALIDAD" localSheetId="0">'01-Mapa de Riesgos'!#REF!</definedName>
    <definedName name="COBERTURA_CON_CALIDAD" localSheetId="2">'01-Mapa de riesgo-UO (2)'!#REF!</definedName>
    <definedName name="COBERTURA_CON_CALIDAD" localSheetId="1">'02-Mapa de riesgo'!#REF!</definedName>
    <definedName name="COBERTURA_CON_CALIDAD">#REF!</definedName>
    <definedName name="COMPARTIR" localSheetId="5">'04-Seguimientos 2 de 2'!$T$56:$T$58</definedName>
    <definedName name="COMPARTIR">'03-Seguimientos 1 de 2'!$T$57:$T$59</definedName>
    <definedName name="COMUNICACIONES" localSheetId="0">'01-Mapa de Riesgos'!#REF!</definedName>
    <definedName name="COMUNICACIONES" localSheetId="2">'01-Mapa de riesgo-UO (2)'!#REF!</definedName>
    <definedName name="COMUNICACIONES" localSheetId="1">'02-Mapa de riesgo'!#REF!</definedName>
    <definedName name="COMUNICACIONES">#REF!</definedName>
    <definedName name="Conflicto_de_Intereses" localSheetId="2">'01-Mapa de riesgo-UO (2)'!$AT$669:$AT$671</definedName>
    <definedName name="Conflicto_de_Intereses" localSheetId="1">'02-Mapa de riesgo'!$AD$669:$AD$671</definedName>
    <definedName name="Conflicto_de_Intereses">'01-Mapa de Riesgos'!#REF!</definedName>
    <definedName name="Contable" localSheetId="0">'01-Mapa de Riesgos'!$R$669:$R$673</definedName>
    <definedName name="Contable" localSheetId="2">'01-Mapa de riesgo-UO (2)'!$P$669:$P$673</definedName>
    <definedName name="Contable" localSheetId="1">'02-Mapa de riesgo'!#REF!</definedName>
    <definedName name="Contagio" localSheetId="2">'01-Mapa de riesgo-UO (2)'!$AL$669:$AL$673</definedName>
    <definedName name="Contagio" localSheetId="1">'02-Mapa de riesgo'!$V$669:$V$673</definedName>
    <definedName name="Contagio">'01-Mapa de Riesgos'!#REF!</definedName>
    <definedName name="CONTROL_DISCIPLINARIO_INTERNO" localSheetId="0">'01-Mapa de Riesgos'!$AJ$662</definedName>
    <definedName name="CONTROL_DISCIPLINARIO_INTERNO" localSheetId="2">'01-Mapa de riesgo-UO (2)'!$BR$662</definedName>
    <definedName name="CONTROL_DISCIPLINARIO_INTERNO" localSheetId="1">'02-Mapa de riesgo'!$BB$662</definedName>
    <definedName name="CONTROL_INTERNO" localSheetId="0">'01-Mapa de Riesgos'!$AI$662</definedName>
    <definedName name="CONTROL_INTERNO" localSheetId="2">'01-Mapa de riesgo-UO (2)'!$BQ$662</definedName>
    <definedName name="CONTROL_INTERNO" localSheetId="1">'02-Mapa de riesgo'!$BA$662</definedName>
    <definedName name="CONTROL_INTERNO_DISCIPLINARIO">#REF!</definedName>
    <definedName name="CONTROL_SEGUIMIENTO" localSheetId="0">'01-Mapa de Riesgos'!#REF!</definedName>
    <definedName name="CONTROL_SEGUIMIENTO" localSheetId="2">'01-Mapa de riesgo-UO (2)'!$AY$674:$AY$681</definedName>
    <definedName name="CONTROL_SEGUIMIENTO" localSheetId="1">'02-Mapa de riesgo'!$AI$674:$AI$681</definedName>
    <definedName name="CONTROL_SEGUIMIENTO">#REF!</definedName>
    <definedName name="CONTROLES" localSheetId="2">'01-Mapa de riesgo-UO (2)'!$S$661:$S$665</definedName>
    <definedName name="CONTROLES" localSheetId="1">'02-Mapa de riesgo'!$C$661:$C$665</definedName>
    <definedName name="CONTROLES">'01-Mapa de Riesgos'!#REF!</definedName>
    <definedName name="Corrupción" localSheetId="0">'01-Mapa de Riesgos'!#REF!</definedName>
    <definedName name="Corrupción" localSheetId="2">'01-Mapa de riesgo-UO (2)'!$AB$669:$AB$671</definedName>
    <definedName name="Corrupción" localSheetId="1">'02-Mapa de riesgo'!$L$669:$L$671</definedName>
    <definedName name="Cumplimiento" localSheetId="0">'01-Mapa de Riesgos'!#REF!</definedName>
    <definedName name="Cumplimiento" localSheetId="2">'01-Mapa de riesgo-UO (2)'!$S$669:$S$673</definedName>
    <definedName name="Cumplimiento" localSheetId="1">'02-Mapa de riesgo'!$C$669:$C$673</definedName>
    <definedName name="CUMPLIMIENTO">#REF!</definedName>
    <definedName name="CUMPLIMIENTO_PARCIAL" localSheetId="5">'04-Seguimientos 2 de 2'!$S$64</definedName>
    <definedName name="CUMPLIMIENTO_PARCIAL">'03-Seguimientos 1 de 2'!$S$65</definedName>
    <definedName name="CUMPLIMIENTO_TOTAL" localSheetId="5">'04-Seguimientos 2 de 2'!$U$64:$U$65</definedName>
    <definedName name="CUMPLIMIENTO_TOTAL">'03-Seguimientos 1 de 2'!$U$65:$U$66</definedName>
    <definedName name="DEMAS" localSheetId="0">'01-Mapa de Riesgos'!#REF!</definedName>
    <definedName name="DEMAS" localSheetId="2">'01-Mapa de riesgo-UO (2)'!#REF!</definedName>
    <definedName name="DEMAS" localSheetId="1">'02-Mapa de riesgo'!#REF!</definedName>
    <definedName name="DEMAS">#REF!</definedName>
    <definedName name="Derechos_Humanos" localSheetId="0">'01-Mapa de Riesgos'!#REF!</definedName>
    <definedName name="Derechos_Humanos" localSheetId="2">'01-Mapa de riesgo-UO (2)'!$AK$669:$AK$671</definedName>
    <definedName name="Derechos_Humanos" localSheetId="1">'02-Mapa de riesgo'!$U$669:$U$671</definedName>
    <definedName name="DIRECCIONAMIENTO_INSTITUCIONAL" localSheetId="0">'01-Mapa de Riesgos'!#REF!</definedName>
    <definedName name="DIRECCIONAMIENTO_INSTITUCIONAL" localSheetId="2">'01-Mapa de riesgo-UO (2)'!#REF!</definedName>
    <definedName name="DIRECCIONAMIENTO_INSTITUCIONAL" localSheetId="1">'02-Mapa de riesgo'!#REF!</definedName>
    <definedName name="DIRECCIONAMIENTO_INSTITUCIONAL">#REF!</definedName>
    <definedName name="DOCENCIA" localSheetId="0">'01-Mapa de Riesgos'!#REF!</definedName>
    <definedName name="DOCENCIA" localSheetId="2">'01-Mapa de riesgo-UO (2)'!#REF!</definedName>
    <definedName name="DOCENCIA" localSheetId="1">'02-Mapa de riesgo'!#REF!</definedName>
    <definedName name="DOCENCIA">#REF!</definedName>
    <definedName name="Documentados_Aplicados_Efectivos" localSheetId="2">'01-Mapa de riesgo-UO (2)'!#REF!</definedName>
    <definedName name="Documentados_Aplicados_Efectivos" localSheetId="1">'02-Mapa de riesgo'!#REF!</definedName>
    <definedName name="Documentados_Aplicados_Efectivos">'01-Mapa de Riesgos'!#REF!</definedName>
    <definedName name="EGRESADOS" localSheetId="0">'01-Mapa de Riesgos'!#REF!</definedName>
    <definedName name="EGRESADOS" localSheetId="2">'01-Mapa de riesgo-UO (2)'!#REF!</definedName>
    <definedName name="EGRESADOS" localSheetId="1">'02-Mapa de riesgo'!#REF!</definedName>
    <definedName name="EGRESADOS">#REF!</definedName>
    <definedName name="Ejecucion_administracion_de_procesos" localSheetId="5">Tabla2[Ejecución_administración_de_procesos]</definedName>
    <definedName name="Ejecucion_administracion_de_procesos">Tabla2[Ejecución_administración_de_procesos]</definedName>
    <definedName name="Ejecución_administración_de_procesos" localSheetId="5">Tabla2[Ejecución_administración_de_procesos]</definedName>
    <definedName name="Ejecución_administración_de_procesos">Tabla2[Ejecución_administración_de_procesos]</definedName>
    <definedName name="Ejecución_administración_de_procesos_" localSheetId="5">Tabla2[Ejecución_administración_de_procesos]</definedName>
    <definedName name="Ejecución_administración_de_procesos_">Tabla2[Ejecución_administración_de_procesos]</definedName>
    <definedName name="Estratégico" localSheetId="0">'01-Mapa de Riesgos'!$L$669:$L$673</definedName>
    <definedName name="Estratégico" localSheetId="2">'01-Mapa de riesgo-UO (2)'!$K$669:$K$673</definedName>
    <definedName name="Estratégico" localSheetId="1">'02-Mapa de riesgo'!#REF!</definedName>
    <definedName name="EVAL_PERIODICIDAD" localSheetId="2">'01-Mapa de riesgo-UO (2)'!$AP$661:$AP$662</definedName>
    <definedName name="EVAL_PERIODICIDAD" localSheetId="1">'02-Mapa de riesgo'!$Z$661:$Z$662</definedName>
    <definedName name="EVAL_PERIODICIDAD">'01-Mapa de Riesgos'!#REF!</definedName>
    <definedName name="Evento_externo">'01-Mapa de Riesgos'!$I$751:$I$754</definedName>
    <definedName name="EVITAR" localSheetId="5">'04-Seguimientos 2 de 2'!#REF!</definedName>
    <definedName name="EVITAR">'03-Seguimientos 1 de 2'!#REF!</definedName>
    <definedName name="EXTENSIÓN_PROYECCIÓN_SOCIAL" localSheetId="0">'01-Mapa de Riesgos'!#REF!</definedName>
    <definedName name="EXTENSIÓN_PROYECCIÓN_SOCIAL" localSheetId="2">'01-Mapa de riesgo-UO (2)'!#REF!</definedName>
    <definedName name="EXTENSIÓN_PROYECCIÓN_SOCIAL" localSheetId="1">'02-Mapa de riesgo'!#REF!</definedName>
    <definedName name="EXTENSIÓN_PROYECCIÓN_SOCIAL">#REF!</definedName>
    <definedName name="EXTERNO" localSheetId="2">'01-Mapa de riesgo-UO (2)'!$I$661:$I$667</definedName>
    <definedName name="EXTERNO" localSheetId="1">'02-Mapa de riesgo'!#REF!</definedName>
    <definedName name="EXTERNO">'01-Mapa de Riesgos'!#REF!</definedName>
    <definedName name="FACTOR" localSheetId="2">'01-Mapa de riesgo-UO (2)'!$H$660:$I$660</definedName>
    <definedName name="FACTOR" localSheetId="1">'02-Mapa de riesgo'!#REF!</definedName>
    <definedName name="FACTOR">'01-Mapa de Riesgos'!$J$660:$J$660</definedName>
    <definedName name="FACULTAD_BELLAS_ARTES_HUMANIDADES" localSheetId="0">'01-Mapa de Riesgos'!$AU$662:$AU$665</definedName>
    <definedName name="FACULTAD_BELLAS_ARTES_HUMANIDADES" localSheetId="2">'01-Mapa de riesgo-UO (2)'!$CC$662:$CC$665</definedName>
    <definedName name="FACULTAD_BELLAS_ARTES_HUMANIDADES" localSheetId="1">'02-Mapa de riesgo'!$BM$662:$BM$665</definedName>
    <definedName name="FACULTAD_CIENCIAS_AGRARIAS_AGROINDUSTRIA" localSheetId="0">'01-Mapa de Riesgos'!$AV$662:$AV$665</definedName>
    <definedName name="FACULTAD_CIENCIAS_AGRARIAS_AGROINDUSTRIA" localSheetId="2">'01-Mapa de riesgo-UO (2)'!$CD$662:$CD$665</definedName>
    <definedName name="FACULTAD_CIENCIAS_AGRARIAS_AGROINDUSTRIA" localSheetId="1">'02-Mapa de riesgo'!$BN$662:$BN$665</definedName>
    <definedName name="FACULTAD_CIENCIAS_AMBIENTALES" localSheetId="0">'01-Mapa de Riesgos'!$AW$662:$AW$665</definedName>
    <definedName name="FACULTAD_CIENCIAS_AMBIENTALES" localSheetId="2">'01-Mapa de riesgo-UO (2)'!$CE$662:$CE$665</definedName>
    <definedName name="FACULTAD_CIENCIAS_AMBIENTALES" localSheetId="1">'02-Mapa de riesgo'!$BO$662:$BO$665</definedName>
    <definedName name="FACULTAD_CIENCIAS_BÁSICAS" localSheetId="0">'01-Mapa de Riesgos'!$AX$662:$AX$665</definedName>
    <definedName name="FACULTAD_CIENCIAS_BÁSICAS" localSheetId="2">'01-Mapa de riesgo-UO (2)'!$CF$662:$CF$665</definedName>
    <definedName name="FACULTAD_CIENCIAS_BÁSICAS" localSheetId="1">'02-Mapa de riesgo'!$BP$662:$BP$665</definedName>
    <definedName name="FACULTAD_CIENCIAS_DE_LA_EDUCACIÓN" localSheetId="0">'01-Mapa de Riesgos'!$AY$662:$AY$665</definedName>
    <definedName name="FACULTAD_CIENCIAS_DE_LA_EDUCACIÓN" localSheetId="2">'01-Mapa de riesgo-UO (2)'!$CG$662:$CG$665</definedName>
    <definedName name="FACULTAD_CIENCIAS_DE_LA_EDUCACIÓN" localSheetId="1">'02-Mapa de riesgo'!$BQ$662:$BQ$665</definedName>
    <definedName name="FACULTAD_CIENCIAS_DE_LA_SALUD" localSheetId="0">'01-Mapa de Riesgos'!$AZ$662:$AZ$665</definedName>
    <definedName name="FACULTAD_CIENCIAS_DE_LA_SALUD" localSheetId="2">'01-Mapa de riesgo-UO (2)'!$CH$662:$CH$665</definedName>
    <definedName name="FACULTAD_CIENCIAS_DE_LA_SALUD" localSheetId="1">'02-Mapa de riesgo'!$BR$662:$BR$665</definedName>
    <definedName name="FACULTAD_DE_CIENCIAS_EMPRESARIALES" localSheetId="2">'01-Mapa de riesgo-UO (2)'!$CI$662:$CI$665</definedName>
    <definedName name="FACULTAD_DE_CIENCIAS_EMPRESARIALES" localSheetId="1">'02-Mapa de riesgo'!$BS$662:$BS$665</definedName>
    <definedName name="FACULTAD_DE_CIENCIAS_EMPRESARIALES">'01-Mapa de Riesgos'!$BA$662:$BA$665</definedName>
    <definedName name="FACULTAD_INGENIERÍAS" localSheetId="0">'01-Mapa de Riesgos'!$BC$662:$BC$665</definedName>
    <definedName name="FACULTAD_INGENIERÍAS" localSheetId="2">'01-Mapa de riesgo-UO (2)'!$CK$662:$CK$665</definedName>
    <definedName name="FACULTAD_INGENIERÍAS" localSheetId="1">'02-Mapa de riesgo'!$BU$662:$BU$665</definedName>
    <definedName name="FACULTAD_MECÁNICA_APLICADA" localSheetId="2">'01-Mapa de riesgo-UO (2)'!$CJ$662:$CJ$665</definedName>
    <definedName name="FACULTAD_MECÁNICA_APLICADA" localSheetId="1">'02-Mapa de riesgo'!$BT$662:$BT$665</definedName>
    <definedName name="FACULTAD_MECÁNICA_APLICADA">'01-Mapa de Riesgos'!$BB$662:$BB$665</definedName>
    <definedName name="FACULTAD_TECNOLOGÍA" localSheetId="2">'01-Mapa de riesgo-UO (2)'!$CL$662:$CL$665</definedName>
    <definedName name="FACULTAD_TECNOLOGÍA" localSheetId="1">'02-Mapa de riesgo'!$BV$662:$BV$665</definedName>
    <definedName name="FACULTAD_TECNOLOGÍA">'01-Mapa de Riesgos'!$BD$662:$BD$665</definedName>
    <definedName name="Financiero" localSheetId="0">'01-Mapa de Riesgos'!$P$669:$P$673</definedName>
    <definedName name="Financiero" localSheetId="2">'01-Mapa de riesgo-UO (2)'!$N$669:$N$673</definedName>
    <definedName name="Financiero" localSheetId="1">'02-Mapa de riesgo'!#REF!</definedName>
    <definedName name="Fiscal" localSheetId="2">'01-Mapa de riesgo-UO (2)'!$AP$669:$AP$673</definedName>
    <definedName name="Fiscal" localSheetId="1">'02-Mapa de riesgo'!$Z$669:$Z$673</definedName>
    <definedName name="Fiscal" localSheetId="5">Tabla6[Fiscal]</definedName>
    <definedName name="Fiscal">Tabla6[Fiscal]</definedName>
    <definedName name="Fraude" localSheetId="2">'01-Mapa de riesgo-UO (2)'!$AU$669:$AU$671</definedName>
    <definedName name="Fraude" localSheetId="1">'02-Mapa de riesgo'!$AE$669:$AE$671</definedName>
    <definedName name="Fraude">'01-Mapa de Riesgos'!#REF!</definedName>
    <definedName name="gestion" localSheetId="5">Tabla6[Fiscal]</definedName>
    <definedName name="gestion">Tabla6[Fiscal]</definedName>
    <definedName name="Gestión">'01-Mapa de Riesgos'!$Q$751:$Q$753</definedName>
    <definedName name="GESTIÓN_DE_DOCUMENTOS" localSheetId="0">'01-Mapa de Riesgos'!#REF!</definedName>
    <definedName name="GESTIÓN_DE_DOCUMENTOS" localSheetId="2">'01-Mapa de riesgo-UO (2)'!#REF!</definedName>
    <definedName name="GESTIÓN_DE_DOCUMENTOS" localSheetId="1">'02-Mapa de riesgo'!#REF!</definedName>
    <definedName name="GESTIÓN_DE_DOCUMENTOS">#REF!</definedName>
    <definedName name="GESTIÓN_DE_SERVICIOS_INSTITUCIONALES" localSheetId="0">'01-Mapa de Riesgos'!$AO$662:$AO$663</definedName>
    <definedName name="GESTIÓN_DE_SERVICIOS_INSTITUCIONALES" localSheetId="2">'01-Mapa de riesgo-UO (2)'!$BW$662:$BW$663</definedName>
    <definedName name="GESTIÓN_DE_SERVICIOS_INSTITUCIONALES" localSheetId="1">'02-Mapa de riesgo'!$BG$662:$BG$663</definedName>
    <definedName name="GESTIÓN_DE_SERVICIOS_INSTITUCIONALES">#REF!</definedName>
    <definedName name="GESTIÓN_DE_TALENTO_HUMANO" localSheetId="0">'01-Mapa de Riesgos'!#REF!</definedName>
    <definedName name="GESTIÓN_DE_TALENTO_HUMANO" localSheetId="2">'01-Mapa de riesgo-UO (2)'!#REF!</definedName>
    <definedName name="GESTIÓN_DE_TALENTO_HUMANO" localSheetId="1">'02-Mapa de riesgo'!#REF!</definedName>
    <definedName name="GESTIÓN_DE_TALENTO_HUMANO">#REF!</definedName>
    <definedName name="GESTIÓN_DE_TECNOLOGÍAS_INFORMÁTICAS_SISTEMAS_DE_INFORMACIÓN" localSheetId="0">'01-Mapa de Riesgos'!#REF!</definedName>
    <definedName name="GESTIÓN_DE_TECNOLOGÍAS_INFORMÁTICAS_SISTEMAS_DE_INFORMACIÓN" localSheetId="2">'01-Mapa de riesgo-UO (2)'!#REF!</definedName>
    <definedName name="GESTIÓN_DE_TECNOLOGÍAS_INFORMÁTICAS_SISTEMAS_DE_INFORMACIÓN" localSheetId="1">'02-Mapa de riesgo'!#REF!</definedName>
    <definedName name="GESTIÓN_DE_TECNOLOGÍAS_INFORMÁTICAS_SISTEMAS_DE_INFORMACIÓN">#REF!</definedName>
    <definedName name="GESTIÓN_DE_TECNOLOGÍAS_INFORMÁTICAS_Y_SISTEMAS_DE_INFORMACIÓN" localSheetId="2">'01-Mapa de riesgo-UO (2)'!$BU$662</definedName>
    <definedName name="GESTIÓN_DE_TECNOLOGÍAS_INFORMÁTICAS_Y_SISTEMAS_DE_INFORMACIÓN" localSheetId="1">'02-Mapa de riesgo'!$BE$662</definedName>
    <definedName name="GESTIÓN_DE_TECNOLOGÍAS_INFORMÁTICAS_Y_SISTEMAS_DE_INFORMACIÓN">'01-Mapa de Riesgos'!$AM$662</definedName>
    <definedName name="GESTIÓN_DEL_TALENTO_HUMANO" localSheetId="2">'01-Mapa de riesgo-UO (2)'!$BV$662:$BV$663</definedName>
    <definedName name="GESTIÓN_DEL_TALENTO_HUMANO" localSheetId="1">'02-Mapa de riesgo'!$BF$662:$BF$663</definedName>
    <definedName name="GESTIÓN_DEL_TALENTO_HUMANO">'01-Mapa de Riesgos'!$AN$662:$AN$663</definedName>
    <definedName name="GESTIÓN_DISCIPLINARIA" localSheetId="2">'01-Mapa de riesgo-UO (2)'!$BR$662</definedName>
    <definedName name="GESTIÓN_DISCIPLINARIA" localSheetId="1">'02-Mapa de riesgo'!$BB$662</definedName>
    <definedName name="GESTIÓN_DISCIPLINARIA">'01-Mapa de Riesgos'!$AJ$662</definedName>
    <definedName name="GESTIÓN_FINANCIERA" localSheetId="0">'01-Mapa de Riesgos'!$AL$662</definedName>
    <definedName name="GESTIÓN_FINANCIERA" localSheetId="2">'01-Mapa de riesgo-UO (2)'!$BT$662</definedName>
    <definedName name="GESTIÓN_FINANCIERA" localSheetId="1">'02-Mapa de riesgo'!$BD$662</definedName>
    <definedName name="GESTIÓN_FINANCIERA">#REF!</definedName>
    <definedName name="GRAVE" localSheetId="0">'01-Mapa de Riesgos'!#REF!</definedName>
    <definedName name="GRAVE" localSheetId="2">'01-Mapa de riesgo-UO (2)'!$BA$662:$BA$665</definedName>
    <definedName name="GRAVE" localSheetId="1">'02-Mapa de riesgo'!$AK$662:$AK$665</definedName>
    <definedName name="GRAVE">#REF!</definedName>
    <definedName name="GRUPO_INVESTIGACIÓN_AGUAS_SANEAMIENTO" localSheetId="0">'01-Mapa de Riesgos'!$BK$662</definedName>
    <definedName name="GRUPO_INVESTIGACIÓN_AGUAS_SANEAMIENTO" localSheetId="2">'01-Mapa de riesgo-UO (2)'!$CS$662</definedName>
    <definedName name="GRUPO_INVESTIGACIÓN_AGUAS_SANEAMIENTO" localSheetId="1">'02-Mapa de riesgo'!$CC$662</definedName>
    <definedName name="GRUPO_INVESTIGACIÓN_AGUAS_SANEAMIENTO">#REF!</definedName>
    <definedName name="Imagen" localSheetId="0">'01-Mapa de Riesgos'!$M$669:$M$673</definedName>
    <definedName name="Imagen" localSheetId="2">'01-Mapa de riesgo-UO (2)'!$L$669:$L$673</definedName>
    <definedName name="Imagen" localSheetId="1">'02-Mapa de riesgo'!#REF!</definedName>
    <definedName name="IMPACTO" localSheetId="2">'01-Mapa de riesgo-UO (2)'!$K$669:$K$673</definedName>
    <definedName name="IMPACTO" localSheetId="1">'02-Mapa de riesgo'!#REF!</definedName>
    <definedName name="IMPACTO">'01-Mapa de Riesgos'!$L$669:$L$673</definedName>
    <definedName name="Información" localSheetId="0">'01-Mapa de Riesgos'!#REF!</definedName>
    <definedName name="Información" localSheetId="2">'01-Mapa de riesgo-UO (2)'!$AA$669:$AA$671</definedName>
    <definedName name="Información" localSheetId="1">'02-Mapa de riesgo'!$K$669:$K$671</definedName>
    <definedName name="Infraestructura">'01-Mapa de Riesgos'!$H$751:$H$754</definedName>
    <definedName name="INSTITUCIONAL" localSheetId="2">'01-Mapa de riesgo-UO (2)'!$L$661:$L$662</definedName>
    <definedName name="INSTITUCIONAL" localSheetId="1">'02-Mapa de riesgo'!#REF!</definedName>
    <definedName name="INSTITUCIONAL">'01-Mapa de Riesgos'!$M$661:$M$662</definedName>
    <definedName name="Integridad_Pública_Corrupción">'01-Mapa de Riesgos'!$T$751:$T$753</definedName>
    <definedName name="Integridad_Pública_LA_FT_FP">'01-Mapa de Riesgos'!$U$751:$U$753</definedName>
    <definedName name="INTERNACIONALIZACIÓN" localSheetId="0">'01-Mapa de Riesgos'!#REF!</definedName>
    <definedName name="INTERNACIONALIZACIÓN" localSheetId="2">'01-Mapa de riesgo-UO (2)'!#REF!</definedName>
    <definedName name="INTERNACIONALIZACIÓN" localSheetId="1">'02-Mapa de riesgo'!#REF!</definedName>
    <definedName name="INTERNACIONALIZACIÓN">#REF!</definedName>
    <definedName name="INTERNO" localSheetId="2">'01-Mapa de riesgo-UO (2)'!$H$661:$H$669</definedName>
    <definedName name="INTERNO" localSheetId="1">'02-Mapa de riesgo'!#REF!</definedName>
    <definedName name="INTERNO">'01-Mapa de Riesgos'!$J$661:$J$669</definedName>
    <definedName name="INVESTIGACIÓN_E_INNOVACIÓN" localSheetId="0">'01-Mapa de Riesgos'!#REF!</definedName>
    <definedName name="INVESTIGACIÓN_E_INNOVACIÓN" localSheetId="2">'01-Mapa de riesgo-UO (2)'!#REF!</definedName>
    <definedName name="INVESTIGACIÓN_E_INNOVACIÓN" localSheetId="1">'02-Mapa de riesgo'!#REF!</definedName>
    <definedName name="INVESTIGACIÓN_E_INNOVACIÓN">#REF!</definedName>
    <definedName name="INVESTIGACIÓN_INNOVACIÓN_EXTENSIÓN" localSheetId="0">'01-Mapa de Riesgos'!#REF!</definedName>
    <definedName name="INVESTIGACIÓN_INNOVACIÓN_EXTENSIÓN" localSheetId="2">'01-Mapa de riesgo-UO (2)'!#REF!</definedName>
    <definedName name="INVESTIGACIÓN_INNOVACIÓN_EXTENSIÓN" localSheetId="1">'02-Mapa de riesgo'!#REF!</definedName>
    <definedName name="INVESTIGACIÓN_INNOVACIÓN_EXTENSIÓN">#REF!</definedName>
    <definedName name="JURIDICA" localSheetId="0">'01-Mapa de Riesgos'!$AB$662</definedName>
    <definedName name="JURIDICA" localSheetId="2">'01-Mapa de riesgo-UO (2)'!$BJ$662</definedName>
    <definedName name="JURIDICA" localSheetId="1">'02-Mapa de riesgo'!$AT$662</definedName>
    <definedName name="JURIDICA">#REF!</definedName>
    <definedName name="Laborales" localSheetId="0">'01-Mapa de Riesgos'!#REF!</definedName>
    <definedName name="Laborales" localSheetId="2">'01-Mapa de riesgo-UO (2)'!#REF!</definedName>
    <definedName name="Laborales" localSheetId="1">'02-Mapa de riesgo'!#REF!</definedName>
    <definedName name="Laborales">#REF!</definedName>
    <definedName name="LABORATORIO_AGUAS_ALIMENTOS" localSheetId="0">'01-Mapa de Riesgos'!$BG$662</definedName>
    <definedName name="LABORATORIO_AGUAS_ALIMENTOS" localSheetId="2">'01-Mapa de riesgo-UO (2)'!$CO$662</definedName>
    <definedName name="LABORATORIO_AGUAS_ALIMENTOS" localSheetId="1">'02-Mapa de riesgo'!$BY$662</definedName>
    <definedName name="LABORATORIO_AGUAS_ALIMENTOS">#REF!</definedName>
    <definedName name="LABORATORIO_BIOLOGÍA_MOLECULAR" localSheetId="2">'01-Mapa de riesgo-UO (2)'!$CV$662</definedName>
    <definedName name="LABORATORIO_BIOLOGÍA_MOLECULAR" localSheetId="1">'02-Mapa de riesgo'!$CF$662</definedName>
    <definedName name="LABORATORIO_BIOLOGÍA_MOLECULAR">'01-Mapa de Riesgos'!$BN$662</definedName>
    <definedName name="LABORATORIO_DE_METROOLOGIA_DE_VARIABLES_ELECTRICAS" localSheetId="0">'01-Mapa de Riesgos'!$BH$662</definedName>
    <definedName name="LABORATORIO_DE_METROOLOGIA_DE_VARIABLES_ELECTRICAS" localSheetId="2">'01-Mapa de riesgo-UO (2)'!$CP$662</definedName>
    <definedName name="LABORATORIO_DE_METROOLOGIA_DE_VARIABLES_ELECTRICAS" localSheetId="1">'02-Mapa de riesgo'!$BZ$662</definedName>
    <definedName name="LABORATORIO_DE_METROOLOGIA_DE_VARIABLES_ELECTRICAS">#REF!</definedName>
    <definedName name="LABORATORIO_ENSAYOS_NO_DESTRUCTIVOS_DESTRUCTIVOS" localSheetId="0">'01-Mapa de Riesgos'!$BI$662</definedName>
    <definedName name="LABORATORIO_ENSAYOS_NO_DESTRUCTIVOS_DESTRUCTIVOS" localSheetId="2">'01-Mapa de riesgo-UO (2)'!$CQ$662</definedName>
    <definedName name="LABORATORIO_ENSAYOS_NO_DESTRUCTIVOS_DESTRUCTIVOS" localSheetId="1">'02-Mapa de riesgo'!$CA$662</definedName>
    <definedName name="LABORATORIO_ENSAYOS_NO_DESTRUCTIVOS_DESTRUCTIVOS">#REF!</definedName>
    <definedName name="LABORATORIO_ENSAYOS_PARA_EQUIPO_DE_AIRE_ACONDICIONADO" localSheetId="0">'01-Mapa de Riesgos'!#REF!</definedName>
    <definedName name="LABORATORIO_ENSAYOS_PARA_EQUIPO_DE_AIRE_ACONDICIONADO" localSheetId="2">'01-Mapa de riesgo-UO (2)'!#REF!</definedName>
    <definedName name="LABORATORIO_ENSAYOS_PARA_EQUIPO_DE_AIRE_ACONDICIONADO" localSheetId="1">'02-Mapa de riesgo'!#REF!</definedName>
    <definedName name="LABORATORIO_ENSAYOS_PARA_EQUIPO_DE_AIRE_ACONDICIONADO">#REF!</definedName>
    <definedName name="LABORATORIO_ENSAYOS_PARA_EQUIPOS_ACONDICIONADORES_DE_AIRE" localSheetId="2">'01-Mapa de riesgo-UO (2)'!$CN$662</definedName>
    <definedName name="LABORATORIO_ENSAYOS_PARA_EQUIPOS_ACONDICIONADORES_DE_AIRE" localSheetId="1">'02-Mapa de riesgo'!$BX$662</definedName>
    <definedName name="LABORATORIO_ENSAYOS_PARA_EQUIPOS_ACONDICIONADORES_DE_AIRE">'01-Mapa de Riesgos'!$BF$662</definedName>
    <definedName name="LABORATORIO_GENÉTICA_MÉDICA" localSheetId="0">'01-Mapa de Riesgos'!$BJ$662</definedName>
    <definedName name="LABORATORIO_GENÉTICA_MÉDICA" localSheetId="2">'01-Mapa de riesgo-UO (2)'!$CR$662</definedName>
    <definedName name="LABORATORIO_GENÉTICA_MÉDICA" localSheetId="1">'02-Mapa de riesgo'!$CB$662</definedName>
    <definedName name="LABORATORIO_GENÉTICA_MÉDICA">#REF!</definedName>
    <definedName name="LABORATORIO_METROLOGÍA_DIMENSIONAL" localSheetId="2">'01-Mapa de riesgo-UO (2)'!#REF!</definedName>
    <definedName name="LABORATORIO_METROLOGÍA_DIMENSIONAL" localSheetId="1">'02-Mapa de riesgo'!#REF!</definedName>
    <definedName name="LABORATORIO_METROLOGÍA_DIMENSIONAL">'01-Mapa de Riesgos'!#REF!</definedName>
    <definedName name="LABORATORIO_QUÍMICA_AMBIENTAL" localSheetId="0">'01-Mapa de Riesgos'!#REF!</definedName>
    <definedName name="LABORATORIO_QUÍMICA_AMBIENTAL" localSheetId="2">'01-Mapa de riesgo-UO (2)'!#REF!</definedName>
    <definedName name="LABORATORIO_QUÍMICA_AMBIENTAL" localSheetId="1">'02-Mapa de riesgo'!#REF!</definedName>
    <definedName name="LABORATORIO_QUÍMICA_AMBIENTAL">#REF!</definedName>
    <definedName name="LEVE" localSheetId="0">'01-Mapa de Riesgos'!#REF!</definedName>
    <definedName name="LEVE" localSheetId="2">'01-Mapa de riesgo-UO (2)'!$AY$662</definedName>
    <definedName name="LEVE" localSheetId="1">'02-Mapa de riesgo'!$AI$662</definedName>
    <definedName name="LEVE">#REF!</definedName>
    <definedName name="MAPA" localSheetId="0">'01-Mapa de Riesgos'!$A$661:$A$663</definedName>
    <definedName name="MAPA" localSheetId="2">'01-Mapa de riesgo-UO (2)'!$A$661:$A$663</definedName>
    <definedName name="MAPA" localSheetId="1">'02-Mapa de riesgo'!$A$661:$A$663</definedName>
    <definedName name="MAPA">#REF!</definedName>
    <definedName name="MODERADO" localSheetId="0">'01-Mapa de Riesgos'!#REF!</definedName>
    <definedName name="MODERADO" localSheetId="2">'01-Mapa de riesgo-UO (2)'!$AZ$662:$AZ$664</definedName>
    <definedName name="MODERADO" localSheetId="1">'02-Mapa de riesgo'!$AJ$662:$AJ$664</definedName>
    <definedName name="MODERADO">#REF!</definedName>
    <definedName name="NIVEL_AUTOMAT" localSheetId="2">'01-Mapa de riesgo-UO (2)'!$AA$661:$AA$663</definedName>
    <definedName name="NIVEL_AUTOMAT" localSheetId="1">'02-Mapa de riesgo'!$K$661:$K$662</definedName>
    <definedName name="NIVEL_AUTOMAT">'01-Mapa de Riesgos'!#REF!</definedName>
    <definedName name="NIVEL_EXPOSICION" localSheetId="2">'01-Mapa de riesgo-UO (2)'!$AW$661:$AW$663</definedName>
    <definedName name="NIVEL_EXPOSICION" localSheetId="1">'02-Mapa de riesgo'!$AG$661:$AG$663</definedName>
    <definedName name="NIVEL_EXPOSICION">'01-Mapa de Riesgos'!#REF!</definedName>
    <definedName name="nnnn" localSheetId="0">'01-Mapa de Riesgos'!#REF!</definedName>
    <definedName name="nnnn" localSheetId="2">'01-Mapa de riesgo-UO (2)'!#REF!</definedName>
    <definedName name="nnnn" localSheetId="1">'02-Mapa de riesgo'!#REF!</definedName>
    <definedName name="nnnn">#REF!</definedName>
    <definedName name="No_aplicados" localSheetId="2">'01-Mapa de riesgo-UO (2)'!#REF!</definedName>
    <definedName name="No_aplicados" localSheetId="1">'02-Mapa de riesgo'!#REF!</definedName>
    <definedName name="No_aplicados">'01-Mapa de Riesgos'!#REF!</definedName>
    <definedName name="NO_CUMPLIDA" localSheetId="5">'04-Seguimientos 2 de 2'!$T$64</definedName>
    <definedName name="NO_CUMPLIDA">'03-Seguimientos 1 de 2'!$T$65</definedName>
    <definedName name="No_existen" localSheetId="2">'01-Mapa de riesgo-UO (2)'!#REF!</definedName>
    <definedName name="No_existen" localSheetId="1">'02-Mapa de riesgo'!#REF!</definedName>
    <definedName name="No_existen">'01-Mapa de Riesgos'!#REF!</definedName>
    <definedName name="OBJETIVOS" localSheetId="0">'01-Mapa de Riesgos'!#REF!</definedName>
    <definedName name="OBJETIVOS" localSheetId="2">'01-Mapa de riesgo-UO (2)'!#REF!</definedName>
    <definedName name="OBJETIVOS" localSheetId="1">'02-Mapa de riesgo'!#REF!</definedName>
    <definedName name="OBJETIVOS">#REF!</definedName>
    <definedName name="OEC" localSheetId="2">'01-Mapa de riesgo-UO (2)'!$BC$670:$BC$675</definedName>
    <definedName name="OEC" localSheetId="1">'02-Mapa de riesgo'!$AM$670:$AM$675</definedName>
    <definedName name="OEC">'01-Mapa de Riesgos'!$U$670:$U$675</definedName>
    <definedName name="Operacional" localSheetId="0">'01-Mapa de Riesgos'!$N$669:$N$673</definedName>
    <definedName name="Operacional" localSheetId="2">'01-Mapa de riesgo-UO (2)'!$M$669:$M$673</definedName>
    <definedName name="Operacional" localSheetId="1">'02-Mapa de riesgo'!#REF!</definedName>
    <definedName name="ORGANISMO_CERTIFICADOR_DE_SISTEMAS_DE_GESTIÓN_QLCT" localSheetId="0">'01-Mapa de Riesgos'!$BL$662</definedName>
    <definedName name="ORGANISMO_CERTIFICADOR_DE_SISTEMAS_DE_GESTIÓN_QLCT" localSheetId="2">'01-Mapa de riesgo-UO (2)'!$CT$662</definedName>
    <definedName name="ORGANISMO_CERTIFICADOR_DE_SISTEMAS_DE_GESTIÓN_QLCT" localSheetId="1">'02-Mapa de riesgo'!$CD$662</definedName>
    <definedName name="ORGANISMO_CERTIFICADOR_DE_SISTEMAS_DE_GESTIÓN_QLCT">#REF!</definedName>
    <definedName name="PDI" localSheetId="0">'01-Mapa de Riesgos'!$U$661:$U$665</definedName>
    <definedName name="PDI" localSheetId="2">'01-Mapa de riesgo-UO (2)'!$BC$661:$BC$665</definedName>
    <definedName name="PDI" localSheetId="1">'02-Mapa de riesgo'!$AM$661:$AM$665</definedName>
    <definedName name="PDI">#REF!</definedName>
    <definedName name="PERIODICIDAD" localSheetId="2">'01-Mapa de riesgo-UO (2)'!$AV$661:$AV$670</definedName>
    <definedName name="PERIODICIDAD" localSheetId="1">'02-Mapa de riesgo'!$AF$661:$AF$670</definedName>
    <definedName name="PERIODICIDAD">'01-Mapa de Riesgos'!#REF!</definedName>
    <definedName name="PLANEACIÓN" localSheetId="0">'01-Mapa de Riesgos'!$AG$662:$AG$664</definedName>
    <definedName name="PLANEACIÓN" localSheetId="2">'01-Mapa de riesgo-UO (2)'!$BO$662:$BO$664</definedName>
    <definedName name="PLANEACIÓN" localSheetId="1">'02-Mapa de riesgo'!$AY$662:$AY$664</definedName>
    <definedName name="PLANEACIÓN">#REF!</definedName>
    <definedName name="PLANEACIÓN_" localSheetId="2">'01-Mapa de riesgo-UO (2)'!$BE$663</definedName>
    <definedName name="PLANEACIÓN_" localSheetId="1">'02-Mapa de riesgo'!$AO$663</definedName>
    <definedName name="PLANEACIÓN_">'01-Mapa de Riesgos'!$W$663</definedName>
    <definedName name="PLANEACIÓN_PDI" localSheetId="2">'01-Mapa de riesgo-UO (2)'!$DA$662</definedName>
    <definedName name="PLANEACIÓN_PDI" localSheetId="1">'02-Mapa de riesgo'!$CK$662</definedName>
    <definedName name="PLANEACIÓN_PDI">'01-Mapa de Riesgos'!$BS$662</definedName>
    <definedName name="Presupuestal" localSheetId="0">'01-Mapa de Riesgos'!#REF!</definedName>
    <definedName name="Presupuestal" localSheetId="2">'01-Mapa de riesgo-UO (2)'!#REF!</definedName>
    <definedName name="Presupuestal" localSheetId="1">'02-Mapa de riesgo'!#REF!</definedName>
    <definedName name="Presupuestal">#REF!</definedName>
    <definedName name="PROBABILIDAD" localSheetId="0">'01-Mapa de Riesgos'!$P$661:$P$665</definedName>
    <definedName name="PROBABILIDAD" localSheetId="2">'01-Mapa de riesgo-UO (2)'!$N$661:$N$665</definedName>
    <definedName name="PROBABILIDAD" localSheetId="1">'02-Mapa de riesgo'!#REF!</definedName>
    <definedName name="PROBABILIDAD">#REF!</definedName>
    <definedName name="PROCESOS" localSheetId="0">'01-Mapa de Riesgos'!$Y$661:$Y$689</definedName>
    <definedName name="PROCESOS" localSheetId="2">'01-Mapa de riesgo-UO (2)'!$BG$661:$BG$689</definedName>
    <definedName name="PROCESOS" localSheetId="1">'02-Mapa de riesgo'!$AQ$661:$AQ$689</definedName>
    <definedName name="PROCESOS">#REF!</definedName>
    <definedName name="PROCESOSA" localSheetId="2">'01-Mapa de riesgo-UO (2)'!#REF!</definedName>
    <definedName name="PROCESOSA" localSheetId="1">'02-Mapa de riesgo'!#REF!</definedName>
    <definedName name="PROCESOSA">'01-Mapa de Riesgos'!#REF!</definedName>
    <definedName name="RECTORÍA" localSheetId="0">'01-Mapa de Riesgos'!$AA$662:$AA$663</definedName>
    <definedName name="RECTORÍA" localSheetId="2">'01-Mapa de riesgo-UO (2)'!$BI$662:$BI$663</definedName>
    <definedName name="RECTORÍA" localSheetId="1">'02-Mapa de riesgo'!$AS$662:$AS$663</definedName>
    <definedName name="RECTORÍA">#REF!</definedName>
    <definedName name="RECTORIA_Comunicaciones" localSheetId="2">'01-Mapa de riesgo-UO (2)'!#REF!</definedName>
    <definedName name="RECTORIA_Comunicaciones" localSheetId="1">'02-Mapa de riesgo'!#REF!</definedName>
    <definedName name="RECTORIA_Comunicaciones">'01-Mapa de Riesgos'!#REF!</definedName>
    <definedName name="RECURSOS_INFORMÁTICOS_EDUCATIVOS" localSheetId="0">'01-Mapa de Riesgos'!#REF!</definedName>
    <definedName name="RECURSOS_INFORMÁTICOS_EDUCATIVOS" localSheetId="2">'01-Mapa de riesgo-UO (2)'!#REF!</definedName>
    <definedName name="RECURSOS_INFORMÁTICOS_EDUCATIVOS" localSheetId="1">'02-Mapa de riesgo'!#REF!</definedName>
    <definedName name="RECURSOS_INFORMÁTICOS_EDUCATIVOS">#REF!</definedName>
    <definedName name="RECURSOS_INFORMÁTICOS_Y_EDUCATIVOS_CRIE" localSheetId="2">'01-Mapa de riesgo-UO (2)'!$BX$662</definedName>
    <definedName name="RECURSOS_INFORMÁTICOS_Y_EDUCATIVOS_CRIE" localSheetId="1">'02-Mapa de riesgo'!$BH$662</definedName>
    <definedName name="RECURSOS_INFORMÁTICOS_Y_EDUCATIVOS_CRIE">'01-Mapa de Riesgos'!$AP$662</definedName>
    <definedName name="REDUCIR" localSheetId="5">'04-Seguimientos 2 de 2'!$U$56:$U$58</definedName>
    <definedName name="REDUCIR">'03-Seguimientos 1 de 2'!$U$57:$U$59</definedName>
    <definedName name="RELACIONES_INTERNACIONALES" localSheetId="0">'01-Mapa de Riesgos'!$AH$662</definedName>
    <definedName name="RELACIONES_INTERNACIONALES" localSheetId="2">'01-Mapa de riesgo-UO (2)'!$BP$662</definedName>
    <definedName name="RELACIONES_INTERNACIONALES" localSheetId="1">'02-Mapa de riesgo'!$AZ$662</definedName>
    <definedName name="RELACIONES_INTERNACIONALES">#REF!</definedName>
    <definedName name="RELACIONES_INTERNACIONALES_" localSheetId="2">'01-Mapa de riesgo-UO (2)'!#REF!</definedName>
    <definedName name="RELACIONES_INTERNACIONALES_" localSheetId="1">'02-Mapa de riesgo'!#REF!</definedName>
    <definedName name="RELACIONES_INTERNACIONALES_">'01-Mapa de Riesgos'!#REF!</definedName>
    <definedName name="RESPONSABILIDAD" localSheetId="2">'01-Mapa de riesgo-UO (2)'!$AK$661:$AK$662</definedName>
    <definedName name="RESPONSABILIDAD" localSheetId="1">'02-Mapa de riesgo'!$U$661:$U$662</definedName>
    <definedName name="RESPONSABILIDAD">'01-Mapa de Riesgos'!#REF!</definedName>
    <definedName name="RESPONSABLES_PDI" localSheetId="0">'01-Mapa de Riesgos'!#REF!</definedName>
    <definedName name="RESPONSABLES_PDI" localSheetId="2">'01-Mapa de riesgo-UO (2)'!#REF!</definedName>
    <definedName name="RESPONSABLES_PDI" localSheetId="1">'02-Mapa de riesgo'!#REF!</definedName>
    <definedName name="RESPONSABLES_PDI">#REF!</definedName>
    <definedName name="SECRETARIA_GENERAL" localSheetId="0">'01-Mapa de Riesgos'!$AK$662</definedName>
    <definedName name="SECRETARIA_GENERAL" localSheetId="2">'01-Mapa de riesgo-UO (2)'!$BS$662</definedName>
    <definedName name="SECRETARIA_GENERAL" localSheetId="1">'02-Mapa de riesgo'!$BC$662</definedName>
    <definedName name="SECRETARIA_GENERAL">#REF!</definedName>
    <definedName name="SECRETARIA_GENERAL_Gestión_de_Documentos" localSheetId="2">'01-Mapa de riesgo-UO (2)'!#REF!</definedName>
    <definedName name="SECRETARIA_GENERAL_Gestión_de_Documentos" localSheetId="1">'02-Mapa de riesgo'!#REF!</definedName>
    <definedName name="SECRETARIA_GENERAL_Gestión_de_Documentos">'01-Mapa de Riesgos'!#REF!</definedName>
    <definedName name="Seguridad_Información">'01-Mapa de Riesgos'!$S$751:$S$753</definedName>
    <definedName name="Seguridad_y_Salud_en_el_trabajo" localSheetId="0">'01-Mapa de Riesgos'!#REF!</definedName>
    <definedName name="Seguridad_y_Salud_en_el_trabajo" localSheetId="2">'01-Mapa de riesgo-UO (2)'!$AF$669:$AF$673</definedName>
    <definedName name="Seguridad_y_Salud_en_el_trabajo" localSheetId="1">'02-Mapa de riesgo'!$P$669:$P$673</definedName>
    <definedName name="SISTEMA_INTEGRAL_DE_GESTIÓN" localSheetId="0">'01-Mapa de Riesgos'!#REF!</definedName>
    <definedName name="SISTEMA_INTEGRAL_DE_GESTIÓN" localSheetId="2">'01-Mapa de riesgo-UO (2)'!#REF!</definedName>
    <definedName name="SISTEMA_INTEGRAL_DE_GESTIÓN" localSheetId="1">'02-Mapa de riesgo'!#REF!</definedName>
    <definedName name="SISTEMA_INTEGRAL_DE_GESTIÓN">#REF!</definedName>
    <definedName name="Soborno" localSheetId="2">'01-Mapa de riesgo-UO (2)'!$AS$669:$AS$671</definedName>
    <definedName name="Soborno" localSheetId="1">'02-Mapa de riesgo'!$AC$669:$AC$671</definedName>
    <definedName name="Soborno">'01-Mapa de Riesgos'!#REF!</definedName>
    <definedName name="Talento_Humano">'01-Mapa de Riesgos'!$F$751:$F$754</definedName>
    <definedName name="Talento_Humano_">'01-Mapa de Riesgos'!$Z$751:$Z$753</definedName>
    <definedName name="Tecnología" localSheetId="0">'01-Mapa de Riesgos'!$G$751:$G$755</definedName>
    <definedName name="Tecnología" localSheetId="2">'01-Mapa de riesgo-UO (2)'!$W$669:$W$673</definedName>
    <definedName name="Tecnología" localSheetId="1">'02-Mapa de riesgo'!$G$669:$G$673</definedName>
    <definedName name="Tecnología_">'01-Mapa de Riesgos'!$Y$751:$Y$755</definedName>
    <definedName name="TIPO" localSheetId="0">'01-Mapa de Riesgos'!#REF!</definedName>
    <definedName name="TIPO" localSheetId="2">'01-Mapa de riesgo-UO (2)'!#REF!</definedName>
    <definedName name="TIPO" localSheetId="1">'02-Mapa de riesgo'!#REF!</definedName>
    <definedName name="TIPO">#REF!</definedName>
    <definedName name="tipologia">'01-Mapa de Riesgos'!$N$751:$N$755</definedName>
    <definedName name="_xlnm.Print_Titles" localSheetId="0">'01-Mapa de Riesgos'!$8:$9</definedName>
    <definedName name="_xlnm.Print_Titles" localSheetId="2">'01-Mapa de riesgo-UO (2)'!$8:$9</definedName>
    <definedName name="_xlnm.Print_Titles" localSheetId="1">'02-Mapa de riesgo'!$8:$9</definedName>
    <definedName name="Transacción_u_Operación_aplica_para_LA_FT_FP">'01-Mapa de Riesgos'!$E$751:$E$754</definedName>
    <definedName name="Transacción_u_Operación_aplica_para_LA_FT_FP_">'01-Mapa de Riesgos'!$AA$751:$AA$753</definedName>
    <definedName name="TRANSFERIR" localSheetId="5">'04-Seguimientos 2 de 2'!#REF!</definedName>
    <definedName name="TRANSFERIR">'03-Seguimientos 1 de 2'!#REF!</definedName>
    <definedName name="Transparencia" localSheetId="0">'01-Mapa de Riesgos'!#REF!</definedName>
    <definedName name="Transparencia" localSheetId="2">'01-Mapa de riesgo-UO (2)'!#REF!</definedName>
    <definedName name="Transparencia" localSheetId="1">'02-Mapa de riesgo'!#REF!</definedName>
    <definedName name="Transparencia">#REF!</definedName>
    <definedName name="UNIDAD_ORGANIZACIONAL" localSheetId="2">'01-Mapa de riesgo-UO (2)'!$BB$661:$BB$696</definedName>
    <definedName name="UNIDAD_ORGANIZACIONAL" localSheetId="1">'02-Mapa de riesgo'!$AL$661:$AL$696</definedName>
    <definedName name="UNIDAD_ORGANIZACIONAL">'01-Mapa de Riesgos'!#REF!</definedName>
    <definedName name="UNIVIRTUAL" localSheetId="0">'01-Mapa de Riesgos'!#REF!</definedName>
    <definedName name="UNIVIRTUAL" localSheetId="2">'01-Mapa de riesgo-UO (2)'!#REF!</definedName>
    <definedName name="UNIVIRTUAL" localSheetId="1">'02-Mapa de riesgo'!#REF!</definedName>
    <definedName name="UNIVIRTUAL">#REF!</definedName>
    <definedName name="VICERRECTORÍA_ACADÉMICA" localSheetId="0">'01-Mapa de Riesgos'!$AE$662:$AE$666</definedName>
    <definedName name="VICERRECTORÍA_ACADÉMICA" localSheetId="2">'01-Mapa de riesgo-UO (2)'!$BM$662:$BM$666</definedName>
    <definedName name="VICERRECTORÍA_ACADÉMICA" localSheetId="1">'02-Mapa de riesgo'!$AW$662:$AW$666</definedName>
    <definedName name="VICERRECTORÍA_ACADÉMICA">#REF!</definedName>
    <definedName name="VICERRECTORÍA_ACADÉMICA_" localSheetId="2">'01-Mapa de riesgo-UO (2)'!$BE$661</definedName>
    <definedName name="VICERRECTORÍA_ACADÉMICA_" localSheetId="1">'02-Mapa de riesgo'!$AO$661</definedName>
    <definedName name="VICERRECTORÍA_ACADÉMICA_">'01-Mapa de Riesgos'!$W$661</definedName>
    <definedName name="VICERRECTORÍA_ACADÉMICA_PDI" localSheetId="2">'01-Mapa de riesgo-UO (2)'!$CY$662</definedName>
    <definedName name="VICERRECTORÍA_ACADÉMICA_PDI" localSheetId="1">'02-Mapa de riesgo'!$CI$662</definedName>
    <definedName name="VICERRECTORÍA_ACADÉMICA_PDI">'01-Mapa de Riesgos'!$BQ$662</definedName>
    <definedName name="VICERRECTORÍA_ACADÉMICA_Univirtual" localSheetId="2">'01-Mapa de riesgo-UO (2)'!#REF!</definedName>
    <definedName name="VICERRECTORÍA_ACADÉMICA_Univirtual" localSheetId="1">'02-Mapa de riesgo'!#REF!</definedName>
    <definedName name="VICERRECTORÍA_ACADÉMICA_Univirtual">'01-Mapa de Riesgos'!#REF!</definedName>
    <definedName name="VICERRECTORIA_ADMINISTRATIVA_FINANCIERA" localSheetId="0">'01-Mapa de Riesgos'!$AC$662:$AC$667</definedName>
    <definedName name="VICERRECTORIA_ADMINISTRATIVA_FINANCIERA" localSheetId="2">'01-Mapa de riesgo-UO (2)'!$BK$662:$BK$667</definedName>
    <definedName name="VICERRECTORIA_ADMINISTRATIVA_FINANCIERA" localSheetId="1">'02-Mapa de riesgo'!$AU$662:$AU$667</definedName>
    <definedName name="VICERRECTORIA_ADMINISTRATIVA_FINANCIERA">#REF!</definedName>
    <definedName name="VICERRECTORIA_ADMINISTRATIVA_FINANCIERA_" localSheetId="2">'01-Mapa de riesgo-UO (2)'!#REF!</definedName>
    <definedName name="VICERRECTORIA_ADMINISTRATIVA_FINANCIERA_" localSheetId="1">'02-Mapa de riesgo'!#REF!</definedName>
    <definedName name="VICERRECTORIA_ADMINISTRATIVA_FINANCIERA_">'01-Mapa de Riesgos'!#REF!</definedName>
    <definedName name="VICERRECTORÍA_ADMINISTRATIVA_FINANCIERA_" localSheetId="2">'01-Mapa de riesgo-UO (2)'!$BE$664</definedName>
    <definedName name="VICERRECTORÍA_ADMINISTRATIVA_FINANCIERA_" localSheetId="1">'02-Mapa de riesgo'!$AO$664</definedName>
    <definedName name="VICERRECTORÍA_ADMINISTRATIVA_FINANCIERA_">'01-Mapa de Riesgos'!$W$664</definedName>
    <definedName name="VICERRECTORÍA_ADMINISTRATIVA_FINANCIERA_PDI" localSheetId="2">'01-Mapa de riesgo-UO (2)'!$DB$662</definedName>
    <definedName name="VICERRECTORÍA_ADMINISTRATIVA_FINANCIERA_PDI" localSheetId="1">'02-Mapa de riesgo'!$CL$662</definedName>
    <definedName name="VICERRECTORÍA_ADMINISTRATIVA_FINANCIERA_PDI">'01-Mapa de Riesgos'!$BT$662</definedName>
    <definedName name="VICERRECTORÍA_ADMINITRATIVA_FINANCIERA_Sistema_Integral_de_Gestión" localSheetId="2">'01-Mapa de riesgo-UO (2)'!#REF!</definedName>
    <definedName name="VICERRECTORÍA_ADMINITRATIVA_FINANCIERA_Sistema_Integral_de_Gestión" localSheetId="1">'02-Mapa de riesgo'!#REF!</definedName>
    <definedName name="VICERRECTORÍA_ADMINITRATIVA_FINANCIERA_Sistema_Integral_de_Gestión">'01-Mapa de Riesgos'!#REF!</definedName>
    <definedName name="VICERRECTORÍA_DE_RESPONSABILIDAD_SOCIAL_BIENESTAR_UNIVERSITARIO" localSheetId="0">'01-Mapa de Riesgos'!#REF!</definedName>
    <definedName name="VICERRECTORÍA_DE_RESPONSABILIDAD_SOCIAL_BIENESTAR_UNIVERSITARIO" localSheetId="2">'01-Mapa de riesgo-UO (2)'!#REF!</definedName>
    <definedName name="VICERRECTORÍA_DE_RESPONSABILIDAD_SOCIAL_BIENESTAR_UNIVERSITARIO" localSheetId="1">'02-Mapa de riesgo'!#REF!</definedName>
    <definedName name="VICERRECTORÍA_DE_RESPONSABILIDAD_SOCIAL_BIENESTAR_UNIVERSITARIO">#REF!</definedName>
    <definedName name="VICERRECTORÍA_DE_RESPONSABILIDAD_SOCIAL_BIENESTAR_UNIVERSITARIO_" localSheetId="2">'01-Mapa de riesgo-UO (2)'!#REF!</definedName>
    <definedName name="VICERRECTORÍA_DE_RESPONSABILIDAD_SOCIAL_BIENESTAR_UNIVERSITARIO_" localSheetId="1">'02-Mapa de riesgo'!#REF!</definedName>
    <definedName name="VICERRECTORÍA_DE_RESPONSABILIDAD_SOCIAL_BIENESTAR_UNIVERSITARIO_">'01-Mapa de Riesgos'!#REF!</definedName>
    <definedName name="VICERRECTORÍA_INVESTIGACIÓN_INNOVACIÓN_EXTENSIÓN" localSheetId="0">'01-Mapa de Riesgos'!#REF!</definedName>
    <definedName name="VICERRECTORÍA_INVESTIGACIÓN_INNOVACIÓN_EXTENSIÓN" localSheetId="2">'01-Mapa de riesgo-UO (2)'!#REF!</definedName>
    <definedName name="VICERRECTORÍA_INVESTIGACIÓN_INNOVACIÓN_EXTENSIÓN" localSheetId="1">'02-Mapa de riesgo'!#REF!</definedName>
    <definedName name="VICERRECTORÍA_INVESTIGACIÓN_INNOVACIÓN_EXTENSIÓN">#REF!</definedName>
    <definedName name="VICERRECTORÍA_INVESTIGACIÓN_INNOVACIÓN_EXTENSIÓN_" localSheetId="2">'01-Mapa de riesgo-UO (2)'!#REF!</definedName>
    <definedName name="VICERRECTORÍA_INVESTIGACIÓN_INNOVACIÓN_EXTENSIÓN_" localSheetId="1">'02-Mapa de riesgo'!#REF!</definedName>
    <definedName name="VICERRECTORÍA_INVESTIGACIÓN_INNOVACIÓN_EXTENSIÓN_">'01-Mapa de Riesgos'!#REF!</definedName>
    <definedName name="VICERRECTORÍA_INVESTIGACIONES_INNOVACIÓN_EXTENSIÓN_" localSheetId="2">'01-Mapa de riesgo-UO (2)'!#REF!</definedName>
    <definedName name="VICERRECTORÍA_INVESTIGACIONES_INNOVACIÓN_EXTENSIÓN_" localSheetId="1">'02-Mapa de riesgo'!#REF!</definedName>
    <definedName name="VICERRECTORÍA_INVESTIGACIONES_INNOVACIÓN_EXTENSIÓN_">'01-Mapa de Riesgos'!$W$662</definedName>
    <definedName name="VICERRECTORÍA_INVESTIGACIONES_INNOVACIÓN_Y_EXTENSIÓN" localSheetId="2">'01-Mapa de riesgo-UO (2)'!$BL$662:$BL$665</definedName>
    <definedName name="VICERRECTORÍA_INVESTIGACIONES_INNOVACIÓN_Y_EXTENSIÓN" localSheetId="1">'02-Mapa de riesgo'!$AV$662:$AV$665</definedName>
    <definedName name="VICERRECTORÍA_INVESTIGACIONES_INNOVACIÓN_Y_EXTENSIÓN">'01-Mapa de Riesgos'!$AD$662:$AD$665</definedName>
    <definedName name="VICERRECTORÍA_INVESTIGACIONES_INNOVACIÓN_Y_EXTENSIÓN_PDI" localSheetId="2">'01-Mapa de riesgo-UO (2)'!$CZ$662</definedName>
    <definedName name="VICERRECTORÍA_INVESTIGACIONES_INNOVACIÓN_Y_EXTENSIÓN_PDI" localSheetId="1">'02-Mapa de riesgo'!$CJ$662</definedName>
    <definedName name="VICERRECTORÍA_INVESTIGACIONES_INNOVACIÓN_Y_EXTENSIÓN_PDI">'01-Mapa de Riesgos'!$BR$662</definedName>
    <definedName name="VICERRECTORÍA_RESPONSABILIDAD_SOCIAL_Y_BIENESTAR_UNIVERSITARIO" localSheetId="2">'01-Mapa de riesgo-UO (2)'!$BN$662:$BN$663</definedName>
    <definedName name="VICERRECTORÍA_RESPONSABILIDAD_SOCIAL_Y_BIENESTAR_UNIVERSITARIO" localSheetId="1">'02-Mapa de riesgo'!$AX$662:$AX$663</definedName>
    <definedName name="VICERRECTORÍA_RESPONSABILIDAD_SOCIAL_Y_BIENESTAR_UNIVERSITARIO">'01-Mapa de Riesgos'!$AF$662:$AF$663</definedName>
    <definedName name="VICERRECTORÍA_RESPONSABILIDAD_SOCIAL_Y_BIENESTAR_UNIVERSITARIO_PDI" localSheetId="2">'01-Mapa de riesgo-UO (2)'!$DC$662</definedName>
    <definedName name="VICERRECTORÍA_RESPONSABILIDAD_SOCIAL_Y_BIENESTAR_UNIVERSITARIO_PDI" localSheetId="1">'02-Mapa de riesgo'!$CM$662</definedName>
    <definedName name="VICERRECTORÍA_RESPONSABILIDAD_SOCIAL_Y_BIENESTAR_UNIVERSITARIO_PDI">'01-Mapa de Riesgos'!$BU$662</definedName>
    <definedName name="X" localSheetId="2">'01-Mapa de riesgo-UO (2)'!#REF!</definedName>
    <definedName name="X" localSheetId="1">'02-Mapa de riesgo'!#REF!</definedName>
    <definedName name="X">'01-Mapa de Riesgos'!#REF!</definedName>
    <definedName name="Y" localSheetId="2">'01-Mapa de riesgo-UO (2)'!#REF!</definedName>
    <definedName name="Y" localSheetId="1">'02-Mapa de riesgo'!#REF!</definedName>
    <definedName name="Y">'01-Mapa de Riesgos'!#REF!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1" i="12" l="1"/>
  <c r="I11" i="12"/>
  <c r="O11" i="12"/>
  <c r="E10" i="20" s="1"/>
  <c r="I17" i="12"/>
  <c r="I20" i="12"/>
  <c r="I23" i="12"/>
  <c r="I26" i="12"/>
  <c r="I29" i="12"/>
  <c r="I32" i="12"/>
  <c r="I35" i="12"/>
  <c r="I38" i="12"/>
  <c r="I41" i="12"/>
  <c r="I44" i="12"/>
  <c r="I47" i="12"/>
  <c r="I50" i="12"/>
  <c r="I53" i="12"/>
  <c r="I14" i="12"/>
  <c r="F14" i="12"/>
  <c r="F17" i="12"/>
  <c r="F20" i="12"/>
  <c r="F23" i="12"/>
  <c r="F26" i="12"/>
  <c r="F29" i="12"/>
  <c r="F32" i="12"/>
  <c r="F35" i="12"/>
  <c r="F38" i="12"/>
  <c r="F41" i="12"/>
  <c r="F44" i="12"/>
  <c r="F47" i="12"/>
  <c r="F50" i="12"/>
  <c r="F53" i="12"/>
  <c r="F11" i="12"/>
  <c r="W2" i="20"/>
  <c r="W3" i="20"/>
  <c r="W1" i="20"/>
  <c r="W3" i="14"/>
  <c r="W2" i="14"/>
  <c r="W1" i="14"/>
  <c r="AJ1" i="17"/>
  <c r="AJ3" i="17"/>
  <c r="AJ2" i="17"/>
  <c r="S54" i="20"/>
  <c r="R54" i="20"/>
  <c r="Q54" i="20"/>
  <c r="N54" i="20"/>
  <c r="M54" i="20"/>
  <c r="L54" i="20"/>
  <c r="K54" i="20"/>
  <c r="J54" i="20"/>
  <c r="S53" i="20"/>
  <c r="R53" i="20"/>
  <c r="Q53" i="20"/>
  <c r="N53" i="20"/>
  <c r="M53" i="20"/>
  <c r="L53" i="20"/>
  <c r="K53" i="20"/>
  <c r="J53" i="20"/>
  <c r="S52" i="20"/>
  <c r="R52" i="20"/>
  <c r="Q52" i="20"/>
  <c r="N52" i="20"/>
  <c r="M52" i="20"/>
  <c r="L52" i="20"/>
  <c r="K52" i="20"/>
  <c r="J52" i="20"/>
  <c r="G52" i="20"/>
  <c r="D52" i="20"/>
  <c r="C52" i="20"/>
  <c r="B52" i="20"/>
  <c r="S51" i="20"/>
  <c r="R51" i="20"/>
  <c r="Q51" i="20"/>
  <c r="N51" i="20"/>
  <c r="M51" i="20"/>
  <c r="L51" i="20"/>
  <c r="K51" i="20"/>
  <c r="J51" i="20"/>
  <c r="S50" i="20"/>
  <c r="R50" i="20"/>
  <c r="Q50" i="20"/>
  <c r="N50" i="20"/>
  <c r="M50" i="20"/>
  <c r="L50" i="20"/>
  <c r="K50" i="20"/>
  <c r="J50" i="20"/>
  <c r="S49" i="20"/>
  <c r="R49" i="20"/>
  <c r="Q49" i="20"/>
  <c r="N49" i="20"/>
  <c r="M49" i="20"/>
  <c r="L49" i="20"/>
  <c r="K49" i="20"/>
  <c r="J49" i="20"/>
  <c r="G49" i="20"/>
  <c r="D49" i="20"/>
  <c r="C49" i="20"/>
  <c r="B49" i="20"/>
  <c r="S48" i="20"/>
  <c r="R48" i="20"/>
  <c r="Q48" i="20"/>
  <c r="N48" i="20"/>
  <c r="M48" i="20"/>
  <c r="L48" i="20"/>
  <c r="K48" i="20"/>
  <c r="J48" i="20"/>
  <c r="S47" i="20"/>
  <c r="R47" i="20"/>
  <c r="Q47" i="20"/>
  <c r="N47" i="20"/>
  <c r="M47" i="20"/>
  <c r="L47" i="20"/>
  <c r="K47" i="20"/>
  <c r="J47" i="20"/>
  <c r="S46" i="20"/>
  <c r="R46" i="20"/>
  <c r="Q46" i="20"/>
  <c r="N46" i="20"/>
  <c r="M46" i="20"/>
  <c r="L46" i="20"/>
  <c r="K46" i="20"/>
  <c r="J46" i="20"/>
  <c r="G46" i="20"/>
  <c r="D46" i="20"/>
  <c r="C46" i="20"/>
  <c r="B46" i="20"/>
  <c r="S45" i="20"/>
  <c r="R45" i="20"/>
  <c r="Q45" i="20"/>
  <c r="N45" i="20"/>
  <c r="M45" i="20"/>
  <c r="L45" i="20"/>
  <c r="K45" i="20"/>
  <c r="J45" i="20"/>
  <c r="S44" i="20"/>
  <c r="R44" i="20"/>
  <c r="Q44" i="20"/>
  <c r="N44" i="20"/>
  <c r="M44" i="20"/>
  <c r="L44" i="20"/>
  <c r="K44" i="20"/>
  <c r="J44" i="20"/>
  <c r="S43" i="20"/>
  <c r="R43" i="20"/>
  <c r="Q43" i="20"/>
  <c r="N43" i="20"/>
  <c r="M43" i="20"/>
  <c r="L43" i="20"/>
  <c r="K43" i="20"/>
  <c r="J43" i="20"/>
  <c r="G43" i="20"/>
  <c r="D43" i="20"/>
  <c r="C43" i="20"/>
  <c r="B43" i="20"/>
  <c r="S42" i="20"/>
  <c r="R42" i="20"/>
  <c r="Q42" i="20"/>
  <c r="N42" i="20"/>
  <c r="M42" i="20"/>
  <c r="L42" i="20"/>
  <c r="K42" i="20"/>
  <c r="J42" i="20"/>
  <c r="S41" i="20"/>
  <c r="R41" i="20"/>
  <c r="Q41" i="20"/>
  <c r="N41" i="20"/>
  <c r="M41" i="20"/>
  <c r="L41" i="20"/>
  <c r="K41" i="20"/>
  <c r="J41" i="20"/>
  <c r="S40" i="20"/>
  <c r="R40" i="20"/>
  <c r="Q40" i="20"/>
  <c r="N40" i="20"/>
  <c r="M40" i="20"/>
  <c r="L40" i="20"/>
  <c r="K40" i="20"/>
  <c r="J40" i="20"/>
  <c r="G40" i="20"/>
  <c r="D40" i="20"/>
  <c r="C40" i="20"/>
  <c r="B40" i="20"/>
  <c r="S39" i="20"/>
  <c r="R39" i="20"/>
  <c r="Q39" i="20"/>
  <c r="N39" i="20"/>
  <c r="M39" i="20"/>
  <c r="L39" i="20"/>
  <c r="K39" i="20"/>
  <c r="J39" i="20"/>
  <c r="S38" i="20"/>
  <c r="R38" i="20"/>
  <c r="Q38" i="20"/>
  <c r="N38" i="20"/>
  <c r="M38" i="20"/>
  <c r="L38" i="20"/>
  <c r="K38" i="20"/>
  <c r="J38" i="20"/>
  <c r="S37" i="20"/>
  <c r="R37" i="20"/>
  <c r="Q37" i="20"/>
  <c r="N37" i="20"/>
  <c r="M37" i="20"/>
  <c r="L37" i="20"/>
  <c r="K37" i="20"/>
  <c r="J37" i="20"/>
  <c r="G37" i="20"/>
  <c r="D37" i="20"/>
  <c r="C37" i="20"/>
  <c r="B37" i="20"/>
  <c r="S36" i="20"/>
  <c r="R36" i="20"/>
  <c r="Q36" i="20"/>
  <c r="N36" i="20"/>
  <c r="M36" i="20"/>
  <c r="L36" i="20"/>
  <c r="K36" i="20"/>
  <c r="J36" i="20"/>
  <c r="S35" i="20"/>
  <c r="R35" i="20"/>
  <c r="Q35" i="20"/>
  <c r="N35" i="20"/>
  <c r="M35" i="20"/>
  <c r="L35" i="20"/>
  <c r="K35" i="20"/>
  <c r="J35" i="20"/>
  <c r="S34" i="20"/>
  <c r="R34" i="20"/>
  <c r="Q34" i="20"/>
  <c r="N34" i="20"/>
  <c r="M34" i="20"/>
  <c r="L34" i="20"/>
  <c r="K34" i="20"/>
  <c r="J34" i="20"/>
  <c r="G34" i="20"/>
  <c r="D34" i="20"/>
  <c r="C34" i="20"/>
  <c r="B34" i="20"/>
  <c r="S33" i="20"/>
  <c r="R33" i="20"/>
  <c r="Q33" i="20"/>
  <c r="N33" i="20"/>
  <c r="M33" i="20"/>
  <c r="L33" i="20"/>
  <c r="K33" i="20"/>
  <c r="J33" i="20"/>
  <c r="S32" i="20"/>
  <c r="R32" i="20"/>
  <c r="Q32" i="20"/>
  <c r="N32" i="20"/>
  <c r="M32" i="20"/>
  <c r="L32" i="20"/>
  <c r="K32" i="20"/>
  <c r="J32" i="20"/>
  <c r="S31" i="20"/>
  <c r="R31" i="20"/>
  <c r="Q31" i="20"/>
  <c r="N31" i="20"/>
  <c r="M31" i="20"/>
  <c r="L31" i="20"/>
  <c r="K31" i="20"/>
  <c r="J31" i="20"/>
  <c r="G31" i="20"/>
  <c r="D31" i="20"/>
  <c r="C31" i="20"/>
  <c r="B31" i="20"/>
  <c r="S30" i="20"/>
  <c r="R30" i="20"/>
  <c r="Q30" i="20"/>
  <c r="N30" i="20"/>
  <c r="M30" i="20"/>
  <c r="L30" i="20"/>
  <c r="K30" i="20"/>
  <c r="J30" i="20"/>
  <c r="S29" i="20"/>
  <c r="R29" i="20"/>
  <c r="Q29" i="20"/>
  <c r="N29" i="20"/>
  <c r="M29" i="20"/>
  <c r="L29" i="20"/>
  <c r="K29" i="20"/>
  <c r="J29" i="20"/>
  <c r="S28" i="20"/>
  <c r="R28" i="20"/>
  <c r="Q28" i="20"/>
  <c r="N28" i="20"/>
  <c r="M28" i="20"/>
  <c r="L28" i="20"/>
  <c r="K28" i="20"/>
  <c r="J28" i="20"/>
  <c r="G28" i="20"/>
  <c r="D28" i="20"/>
  <c r="C28" i="20"/>
  <c r="B28" i="20"/>
  <c r="S27" i="20"/>
  <c r="R27" i="20"/>
  <c r="Q27" i="20"/>
  <c r="N27" i="20"/>
  <c r="M27" i="20"/>
  <c r="L27" i="20"/>
  <c r="K27" i="20"/>
  <c r="J27" i="20"/>
  <c r="S26" i="20"/>
  <c r="R26" i="20"/>
  <c r="Q26" i="20"/>
  <c r="N26" i="20"/>
  <c r="M26" i="20"/>
  <c r="L26" i="20"/>
  <c r="K26" i="20"/>
  <c r="J26" i="20"/>
  <c r="S25" i="20"/>
  <c r="R25" i="20"/>
  <c r="Q25" i="20"/>
  <c r="N25" i="20"/>
  <c r="M25" i="20"/>
  <c r="L25" i="20"/>
  <c r="K25" i="20"/>
  <c r="J25" i="20"/>
  <c r="G25" i="20"/>
  <c r="D25" i="20"/>
  <c r="C25" i="20"/>
  <c r="B25" i="20"/>
  <c r="S24" i="20"/>
  <c r="R24" i="20"/>
  <c r="Q24" i="20"/>
  <c r="N24" i="20"/>
  <c r="M24" i="20"/>
  <c r="L24" i="20"/>
  <c r="K24" i="20"/>
  <c r="J24" i="20"/>
  <c r="S23" i="20"/>
  <c r="R23" i="20"/>
  <c r="Q23" i="20"/>
  <c r="N23" i="20"/>
  <c r="M23" i="20"/>
  <c r="L23" i="20"/>
  <c r="K23" i="20"/>
  <c r="J23" i="20"/>
  <c r="S22" i="20"/>
  <c r="R22" i="20"/>
  <c r="Q22" i="20"/>
  <c r="N22" i="20"/>
  <c r="M22" i="20"/>
  <c r="L22" i="20"/>
  <c r="K22" i="20"/>
  <c r="J22" i="20"/>
  <c r="G22" i="20"/>
  <c r="D22" i="20"/>
  <c r="C22" i="20"/>
  <c r="B22" i="20"/>
  <c r="S21" i="20"/>
  <c r="R21" i="20"/>
  <c r="Q21" i="20"/>
  <c r="N21" i="20"/>
  <c r="M21" i="20"/>
  <c r="L21" i="20"/>
  <c r="K21" i="20"/>
  <c r="J21" i="20"/>
  <c r="S20" i="20"/>
  <c r="R20" i="20"/>
  <c r="Q20" i="20"/>
  <c r="N20" i="20"/>
  <c r="M20" i="20"/>
  <c r="L20" i="20"/>
  <c r="K20" i="20"/>
  <c r="J20" i="20"/>
  <c r="S19" i="20"/>
  <c r="R19" i="20"/>
  <c r="Q19" i="20"/>
  <c r="N19" i="20"/>
  <c r="M19" i="20"/>
  <c r="L19" i="20"/>
  <c r="K19" i="20"/>
  <c r="J19" i="20"/>
  <c r="G19" i="20"/>
  <c r="E19" i="20"/>
  <c r="D19" i="20"/>
  <c r="C19" i="20"/>
  <c r="B19" i="20"/>
  <c r="S18" i="20"/>
  <c r="R18" i="20"/>
  <c r="Q18" i="20"/>
  <c r="N18" i="20"/>
  <c r="M18" i="20"/>
  <c r="L18" i="20"/>
  <c r="K18" i="20"/>
  <c r="J18" i="20"/>
  <c r="S17" i="20"/>
  <c r="R17" i="20"/>
  <c r="Q17" i="20"/>
  <c r="N17" i="20"/>
  <c r="M17" i="20"/>
  <c r="L17" i="20"/>
  <c r="K17" i="20"/>
  <c r="J17" i="20"/>
  <c r="S16" i="20"/>
  <c r="R16" i="20"/>
  <c r="Q16" i="20"/>
  <c r="N16" i="20"/>
  <c r="M16" i="20"/>
  <c r="L16" i="20"/>
  <c r="K16" i="20"/>
  <c r="J16" i="20"/>
  <c r="G16" i="20"/>
  <c r="D16" i="20"/>
  <c r="C16" i="20"/>
  <c r="B16" i="20"/>
  <c r="S15" i="20"/>
  <c r="R15" i="20"/>
  <c r="Q15" i="20"/>
  <c r="N15" i="20"/>
  <c r="M15" i="20"/>
  <c r="L15" i="20"/>
  <c r="K15" i="20"/>
  <c r="J15" i="20"/>
  <c r="S14" i="20"/>
  <c r="R14" i="20"/>
  <c r="Q14" i="20"/>
  <c r="N14" i="20"/>
  <c r="M14" i="20"/>
  <c r="L14" i="20"/>
  <c r="K14" i="20"/>
  <c r="J14" i="20"/>
  <c r="S13" i="20"/>
  <c r="R13" i="20"/>
  <c r="Q13" i="20"/>
  <c r="N13" i="20"/>
  <c r="M13" i="20"/>
  <c r="L13" i="20"/>
  <c r="K13" i="20"/>
  <c r="J13" i="20"/>
  <c r="G13" i="20"/>
  <c r="D13" i="20"/>
  <c r="C13" i="20"/>
  <c r="B13" i="20"/>
  <c r="S12" i="20"/>
  <c r="R12" i="20"/>
  <c r="Q12" i="20"/>
  <c r="N12" i="20"/>
  <c r="M12" i="20"/>
  <c r="L12" i="20"/>
  <c r="K12" i="20"/>
  <c r="J12" i="20"/>
  <c r="S11" i="20"/>
  <c r="R11" i="20"/>
  <c r="Q11" i="20"/>
  <c r="N11" i="20"/>
  <c r="M11" i="20"/>
  <c r="L11" i="20"/>
  <c r="K11" i="20"/>
  <c r="J11" i="20"/>
  <c r="S10" i="20"/>
  <c r="R10" i="20"/>
  <c r="Q10" i="20"/>
  <c r="N10" i="20"/>
  <c r="M10" i="20"/>
  <c r="L10" i="20"/>
  <c r="K10" i="20"/>
  <c r="J10" i="20"/>
  <c r="G10" i="20"/>
  <c r="D10" i="20"/>
  <c r="C10" i="20"/>
  <c r="B10" i="20"/>
  <c r="O17" i="12"/>
  <c r="E16" i="20" s="1"/>
  <c r="O20" i="12"/>
  <c r="O23" i="12"/>
  <c r="E22" i="20" s="1"/>
  <c r="O26" i="12"/>
  <c r="E25" i="20" s="1"/>
  <c r="O29" i="12"/>
  <c r="E28" i="20" s="1"/>
  <c r="O32" i="12"/>
  <c r="E31" i="20" s="1"/>
  <c r="O35" i="12"/>
  <c r="E34" i="20" s="1"/>
  <c r="O38" i="12"/>
  <c r="E37" i="20" s="1"/>
  <c r="O41" i="12"/>
  <c r="E40" i="20" s="1"/>
  <c r="O44" i="12"/>
  <c r="E43" i="20" s="1"/>
  <c r="O47" i="12"/>
  <c r="E46" i="20" s="1"/>
  <c r="O50" i="12"/>
  <c r="E49" i="20" s="1"/>
  <c r="O53" i="12"/>
  <c r="E52" i="20" s="1"/>
  <c r="O14" i="12"/>
  <c r="E13" i="20" s="1"/>
  <c r="O11" i="17" l="1"/>
  <c r="R10" i="14"/>
  <c r="R11" i="14"/>
  <c r="R12" i="14"/>
  <c r="G10" i="14"/>
  <c r="G16" i="14"/>
  <c r="G19" i="14"/>
  <c r="G22" i="14"/>
  <c r="G25" i="14"/>
  <c r="G28" i="14"/>
  <c r="G31" i="14"/>
  <c r="G34" i="14"/>
  <c r="G37" i="14"/>
  <c r="G40" i="14"/>
  <c r="G43" i="14"/>
  <c r="G46" i="14"/>
  <c r="G49" i="14"/>
  <c r="G52" i="14"/>
  <c r="G13" i="14"/>
  <c r="S11" i="14"/>
  <c r="S12" i="14"/>
  <c r="S13" i="14"/>
  <c r="S14" i="14"/>
  <c r="S15" i="14"/>
  <c r="S16" i="14"/>
  <c r="S17" i="14"/>
  <c r="S18" i="14"/>
  <c r="S19" i="14"/>
  <c r="S20" i="14"/>
  <c r="S21" i="14"/>
  <c r="S22" i="14"/>
  <c r="S23" i="14"/>
  <c r="S24" i="14"/>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10"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10" i="14"/>
  <c r="M11" i="14"/>
  <c r="M12" i="14"/>
  <c r="M13" i="14"/>
  <c r="M14" i="14"/>
  <c r="M15" i="14"/>
  <c r="M16" i="14"/>
  <c r="M17" i="14"/>
  <c r="M18" i="14"/>
  <c r="M19" i="14"/>
  <c r="M20" i="14"/>
  <c r="M21" i="14"/>
  <c r="M22" i="14"/>
  <c r="M23" i="14"/>
  <c r="M24" i="14"/>
  <c r="M25" i="14"/>
  <c r="M26" i="14"/>
  <c r="M27" i="14"/>
  <c r="M28" i="14"/>
  <c r="M29" i="14"/>
  <c r="M30" i="14"/>
  <c r="M31" i="14"/>
  <c r="M32" i="14"/>
  <c r="M33" i="14"/>
  <c r="M34" i="14"/>
  <c r="M35" i="14"/>
  <c r="M36" i="14"/>
  <c r="M37" i="14"/>
  <c r="M38" i="14"/>
  <c r="M39" i="14"/>
  <c r="M40" i="14"/>
  <c r="M41" i="14"/>
  <c r="M42" i="14"/>
  <c r="M43" i="14"/>
  <c r="M44" i="14"/>
  <c r="M45" i="14"/>
  <c r="M46" i="14"/>
  <c r="M47" i="14"/>
  <c r="M48" i="14"/>
  <c r="M49" i="14"/>
  <c r="M50" i="14"/>
  <c r="M51" i="14"/>
  <c r="M52" i="14"/>
  <c r="M53" i="14"/>
  <c r="M54" i="14"/>
  <c r="M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10"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E13" i="14"/>
  <c r="E16" i="14"/>
  <c r="E19" i="14"/>
  <c r="E22" i="14"/>
  <c r="E25" i="14"/>
  <c r="E28" i="14"/>
  <c r="E31" i="14"/>
  <c r="E34" i="14"/>
  <c r="E37" i="14"/>
  <c r="E40" i="14"/>
  <c r="E43" i="14"/>
  <c r="E46" i="14"/>
  <c r="E49" i="14"/>
  <c r="E52" i="14"/>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11" i="17"/>
  <c r="B29" i="17"/>
  <c r="B32" i="17"/>
  <c r="B35" i="17"/>
  <c r="B38" i="17"/>
  <c r="B41" i="17"/>
  <c r="B44" i="17"/>
  <c r="B47" i="17"/>
  <c r="B50" i="17"/>
  <c r="B11" i="17"/>
  <c r="B14" i="17"/>
  <c r="B17" i="17"/>
  <c r="B20" i="17"/>
  <c r="B23" i="17"/>
  <c r="B26" i="17"/>
  <c r="B53" i="17"/>
  <c r="J56" i="17"/>
  <c r="J57" i="17"/>
  <c r="J58" i="17"/>
  <c r="J59" i="17"/>
  <c r="J60" i="17"/>
  <c r="J61" i="17"/>
  <c r="J62" i="17"/>
  <c r="J63" i="17"/>
  <c r="J64" i="17"/>
  <c r="J65" i="17"/>
  <c r="J66" i="17"/>
  <c r="J67" i="17"/>
  <c r="J68" i="17"/>
  <c r="J69" i="17"/>
  <c r="J70" i="17"/>
  <c r="J71" i="17"/>
  <c r="J72" i="17"/>
  <c r="J73" i="17"/>
  <c r="J74" i="17"/>
  <c r="J75" i="17"/>
  <c r="J76" i="17"/>
  <c r="J77" i="17"/>
  <c r="J78" i="17"/>
  <c r="J79" i="17"/>
  <c r="J80" i="17"/>
  <c r="J81" i="17"/>
  <c r="J82" i="17"/>
  <c r="J83" i="17"/>
  <c r="J84" i="17"/>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J182" i="17"/>
  <c r="J183" i="17"/>
  <c r="J184" i="17"/>
  <c r="J185" i="17"/>
  <c r="J186" i="17"/>
  <c r="J187" i="17"/>
  <c r="J188" i="17"/>
  <c r="J189" i="17"/>
  <c r="J190" i="17"/>
  <c r="J191" i="17"/>
  <c r="J192" i="17"/>
  <c r="J193" i="17"/>
  <c r="J194" i="17"/>
  <c r="J195" i="17"/>
  <c r="J196" i="17"/>
  <c r="J197" i="17"/>
  <c r="J198" i="17"/>
  <c r="J199" i="17"/>
  <c r="J200" i="17"/>
  <c r="J201" i="17"/>
  <c r="J202" i="17"/>
  <c r="J203" i="17"/>
  <c r="J204" i="17"/>
  <c r="J205" i="17"/>
  <c r="J206" i="17"/>
  <c r="J207" i="17"/>
  <c r="J208" i="17"/>
  <c r="J209" i="17"/>
  <c r="J210" i="17"/>
  <c r="J211" i="17"/>
  <c r="J212" i="17"/>
  <c r="J213" i="17"/>
  <c r="J214" i="17"/>
  <c r="J215" i="17"/>
  <c r="J216" i="17"/>
  <c r="J217" i="17"/>
  <c r="J218" i="17"/>
  <c r="J219" i="17"/>
  <c r="J220" i="17"/>
  <c r="J221" i="17"/>
  <c r="J222" i="17"/>
  <c r="J223" i="17"/>
  <c r="J224" i="17"/>
  <c r="J225" i="17"/>
  <c r="J226" i="17"/>
  <c r="J227" i="17"/>
  <c r="J228" i="17"/>
  <c r="J229" i="17"/>
  <c r="J230" i="17"/>
  <c r="J231" i="17"/>
  <c r="J232" i="17"/>
  <c r="J233" i="17"/>
  <c r="J234" i="17"/>
  <c r="J235" i="17"/>
  <c r="J236" i="17"/>
  <c r="J237" i="17"/>
  <c r="J238" i="17"/>
  <c r="J239" i="17"/>
  <c r="J240" i="17"/>
  <c r="J241" i="17"/>
  <c r="J242" i="17"/>
  <c r="J243" i="17"/>
  <c r="J244" i="17"/>
  <c r="J245" i="17"/>
  <c r="J246" i="17"/>
  <c r="J247" i="17"/>
  <c r="J248" i="17"/>
  <c r="J249" i="17"/>
  <c r="J250" i="17"/>
  <c r="J251" i="17"/>
  <c r="J252" i="17"/>
  <c r="J253" i="17"/>
  <c r="J254" i="17"/>
  <c r="J255" i="17"/>
  <c r="J256" i="17"/>
  <c r="J257" i="17"/>
  <c r="J258" i="17"/>
  <c r="J259" i="17"/>
  <c r="J260" i="17"/>
  <c r="J261" i="17"/>
  <c r="J262" i="17"/>
  <c r="J263" i="17"/>
  <c r="J264" i="17"/>
  <c r="J265" i="17"/>
  <c r="J266" i="17"/>
  <c r="J267" i="17"/>
  <c r="J268" i="17"/>
  <c r="J269" i="17"/>
  <c r="J270" i="17"/>
  <c r="J271" i="17"/>
  <c r="J272" i="17"/>
  <c r="J273" i="17"/>
  <c r="J274" i="17"/>
  <c r="J275" i="17"/>
  <c r="J276" i="17"/>
  <c r="J277" i="17"/>
  <c r="J278" i="17"/>
  <c r="J279" i="17"/>
  <c r="J280" i="17"/>
  <c r="J281" i="17"/>
  <c r="J282" i="17"/>
  <c r="J283" i="17"/>
  <c r="J284" i="17"/>
  <c r="J285" i="17"/>
  <c r="J286" i="17"/>
  <c r="J287" i="17"/>
  <c r="J288" i="17"/>
  <c r="J289" i="17"/>
  <c r="J290" i="17"/>
  <c r="J291" i="17"/>
  <c r="J292" i="17"/>
  <c r="J293" i="17"/>
  <c r="J294" i="17"/>
  <c r="J295" i="17"/>
  <c r="J296" i="17"/>
  <c r="J297" i="17"/>
  <c r="J298" i="17"/>
  <c r="J299" i="17"/>
  <c r="J300" i="17"/>
  <c r="J301" i="17"/>
  <c r="J302" i="17"/>
  <c r="J303" i="17"/>
  <c r="J304" i="17"/>
  <c r="J305" i="17"/>
  <c r="J306" i="17"/>
  <c r="J307" i="17"/>
  <c r="J308" i="17"/>
  <c r="J309" i="17"/>
  <c r="J310" i="17"/>
  <c r="J311" i="17"/>
  <c r="J312" i="17"/>
  <c r="J313" i="17"/>
  <c r="J314" i="17"/>
  <c r="J315" i="17"/>
  <c r="J316" i="17"/>
  <c r="J317" i="17"/>
  <c r="J318" i="17"/>
  <c r="J319" i="17"/>
  <c r="J320" i="17"/>
  <c r="J321" i="17"/>
  <c r="J322" i="17"/>
  <c r="J323" i="17"/>
  <c r="J324" i="17"/>
  <c r="J325" i="17"/>
  <c r="J326" i="17"/>
  <c r="J327" i="17"/>
  <c r="J328" i="17"/>
  <c r="J329" i="17"/>
  <c r="J330" i="17"/>
  <c r="J331" i="17"/>
  <c r="J332" i="17"/>
  <c r="J333" i="17"/>
  <c r="J334" i="17"/>
  <c r="J335" i="17"/>
  <c r="J336" i="17"/>
  <c r="J337" i="17"/>
  <c r="J338" i="17"/>
  <c r="J339" i="17"/>
  <c r="J340" i="17"/>
  <c r="J341" i="17"/>
  <c r="J342" i="17"/>
  <c r="J343" i="17"/>
  <c r="J344" i="17"/>
  <c r="J345" i="17"/>
  <c r="J346" i="17"/>
  <c r="J347" i="17"/>
  <c r="J348" i="17"/>
  <c r="J349" i="17"/>
  <c r="J350" i="17"/>
  <c r="J351" i="17"/>
  <c r="J352" i="17"/>
  <c r="J353" i="17"/>
  <c r="J354" i="17"/>
  <c r="J355" i="17"/>
  <c r="J356" i="17"/>
  <c r="J357" i="17"/>
  <c r="J358" i="17"/>
  <c r="J359" i="17"/>
  <c r="J360" i="17"/>
  <c r="J361" i="17"/>
  <c r="J362" i="17"/>
  <c r="J363" i="17"/>
  <c r="J364" i="17"/>
  <c r="J365" i="17"/>
  <c r="J366" i="17"/>
  <c r="J367" i="17"/>
  <c r="J368" i="17"/>
  <c r="J369" i="17"/>
  <c r="J370" i="17"/>
  <c r="J371" i="17"/>
  <c r="J372" i="17"/>
  <c r="J373" i="17"/>
  <c r="J374" i="17"/>
  <c r="J375" i="17"/>
  <c r="J376" i="17"/>
  <c r="J377" i="17"/>
  <c r="J378" i="17"/>
  <c r="J379" i="17"/>
  <c r="J380" i="17"/>
  <c r="J381" i="17"/>
  <c r="J382" i="17"/>
  <c r="J383" i="17"/>
  <c r="J384" i="17"/>
  <c r="J385" i="17"/>
  <c r="J386" i="17"/>
  <c r="J387" i="17"/>
  <c r="J388" i="17"/>
  <c r="J389" i="17"/>
  <c r="J390" i="17"/>
  <c r="J391" i="17"/>
  <c r="J392" i="17"/>
  <c r="J393" i="17"/>
  <c r="J394" i="17"/>
  <c r="J395" i="17"/>
  <c r="J396" i="17"/>
  <c r="J397" i="17"/>
  <c r="J398" i="17"/>
  <c r="J399" i="17"/>
  <c r="J400" i="17"/>
  <c r="J401" i="17"/>
  <c r="J402" i="17"/>
  <c r="J403" i="17"/>
  <c r="J404" i="17"/>
  <c r="J405" i="17"/>
  <c r="J406" i="17"/>
  <c r="J407" i="17"/>
  <c r="J408" i="17"/>
  <c r="J409" i="17"/>
  <c r="J410" i="17"/>
  <c r="J411" i="17"/>
  <c r="J412" i="17"/>
  <c r="J413" i="17"/>
  <c r="J414" i="17"/>
  <c r="J415" i="17"/>
  <c r="J416" i="17"/>
  <c r="J417" i="17"/>
  <c r="J418" i="17"/>
  <c r="J419" i="17"/>
  <c r="J420" i="17"/>
  <c r="J421" i="17"/>
  <c r="J422" i="17"/>
  <c r="J423" i="17"/>
  <c r="J424" i="17"/>
  <c r="J425" i="17"/>
  <c r="J426" i="17"/>
  <c r="J427" i="17"/>
  <c r="J428" i="17"/>
  <c r="J429" i="17"/>
  <c r="J430" i="17"/>
  <c r="J431" i="17"/>
  <c r="J432" i="17"/>
  <c r="J433" i="17"/>
  <c r="J434" i="17"/>
  <c r="J435" i="17"/>
  <c r="J436" i="17"/>
  <c r="J437" i="17"/>
  <c r="J438" i="17"/>
  <c r="J439" i="17"/>
  <c r="J440" i="17"/>
  <c r="J441" i="17"/>
  <c r="J442" i="17"/>
  <c r="J443" i="17"/>
  <c r="J444" i="17"/>
  <c r="J445" i="17"/>
  <c r="J446" i="17"/>
  <c r="J447" i="17"/>
  <c r="J448" i="17"/>
  <c r="J449" i="17"/>
  <c r="J450" i="17"/>
  <c r="J451" i="17"/>
  <c r="J452" i="17"/>
  <c r="J453" i="17"/>
  <c r="J454" i="17"/>
  <c r="J455" i="17"/>
  <c r="J456" i="17"/>
  <c r="J457" i="17"/>
  <c r="J458" i="17"/>
  <c r="J459" i="17"/>
  <c r="J460" i="17"/>
  <c r="J461" i="17"/>
  <c r="J462" i="17"/>
  <c r="J463" i="17"/>
  <c r="J464" i="17"/>
  <c r="J465" i="17"/>
  <c r="J466" i="17"/>
  <c r="J467" i="17"/>
  <c r="J468" i="17"/>
  <c r="J469" i="17"/>
  <c r="J470" i="17"/>
  <c r="J471" i="17"/>
  <c r="J472" i="17"/>
  <c r="J473" i="17"/>
  <c r="J474" i="17"/>
  <c r="J475" i="17"/>
  <c r="J476" i="17"/>
  <c r="J477" i="17"/>
  <c r="J478" i="17"/>
  <c r="J479" i="17"/>
  <c r="J480" i="17"/>
  <c r="J481" i="17"/>
  <c r="J482" i="17"/>
  <c r="J483" i="17"/>
  <c r="J484" i="17"/>
  <c r="J485" i="17"/>
  <c r="J486" i="17"/>
  <c r="J487" i="17"/>
  <c r="J488" i="17"/>
  <c r="J489" i="17"/>
  <c r="J490" i="17"/>
  <c r="J491" i="17"/>
  <c r="J492" i="17"/>
  <c r="J493" i="17"/>
  <c r="J494" i="17"/>
  <c r="J495" i="17"/>
  <c r="J496" i="17"/>
  <c r="J497" i="17"/>
  <c r="J498" i="17"/>
  <c r="J499" i="17"/>
  <c r="J500" i="17"/>
  <c r="J501" i="17"/>
  <c r="J502" i="17"/>
  <c r="J503" i="17"/>
  <c r="J504" i="17"/>
  <c r="J505" i="17"/>
  <c r="J506" i="17"/>
  <c r="J507" i="17"/>
  <c r="J508" i="17"/>
  <c r="J509" i="17"/>
  <c r="J510" i="17"/>
  <c r="J511" i="17"/>
  <c r="J512" i="17"/>
  <c r="J513" i="17"/>
  <c r="J514" i="17"/>
  <c r="J515" i="17"/>
  <c r="J516" i="17"/>
  <c r="J517" i="17"/>
  <c r="J518" i="17"/>
  <c r="J519" i="17"/>
  <c r="J520" i="17"/>
  <c r="J521" i="17"/>
  <c r="J522" i="17"/>
  <c r="J523" i="17"/>
  <c r="J524" i="17"/>
  <c r="J525" i="17"/>
  <c r="J526" i="17"/>
  <c r="J527" i="17"/>
  <c r="J528" i="17"/>
  <c r="J529" i="17"/>
  <c r="J530" i="17"/>
  <c r="J531" i="17"/>
  <c r="J532" i="17"/>
  <c r="J533" i="17"/>
  <c r="J534" i="17"/>
  <c r="J535" i="17"/>
  <c r="J536" i="17"/>
  <c r="J537" i="17"/>
  <c r="J538" i="17"/>
  <c r="J539" i="17"/>
  <c r="J540" i="17"/>
  <c r="J541" i="17"/>
  <c r="J542" i="17"/>
  <c r="J543" i="17"/>
  <c r="J544" i="17"/>
  <c r="J545" i="17"/>
  <c r="J546" i="17"/>
  <c r="J547" i="17"/>
  <c r="J548" i="17"/>
  <c r="J549" i="17"/>
  <c r="J550" i="17"/>
  <c r="J551" i="17"/>
  <c r="J552" i="17"/>
  <c r="J553" i="17"/>
  <c r="J554" i="17"/>
  <c r="J555" i="17"/>
  <c r="J556" i="17"/>
  <c r="J557" i="17"/>
  <c r="J558" i="17"/>
  <c r="J559" i="17"/>
  <c r="J560" i="17"/>
  <c r="J561" i="17"/>
  <c r="J562" i="17"/>
  <c r="J563" i="17"/>
  <c r="J564" i="17"/>
  <c r="B56" i="17"/>
  <c r="AC56" i="17"/>
  <c r="AD56" i="17" s="1"/>
  <c r="B59" i="17"/>
  <c r="B62" i="17"/>
  <c r="B65" i="17"/>
  <c r="B68" i="17"/>
  <c r="B71" i="17"/>
  <c r="AC71" i="17"/>
  <c r="AD71" i="17" s="1"/>
  <c r="B74" i="17"/>
  <c r="AC74" i="17"/>
  <c r="AD74" i="17" s="1"/>
  <c r="B77" i="17"/>
  <c r="B80" i="17"/>
  <c r="B83" i="17"/>
  <c r="B86" i="17"/>
  <c r="B89" i="17"/>
  <c r="B92" i="17"/>
  <c r="B95" i="17"/>
  <c r="AC95" i="17"/>
  <c r="AD95" i="17" s="1"/>
  <c r="B98" i="17"/>
  <c r="B101" i="17"/>
  <c r="B104" i="17"/>
  <c r="B107" i="17"/>
  <c r="AC107" i="17"/>
  <c r="AD107" i="17" s="1"/>
  <c r="B110" i="17"/>
  <c r="B113" i="17"/>
  <c r="B116" i="17"/>
  <c r="B119" i="17"/>
  <c r="B122" i="17"/>
  <c r="B125" i="17"/>
  <c r="B128" i="17"/>
  <c r="AC128" i="17"/>
  <c r="AD128" i="17" s="1"/>
  <c r="B131" i="17"/>
  <c r="AC131" i="17"/>
  <c r="AD131" i="17" s="1"/>
  <c r="B134" i="17"/>
  <c r="B137" i="17"/>
  <c r="B140" i="17"/>
  <c r="AC140" i="17"/>
  <c r="AD140" i="17" s="1"/>
  <c r="B143" i="17"/>
  <c r="B146" i="17"/>
  <c r="B149" i="17"/>
  <c r="AC149" i="17"/>
  <c r="AD149" i="17" s="1"/>
  <c r="B152" i="17"/>
  <c r="B155" i="17"/>
  <c r="B158" i="17"/>
  <c r="B161" i="17"/>
  <c r="B164" i="17"/>
  <c r="B167" i="17"/>
  <c r="AC167" i="17"/>
  <c r="AD167" i="17" s="1"/>
  <c r="B170" i="17"/>
  <c r="B173" i="17"/>
  <c r="B176" i="17"/>
  <c r="B179" i="17"/>
  <c r="B182" i="17"/>
  <c r="AC182" i="17"/>
  <c r="AD182" i="17" s="1"/>
  <c r="B185" i="17"/>
  <c r="AC185" i="17"/>
  <c r="AD185" i="17" s="1"/>
  <c r="B188" i="17"/>
  <c r="B191" i="17"/>
  <c r="B194" i="17"/>
  <c r="B197" i="17"/>
  <c r="B200" i="17"/>
  <c r="B203" i="17"/>
  <c r="AC203" i="17"/>
  <c r="AD203" i="17" s="1"/>
  <c r="B206" i="17"/>
  <c r="B209" i="17"/>
  <c r="B212" i="17"/>
  <c r="B215" i="17"/>
  <c r="AC215" i="17"/>
  <c r="AD215" i="17" s="1"/>
  <c r="B218" i="17"/>
  <c r="B221" i="17"/>
  <c r="B224" i="17"/>
  <c r="B227" i="17"/>
  <c r="B230" i="17"/>
  <c r="B233" i="17"/>
  <c r="B236" i="17"/>
  <c r="B239" i="17"/>
  <c r="B242" i="17"/>
  <c r="AC242" i="17" s="1"/>
  <c r="AD242" i="17" s="1"/>
  <c r="B245" i="17"/>
  <c r="B248" i="17"/>
  <c r="B251" i="17"/>
  <c r="B254" i="17"/>
  <c r="AC254" i="17"/>
  <c r="AD254" i="17" s="1"/>
  <c r="B257" i="17"/>
  <c r="B260" i="17"/>
  <c r="B263" i="17"/>
  <c r="B266" i="17"/>
  <c r="B269" i="17"/>
  <c r="B272" i="17"/>
  <c r="B275" i="17"/>
  <c r="B278" i="17"/>
  <c r="AC278" i="17" s="1"/>
  <c r="AD278" i="17" s="1"/>
  <c r="B281" i="17"/>
  <c r="B284" i="17"/>
  <c r="B287" i="17"/>
  <c r="B290" i="17"/>
  <c r="B293" i="17"/>
  <c r="B296" i="17"/>
  <c r="B299" i="17"/>
  <c r="B302" i="17"/>
  <c r="B305" i="17"/>
  <c r="B308" i="17"/>
  <c r="B311" i="17"/>
  <c r="AC311" i="17"/>
  <c r="AD311" i="17" s="1"/>
  <c r="B314" i="17"/>
  <c r="B317" i="17"/>
  <c r="B320" i="17"/>
  <c r="B323" i="17"/>
  <c r="B326" i="17"/>
  <c r="AC326" i="17"/>
  <c r="AD326" i="17" s="1"/>
  <c r="B329" i="17"/>
  <c r="B332" i="17"/>
  <c r="B335" i="17"/>
  <c r="B338" i="17"/>
  <c r="B341" i="17"/>
  <c r="B344" i="17"/>
  <c r="B347" i="17"/>
  <c r="AC347" i="17"/>
  <c r="AD347" i="17" s="1"/>
  <c r="B350" i="17"/>
  <c r="B353" i="17"/>
  <c r="B356" i="17"/>
  <c r="B359" i="17"/>
  <c r="AC359" i="17"/>
  <c r="AD359" i="17" s="1"/>
  <c r="B362" i="17"/>
  <c r="B365" i="17"/>
  <c r="B368" i="17"/>
  <c r="B371" i="17"/>
  <c r="B374" i="17"/>
  <c r="B377" i="17"/>
  <c r="B380" i="17"/>
  <c r="AC380" i="17"/>
  <c r="AD380" i="17" s="1"/>
  <c r="B383" i="17"/>
  <c r="AC383" i="17"/>
  <c r="AD383" i="17" s="1"/>
  <c r="B386" i="17"/>
  <c r="AC386" i="17" s="1"/>
  <c r="AD386" i="17" s="1"/>
  <c r="B389" i="17"/>
  <c r="B392" i="17"/>
  <c r="B395" i="17"/>
  <c r="B398" i="17"/>
  <c r="B401" i="17"/>
  <c r="AC401" i="17"/>
  <c r="AD401" i="17" s="1"/>
  <c r="B404" i="17"/>
  <c r="B407" i="17"/>
  <c r="B410" i="17"/>
  <c r="B413" i="17"/>
  <c r="B416" i="17"/>
  <c r="B419" i="17"/>
  <c r="B422" i="17"/>
  <c r="AC422" i="17" s="1"/>
  <c r="AD422" i="17" s="1"/>
  <c r="B425" i="17"/>
  <c r="B428" i="17"/>
  <c r="B431" i="17"/>
  <c r="B434" i="17"/>
  <c r="AC434" i="17"/>
  <c r="AD434" i="17" s="1"/>
  <c r="B437" i="17"/>
  <c r="B440" i="17"/>
  <c r="B443" i="17"/>
  <c r="B446" i="17"/>
  <c r="AC446" i="17"/>
  <c r="AD446" i="17" s="1"/>
  <c r="B449" i="17"/>
  <c r="B452" i="17"/>
  <c r="B455" i="17"/>
  <c r="AC455" i="17"/>
  <c r="AD455" i="17" s="1"/>
  <c r="B458" i="17"/>
  <c r="B461" i="17"/>
  <c r="B464" i="17"/>
  <c r="B467" i="17"/>
  <c r="AC467" i="17"/>
  <c r="AD467" i="17" s="1"/>
  <c r="B470" i="17"/>
  <c r="B473" i="17"/>
  <c r="B476" i="17"/>
  <c r="B479" i="17"/>
  <c r="AC479" i="17"/>
  <c r="AD479" i="17" s="1"/>
  <c r="B482" i="17"/>
  <c r="B485" i="17"/>
  <c r="B488" i="17"/>
  <c r="B491" i="17"/>
  <c r="AC491" i="17"/>
  <c r="AD491" i="17" s="1"/>
  <c r="B494" i="17"/>
  <c r="AC494" i="17" s="1"/>
  <c r="AD494" i="17" s="1"/>
  <c r="B497" i="17"/>
  <c r="B500" i="17"/>
  <c r="AC500" i="17"/>
  <c r="AD500" i="17" s="1"/>
  <c r="B503" i="17"/>
  <c r="B506" i="17"/>
  <c r="B509" i="17"/>
  <c r="B512" i="17"/>
  <c r="B515" i="17"/>
  <c r="B518" i="17"/>
  <c r="B521" i="17"/>
  <c r="B524" i="17"/>
  <c r="AC524" i="17"/>
  <c r="AD524" i="17" s="1"/>
  <c r="B527" i="17"/>
  <c r="AC527" i="17"/>
  <c r="AD527" i="17" s="1"/>
  <c r="B530" i="17"/>
  <c r="B533" i="17"/>
  <c r="AC536" i="17"/>
  <c r="AD536" i="17" s="1"/>
  <c r="AC539" i="17"/>
  <c r="AD539" i="17" s="1"/>
  <c r="AC542" i="17"/>
  <c r="AD542" i="17" s="1"/>
  <c r="AC545" i="17"/>
  <c r="AD545" i="17" s="1"/>
  <c r="AC551" i="17"/>
  <c r="AD551" i="17" s="1"/>
  <c r="AC554" i="17"/>
  <c r="AD554" i="17" s="1"/>
  <c r="AC557" i="17"/>
  <c r="AD557" i="17" s="1"/>
  <c r="AC563" i="17"/>
  <c r="AD563" i="17" s="1"/>
  <c r="AC560" i="17"/>
  <c r="AD560" i="17" s="1"/>
  <c r="AC566" i="17"/>
  <c r="AD566" i="17" s="1"/>
  <c r="S11" i="12"/>
  <c r="Q14" i="12"/>
  <c r="S14" i="12"/>
  <c r="Q17" i="12"/>
  <c r="S17" i="12"/>
  <c r="Q20" i="12"/>
  <c r="S20" i="12"/>
  <c r="Q23" i="12"/>
  <c r="S23" i="12"/>
  <c r="Q26" i="12"/>
  <c r="S26" i="12"/>
  <c r="Q29" i="12"/>
  <c r="S29" i="12"/>
  <c r="Q32" i="12"/>
  <c r="S32" i="12"/>
  <c r="Q35" i="12"/>
  <c r="S35" i="12"/>
  <c r="Q38" i="12"/>
  <c r="S38" i="12"/>
  <c r="Q41" i="12"/>
  <c r="S41" i="12"/>
  <c r="Q44" i="12"/>
  <c r="S44" i="12"/>
  <c r="Q47" i="12"/>
  <c r="S47" i="12"/>
  <c r="Q50" i="12"/>
  <c r="S50" i="12"/>
  <c r="Q53" i="12"/>
  <c r="S53" i="12"/>
  <c r="Q56" i="12"/>
  <c r="S56" i="12"/>
  <c r="Q59" i="12"/>
  <c r="S59" i="12"/>
  <c r="Q62" i="12"/>
  <c r="S62" i="12"/>
  <c r="T62" i="12" s="1"/>
  <c r="Q65" i="12"/>
  <c r="S65" i="12"/>
  <c r="Q68" i="12"/>
  <c r="S68" i="12"/>
  <c r="Q71" i="12"/>
  <c r="S71" i="12"/>
  <c r="Q74" i="12"/>
  <c r="S74" i="12"/>
  <c r="Q77" i="12"/>
  <c r="S77" i="12"/>
  <c r="Q80" i="12"/>
  <c r="S80" i="12"/>
  <c r="Q83" i="12"/>
  <c r="S83" i="12"/>
  <c r="T83" i="12" s="1"/>
  <c r="Q86" i="12"/>
  <c r="S86" i="12"/>
  <c r="Q89" i="12"/>
  <c r="S89" i="12"/>
  <c r="Q92" i="12"/>
  <c r="S92" i="12"/>
  <c r="Q95" i="12"/>
  <c r="S95" i="12"/>
  <c r="Q98" i="12"/>
  <c r="S98" i="12"/>
  <c r="Q101" i="12"/>
  <c r="S101" i="12"/>
  <c r="Q104" i="12"/>
  <c r="S104" i="12"/>
  <c r="Q107" i="12"/>
  <c r="S107" i="12"/>
  <c r="Q110" i="12"/>
  <c r="S110" i="12"/>
  <c r="Q113" i="12"/>
  <c r="S113" i="12"/>
  <c r="Q116" i="12"/>
  <c r="S116" i="12"/>
  <c r="Q119" i="12"/>
  <c r="S119" i="12"/>
  <c r="Q122" i="12"/>
  <c r="S122" i="12"/>
  <c r="Q125" i="12"/>
  <c r="S125" i="12"/>
  <c r="Q128" i="12"/>
  <c r="S128" i="12"/>
  <c r="Q131" i="12"/>
  <c r="S131" i="12"/>
  <c r="Q134" i="12"/>
  <c r="S134" i="12"/>
  <c r="Q137" i="12"/>
  <c r="S137" i="12"/>
  <c r="Q140" i="12"/>
  <c r="S140" i="12"/>
  <c r="Q143" i="12"/>
  <c r="S143" i="12"/>
  <c r="Q146" i="12"/>
  <c r="S146" i="12"/>
  <c r="Q149" i="12"/>
  <c r="S149" i="12"/>
  <c r="Q152" i="12"/>
  <c r="S152" i="12"/>
  <c r="Q155" i="12"/>
  <c r="S155" i="12"/>
  <c r="Q158" i="12"/>
  <c r="S158" i="12"/>
  <c r="Q161" i="12"/>
  <c r="S161" i="12"/>
  <c r="Q164" i="12"/>
  <c r="S164" i="12"/>
  <c r="Q167" i="12"/>
  <c r="S167" i="12"/>
  <c r="Q170" i="12"/>
  <c r="S170" i="12"/>
  <c r="Q173" i="12"/>
  <c r="S173" i="12"/>
  <c r="Q176" i="12"/>
  <c r="S176" i="12"/>
  <c r="Q179" i="12"/>
  <c r="S179" i="12"/>
  <c r="Q182" i="12"/>
  <c r="S182" i="12"/>
  <c r="Q185" i="12"/>
  <c r="S185" i="12"/>
  <c r="Q188" i="12"/>
  <c r="S188" i="12"/>
  <c r="Q191" i="12"/>
  <c r="S191" i="12"/>
  <c r="Q194" i="12"/>
  <c r="S194" i="12"/>
  <c r="Q197" i="12"/>
  <c r="S197" i="12"/>
  <c r="Q200" i="12"/>
  <c r="S200" i="12"/>
  <c r="Q203" i="12"/>
  <c r="S203" i="12"/>
  <c r="Q206" i="12"/>
  <c r="S206" i="12"/>
  <c r="Q209" i="12"/>
  <c r="S209" i="12"/>
  <c r="Q212" i="12"/>
  <c r="S212" i="12"/>
  <c r="Q215" i="12"/>
  <c r="S215" i="12"/>
  <c r="Q218" i="12"/>
  <c r="S218" i="12"/>
  <c r="Q221" i="12"/>
  <c r="S221" i="12"/>
  <c r="Q224" i="12"/>
  <c r="S224" i="12"/>
  <c r="Q227" i="12"/>
  <c r="S227" i="12"/>
  <c r="Q230" i="12"/>
  <c r="S230" i="12"/>
  <c r="Q233" i="12"/>
  <c r="S233" i="12"/>
  <c r="Q236" i="12"/>
  <c r="S236" i="12"/>
  <c r="Q239" i="12"/>
  <c r="S239" i="12"/>
  <c r="Q242" i="12"/>
  <c r="S242" i="12"/>
  <c r="Q245" i="12"/>
  <c r="S245" i="12"/>
  <c r="Q248" i="12"/>
  <c r="S248" i="12"/>
  <c r="Q251" i="12"/>
  <c r="S251" i="12"/>
  <c r="Q254" i="12"/>
  <c r="S254" i="12"/>
  <c r="Q257" i="12"/>
  <c r="S257" i="12"/>
  <c r="Q260" i="12"/>
  <c r="S260" i="12"/>
  <c r="Q263" i="12"/>
  <c r="S263" i="12"/>
  <c r="Q266" i="12"/>
  <c r="S266" i="12"/>
  <c r="Q269" i="12"/>
  <c r="S269" i="12"/>
  <c r="Q272" i="12"/>
  <c r="S272" i="12"/>
  <c r="Q275" i="12"/>
  <c r="S275" i="12"/>
  <c r="Q278" i="12"/>
  <c r="S278" i="12"/>
  <c r="Q281" i="12"/>
  <c r="S281" i="12"/>
  <c r="Q284" i="12"/>
  <c r="S284" i="12"/>
  <c r="Q287" i="12"/>
  <c r="S287" i="12"/>
  <c r="Q290" i="12"/>
  <c r="S290" i="12"/>
  <c r="Q293" i="12"/>
  <c r="S293" i="12"/>
  <c r="Q296" i="12"/>
  <c r="S296" i="12"/>
  <c r="Q299" i="12"/>
  <c r="S299" i="12"/>
  <c r="Q302" i="12"/>
  <c r="S302" i="12"/>
  <c r="Q305" i="12"/>
  <c r="S305" i="12"/>
  <c r="Q308" i="12"/>
  <c r="S308" i="12"/>
  <c r="Q311" i="12"/>
  <c r="S311" i="12"/>
  <c r="Q314" i="12"/>
  <c r="S314" i="12"/>
  <c r="Q317" i="12"/>
  <c r="S317" i="12"/>
  <c r="Q320" i="12"/>
  <c r="S320" i="12"/>
  <c r="Q323" i="12"/>
  <c r="S323" i="12"/>
  <c r="Q326" i="12"/>
  <c r="S326" i="12"/>
  <c r="Q329" i="12"/>
  <c r="S329" i="12"/>
  <c r="Q332" i="12"/>
  <c r="S332" i="12"/>
  <c r="Q335" i="12"/>
  <c r="S335" i="12"/>
  <c r="Q338" i="12"/>
  <c r="S338" i="12"/>
  <c r="Q341" i="12"/>
  <c r="S341" i="12"/>
  <c r="Q344" i="12"/>
  <c r="S344" i="12"/>
  <c r="Q347" i="12"/>
  <c r="S347" i="12"/>
  <c r="Q350" i="12"/>
  <c r="S350" i="12"/>
  <c r="Q353" i="12"/>
  <c r="S353" i="12"/>
  <c r="Q356" i="12"/>
  <c r="S356" i="12"/>
  <c r="Q359" i="12"/>
  <c r="S359" i="12"/>
  <c r="Q362" i="12"/>
  <c r="S362" i="12"/>
  <c r="Q365" i="12"/>
  <c r="S365" i="12"/>
  <c r="Q368" i="12"/>
  <c r="S368" i="12"/>
  <c r="Q371" i="12"/>
  <c r="S371" i="12"/>
  <c r="Q374" i="12"/>
  <c r="S374" i="12"/>
  <c r="Q377" i="12"/>
  <c r="S377" i="12"/>
  <c r="Q380" i="12"/>
  <c r="S380" i="12"/>
  <c r="Q383" i="12"/>
  <c r="S383" i="12"/>
  <c r="Q386" i="12"/>
  <c r="S386" i="12"/>
  <c r="Q389" i="12"/>
  <c r="S389" i="12"/>
  <c r="Q392" i="12"/>
  <c r="S392" i="12"/>
  <c r="Q395" i="12"/>
  <c r="S395" i="12"/>
  <c r="Q398" i="12"/>
  <c r="S398" i="12"/>
  <c r="Q401" i="12"/>
  <c r="S401" i="12"/>
  <c r="Q404" i="12"/>
  <c r="S404" i="12"/>
  <c r="T404" i="12" s="1"/>
  <c r="Q407" i="12"/>
  <c r="S407" i="12"/>
  <c r="Q410" i="12"/>
  <c r="S410" i="12"/>
  <c r="T410" i="12" s="1"/>
  <c r="Q413" i="12"/>
  <c r="S413" i="12"/>
  <c r="Q416" i="12"/>
  <c r="S416" i="12"/>
  <c r="Q419" i="12"/>
  <c r="S419" i="12"/>
  <c r="Q422" i="12"/>
  <c r="S422" i="12"/>
  <c r="Q425" i="12"/>
  <c r="S425" i="12"/>
  <c r="T425" i="12" s="1"/>
  <c r="Q428" i="12"/>
  <c r="S428" i="12"/>
  <c r="Q431" i="12"/>
  <c r="S431" i="12"/>
  <c r="Q434" i="12"/>
  <c r="S434" i="12"/>
  <c r="Q437" i="12"/>
  <c r="S437" i="12"/>
  <c r="Q440" i="12"/>
  <c r="S440" i="12"/>
  <c r="Q443" i="12"/>
  <c r="S443" i="12"/>
  <c r="Q446" i="12"/>
  <c r="S446" i="12"/>
  <c r="Q449" i="12"/>
  <c r="S449" i="12"/>
  <c r="Q452" i="12"/>
  <c r="S452" i="12"/>
  <c r="Q455" i="12"/>
  <c r="S455" i="12"/>
  <c r="Q458" i="12"/>
  <c r="S458" i="12"/>
  <c r="Q461" i="12"/>
  <c r="S461" i="12"/>
  <c r="T461" i="12" s="1"/>
  <c r="Q464" i="12"/>
  <c r="S464" i="12"/>
  <c r="Q467" i="12"/>
  <c r="S467" i="12"/>
  <c r="Q470" i="12"/>
  <c r="S470" i="12"/>
  <c r="Q473" i="12"/>
  <c r="S473" i="12"/>
  <c r="Q476" i="12"/>
  <c r="S476" i="12"/>
  <c r="Q479" i="12"/>
  <c r="S479" i="12"/>
  <c r="Q482" i="12"/>
  <c r="S482" i="12"/>
  <c r="Q485" i="12"/>
  <c r="S485" i="12"/>
  <c r="Q488" i="12"/>
  <c r="S488" i="12"/>
  <c r="Q491" i="12"/>
  <c r="S491" i="12"/>
  <c r="Q494" i="12"/>
  <c r="S494" i="12"/>
  <c r="Q497" i="12"/>
  <c r="S497" i="12"/>
  <c r="Q500" i="12"/>
  <c r="S500" i="12"/>
  <c r="Q503" i="12"/>
  <c r="S503" i="12"/>
  <c r="Q506" i="12"/>
  <c r="S506" i="12"/>
  <c r="Q509" i="12"/>
  <c r="S509" i="12"/>
  <c r="Q512" i="12"/>
  <c r="S512" i="12"/>
  <c r="T512" i="12" s="1"/>
  <c r="Q515" i="12"/>
  <c r="S515" i="12"/>
  <c r="Q518" i="12"/>
  <c r="S518" i="12"/>
  <c r="Q521" i="12"/>
  <c r="S521" i="12"/>
  <c r="Q524" i="12"/>
  <c r="S524" i="12"/>
  <c r="Q527" i="12"/>
  <c r="S527" i="12"/>
  <c r="Q530" i="12"/>
  <c r="S530" i="12"/>
  <c r="Q533" i="12"/>
  <c r="S533" i="12"/>
  <c r="Q536" i="12"/>
  <c r="T536" i="12" s="1"/>
  <c r="Q539" i="12"/>
  <c r="T539" i="12" s="1"/>
  <c r="Q542" i="12"/>
  <c r="T542" i="12" s="1"/>
  <c r="Q545" i="12"/>
  <c r="T545" i="12" s="1"/>
  <c r="Q548" i="12"/>
  <c r="T548" i="12" s="1"/>
  <c r="Q551" i="12"/>
  <c r="T551" i="12" s="1"/>
  <c r="Q554" i="12"/>
  <c r="T554" i="12" s="1"/>
  <c r="Q557" i="12"/>
  <c r="T557" i="12" s="1"/>
  <c r="Q560" i="12"/>
  <c r="T560" i="12" s="1"/>
  <c r="Q563" i="12"/>
  <c r="T563" i="12" s="1"/>
  <c r="Q566" i="12"/>
  <c r="T566" i="12"/>
  <c r="BJ661" i="17"/>
  <c r="BI661" i="17"/>
  <c r="BH661" i="17"/>
  <c r="BG661" i="17"/>
  <c r="BF661" i="17"/>
  <c r="BE661" i="17"/>
  <c r="BD661" i="17"/>
  <c r="BC661" i="17"/>
  <c r="BB661" i="17"/>
  <c r="BA661" i="17"/>
  <c r="AZ661" i="17"/>
  <c r="AY661" i="17"/>
  <c r="AX661" i="17"/>
  <c r="AW661" i="17"/>
  <c r="AV661" i="17"/>
  <c r="AU661" i="17"/>
  <c r="AT661" i="17"/>
  <c r="AS661" i="17"/>
  <c r="D648" i="17"/>
  <c r="Y568" i="17"/>
  <c r="T568" i="17"/>
  <c r="O568" i="17"/>
  <c r="J568" i="17"/>
  <c r="D568" i="17"/>
  <c r="Y567" i="17"/>
  <c r="T567" i="17"/>
  <c r="O567" i="17"/>
  <c r="J567" i="17"/>
  <c r="D567" i="17"/>
  <c r="Y566" i="17"/>
  <c r="T566" i="17"/>
  <c r="O566" i="17"/>
  <c r="J566" i="17"/>
  <c r="D566" i="17"/>
  <c r="Y565" i="17"/>
  <c r="T565" i="17"/>
  <c r="O565" i="17"/>
  <c r="J565" i="17"/>
  <c r="D565" i="17"/>
  <c r="Y564" i="17"/>
  <c r="T564" i="17"/>
  <c r="O564" i="17"/>
  <c r="D564" i="17"/>
  <c r="Y563" i="17"/>
  <c r="T563" i="17"/>
  <c r="O563" i="17"/>
  <c r="D563" i="17"/>
  <c r="Y562" i="17"/>
  <c r="T562" i="17"/>
  <c r="O562" i="17"/>
  <c r="D562" i="17"/>
  <c r="Y561" i="17"/>
  <c r="T561" i="17"/>
  <c r="O561" i="17"/>
  <c r="D561" i="17"/>
  <c r="Y560" i="17"/>
  <c r="T560" i="17"/>
  <c r="O560" i="17"/>
  <c r="D560" i="17"/>
  <c r="Y559" i="17"/>
  <c r="T559" i="17"/>
  <c r="O559" i="17"/>
  <c r="D559" i="17"/>
  <c r="Y558" i="17"/>
  <c r="T558" i="17"/>
  <c r="O558" i="17"/>
  <c r="D558" i="17"/>
  <c r="Y557" i="17"/>
  <c r="T557" i="17"/>
  <c r="O557" i="17"/>
  <c r="D557" i="17"/>
  <c r="Y556" i="17"/>
  <c r="T556" i="17"/>
  <c r="O556" i="17"/>
  <c r="D556" i="17"/>
  <c r="Y555" i="17"/>
  <c r="T555" i="17"/>
  <c r="O555" i="17"/>
  <c r="D555" i="17"/>
  <c r="Y554" i="17"/>
  <c r="T554" i="17"/>
  <c r="O554" i="17"/>
  <c r="D554" i="17"/>
  <c r="Y553" i="17"/>
  <c r="T553" i="17"/>
  <c r="O553" i="17"/>
  <c r="D553" i="17"/>
  <c r="Y552" i="17"/>
  <c r="T552" i="17"/>
  <c r="O552" i="17"/>
  <c r="D552" i="17"/>
  <c r="Y551" i="17"/>
  <c r="T551" i="17"/>
  <c r="O551" i="17"/>
  <c r="D551" i="17"/>
  <c r="Y550" i="17"/>
  <c r="T550" i="17"/>
  <c r="O550" i="17"/>
  <c r="D550" i="17"/>
  <c r="Y549" i="17"/>
  <c r="T549" i="17"/>
  <c r="O549" i="17"/>
  <c r="D549" i="17"/>
  <c r="Y548" i="17"/>
  <c r="T548" i="17"/>
  <c r="O548" i="17"/>
  <c r="D548" i="17"/>
  <c r="AC548" i="17"/>
  <c r="AD548" i="17" s="1"/>
  <c r="Y547" i="17"/>
  <c r="T547" i="17"/>
  <c r="O547" i="17"/>
  <c r="D547" i="17"/>
  <c r="Y546" i="17"/>
  <c r="T546" i="17"/>
  <c r="O546" i="17"/>
  <c r="D546" i="17"/>
  <c r="Y545" i="17"/>
  <c r="T545" i="17"/>
  <c r="O545" i="17"/>
  <c r="D545" i="17"/>
  <c r="Y544" i="17"/>
  <c r="T544" i="17"/>
  <c r="O544" i="17"/>
  <c r="D544" i="17"/>
  <c r="Y543" i="17"/>
  <c r="T543" i="17"/>
  <c r="O543" i="17"/>
  <c r="D543" i="17"/>
  <c r="Y542" i="17"/>
  <c r="T542" i="17"/>
  <c r="O542" i="17"/>
  <c r="D542" i="17"/>
  <c r="Y541" i="17"/>
  <c r="T541" i="17"/>
  <c r="O541" i="17"/>
  <c r="D541" i="17"/>
  <c r="Y540" i="17"/>
  <c r="T540" i="17"/>
  <c r="O540" i="17"/>
  <c r="D540" i="17"/>
  <c r="Y539" i="17"/>
  <c r="T539" i="17"/>
  <c r="O539" i="17"/>
  <c r="D539" i="17"/>
  <c r="Y538" i="17"/>
  <c r="T538" i="17"/>
  <c r="O538" i="17"/>
  <c r="D538" i="17"/>
  <c r="Y537" i="17"/>
  <c r="T537" i="17"/>
  <c r="O537" i="17"/>
  <c r="D537" i="17"/>
  <c r="Y536" i="17"/>
  <c r="T536" i="17"/>
  <c r="O536" i="17"/>
  <c r="D536" i="17"/>
  <c r="Y535" i="17"/>
  <c r="T535" i="17"/>
  <c r="O535" i="17"/>
  <c r="D535" i="17"/>
  <c r="Y534" i="17"/>
  <c r="T534" i="17"/>
  <c r="O534" i="17"/>
  <c r="D534" i="17"/>
  <c r="Y533" i="17"/>
  <c r="T533" i="17"/>
  <c r="O533" i="17"/>
  <c r="D533" i="17"/>
  <c r="Y532" i="17"/>
  <c r="T532" i="17"/>
  <c r="O532" i="17"/>
  <c r="D532" i="17"/>
  <c r="Y531" i="17"/>
  <c r="T531" i="17"/>
  <c r="O531" i="17"/>
  <c r="D531" i="17"/>
  <c r="Y530" i="17"/>
  <c r="T530" i="17"/>
  <c r="O530" i="17"/>
  <c r="D530" i="17"/>
  <c r="Y529" i="17"/>
  <c r="T529" i="17"/>
  <c r="O529" i="17"/>
  <c r="D529" i="17"/>
  <c r="Y528" i="17"/>
  <c r="T528" i="17"/>
  <c r="O528" i="17"/>
  <c r="D528" i="17"/>
  <c r="Y527" i="17"/>
  <c r="T527" i="17"/>
  <c r="O527" i="17"/>
  <c r="D527" i="17"/>
  <c r="Y526" i="17"/>
  <c r="T526" i="17"/>
  <c r="O526" i="17"/>
  <c r="D526" i="17"/>
  <c r="Y525" i="17"/>
  <c r="T525" i="17"/>
  <c r="O525" i="17"/>
  <c r="D525" i="17"/>
  <c r="Y524" i="17"/>
  <c r="T524" i="17"/>
  <c r="O524" i="17"/>
  <c r="D524" i="17"/>
  <c r="Y523" i="17"/>
  <c r="T523" i="17"/>
  <c r="O523" i="17"/>
  <c r="D523" i="17"/>
  <c r="Y522" i="17"/>
  <c r="T522" i="17"/>
  <c r="O522" i="17"/>
  <c r="D522" i="17"/>
  <c r="Y521" i="17"/>
  <c r="T521" i="17"/>
  <c r="O521" i="17"/>
  <c r="D521" i="17"/>
  <c r="Y520" i="17"/>
  <c r="T520" i="17"/>
  <c r="O520" i="17"/>
  <c r="D520" i="17"/>
  <c r="Y519" i="17"/>
  <c r="T519" i="17"/>
  <c r="O519" i="17"/>
  <c r="D519" i="17"/>
  <c r="Y518" i="17"/>
  <c r="T518" i="17"/>
  <c r="O518" i="17"/>
  <c r="D518" i="17"/>
  <c r="Y517" i="17"/>
  <c r="T517" i="17"/>
  <c r="O517" i="17"/>
  <c r="D517" i="17"/>
  <c r="Y516" i="17"/>
  <c r="T516" i="17"/>
  <c r="O516" i="17"/>
  <c r="D516" i="17"/>
  <c r="Y515" i="17"/>
  <c r="T515" i="17"/>
  <c r="O515" i="17"/>
  <c r="D515" i="17"/>
  <c r="AC515" i="17"/>
  <c r="AD515" i="17" s="1"/>
  <c r="Y514" i="17"/>
  <c r="T514" i="17"/>
  <c r="O514" i="17"/>
  <c r="D514" i="17"/>
  <c r="Y513" i="17"/>
  <c r="T513" i="17"/>
  <c r="O513" i="17"/>
  <c r="D513" i="17"/>
  <c r="Y512" i="17"/>
  <c r="T512" i="17"/>
  <c r="O512" i="17"/>
  <c r="D512" i="17"/>
  <c r="Y511" i="17"/>
  <c r="T511" i="17"/>
  <c r="O511" i="17"/>
  <c r="D511" i="17"/>
  <c r="Y510" i="17"/>
  <c r="T510" i="17"/>
  <c r="O510" i="17"/>
  <c r="D510" i="17"/>
  <c r="Y509" i="17"/>
  <c r="T509" i="17"/>
  <c r="O509" i="17"/>
  <c r="D509" i="17"/>
  <c r="Y508" i="17"/>
  <c r="T508" i="17"/>
  <c r="O508" i="17"/>
  <c r="D508" i="17"/>
  <c r="Y507" i="17"/>
  <c r="T507" i="17"/>
  <c r="O507" i="17"/>
  <c r="D507" i="17"/>
  <c r="Y506" i="17"/>
  <c r="T506" i="17"/>
  <c r="O506" i="17"/>
  <c r="D506" i="17"/>
  <c r="Y505" i="17"/>
  <c r="T505" i="17"/>
  <c r="O505" i="17"/>
  <c r="D505" i="17"/>
  <c r="Y504" i="17"/>
  <c r="T504" i="17"/>
  <c r="O504" i="17"/>
  <c r="D504" i="17"/>
  <c r="Y503" i="17"/>
  <c r="T503" i="17"/>
  <c r="O503" i="17"/>
  <c r="D503" i="17"/>
  <c r="AC503" i="17"/>
  <c r="AD503" i="17" s="1"/>
  <c r="Y502" i="17"/>
  <c r="T502" i="17"/>
  <c r="O502" i="17"/>
  <c r="D502" i="17"/>
  <c r="Y501" i="17"/>
  <c r="T501" i="17"/>
  <c r="O501" i="17"/>
  <c r="D501" i="17"/>
  <c r="Y500" i="17"/>
  <c r="T500" i="17"/>
  <c r="O500" i="17"/>
  <c r="D500" i="17"/>
  <c r="Y499" i="17"/>
  <c r="T499" i="17"/>
  <c r="O499" i="17"/>
  <c r="D499" i="17"/>
  <c r="Y498" i="17"/>
  <c r="T498" i="17"/>
  <c r="O498" i="17"/>
  <c r="D498" i="17"/>
  <c r="Y497" i="17"/>
  <c r="T497" i="17"/>
  <c r="O497" i="17"/>
  <c r="D497" i="17"/>
  <c r="Y496" i="17"/>
  <c r="T496" i="17"/>
  <c r="O496" i="17"/>
  <c r="D496" i="17"/>
  <c r="Y495" i="17"/>
  <c r="T495" i="17"/>
  <c r="O495" i="17"/>
  <c r="D495" i="17"/>
  <c r="Y494" i="17"/>
  <c r="T494" i="17"/>
  <c r="O494" i="17"/>
  <c r="D494" i="17"/>
  <c r="Y493" i="17"/>
  <c r="T493" i="17"/>
  <c r="O493" i="17"/>
  <c r="D493" i="17"/>
  <c r="Y492" i="17"/>
  <c r="T492" i="17"/>
  <c r="O492" i="17"/>
  <c r="D492" i="17"/>
  <c r="Y491" i="17"/>
  <c r="T491" i="17"/>
  <c r="O491" i="17"/>
  <c r="D491" i="17"/>
  <c r="Y490" i="17"/>
  <c r="T490" i="17"/>
  <c r="O490" i="17"/>
  <c r="D490" i="17"/>
  <c r="Y489" i="17"/>
  <c r="T489" i="17"/>
  <c r="O489" i="17"/>
  <c r="D489" i="17"/>
  <c r="Y488" i="17"/>
  <c r="T488" i="17"/>
  <c r="O488" i="17"/>
  <c r="D488" i="17"/>
  <c r="Y487" i="17"/>
  <c r="T487" i="17"/>
  <c r="O487" i="17"/>
  <c r="D487" i="17"/>
  <c r="Y486" i="17"/>
  <c r="T486" i="17"/>
  <c r="O486" i="17"/>
  <c r="D486" i="17"/>
  <c r="Y485" i="17"/>
  <c r="T485" i="17"/>
  <c r="O485" i="17"/>
  <c r="D485" i="17"/>
  <c r="Y484" i="17"/>
  <c r="T484" i="17"/>
  <c r="O484" i="17"/>
  <c r="D484" i="17"/>
  <c r="Y483" i="17"/>
  <c r="T483" i="17"/>
  <c r="O483" i="17"/>
  <c r="D483" i="17"/>
  <c r="Y482" i="17"/>
  <c r="T482" i="17"/>
  <c r="O482" i="17"/>
  <c r="D482" i="17"/>
  <c r="Y481" i="17"/>
  <c r="T481" i="17"/>
  <c r="O481" i="17"/>
  <c r="D481" i="17"/>
  <c r="Y480" i="17"/>
  <c r="T480" i="17"/>
  <c r="O480" i="17"/>
  <c r="D480" i="17"/>
  <c r="Y479" i="17"/>
  <c r="T479" i="17"/>
  <c r="O479" i="17"/>
  <c r="D479" i="17"/>
  <c r="Y478" i="17"/>
  <c r="T478" i="17"/>
  <c r="O478" i="17"/>
  <c r="D478" i="17"/>
  <c r="Y477" i="17"/>
  <c r="T477" i="17"/>
  <c r="O477" i="17"/>
  <c r="D477" i="17"/>
  <c r="Y476" i="17"/>
  <c r="T476" i="17"/>
  <c r="O476" i="17"/>
  <c r="D476" i="17"/>
  <c r="Y475" i="17"/>
  <c r="T475" i="17"/>
  <c r="O475" i="17"/>
  <c r="D475" i="17"/>
  <c r="Y474" i="17"/>
  <c r="T474" i="17"/>
  <c r="O474" i="17"/>
  <c r="D474" i="17"/>
  <c r="Y473" i="17"/>
  <c r="T473" i="17"/>
  <c r="O473" i="17"/>
  <c r="D473" i="17"/>
  <c r="Y472" i="17"/>
  <c r="T472" i="17"/>
  <c r="O472" i="17"/>
  <c r="D472" i="17"/>
  <c r="Y471" i="17"/>
  <c r="T471" i="17"/>
  <c r="O471" i="17"/>
  <c r="D471" i="17"/>
  <c r="Y470" i="17"/>
  <c r="T470" i="17"/>
  <c r="O470" i="17"/>
  <c r="D470" i="17"/>
  <c r="Y469" i="17"/>
  <c r="T469" i="17"/>
  <c r="O469" i="17"/>
  <c r="D469" i="17"/>
  <c r="Y468" i="17"/>
  <c r="T468" i="17"/>
  <c r="O468" i="17"/>
  <c r="D468" i="17"/>
  <c r="Y467" i="17"/>
  <c r="T467" i="17"/>
  <c r="O467" i="17"/>
  <c r="D467" i="17"/>
  <c r="Y466" i="17"/>
  <c r="T466" i="17"/>
  <c r="O466" i="17"/>
  <c r="D466" i="17"/>
  <c r="Y465" i="17"/>
  <c r="T465" i="17"/>
  <c r="O465" i="17"/>
  <c r="D465" i="17"/>
  <c r="Y464" i="17"/>
  <c r="T464" i="17"/>
  <c r="O464" i="17"/>
  <c r="D464" i="17"/>
  <c r="Y463" i="17"/>
  <c r="T463" i="17"/>
  <c r="O463" i="17"/>
  <c r="D463" i="17"/>
  <c r="Y462" i="17"/>
  <c r="T462" i="17"/>
  <c r="O462" i="17"/>
  <c r="D462" i="17"/>
  <c r="Y461" i="17"/>
  <c r="T461" i="17"/>
  <c r="O461" i="17"/>
  <c r="D461" i="17"/>
  <c r="Y460" i="17"/>
  <c r="T460" i="17"/>
  <c r="O460" i="17"/>
  <c r="D460" i="17"/>
  <c r="Y459" i="17"/>
  <c r="T459" i="17"/>
  <c r="O459" i="17"/>
  <c r="D459" i="17"/>
  <c r="Y458" i="17"/>
  <c r="T458" i="17"/>
  <c r="O458" i="17"/>
  <c r="D458" i="17"/>
  <c r="Y457" i="17"/>
  <c r="T457" i="17"/>
  <c r="O457" i="17"/>
  <c r="D457" i="17"/>
  <c r="Y456" i="17"/>
  <c r="T456" i="17"/>
  <c r="O456" i="17"/>
  <c r="D456" i="17"/>
  <c r="Y455" i="17"/>
  <c r="T455" i="17"/>
  <c r="O455" i="17"/>
  <c r="D455" i="17"/>
  <c r="Y454" i="17"/>
  <c r="T454" i="17"/>
  <c r="O454" i="17"/>
  <c r="D454" i="17"/>
  <c r="Y453" i="17"/>
  <c r="T453" i="17"/>
  <c r="O453" i="17"/>
  <c r="D453" i="17"/>
  <c r="Y452" i="17"/>
  <c r="T452" i="17"/>
  <c r="O452" i="17"/>
  <c r="D452" i="17"/>
  <c r="Y451" i="17"/>
  <c r="T451" i="17"/>
  <c r="O451" i="17"/>
  <c r="D451" i="17"/>
  <c r="Y450" i="17"/>
  <c r="T450" i="17"/>
  <c r="O450" i="17"/>
  <c r="D450" i="17"/>
  <c r="Y449" i="17"/>
  <c r="T449" i="17"/>
  <c r="O449" i="17"/>
  <c r="D449" i="17"/>
  <c r="Y448" i="17"/>
  <c r="T448" i="17"/>
  <c r="O448" i="17"/>
  <c r="D448" i="17"/>
  <c r="Y447" i="17"/>
  <c r="T447" i="17"/>
  <c r="O447" i="17"/>
  <c r="D447" i="17"/>
  <c r="Y446" i="17"/>
  <c r="T446" i="17"/>
  <c r="O446" i="17"/>
  <c r="D446" i="17"/>
  <c r="Y445" i="17"/>
  <c r="T445" i="17"/>
  <c r="O445" i="17"/>
  <c r="D445" i="17"/>
  <c r="Y444" i="17"/>
  <c r="T444" i="17"/>
  <c r="O444" i="17"/>
  <c r="D444" i="17"/>
  <c r="Y443" i="17"/>
  <c r="T443" i="17"/>
  <c r="O443" i="17"/>
  <c r="D443" i="17"/>
  <c r="Y442" i="17"/>
  <c r="T442" i="17"/>
  <c r="O442" i="17"/>
  <c r="D442" i="17"/>
  <c r="Y441" i="17"/>
  <c r="T441" i="17"/>
  <c r="O441" i="17"/>
  <c r="D441" i="17"/>
  <c r="Y440" i="17"/>
  <c r="T440" i="17"/>
  <c r="O440" i="17"/>
  <c r="D440" i="17"/>
  <c r="Y439" i="17"/>
  <c r="T439" i="17"/>
  <c r="O439" i="17"/>
  <c r="D439" i="17"/>
  <c r="Y438" i="17"/>
  <c r="T438" i="17"/>
  <c r="O438" i="17"/>
  <c r="D438" i="17"/>
  <c r="Y437" i="17"/>
  <c r="T437" i="17"/>
  <c r="O437" i="17"/>
  <c r="D437" i="17"/>
  <c r="Y436" i="17"/>
  <c r="T436" i="17"/>
  <c r="O436" i="17"/>
  <c r="D436" i="17"/>
  <c r="Y435" i="17"/>
  <c r="T435" i="17"/>
  <c r="O435" i="17"/>
  <c r="D435" i="17"/>
  <c r="Y434" i="17"/>
  <c r="T434" i="17"/>
  <c r="O434" i="17"/>
  <c r="D434" i="17"/>
  <c r="Y433" i="17"/>
  <c r="T433" i="17"/>
  <c r="O433" i="17"/>
  <c r="D433" i="17"/>
  <c r="Y432" i="17"/>
  <c r="T432" i="17"/>
  <c r="O432" i="17"/>
  <c r="D432" i="17"/>
  <c r="Y431" i="17"/>
  <c r="T431" i="17"/>
  <c r="O431" i="17"/>
  <c r="D431" i="17"/>
  <c r="AC431" i="17"/>
  <c r="AD431" i="17" s="1"/>
  <c r="Y430" i="17"/>
  <c r="T430" i="17"/>
  <c r="O430" i="17"/>
  <c r="D430" i="17"/>
  <c r="Y429" i="17"/>
  <c r="T429" i="17"/>
  <c r="O429" i="17"/>
  <c r="D429" i="17"/>
  <c r="Y428" i="17"/>
  <c r="T428" i="17"/>
  <c r="O428" i="17"/>
  <c r="D428" i="17"/>
  <c r="AC428" i="17"/>
  <c r="AD428" i="17" s="1"/>
  <c r="Y427" i="17"/>
  <c r="T427" i="17"/>
  <c r="O427" i="17"/>
  <c r="D427" i="17"/>
  <c r="Y426" i="17"/>
  <c r="T426" i="17"/>
  <c r="O426" i="17"/>
  <c r="D426" i="17"/>
  <c r="Y425" i="17"/>
  <c r="T425" i="17"/>
  <c r="O425" i="17"/>
  <c r="D425" i="17"/>
  <c r="Y424" i="17"/>
  <c r="T424" i="17"/>
  <c r="O424" i="17"/>
  <c r="D424" i="17"/>
  <c r="Y423" i="17"/>
  <c r="T423" i="17"/>
  <c r="O423" i="17"/>
  <c r="D423" i="17"/>
  <c r="Y422" i="17"/>
  <c r="T422" i="17"/>
  <c r="O422" i="17"/>
  <c r="D422" i="17"/>
  <c r="Y421" i="17"/>
  <c r="T421" i="17"/>
  <c r="O421" i="17"/>
  <c r="D421" i="17"/>
  <c r="Y420" i="17"/>
  <c r="T420" i="17"/>
  <c r="O420" i="17"/>
  <c r="D420" i="17"/>
  <c r="Y419" i="17"/>
  <c r="T419" i="17"/>
  <c r="O419" i="17"/>
  <c r="D419" i="17"/>
  <c r="Y418" i="17"/>
  <c r="T418" i="17"/>
  <c r="O418" i="17"/>
  <c r="D418" i="17"/>
  <c r="Y417" i="17"/>
  <c r="T417" i="17"/>
  <c r="O417" i="17"/>
  <c r="D417" i="17"/>
  <c r="Y416" i="17"/>
  <c r="T416" i="17"/>
  <c r="O416" i="17"/>
  <c r="D416" i="17"/>
  <c r="Y415" i="17"/>
  <c r="T415" i="17"/>
  <c r="O415" i="17"/>
  <c r="D415" i="17"/>
  <c r="Y414" i="17"/>
  <c r="T414" i="17"/>
  <c r="O414" i="17"/>
  <c r="D414" i="17"/>
  <c r="Y413" i="17"/>
  <c r="T413" i="17"/>
  <c r="O413" i="17"/>
  <c r="D413" i="17"/>
  <c r="Y412" i="17"/>
  <c r="T412" i="17"/>
  <c r="O412" i="17"/>
  <c r="D412" i="17"/>
  <c r="Y411" i="17"/>
  <c r="T411" i="17"/>
  <c r="O411" i="17"/>
  <c r="D411" i="17"/>
  <c r="Y410" i="17"/>
  <c r="T410" i="17"/>
  <c r="O410" i="17"/>
  <c r="D410" i="17"/>
  <c r="AC410" i="17"/>
  <c r="AD410" i="17" s="1"/>
  <c r="Y409" i="17"/>
  <c r="T409" i="17"/>
  <c r="O409" i="17"/>
  <c r="D409" i="17"/>
  <c r="Y408" i="17"/>
  <c r="T408" i="17"/>
  <c r="O408" i="17"/>
  <c r="D408" i="17"/>
  <c r="Y407" i="17"/>
  <c r="T407" i="17"/>
  <c r="O407" i="17"/>
  <c r="D407" i="17"/>
  <c r="Y406" i="17"/>
  <c r="T406" i="17"/>
  <c r="O406" i="17"/>
  <c r="D406" i="17"/>
  <c r="Y405" i="17"/>
  <c r="T405" i="17"/>
  <c r="O405" i="17"/>
  <c r="D405" i="17"/>
  <c r="Y404" i="17"/>
  <c r="T404" i="17"/>
  <c r="O404" i="17"/>
  <c r="D404" i="17"/>
  <c r="Y403" i="17"/>
  <c r="T403" i="17"/>
  <c r="O403" i="17"/>
  <c r="D403" i="17"/>
  <c r="Y402" i="17"/>
  <c r="T402" i="17"/>
  <c r="O402" i="17"/>
  <c r="D402" i="17"/>
  <c r="Y401" i="17"/>
  <c r="T401" i="17"/>
  <c r="O401" i="17"/>
  <c r="D401" i="17"/>
  <c r="Y400" i="17"/>
  <c r="T400" i="17"/>
  <c r="O400" i="17"/>
  <c r="D400" i="17"/>
  <c r="Y399" i="17"/>
  <c r="T399" i="17"/>
  <c r="O399" i="17"/>
  <c r="D399" i="17"/>
  <c r="Y398" i="17"/>
  <c r="T398" i="17"/>
  <c r="O398" i="17"/>
  <c r="D398" i="17"/>
  <c r="Y397" i="17"/>
  <c r="T397" i="17"/>
  <c r="O397" i="17"/>
  <c r="D397" i="17"/>
  <c r="Y396" i="17"/>
  <c r="T396" i="17"/>
  <c r="O396" i="17"/>
  <c r="D396" i="17"/>
  <c r="Y395" i="17"/>
  <c r="T395" i="17"/>
  <c r="O395" i="17"/>
  <c r="D395" i="17"/>
  <c r="Y394" i="17"/>
  <c r="T394" i="17"/>
  <c r="O394" i="17"/>
  <c r="D394" i="17"/>
  <c r="Y393" i="17"/>
  <c r="T393" i="17"/>
  <c r="O393" i="17"/>
  <c r="D393" i="17"/>
  <c r="Y392" i="17"/>
  <c r="T392" i="17"/>
  <c r="O392" i="17"/>
  <c r="D392" i="17"/>
  <c r="Y391" i="17"/>
  <c r="T391" i="17"/>
  <c r="O391" i="17"/>
  <c r="D391" i="17"/>
  <c r="Y390" i="17"/>
  <c r="T390" i="17"/>
  <c r="O390" i="17"/>
  <c r="D390" i="17"/>
  <c r="Y389" i="17"/>
  <c r="T389" i="17"/>
  <c r="O389" i="17"/>
  <c r="D389" i="17"/>
  <c r="Y388" i="17"/>
  <c r="T388" i="17"/>
  <c r="O388" i="17"/>
  <c r="D388" i="17"/>
  <c r="Y387" i="17"/>
  <c r="T387" i="17"/>
  <c r="O387" i="17"/>
  <c r="D387" i="17"/>
  <c r="Y386" i="17"/>
  <c r="T386" i="17"/>
  <c r="O386" i="17"/>
  <c r="D386" i="17"/>
  <c r="Y385" i="17"/>
  <c r="T385" i="17"/>
  <c r="O385" i="17"/>
  <c r="D385" i="17"/>
  <c r="Y384" i="17"/>
  <c r="T384" i="17"/>
  <c r="O384" i="17"/>
  <c r="D384" i="17"/>
  <c r="Y383" i="17"/>
  <c r="T383" i="17"/>
  <c r="O383" i="17"/>
  <c r="D383" i="17"/>
  <c r="Y382" i="17"/>
  <c r="T382" i="17"/>
  <c r="O382" i="17"/>
  <c r="D382" i="17"/>
  <c r="Y381" i="17"/>
  <c r="T381" i="17"/>
  <c r="O381" i="17"/>
  <c r="D381" i="17"/>
  <c r="Y380" i="17"/>
  <c r="T380" i="17"/>
  <c r="O380" i="17"/>
  <c r="D380" i="17"/>
  <c r="Y379" i="17"/>
  <c r="T379" i="17"/>
  <c r="O379" i="17"/>
  <c r="D379" i="17"/>
  <c r="Y378" i="17"/>
  <c r="T378" i="17"/>
  <c r="O378" i="17"/>
  <c r="D378" i="17"/>
  <c r="Y377" i="17"/>
  <c r="T377" i="17"/>
  <c r="O377" i="17"/>
  <c r="D377" i="17"/>
  <c r="Y376" i="17"/>
  <c r="T376" i="17"/>
  <c r="O376" i="17"/>
  <c r="D376" i="17"/>
  <c r="Y375" i="17"/>
  <c r="T375" i="17"/>
  <c r="O375" i="17"/>
  <c r="D375" i="17"/>
  <c r="Y374" i="17"/>
  <c r="T374" i="17"/>
  <c r="O374" i="17"/>
  <c r="D374" i="17"/>
  <c r="Y373" i="17"/>
  <c r="T373" i="17"/>
  <c r="O373" i="17"/>
  <c r="D373" i="17"/>
  <c r="Y372" i="17"/>
  <c r="T372" i="17"/>
  <c r="O372" i="17"/>
  <c r="D372" i="17"/>
  <c r="Y371" i="17"/>
  <c r="T371" i="17"/>
  <c r="O371" i="17"/>
  <c r="D371" i="17"/>
  <c r="AC371" i="17"/>
  <c r="AD371" i="17" s="1"/>
  <c r="Y370" i="17"/>
  <c r="T370" i="17"/>
  <c r="O370" i="17"/>
  <c r="D370" i="17"/>
  <c r="Y369" i="17"/>
  <c r="T369" i="17"/>
  <c r="O369" i="17"/>
  <c r="D369" i="17"/>
  <c r="Y368" i="17"/>
  <c r="T368" i="17"/>
  <c r="O368" i="17"/>
  <c r="D368" i="17"/>
  <c r="Y367" i="17"/>
  <c r="T367" i="17"/>
  <c r="O367" i="17"/>
  <c r="D367" i="17"/>
  <c r="Y366" i="17"/>
  <c r="T366" i="17"/>
  <c r="O366" i="17"/>
  <c r="D366" i="17"/>
  <c r="Y365" i="17"/>
  <c r="T365" i="17"/>
  <c r="O365" i="17"/>
  <c r="D365" i="17"/>
  <c r="Y364" i="17"/>
  <c r="T364" i="17"/>
  <c r="O364" i="17"/>
  <c r="D364" i="17"/>
  <c r="Y363" i="17"/>
  <c r="T363" i="17"/>
  <c r="O363" i="17"/>
  <c r="D363" i="17"/>
  <c r="Y362" i="17"/>
  <c r="T362" i="17"/>
  <c r="O362" i="17"/>
  <c r="D362" i="17"/>
  <c r="Y361" i="17"/>
  <c r="T361" i="17"/>
  <c r="O361" i="17"/>
  <c r="D361" i="17"/>
  <c r="Y360" i="17"/>
  <c r="T360" i="17"/>
  <c r="O360" i="17"/>
  <c r="D360" i="17"/>
  <c r="Y359" i="17"/>
  <c r="T359" i="17"/>
  <c r="O359" i="17"/>
  <c r="D359" i="17"/>
  <c r="Y358" i="17"/>
  <c r="T358" i="17"/>
  <c r="O358" i="17"/>
  <c r="D358" i="17"/>
  <c r="Y357" i="17"/>
  <c r="T357" i="17"/>
  <c r="O357" i="17"/>
  <c r="D357" i="17"/>
  <c r="Y356" i="17"/>
  <c r="T356" i="17"/>
  <c r="O356" i="17"/>
  <c r="D356" i="17"/>
  <c r="AC356" i="17"/>
  <c r="AD356" i="17" s="1"/>
  <c r="Y355" i="17"/>
  <c r="T355" i="17"/>
  <c r="O355" i="17"/>
  <c r="D355" i="17"/>
  <c r="Y354" i="17"/>
  <c r="T354" i="17"/>
  <c r="O354" i="17"/>
  <c r="D354" i="17"/>
  <c r="Y353" i="17"/>
  <c r="T353" i="17"/>
  <c r="O353" i="17"/>
  <c r="D353" i="17"/>
  <c r="Y352" i="17"/>
  <c r="T352" i="17"/>
  <c r="O352" i="17"/>
  <c r="D352" i="17"/>
  <c r="Y351" i="17"/>
  <c r="T351" i="17"/>
  <c r="O351" i="17"/>
  <c r="D351" i="17"/>
  <c r="Y350" i="17"/>
  <c r="T350" i="17"/>
  <c r="O350" i="17"/>
  <c r="D350" i="17"/>
  <c r="Y349" i="17"/>
  <c r="T349" i="17"/>
  <c r="O349" i="17"/>
  <c r="D349" i="17"/>
  <c r="Y348" i="17"/>
  <c r="T348" i="17"/>
  <c r="O348" i="17"/>
  <c r="D348" i="17"/>
  <c r="Y347" i="17"/>
  <c r="T347" i="17"/>
  <c r="O347" i="17"/>
  <c r="D347" i="17"/>
  <c r="Y346" i="17"/>
  <c r="T346" i="17"/>
  <c r="O346" i="17"/>
  <c r="D346" i="17"/>
  <c r="Y345" i="17"/>
  <c r="T345" i="17"/>
  <c r="O345" i="17"/>
  <c r="D345" i="17"/>
  <c r="Y344" i="17"/>
  <c r="T344" i="17"/>
  <c r="O344" i="17"/>
  <c r="D344" i="17"/>
  <c r="Y343" i="17"/>
  <c r="T343" i="17"/>
  <c r="O343" i="17"/>
  <c r="D343" i="17"/>
  <c r="Y342" i="17"/>
  <c r="T342" i="17"/>
  <c r="O342" i="17"/>
  <c r="D342" i="17"/>
  <c r="Y341" i="17"/>
  <c r="T341" i="17"/>
  <c r="O341" i="17"/>
  <c r="D341" i="17"/>
  <c r="Y340" i="17"/>
  <c r="T340" i="17"/>
  <c r="O340" i="17"/>
  <c r="D340" i="17"/>
  <c r="Y339" i="17"/>
  <c r="T339" i="17"/>
  <c r="O339" i="17"/>
  <c r="D339" i="17"/>
  <c r="Y338" i="17"/>
  <c r="T338" i="17"/>
  <c r="O338" i="17"/>
  <c r="D338" i="17"/>
  <c r="Y337" i="17"/>
  <c r="T337" i="17"/>
  <c r="O337" i="17"/>
  <c r="D337" i="17"/>
  <c r="Y336" i="17"/>
  <c r="T336" i="17"/>
  <c r="O336" i="17"/>
  <c r="D336" i="17"/>
  <c r="Y335" i="17"/>
  <c r="T335" i="17"/>
  <c r="O335" i="17"/>
  <c r="D335" i="17"/>
  <c r="Y334" i="17"/>
  <c r="T334" i="17"/>
  <c r="O334" i="17"/>
  <c r="D334" i="17"/>
  <c r="Y333" i="17"/>
  <c r="T333" i="17"/>
  <c r="O333" i="17"/>
  <c r="D333" i="17"/>
  <c r="Y332" i="17"/>
  <c r="T332" i="17"/>
  <c r="O332" i="17"/>
  <c r="D332" i="17"/>
  <c r="Y331" i="17"/>
  <c r="T331" i="17"/>
  <c r="O331" i="17"/>
  <c r="D331" i="17"/>
  <c r="Y330" i="17"/>
  <c r="T330" i="17"/>
  <c r="O330" i="17"/>
  <c r="D330" i="17"/>
  <c r="Y329" i="17"/>
  <c r="T329" i="17"/>
  <c r="O329" i="17"/>
  <c r="D329" i="17"/>
  <c r="Y328" i="17"/>
  <c r="T328" i="17"/>
  <c r="O328" i="17"/>
  <c r="D328" i="17"/>
  <c r="Y327" i="17"/>
  <c r="T327" i="17"/>
  <c r="O327" i="17"/>
  <c r="D327" i="17"/>
  <c r="Y326" i="17"/>
  <c r="T326" i="17"/>
  <c r="O326" i="17"/>
  <c r="D326" i="17"/>
  <c r="Y325" i="17"/>
  <c r="T325" i="17"/>
  <c r="O325" i="17"/>
  <c r="D325" i="17"/>
  <c r="Y324" i="17"/>
  <c r="T324" i="17"/>
  <c r="O324" i="17"/>
  <c r="D324" i="17"/>
  <c r="Y323" i="17"/>
  <c r="T323" i="17"/>
  <c r="O323" i="17"/>
  <c r="D323" i="17"/>
  <c r="AC323" i="17"/>
  <c r="AD323" i="17" s="1"/>
  <c r="Y322" i="17"/>
  <c r="T322" i="17"/>
  <c r="O322" i="17"/>
  <c r="D322" i="17"/>
  <c r="Y321" i="17"/>
  <c r="T321" i="17"/>
  <c r="O321" i="17"/>
  <c r="D321" i="17"/>
  <c r="Y320" i="17"/>
  <c r="T320" i="17"/>
  <c r="O320" i="17"/>
  <c r="D320" i="17"/>
  <c r="Y319" i="17"/>
  <c r="T319" i="17"/>
  <c r="O319" i="17"/>
  <c r="D319" i="17"/>
  <c r="Y318" i="17"/>
  <c r="T318" i="17"/>
  <c r="O318" i="17"/>
  <c r="D318" i="17"/>
  <c r="Y317" i="17"/>
  <c r="T317" i="17"/>
  <c r="O317" i="17"/>
  <c r="D317" i="17"/>
  <c r="Y316" i="17"/>
  <c r="T316" i="17"/>
  <c r="O316" i="17"/>
  <c r="D316" i="17"/>
  <c r="Y315" i="17"/>
  <c r="T315" i="17"/>
  <c r="O315" i="17"/>
  <c r="D315" i="17"/>
  <c r="Y314" i="17"/>
  <c r="T314" i="17"/>
  <c r="O314" i="17"/>
  <c r="D314" i="17"/>
  <c r="Y313" i="17"/>
  <c r="T313" i="17"/>
  <c r="O313" i="17"/>
  <c r="D313" i="17"/>
  <c r="Y312" i="17"/>
  <c r="T312" i="17"/>
  <c r="O312" i="17"/>
  <c r="D312" i="17"/>
  <c r="Y311" i="17"/>
  <c r="T311" i="17"/>
  <c r="O311" i="17"/>
  <c r="D311" i="17"/>
  <c r="Y310" i="17"/>
  <c r="T310" i="17"/>
  <c r="O310" i="17"/>
  <c r="D310" i="17"/>
  <c r="Y309" i="17"/>
  <c r="T309" i="17"/>
  <c r="O309" i="17"/>
  <c r="D309" i="17"/>
  <c r="Y308" i="17"/>
  <c r="T308" i="17"/>
  <c r="O308" i="17"/>
  <c r="D308" i="17"/>
  <c r="Y307" i="17"/>
  <c r="T307" i="17"/>
  <c r="O307" i="17"/>
  <c r="D307" i="17"/>
  <c r="Y306" i="17"/>
  <c r="T306" i="17"/>
  <c r="O306" i="17"/>
  <c r="D306" i="17"/>
  <c r="Y305" i="17"/>
  <c r="T305" i="17"/>
  <c r="O305" i="17"/>
  <c r="D305" i="17"/>
  <c r="Y304" i="17"/>
  <c r="T304" i="17"/>
  <c r="O304" i="17"/>
  <c r="D304" i="17"/>
  <c r="Y303" i="17"/>
  <c r="T303" i="17"/>
  <c r="O303" i="17"/>
  <c r="D303" i="17"/>
  <c r="Y302" i="17"/>
  <c r="T302" i="17"/>
  <c r="O302" i="17"/>
  <c r="D302" i="17"/>
  <c r="Y301" i="17"/>
  <c r="T301" i="17"/>
  <c r="O301" i="17"/>
  <c r="D301" i="17"/>
  <c r="Y300" i="17"/>
  <c r="T300" i="17"/>
  <c r="O300" i="17"/>
  <c r="D300" i="17"/>
  <c r="Y299" i="17"/>
  <c r="T299" i="17"/>
  <c r="O299" i="17"/>
  <c r="D299" i="17"/>
  <c r="AC299" i="17"/>
  <c r="AD299" i="17" s="1"/>
  <c r="Y298" i="17"/>
  <c r="T298" i="17"/>
  <c r="O298" i="17"/>
  <c r="D298" i="17"/>
  <c r="Y297" i="17"/>
  <c r="T297" i="17"/>
  <c r="O297" i="17"/>
  <c r="D297" i="17"/>
  <c r="Y296" i="17"/>
  <c r="T296" i="17"/>
  <c r="O296" i="17"/>
  <c r="D296" i="17"/>
  <c r="Y295" i="17"/>
  <c r="T295" i="17"/>
  <c r="O295" i="17"/>
  <c r="D295" i="17"/>
  <c r="Y294" i="17"/>
  <c r="T294" i="17"/>
  <c r="O294" i="17"/>
  <c r="D294" i="17"/>
  <c r="Y293" i="17"/>
  <c r="T293" i="17"/>
  <c r="O293" i="17"/>
  <c r="D293" i="17"/>
  <c r="Y292" i="17"/>
  <c r="T292" i="17"/>
  <c r="O292" i="17"/>
  <c r="D292" i="17"/>
  <c r="Y291" i="17"/>
  <c r="T291" i="17"/>
  <c r="O291" i="17"/>
  <c r="D291" i="17"/>
  <c r="Y290" i="17"/>
  <c r="T290" i="17"/>
  <c r="O290" i="17"/>
  <c r="D290" i="17"/>
  <c r="AC290" i="17"/>
  <c r="AD290" i="17" s="1"/>
  <c r="Y289" i="17"/>
  <c r="T289" i="17"/>
  <c r="O289" i="17"/>
  <c r="D289" i="17"/>
  <c r="Y288" i="17"/>
  <c r="T288" i="17"/>
  <c r="O288" i="17"/>
  <c r="D288" i="17"/>
  <c r="Y287" i="17"/>
  <c r="T287" i="17"/>
  <c r="O287" i="17"/>
  <c r="D287" i="17"/>
  <c r="AC287" i="17"/>
  <c r="AD287" i="17" s="1"/>
  <c r="Y286" i="17"/>
  <c r="T286" i="17"/>
  <c r="O286" i="17"/>
  <c r="D286" i="17"/>
  <c r="Y285" i="17"/>
  <c r="T285" i="17"/>
  <c r="O285" i="17"/>
  <c r="D285" i="17"/>
  <c r="Y284" i="17"/>
  <c r="T284" i="17"/>
  <c r="O284" i="17"/>
  <c r="D284" i="17"/>
  <c r="Y283" i="17"/>
  <c r="T283" i="17"/>
  <c r="O283" i="17"/>
  <c r="D283" i="17"/>
  <c r="Y282" i="17"/>
  <c r="T282" i="17"/>
  <c r="O282" i="17"/>
  <c r="D282" i="17"/>
  <c r="Y281" i="17"/>
  <c r="T281" i="17"/>
  <c r="O281" i="17"/>
  <c r="D281" i="17"/>
  <c r="Y280" i="17"/>
  <c r="T280" i="17"/>
  <c r="O280" i="17"/>
  <c r="D280" i="17"/>
  <c r="Y279" i="17"/>
  <c r="T279" i="17"/>
  <c r="O279" i="17"/>
  <c r="D279" i="17"/>
  <c r="Y278" i="17"/>
  <c r="T278" i="17"/>
  <c r="O278" i="17"/>
  <c r="D278" i="17"/>
  <c r="Y277" i="17"/>
  <c r="T277" i="17"/>
  <c r="O277" i="17"/>
  <c r="D277" i="17"/>
  <c r="Y276" i="17"/>
  <c r="T276" i="17"/>
  <c r="O276" i="17"/>
  <c r="D276" i="17"/>
  <c r="Y275" i="17"/>
  <c r="T275" i="17"/>
  <c r="O275" i="17"/>
  <c r="D275" i="17"/>
  <c r="Y274" i="17"/>
  <c r="T274" i="17"/>
  <c r="O274" i="17"/>
  <c r="D274" i="17"/>
  <c r="Y273" i="17"/>
  <c r="T273" i="17"/>
  <c r="O273" i="17"/>
  <c r="D273" i="17"/>
  <c r="Y272" i="17"/>
  <c r="T272" i="17"/>
  <c r="O272" i="17"/>
  <c r="D272" i="17"/>
  <c r="Y271" i="17"/>
  <c r="T271" i="17"/>
  <c r="O271" i="17"/>
  <c r="D271" i="17"/>
  <c r="Y270" i="17"/>
  <c r="T270" i="17"/>
  <c r="O270" i="17"/>
  <c r="D270" i="17"/>
  <c r="Y269" i="17"/>
  <c r="T269" i="17"/>
  <c r="O269" i="17"/>
  <c r="D269" i="17"/>
  <c r="AC269" i="17"/>
  <c r="AD269" i="17" s="1"/>
  <c r="Y268" i="17"/>
  <c r="T268" i="17"/>
  <c r="O268" i="17"/>
  <c r="D268" i="17"/>
  <c r="Y267" i="17"/>
  <c r="T267" i="17"/>
  <c r="O267" i="17"/>
  <c r="D267" i="17"/>
  <c r="Y266" i="17"/>
  <c r="T266" i="17"/>
  <c r="O266" i="17"/>
  <c r="D266" i="17"/>
  <c r="AC266" i="17"/>
  <c r="AD266" i="17" s="1"/>
  <c r="Y265" i="17"/>
  <c r="T265" i="17"/>
  <c r="O265" i="17"/>
  <c r="D265" i="17"/>
  <c r="Y264" i="17"/>
  <c r="T264" i="17"/>
  <c r="O264" i="17"/>
  <c r="D264" i="17"/>
  <c r="Y263" i="17"/>
  <c r="T263" i="17"/>
  <c r="O263" i="17"/>
  <c r="D263" i="17"/>
  <c r="AC263" i="17"/>
  <c r="AD263" i="17" s="1"/>
  <c r="Y262" i="17"/>
  <c r="T262" i="17"/>
  <c r="O262" i="17"/>
  <c r="D262" i="17"/>
  <c r="Y261" i="17"/>
  <c r="T261" i="17"/>
  <c r="O261" i="17"/>
  <c r="D261" i="17"/>
  <c r="Y260" i="17"/>
  <c r="T260" i="17"/>
  <c r="O260" i="17"/>
  <c r="D260" i="17"/>
  <c r="AC260" i="17"/>
  <c r="AD260" i="17" s="1"/>
  <c r="Y259" i="17"/>
  <c r="T259" i="17"/>
  <c r="O259" i="17"/>
  <c r="D259" i="17"/>
  <c r="Y258" i="17"/>
  <c r="T258" i="17"/>
  <c r="O258" i="17"/>
  <c r="D258" i="17"/>
  <c r="Y257" i="17"/>
  <c r="T257" i="17"/>
  <c r="O257" i="17"/>
  <c r="D257" i="17"/>
  <c r="Y256" i="17"/>
  <c r="T256" i="17"/>
  <c r="O256" i="17"/>
  <c r="D256" i="17"/>
  <c r="Y255" i="17"/>
  <c r="T255" i="17"/>
  <c r="O255" i="17"/>
  <c r="D255" i="17"/>
  <c r="Y254" i="17"/>
  <c r="T254" i="17"/>
  <c r="O254" i="17"/>
  <c r="D254" i="17"/>
  <c r="Y253" i="17"/>
  <c r="T253" i="17"/>
  <c r="O253" i="17"/>
  <c r="D253" i="17"/>
  <c r="Y252" i="17"/>
  <c r="T252" i="17"/>
  <c r="O252" i="17"/>
  <c r="D252" i="17"/>
  <c r="Y251" i="17"/>
  <c r="T251" i="17"/>
  <c r="O251" i="17"/>
  <c r="D251" i="17"/>
  <c r="AC251" i="17"/>
  <c r="AD251" i="17" s="1"/>
  <c r="Y250" i="17"/>
  <c r="T250" i="17"/>
  <c r="O250" i="17"/>
  <c r="D250" i="17"/>
  <c r="Y249" i="17"/>
  <c r="T249" i="17"/>
  <c r="O249" i="17"/>
  <c r="D249" i="17"/>
  <c r="Y248" i="17"/>
  <c r="T248" i="17"/>
  <c r="O248" i="17"/>
  <c r="D248" i="17"/>
  <c r="AC248" i="17"/>
  <c r="AD248" i="17" s="1"/>
  <c r="Y247" i="17"/>
  <c r="T247" i="17"/>
  <c r="O247" i="17"/>
  <c r="D247" i="17"/>
  <c r="Y246" i="17"/>
  <c r="T246" i="17"/>
  <c r="O246" i="17"/>
  <c r="D246" i="17"/>
  <c r="Y245" i="17"/>
  <c r="T245" i="17"/>
  <c r="O245" i="17"/>
  <c r="D245" i="17"/>
  <c r="Y244" i="17"/>
  <c r="T244" i="17"/>
  <c r="O244" i="17"/>
  <c r="D244" i="17"/>
  <c r="Y243" i="17"/>
  <c r="T243" i="17"/>
  <c r="O243" i="17"/>
  <c r="D243" i="17"/>
  <c r="Y242" i="17"/>
  <c r="T242" i="17"/>
  <c r="O242" i="17"/>
  <c r="D242" i="17"/>
  <c r="Y241" i="17"/>
  <c r="T241" i="17"/>
  <c r="O241" i="17"/>
  <c r="D241" i="17"/>
  <c r="Y240" i="17"/>
  <c r="T240" i="17"/>
  <c r="O240" i="17"/>
  <c r="D240" i="17"/>
  <c r="Y239" i="17"/>
  <c r="T239" i="17"/>
  <c r="O239" i="17"/>
  <c r="D239" i="17"/>
  <c r="AC239" i="17"/>
  <c r="AD239" i="17" s="1"/>
  <c r="Y238" i="17"/>
  <c r="T238" i="17"/>
  <c r="O238" i="17"/>
  <c r="D238" i="17"/>
  <c r="Y237" i="17"/>
  <c r="T237" i="17"/>
  <c r="O237" i="17"/>
  <c r="D237" i="17"/>
  <c r="Y236" i="17"/>
  <c r="T236" i="17"/>
  <c r="O236" i="17"/>
  <c r="D236" i="17"/>
  <c r="Y235" i="17"/>
  <c r="T235" i="17"/>
  <c r="O235" i="17"/>
  <c r="D235" i="17"/>
  <c r="Y234" i="17"/>
  <c r="T234" i="17"/>
  <c r="O234" i="17"/>
  <c r="D234" i="17"/>
  <c r="Y233" i="17"/>
  <c r="T233" i="17"/>
  <c r="O233" i="17"/>
  <c r="D233" i="17"/>
  <c r="Y232" i="17"/>
  <c r="T232" i="17"/>
  <c r="O232" i="17"/>
  <c r="D232" i="17"/>
  <c r="Y231" i="17"/>
  <c r="T231" i="17"/>
  <c r="O231" i="17"/>
  <c r="D231" i="17"/>
  <c r="Y230" i="17"/>
  <c r="T230" i="17"/>
  <c r="O230" i="17"/>
  <c r="D230" i="17"/>
  <c r="Y229" i="17"/>
  <c r="T229" i="17"/>
  <c r="O229" i="17"/>
  <c r="D229" i="17"/>
  <c r="Y228" i="17"/>
  <c r="T228" i="17"/>
  <c r="O228" i="17"/>
  <c r="D228" i="17"/>
  <c r="Y227" i="17"/>
  <c r="T227" i="17"/>
  <c r="O227" i="17"/>
  <c r="D227" i="17"/>
  <c r="AC227" i="17"/>
  <c r="AD227" i="17" s="1"/>
  <c r="Y226" i="17"/>
  <c r="T226" i="17"/>
  <c r="O226" i="17"/>
  <c r="D226" i="17"/>
  <c r="Y225" i="17"/>
  <c r="T225" i="17"/>
  <c r="O225" i="17"/>
  <c r="D225" i="17"/>
  <c r="Y224" i="17"/>
  <c r="T224" i="17"/>
  <c r="O224" i="17"/>
  <c r="D224" i="17"/>
  <c r="Y223" i="17"/>
  <c r="T223" i="17"/>
  <c r="O223" i="17"/>
  <c r="D223" i="17"/>
  <c r="Y222" i="17"/>
  <c r="T222" i="17"/>
  <c r="O222" i="17"/>
  <c r="D222" i="17"/>
  <c r="Y221" i="17"/>
  <c r="T221" i="17"/>
  <c r="O221" i="17"/>
  <c r="D221" i="17"/>
  <c r="Y220" i="17"/>
  <c r="T220" i="17"/>
  <c r="O220" i="17"/>
  <c r="D220" i="17"/>
  <c r="Y219" i="17"/>
  <c r="T219" i="17"/>
  <c r="O219" i="17"/>
  <c r="D219" i="17"/>
  <c r="Y218" i="17"/>
  <c r="T218" i="17"/>
  <c r="O218" i="17"/>
  <c r="D218" i="17"/>
  <c r="AC218" i="17"/>
  <c r="AD218" i="17" s="1"/>
  <c r="Y217" i="17"/>
  <c r="T217" i="17"/>
  <c r="O217" i="17"/>
  <c r="D217" i="17"/>
  <c r="Y216" i="17"/>
  <c r="T216" i="17"/>
  <c r="O216" i="17"/>
  <c r="D216" i="17"/>
  <c r="Y215" i="17"/>
  <c r="T215" i="17"/>
  <c r="O215" i="17"/>
  <c r="D215" i="17"/>
  <c r="Y214" i="17"/>
  <c r="T214" i="17"/>
  <c r="O214" i="17"/>
  <c r="D214" i="17"/>
  <c r="Y213" i="17"/>
  <c r="T213" i="17"/>
  <c r="O213" i="17"/>
  <c r="D213" i="17"/>
  <c r="Y212" i="17"/>
  <c r="T212" i="17"/>
  <c r="O212" i="17"/>
  <c r="D212" i="17"/>
  <c r="AC212" i="17"/>
  <c r="AD212" i="17" s="1"/>
  <c r="Y211" i="17"/>
  <c r="T211" i="17"/>
  <c r="O211" i="17"/>
  <c r="D211" i="17"/>
  <c r="Y210" i="17"/>
  <c r="T210" i="17"/>
  <c r="O210" i="17"/>
  <c r="D210" i="17"/>
  <c r="Y209" i="17"/>
  <c r="T209" i="17"/>
  <c r="O209" i="17"/>
  <c r="D209" i="17"/>
  <c r="Y208" i="17"/>
  <c r="T208" i="17"/>
  <c r="O208" i="17"/>
  <c r="D208" i="17"/>
  <c r="Y207" i="17"/>
  <c r="T207" i="17"/>
  <c r="O207" i="17"/>
  <c r="D207" i="17"/>
  <c r="Y206" i="17"/>
  <c r="T206" i="17"/>
  <c r="O206" i="17"/>
  <c r="D206" i="17"/>
  <c r="Y205" i="17"/>
  <c r="T205" i="17"/>
  <c r="O205" i="17"/>
  <c r="D205" i="17"/>
  <c r="Y204" i="17"/>
  <c r="T204" i="17"/>
  <c r="O204" i="17"/>
  <c r="D204" i="17"/>
  <c r="Y203" i="17"/>
  <c r="T203" i="17"/>
  <c r="O203" i="17"/>
  <c r="D203" i="17"/>
  <c r="Y202" i="17"/>
  <c r="T202" i="17"/>
  <c r="O202" i="17"/>
  <c r="D202" i="17"/>
  <c r="Y201" i="17"/>
  <c r="T201" i="17"/>
  <c r="O201" i="17"/>
  <c r="D201" i="17"/>
  <c r="Y200" i="17"/>
  <c r="T200" i="17"/>
  <c r="O200" i="17"/>
  <c r="D200" i="17"/>
  <c r="Y199" i="17"/>
  <c r="T199" i="17"/>
  <c r="O199" i="17"/>
  <c r="D199" i="17"/>
  <c r="Y198" i="17"/>
  <c r="T198" i="17"/>
  <c r="O198" i="17"/>
  <c r="D198" i="17"/>
  <c r="Y197" i="17"/>
  <c r="T197" i="17"/>
  <c r="O197" i="17"/>
  <c r="D197" i="17"/>
  <c r="Y196" i="17"/>
  <c r="T196" i="17"/>
  <c r="O196" i="17"/>
  <c r="D196" i="17"/>
  <c r="Y195" i="17"/>
  <c r="T195" i="17"/>
  <c r="O195" i="17"/>
  <c r="D195" i="17"/>
  <c r="Y194" i="17"/>
  <c r="T194" i="17"/>
  <c r="O194" i="17"/>
  <c r="D194" i="17"/>
  <c r="Y193" i="17"/>
  <c r="T193" i="17"/>
  <c r="O193" i="17"/>
  <c r="D193" i="17"/>
  <c r="Y192" i="17"/>
  <c r="T192" i="17"/>
  <c r="O192" i="17"/>
  <c r="D192" i="17"/>
  <c r="Y191" i="17"/>
  <c r="T191" i="17"/>
  <c r="O191" i="17"/>
  <c r="D191" i="17"/>
  <c r="AC191" i="17"/>
  <c r="AD191" i="17" s="1"/>
  <c r="Y190" i="17"/>
  <c r="T190" i="17"/>
  <c r="O190" i="17"/>
  <c r="D190" i="17"/>
  <c r="Y189" i="17"/>
  <c r="T189" i="17"/>
  <c r="O189" i="17"/>
  <c r="D189" i="17"/>
  <c r="Y188" i="17"/>
  <c r="T188" i="17"/>
  <c r="O188" i="17"/>
  <c r="D188" i="17"/>
  <c r="AC188" i="17"/>
  <c r="AD188" i="17" s="1"/>
  <c r="Y187" i="17"/>
  <c r="T187" i="17"/>
  <c r="O187" i="17"/>
  <c r="D187" i="17"/>
  <c r="Y186" i="17"/>
  <c r="T186" i="17"/>
  <c r="O186" i="17"/>
  <c r="D186" i="17"/>
  <c r="Y185" i="17"/>
  <c r="T185" i="17"/>
  <c r="O185" i="17"/>
  <c r="D185" i="17"/>
  <c r="Y184" i="17"/>
  <c r="T184" i="17"/>
  <c r="O184" i="17"/>
  <c r="D184" i="17"/>
  <c r="Y183" i="17"/>
  <c r="T183" i="17"/>
  <c r="O183" i="17"/>
  <c r="D183" i="17"/>
  <c r="Y182" i="17"/>
  <c r="T182" i="17"/>
  <c r="O182" i="17"/>
  <c r="D182" i="17"/>
  <c r="Y181" i="17"/>
  <c r="T181" i="17"/>
  <c r="O181" i="17"/>
  <c r="D181" i="17"/>
  <c r="Y180" i="17"/>
  <c r="T180" i="17"/>
  <c r="O180" i="17"/>
  <c r="D180" i="17"/>
  <c r="Y179" i="17"/>
  <c r="T179" i="17"/>
  <c r="O179" i="17"/>
  <c r="D179" i="17"/>
  <c r="Y178" i="17"/>
  <c r="T178" i="17"/>
  <c r="O178" i="17"/>
  <c r="D178" i="17"/>
  <c r="Y177" i="17"/>
  <c r="T177" i="17"/>
  <c r="O177" i="17"/>
  <c r="D177" i="17"/>
  <c r="Y176" i="17"/>
  <c r="T176" i="17"/>
  <c r="O176" i="17"/>
  <c r="D176" i="17"/>
  <c r="Y175" i="17"/>
  <c r="T175" i="17"/>
  <c r="O175" i="17"/>
  <c r="D175" i="17"/>
  <c r="Y174" i="17"/>
  <c r="T174" i="17"/>
  <c r="O174" i="17"/>
  <c r="D174" i="17"/>
  <c r="Y173" i="17"/>
  <c r="T173" i="17"/>
  <c r="O173" i="17"/>
  <c r="D173" i="17"/>
  <c r="Y172" i="17"/>
  <c r="T172" i="17"/>
  <c r="O172" i="17"/>
  <c r="D172" i="17"/>
  <c r="Y171" i="17"/>
  <c r="T171" i="17"/>
  <c r="O171" i="17"/>
  <c r="D171" i="17"/>
  <c r="Y170" i="17"/>
  <c r="T170" i="17"/>
  <c r="O170" i="17"/>
  <c r="D170" i="17"/>
  <c r="Y169" i="17"/>
  <c r="T169" i="17"/>
  <c r="O169" i="17"/>
  <c r="D169" i="17"/>
  <c r="Y168" i="17"/>
  <c r="T168" i="17"/>
  <c r="O168" i="17"/>
  <c r="D168" i="17"/>
  <c r="Y167" i="17"/>
  <c r="T167" i="17"/>
  <c r="O167" i="17"/>
  <c r="D167" i="17"/>
  <c r="Y166" i="17"/>
  <c r="T166" i="17"/>
  <c r="O166" i="17"/>
  <c r="D166" i="17"/>
  <c r="Y165" i="17"/>
  <c r="T165" i="17"/>
  <c r="O165" i="17"/>
  <c r="D165" i="17"/>
  <c r="Y164" i="17"/>
  <c r="T164" i="17"/>
  <c r="O164" i="17"/>
  <c r="D164" i="17"/>
  <c r="Y163" i="17"/>
  <c r="T163" i="17"/>
  <c r="O163" i="17"/>
  <c r="D163" i="17"/>
  <c r="Y162" i="17"/>
  <c r="T162" i="17"/>
  <c r="O162" i="17"/>
  <c r="D162" i="17"/>
  <c r="Y161" i="17"/>
  <c r="T161" i="17"/>
  <c r="O161" i="17"/>
  <c r="D161" i="17"/>
  <c r="Y160" i="17"/>
  <c r="T160" i="17"/>
  <c r="O160" i="17"/>
  <c r="D160" i="17"/>
  <c r="Y159" i="17"/>
  <c r="T159" i="17"/>
  <c r="O159" i="17"/>
  <c r="D159" i="17"/>
  <c r="Y158" i="17"/>
  <c r="T158" i="17"/>
  <c r="O158" i="17"/>
  <c r="D158" i="17"/>
  <c r="AC158" i="17"/>
  <c r="AD158" i="17" s="1"/>
  <c r="Y157" i="17"/>
  <c r="T157" i="17"/>
  <c r="O157" i="17"/>
  <c r="D157" i="17"/>
  <c r="Y156" i="17"/>
  <c r="T156" i="17"/>
  <c r="O156" i="17"/>
  <c r="D156" i="17"/>
  <c r="Y155" i="17"/>
  <c r="T155" i="17"/>
  <c r="O155" i="17"/>
  <c r="D155" i="17"/>
  <c r="Y154" i="17"/>
  <c r="T154" i="17"/>
  <c r="O154" i="17"/>
  <c r="D154" i="17"/>
  <c r="Y153" i="17"/>
  <c r="T153" i="17"/>
  <c r="O153" i="17"/>
  <c r="D153" i="17"/>
  <c r="Y152" i="17"/>
  <c r="T152" i="17"/>
  <c r="O152" i="17"/>
  <c r="D152" i="17"/>
  <c r="Y151" i="17"/>
  <c r="T151" i="17"/>
  <c r="O151" i="17"/>
  <c r="D151" i="17"/>
  <c r="Y150" i="17"/>
  <c r="T150" i="17"/>
  <c r="O150" i="17"/>
  <c r="D150" i="17"/>
  <c r="Y149" i="17"/>
  <c r="T149" i="17"/>
  <c r="O149" i="17"/>
  <c r="D149" i="17"/>
  <c r="Y148" i="17"/>
  <c r="T148" i="17"/>
  <c r="O148" i="17"/>
  <c r="D148" i="17"/>
  <c r="Y147" i="17"/>
  <c r="T147" i="17"/>
  <c r="O147" i="17"/>
  <c r="D147" i="17"/>
  <c r="Y146" i="17"/>
  <c r="T146" i="17"/>
  <c r="O146" i="17"/>
  <c r="D146" i="17"/>
  <c r="Y145" i="17"/>
  <c r="T145" i="17"/>
  <c r="O145" i="17"/>
  <c r="D145" i="17"/>
  <c r="Y144" i="17"/>
  <c r="T144" i="17"/>
  <c r="O144" i="17"/>
  <c r="D144" i="17"/>
  <c r="Y143" i="17"/>
  <c r="T143" i="17"/>
  <c r="O143" i="17"/>
  <c r="D143" i="17"/>
  <c r="AC143" i="17"/>
  <c r="AD143" i="17" s="1"/>
  <c r="Y142" i="17"/>
  <c r="T142" i="17"/>
  <c r="O142" i="17"/>
  <c r="D142" i="17"/>
  <c r="Y141" i="17"/>
  <c r="T141" i="17"/>
  <c r="O141" i="17"/>
  <c r="D141" i="17"/>
  <c r="Y140" i="17"/>
  <c r="T140" i="17"/>
  <c r="O140" i="17"/>
  <c r="D140" i="17"/>
  <c r="Y139" i="17"/>
  <c r="T139" i="17"/>
  <c r="O139" i="17"/>
  <c r="D139" i="17"/>
  <c r="Y138" i="17"/>
  <c r="T138" i="17"/>
  <c r="O138" i="17"/>
  <c r="D138" i="17"/>
  <c r="Y137" i="17"/>
  <c r="T137" i="17"/>
  <c r="O137" i="17"/>
  <c r="D137" i="17"/>
  <c r="Y136" i="17"/>
  <c r="T136" i="17"/>
  <c r="O136" i="17"/>
  <c r="D136" i="17"/>
  <c r="Y135" i="17"/>
  <c r="T135" i="17"/>
  <c r="O135" i="17"/>
  <c r="D135" i="17"/>
  <c r="Y134" i="17"/>
  <c r="T134" i="17"/>
  <c r="O134" i="17"/>
  <c r="D134" i="17"/>
  <c r="Y133" i="17"/>
  <c r="T133" i="17"/>
  <c r="O133" i="17"/>
  <c r="D133" i="17"/>
  <c r="Y132" i="17"/>
  <c r="T132" i="17"/>
  <c r="O132" i="17"/>
  <c r="D132" i="17"/>
  <c r="Y131" i="17"/>
  <c r="T131" i="17"/>
  <c r="O131" i="17"/>
  <c r="D131" i="17"/>
  <c r="Y130" i="17"/>
  <c r="T130" i="17"/>
  <c r="O130" i="17"/>
  <c r="D130" i="17"/>
  <c r="Y129" i="17"/>
  <c r="T129" i="17"/>
  <c r="O129" i="17"/>
  <c r="D129" i="17"/>
  <c r="Y128" i="17"/>
  <c r="T128" i="17"/>
  <c r="O128" i="17"/>
  <c r="D128" i="17"/>
  <c r="Y127" i="17"/>
  <c r="T127" i="17"/>
  <c r="O127" i="17"/>
  <c r="D127" i="17"/>
  <c r="Y126" i="17"/>
  <c r="T126" i="17"/>
  <c r="O126" i="17"/>
  <c r="D126" i="17"/>
  <c r="Y125" i="17"/>
  <c r="T125" i="17"/>
  <c r="O125" i="17"/>
  <c r="D125" i="17"/>
  <c r="Y124" i="17"/>
  <c r="T124" i="17"/>
  <c r="O124" i="17"/>
  <c r="D124" i="17"/>
  <c r="Y123" i="17"/>
  <c r="T123" i="17"/>
  <c r="O123" i="17"/>
  <c r="D123" i="17"/>
  <c r="Y122" i="17"/>
  <c r="T122" i="17"/>
  <c r="O122" i="17"/>
  <c r="D122" i="17"/>
  <c r="AC122" i="17"/>
  <c r="AD122" i="17" s="1"/>
  <c r="Y121" i="17"/>
  <c r="T121" i="17"/>
  <c r="O121" i="17"/>
  <c r="D121" i="17"/>
  <c r="Y120" i="17"/>
  <c r="T120" i="17"/>
  <c r="O120" i="17"/>
  <c r="D120" i="17"/>
  <c r="Y119" i="17"/>
  <c r="T119" i="17"/>
  <c r="O119" i="17"/>
  <c r="D119" i="17"/>
  <c r="AC119" i="17"/>
  <c r="AD119" i="17" s="1"/>
  <c r="Y118" i="17"/>
  <c r="T118" i="17"/>
  <c r="O118" i="17"/>
  <c r="D118" i="17"/>
  <c r="Y117" i="17"/>
  <c r="T117" i="17"/>
  <c r="O117" i="17"/>
  <c r="D117" i="17"/>
  <c r="Y116" i="17"/>
  <c r="T116" i="17"/>
  <c r="O116" i="17"/>
  <c r="D116" i="17"/>
  <c r="AC116" i="17"/>
  <c r="AD116" i="17" s="1"/>
  <c r="Y115" i="17"/>
  <c r="T115" i="17"/>
  <c r="O115" i="17"/>
  <c r="D115" i="17"/>
  <c r="Y114" i="17"/>
  <c r="T114" i="17"/>
  <c r="O114" i="17"/>
  <c r="D114" i="17"/>
  <c r="Y113" i="17"/>
  <c r="T113" i="17"/>
  <c r="O113" i="17"/>
  <c r="D113" i="17"/>
  <c r="Y112" i="17"/>
  <c r="T112" i="17"/>
  <c r="O112" i="17"/>
  <c r="D112" i="17"/>
  <c r="Y111" i="17"/>
  <c r="T111" i="17"/>
  <c r="O111" i="17"/>
  <c r="D111" i="17"/>
  <c r="Y110" i="17"/>
  <c r="T110" i="17"/>
  <c r="O110" i="17"/>
  <c r="D110" i="17"/>
  <c r="Y109" i="17"/>
  <c r="T109" i="17"/>
  <c r="O109" i="17"/>
  <c r="D109" i="17"/>
  <c r="Y108" i="17"/>
  <c r="T108" i="17"/>
  <c r="O108" i="17"/>
  <c r="D108" i="17"/>
  <c r="Y107" i="17"/>
  <c r="T107" i="17"/>
  <c r="O107" i="17"/>
  <c r="D107" i="17"/>
  <c r="Y106" i="17"/>
  <c r="T106" i="17"/>
  <c r="O106" i="17"/>
  <c r="D106" i="17"/>
  <c r="Y105" i="17"/>
  <c r="T105" i="17"/>
  <c r="O105" i="17"/>
  <c r="D105" i="17"/>
  <c r="Y104" i="17"/>
  <c r="T104" i="17"/>
  <c r="O104" i="17"/>
  <c r="D104" i="17"/>
  <c r="Y103" i="17"/>
  <c r="T103" i="17"/>
  <c r="O103" i="17"/>
  <c r="D103" i="17"/>
  <c r="Y102" i="17"/>
  <c r="T102" i="17"/>
  <c r="O102" i="17"/>
  <c r="D102" i="17"/>
  <c r="Y101" i="17"/>
  <c r="T101" i="17"/>
  <c r="O101" i="17"/>
  <c r="D101" i="17"/>
  <c r="Y100" i="17"/>
  <c r="T100" i="17"/>
  <c r="O100" i="17"/>
  <c r="D100" i="17"/>
  <c r="Y99" i="17"/>
  <c r="T99" i="17"/>
  <c r="O99" i="17"/>
  <c r="D99" i="17"/>
  <c r="Y98" i="17"/>
  <c r="T98" i="17"/>
  <c r="O98" i="17"/>
  <c r="D98" i="17"/>
  <c r="Y97" i="17"/>
  <c r="T97" i="17"/>
  <c r="O97" i="17"/>
  <c r="D97" i="17"/>
  <c r="Y96" i="17"/>
  <c r="T96" i="17"/>
  <c r="O96" i="17"/>
  <c r="D96" i="17"/>
  <c r="Y95" i="17"/>
  <c r="T95" i="17"/>
  <c r="O95" i="17"/>
  <c r="D95" i="17"/>
  <c r="Y94" i="17"/>
  <c r="T94" i="17"/>
  <c r="O94" i="17"/>
  <c r="D94" i="17"/>
  <c r="Y93" i="17"/>
  <c r="T93" i="17"/>
  <c r="O93" i="17"/>
  <c r="D93" i="17"/>
  <c r="Y92" i="17"/>
  <c r="T92" i="17"/>
  <c r="O92" i="17"/>
  <c r="D92" i="17"/>
  <c r="Y91" i="17"/>
  <c r="T91" i="17"/>
  <c r="O91" i="17"/>
  <c r="D91" i="17"/>
  <c r="Y90" i="17"/>
  <c r="T90" i="17"/>
  <c r="O90" i="17"/>
  <c r="D90" i="17"/>
  <c r="Y89" i="17"/>
  <c r="T89" i="17"/>
  <c r="O89" i="17"/>
  <c r="D89" i="17"/>
  <c r="Y88" i="17"/>
  <c r="T88" i="17"/>
  <c r="O88" i="17"/>
  <c r="D88" i="17"/>
  <c r="Y87" i="17"/>
  <c r="T87" i="17"/>
  <c r="O87" i="17"/>
  <c r="D87" i="17"/>
  <c r="Y86" i="17"/>
  <c r="T86" i="17"/>
  <c r="O86" i="17"/>
  <c r="D86" i="17"/>
  <c r="Y85" i="17"/>
  <c r="T85" i="17"/>
  <c r="O85" i="17"/>
  <c r="D85" i="17"/>
  <c r="Y84" i="17"/>
  <c r="T84" i="17"/>
  <c r="O84" i="17"/>
  <c r="D84" i="17"/>
  <c r="Y83" i="17"/>
  <c r="T83" i="17"/>
  <c r="O83" i="17"/>
  <c r="D83" i="17"/>
  <c r="AC83" i="17"/>
  <c r="AD83" i="17" s="1"/>
  <c r="Y82" i="17"/>
  <c r="T82" i="17"/>
  <c r="O82" i="17"/>
  <c r="D82" i="17"/>
  <c r="Y81" i="17"/>
  <c r="T81" i="17"/>
  <c r="O81" i="17"/>
  <c r="D81" i="17"/>
  <c r="Y80" i="17"/>
  <c r="T80" i="17"/>
  <c r="O80" i="17"/>
  <c r="D80" i="17"/>
  <c r="AC80" i="17"/>
  <c r="AD80" i="17" s="1"/>
  <c r="Y79" i="17"/>
  <c r="T79" i="17"/>
  <c r="O79" i="17"/>
  <c r="D79" i="17"/>
  <c r="Y78" i="17"/>
  <c r="T78" i="17"/>
  <c r="O78" i="17"/>
  <c r="D78" i="17"/>
  <c r="Y77" i="17"/>
  <c r="T77" i="17"/>
  <c r="O77" i="17"/>
  <c r="D77" i="17"/>
  <c r="Y76" i="17"/>
  <c r="T76" i="17"/>
  <c r="O76" i="17"/>
  <c r="D76" i="17"/>
  <c r="Y75" i="17"/>
  <c r="T75" i="17"/>
  <c r="O75" i="17"/>
  <c r="D75" i="17"/>
  <c r="Y74" i="17"/>
  <c r="T74" i="17"/>
  <c r="O74" i="17"/>
  <c r="D74" i="17"/>
  <c r="Y73" i="17"/>
  <c r="T73" i="17"/>
  <c r="O73" i="17"/>
  <c r="D73" i="17"/>
  <c r="Y72" i="17"/>
  <c r="T72" i="17"/>
  <c r="O72" i="17"/>
  <c r="D72" i="17"/>
  <c r="Y71" i="17"/>
  <c r="T71" i="17"/>
  <c r="O71" i="17"/>
  <c r="D71" i="17"/>
  <c r="Y70" i="17"/>
  <c r="T70" i="17"/>
  <c r="O70" i="17"/>
  <c r="D70" i="17"/>
  <c r="Y69" i="17"/>
  <c r="T69" i="17"/>
  <c r="O69" i="17"/>
  <c r="D69" i="17"/>
  <c r="Y68" i="17"/>
  <c r="T68" i="17"/>
  <c r="O68" i="17"/>
  <c r="D68" i="17"/>
  <c r="Y67" i="17"/>
  <c r="T67" i="17"/>
  <c r="O67" i="17"/>
  <c r="D67" i="17"/>
  <c r="Y66" i="17"/>
  <c r="T66" i="17"/>
  <c r="O66" i="17"/>
  <c r="D66" i="17"/>
  <c r="Y65" i="17"/>
  <c r="T65" i="17"/>
  <c r="O65" i="17"/>
  <c r="D65" i="17"/>
  <c r="Y64" i="17"/>
  <c r="T64" i="17"/>
  <c r="O64" i="17"/>
  <c r="D64" i="17"/>
  <c r="Y63" i="17"/>
  <c r="T63" i="17"/>
  <c r="O63" i="17"/>
  <c r="D63" i="17"/>
  <c r="Y62" i="17"/>
  <c r="T62" i="17"/>
  <c r="O62" i="17"/>
  <c r="D62" i="17"/>
  <c r="Y61" i="17"/>
  <c r="T61" i="17"/>
  <c r="O61" i="17"/>
  <c r="D61" i="17"/>
  <c r="Y60" i="17"/>
  <c r="T60" i="17"/>
  <c r="O60" i="17"/>
  <c r="D60" i="17"/>
  <c r="Y59" i="17"/>
  <c r="T59" i="17"/>
  <c r="O59" i="17"/>
  <c r="D59" i="17"/>
  <c r="AC59" i="17"/>
  <c r="AD59" i="17" s="1"/>
  <c r="Y58" i="17"/>
  <c r="T58" i="17"/>
  <c r="O58" i="17"/>
  <c r="D58" i="17"/>
  <c r="Y57" i="17"/>
  <c r="T57" i="17"/>
  <c r="O57" i="17"/>
  <c r="D57" i="17"/>
  <c r="Y56" i="17"/>
  <c r="T56" i="17"/>
  <c r="O56" i="17"/>
  <c r="D56" i="17"/>
  <c r="Y55" i="17"/>
  <c r="T55" i="17"/>
  <c r="O55" i="17"/>
  <c r="D55" i="17"/>
  <c r="Y54" i="17"/>
  <c r="T54" i="17"/>
  <c r="O54" i="17"/>
  <c r="D54" i="17"/>
  <c r="Y53" i="17"/>
  <c r="T53" i="17"/>
  <c r="O53" i="17"/>
  <c r="D53" i="17"/>
  <c r="Y52" i="17"/>
  <c r="T52" i="17"/>
  <c r="O52" i="17"/>
  <c r="D52" i="17"/>
  <c r="Y51" i="17"/>
  <c r="T51" i="17"/>
  <c r="O51" i="17"/>
  <c r="D51" i="17"/>
  <c r="Y50" i="17"/>
  <c r="T50" i="17"/>
  <c r="O50" i="17"/>
  <c r="D50" i="17"/>
  <c r="Y49" i="17"/>
  <c r="T49" i="17"/>
  <c r="O49" i="17"/>
  <c r="D49" i="17"/>
  <c r="Y48" i="17"/>
  <c r="T48" i="17"/>
  <c r="O48" i="17"/>
  <c r="D48" i="17"/>
  <c r="Y47" i="17"/>
  <c r="T47" i="17"/>
  <c r="O47" i="17"/>
  <c r="D47" i="17"/>
  <c r="Y46" i="17"/>
  <c r="T46" i="17"/>
  <c r="O46" i="17"/>
  <c r="D46" i="17"/>
  <c r="Y45" i="17"/>
  <c r="T45" i="17"/>
  <c r="O45" i="17"/>
  <c r="D45" i="17"/>
  <c r="Y44" i="17"/>
  <c r="T44" i="17"/>
  <c r="O44" i="17"/>
  <c r="D44" i="17"/>
  <c r="Y43" i="17"/>
  <c r="T43" i="17"/>
  <c r="O43" i="17"/>
  <c r="D43" i="17"/>
  <c r="Y42" i="17"/>
  <c r="T42" i="17"/>
  <c r="O42" i="17"/>
  <c r="D42" i="17"/>
  <c r="Y41" i="17"/>
  <c r="T41" i="17"/>
  <c r="O41" i="17"/>
  <c r="D41" i="17"/>
  <c r="Y40" i="17"/>
  <c r="T40" i="17"/>
  <c r="O40" i="17"/>
  <c r="D40" i="17"/>
  <c r="Y39" i="17"/>
  <c r="T39" i="17"/>
  <c r="O39" i="17"/>
  <c r="D39" i="17"/>
  <c r="Y38" i="17"/>
  <c r="T38" i="17"/>
  <c r="O38" i="17"/>
  <c r="D38" i="17"/>
  <c r="Y37" i="17"/>
  <c r="T37" i="17"/>
  <c r="O37" i="17"/>
  <c r="D37" i="17"/>
  <c r="Y36" i="17"/>
  <c r="T36" i="17"/>
  <c r="O36" i="17"/>
  <c r="D36" i="17"/>
  <c r="Y35" i="17"/>
  <c r="T35" i="17"/>
  <c r="O35" i="17"/>
  <c r="D35" i="17"/>
  <c r="Y34" i="17"/>
  <c r="T34" i="17"/>
  <c r="O34" i="17"/>
  <c r="D34" i="17"/>
  <c r="Y33" i="17"/>
  <c r="T33" i="17"/>
  <c r="O33" i="17"/>
  <c r="D33" i="17"/>
  <c r="Y32" i="17"/>
  <c r="T32" i="17"/>
  <c r="O32" i="17"/>
  <c r="D32" i="17"/>
  <c r="Y31" i="17"/>
  <c r="T31" i="17"/>
  <c r="O31" i="17"/>
  <c r="D31" i="17"/>
  <c r="Y30" i="17"/>
  <c r="T30" i="17"/>
  <c r="O30" i="17"/>
  <c r="D30" i="17"/>
  <c r="Y29" i="17"/>
  <c r="T29" i="17"/>
  <c r="O29" i="17"/>
  <c r="D29" i="17"/>
  <c r="Y28" i="17"/>
  <c r="T28" i="17"/>
  <c r="O28" i="17"/>
  <c r="D28" i="17"/>
  <c r="Y27" i="17"/>
  <c r="T27" i="17"/>
  <c r="O27" i="17"/>
  <c r="D27" i="17"/>
  <c r="Y26" i="17"/>
  <c r="T26" i="17"/>
  <c r="O26" i="17"/>
  <c r="D26" i="17"/>
  <c r="Y25" i="17"/>
  <c r="T25" i="17"/>
  <c r="O25" i="17"/>
  <c r="D25" i="17"/>
  <c r="Y24" i="17"/>
  <c r="T24" i="17"/>
  <c r="O24" i="17"/>
  <c r="D24" i="17"/>
  <c r="Y23" i="17"/>
  <c r="T23" i="17"/>
  <c r="O23" i="17"/>
  <c r="D23" i="17"/>
  <c r="Y22" i="17"/>
  <c r="T22" i="17"/>
  <c r="O22" i="17"/>
  <c r="D22" i="17"/>
  <c r="Y21" i="17"/>
  <c r="T21" i="17"/>
  <c r="O21" i="17"/>
  <c r="D21" i="17"/>
  <c r="Y20" i="17"/>
  <c r="T20" i="17"/>
  <c r="O20" i="17"/>
  <c r="D20" i="17"/>
  <c r="Y19" i="17"/>
  <c r="T19" i="17"/>
  <c r="O19" i="17"/>
  <c r="D19" i="17"/>
  <c r="Y18" i="17"/>
  <c r="T18" i="17"/>
  <c r="O18" i="17"/>
  <c r="D18" i="17"/>
  <c r="Y17" i="17"/>
  <c r="T17" i="17"/>
  <c r="O17" i="17"/>
  <c r="D17" i="17"/>
  <c r="Y16" i="17"/>
  <c r="T16" i="17"/>
  <c r="O16" i="17"/>
  <c r="D16" i="17"/>
  <c r="Y15" i="17"/>
  <c r="T15" i="17"/>
  <c r="O15" i="17"/>
  <c r="D15" i="17"/>
  <c r="Y14" i="17"/>
  <c r="T14" i="17"/>
  <c r="O14" i="17"/>
  <c r="D14" i="17"/>
  <c r="Y13" i="17"/>
  <c r="T13" i="17"/>
  <c r="O13" i="17"/>
  <c r="D13" i="17"/>
  <c r="Y12" i="17"/>
  <c r="T12" i="17"/>
  <c r="O12" i="17"/>
  <c r="D12" i="17"/>
  <c r="Y11" i="17"/>
  <c r="T11" i="17"/>
  <c r="D11" i="17"/>
  <c r="BZ661" i="16"/>
  <c r="BY661" i="16"/>
  <c r="BX661" i="16"/>
  <c r="BW661" i="16"/>
  <c r="BV661" i="16"/>
  <c r="BU661" i="16"/>
  <c r="BT661" i="16"/>
  <c r="BS661" i="16"/>
  <c r="BR661" i="16"/>
  <c r="BQ661" i="16"/>
  <c r="BP661" i="16"/>
  <c r="BO661" i="16"/>
  <c r="BN661" i="16"/>
  <c r="BM661" i="16"/>
  <c r="BL661" i="16"/>
  <c r="BK661" i="16"/>
  <c r="BJ661" i="16"/>
  <c r="BI661" i="16"/>
  <c r="T648" i="16"/>
  <c r="AO568" i="16"/>
  <c r="AJ568" i="16"/>
  <c r="AI566" i="16" s="1"/>
  <c r="AH566" i="16" s="1"/>
  <c r="AE568" i="16"/>
  <c r="Z568" i="16"/>
  <c r="T568" i="16"/>
  <c r="AO567" i="16"/>
  <c r="AJ567" i="16"/>
  <c r="AE567" i="16"/>
  <c r="Z567" i="16"/>
  <c r="T567" i="16"/>
  <c r="AO566" i="16"/>
  <c r="AN566" i="16"/>
  <c r="AM566" i="16" s="1"/>
  <c r="AJ566" i="16"/>
  <c r="AE566" i="16"/>
  <c r="AD566" i="16" s="1"/>
  <c r="AC566" i="16" s="1"/>
  <c r="Z566" i="16"/>
  <c r="Y566" i="16"/>
  <c r="X566" i="16" s="1"/>
  <c r="T566" i="16"/>
  <c r="U566" i="16" s="1"/>
  <c r="AQ566" i="16" s="1"/>
  <c r="AR566" i="16" s="1"/>
  <c r="O566" i="16"/>
  <c r="R566" i="16" s="1"/>
  <c r="AS566" i="16" s="1"/>
  <c r="AT566" i="16" s="1"/>
  <c r="E566" i="16"/>
  <c r="C566" i="16"/>
  <c r="AO565" i="16"/>
  <c r="AJ565" i="16"/>
  <c r="AE565" i="16"/>
  <c r="Z565" i="16"/>
  <c r="T565" i="16"/>
  <c r="AO564" i="16"/>
  <c r="AJ564" i="16"/>
  <c r="AE564" i="16"/>
  <c r="Z564" i="16"/>
  <c r="T564" i="16"/>
  <c r="AO563" i="16"/>
  <c r="AN563" i="16"/>
  <c r="AM563" i="16" s="1"/>
  <c r="AJ563" i="16"/>
  <c r="AE563" i="16"/>
  <c r="AD563" i="16"/>
  <c r="AC563" i="16" s="1"/>
  <c r="Z563" i="16"/>
  <c r="Y563" i="16"/>
  <c r="X563" i="16" s="1"/>
  <c r="T563" i="16"/>
  <c r="O563" i="16"/>
  <c r="R563" i="16" s="1"/>
  <c r="AS563" i="16" s="1"/>
  <c r="AT563" i="16" s="1"/>
  <c r="E563" i="16"/>
  <c r="C563" i="16"/>
  <c r="AO562" i="16"/>
  <c r="AN560" i="16" s="1"/>
  <c r="AM560" i="16" s="1"/>
  <c r="AJ562" i="16"/>
  <c r="AE562" i="16"/>
  <c r="AD560" i="16" s="1"/>
  <c r="AC560" i="16" s="1"/>
  <c r="Z562" i="16"/>
  <c r="Y560" i="16" s="1"/>
  <c r="X560" i="16" s="1"/>
  <c r="T562" i="16"/>
  <c r="AO561" i="16"/>
  <c r="AJ561" i="16"/>
  <c r="AE561" i="16"/>
  <c r="Z561" i="16"/>
  <c r="T561" i="16"/>
  <c r="AO560" i="16"/>
  <c r="AJ560" i="16"/>
  <c r="AE560" i="16"/>
  <c r="Z560" i="16"/>
  <c r="T560" i="16"/>
  <c r="O560" i="16"/>
  <c r="R560" i="16" s="1"/>
  <c r="AS560" i="16" s="1"/>
  <c r="AT560" i="16" s="1"/>
  <c r="E560" i="16"/>
  <c r="C560" i="16"/>
  <c r="AO559" i="16"/>
  <c r="AJ559" i="16"/>
  <c r="AE559" i="16"/>
  <c r="Z559" i="16"/>
  <c r="T559" i="16"/>
  <c r="AO558" i="16"/>
  <c r="AJ558" i="16"/>
  <c r="AI557" i="16" s="1"/>
  <c r="AH557" i="16" s="1"/>
  <c r="AE558" i="16"/>
  <c r="Z558" i="16"/>
  <c r="T558" i="16"/>
  <c r="U557" i="16" s="1"/>
  <c r="AO557" i="16"/>
  <c r="AN557" i="16"/>
  <c r="AM557" i="16" s="1"/>
  <c r="AJ557" i="16"/>
  <c r="AE557" i="16"/>
  <c r="Z557" i="16"/>
  <c r="T557" i="16"/>
  <c r="O557" i="16"/>
  <c r="R557" i="16" s="1"/>
  <c r="AS557" i="16" s="1"/>
  <c r="AT557" i="16" s="1"/>
  <c r="E557" i="16"/>
  <c r="C557" i="16"/>
  <c r="AO556" i="16"/>
  <c r="AN554" i="16" s="1"/>
  <c r="AM554" i="16" s="1"/>
  <c r="AJ556" i="16"/>
  <c r="AE556" i="16"/>
  <c r="Z556" i="16"/>
  <c r="T556" i="16"/>
  <c r="AO555" i="16"/>
  <c r="AJ555" i="16"/>
  <c r="AE555" i="16"/>
  <c r="Z555" i="16"/>
  <c r="T555" i="16"/>
  <c r="U554" i="16" s="1"/>
  <c r="AO554" i="16"/>
  <c r="AJ554" i="16"/>
  <c r="AE554" i="16"/>
  <c r="AD554" i="16"/>
  <c r="AC554" i="16" s="1"/>
  <c r="Z554" i="16"/>
  <c r="T554" i="16"/>
  <c r="O554" i="16"/>
  <c r="R554" i="16" s="1"/>
  <c r="AS554" i="16" s="1"/>
  <c r="AT554" i="16" s="1"/>
  <c r="E554" i="16"/>
  <c r="C554" i="16"/>
  <c r="AO553" i="16"/>
  <c r="AN551" i="16" s="1"/>
  <c r="AM551" i="16" s="1"/>
  <c r="AJ553" i="16"/>
  <c r="AE553" i="16"/>
  <c r="Z553" i="16"/>
  <c r="T553" i="16"/>
  <c r="AO552" i="16"/>
  <c r="AJ552" i="16"/>
  <c r="AE552" i="16"/>
  <c r="AD551" i="16" s="1"/>
  <c r="AC551" i="16" s="1"/>
  <c r="Z552" i="16"/>
  <c r="T552" i="16"/>
  <c r="AO551" i="16"/>
  <c r="AJ551" i="16"/>
  <c r="AE551" i="16"/>
  <c r="Z551" i="16"/>
  <c r="Y551" i="16"/>
  <c r="X551" i="16" s="1"/>
  <c r="T551" i="16"/>
  <c r="O551" i="16"/>
  <c r="R551" i="16" s="1"/>
  <c r="AS551" i="16" s="1"/>
  <c r="AT551" i="16" s="1"/>
  <c r="E551" i="16"/>
  <c r="C551" i="16"/>
  <c r="AO550" i="16"/>
  <c r="AN548" i="16" s="1"/>
  <c r="AM548" i="16" s="1"/>
  <c r="AJ550" i="16"/>
  <c r="AE550" i="16"/>
  <c r="Z550" i="16"/>
  <c r="T550" i="16"/>
  <c r="AO549" i="16"/>
  <c r="AJ549" i="16"/>
  <c r="AE549" i="16"/>
  <c r="AD548" i="16" s="1"/>
  <c r="AC548" i="16" s="1"/>
  <c r="Z549" i="16"/>
  <c r="T549" i="16"/>
  <c r="AO548" i="16"/>
  <c r="AJ548" i="16"/>
  <c r="AE548" i="16"/>
  <c r="Z548" i="16"/>
  <c r="Y548" i="16"/>
  <c r="X548" i="16" s="1"/>
  <c r="T548" i="16"/>
  <c r="O548" i="16"/>
  <c r="R548" i="16" s="1"/>
  <c r="AS548" i="16" s="1"/>
  <c r="AT548" i="16" s="1"/>
  <c r="E548" i="16"/>
  <c r="C548" i="16"/>
  <c r="AO547" i="16"/>
  <c r="AJ547" i="16"/>
  <c r="AE547" i="16"/>
  <c r="AD545" i="16" s="1"/>
  <c r="AC545" i="16" s="1"/>
  <c r="Z547" i="16"/>
  <c r="T547" i="16"/>
  <c r="AO546" i="16"/>
  <c r="AJ546" i="16"/>
  <c r="AE546" i="16"/>
  <c r="Z546" i="16"/>
  <c r="T546" i="16"/>
  <c r="U545" i="16" s="1"/>
  <c r="AO545" i="16"/>
  <c r="AN545" i="16"/>
  <c r="AM545" i="16" s="1"/>
  <c r="AJ545" i="16"/>
  <c r="AE545" i="16"/>
  <c r="Z545" i="16"/>
  <c r="T545" i="16"/>
  <c r="O545" i="16"/>
  <c r="R545" i="16" s="1"/>
  <c r="AS545" i="16" s="1"/>
  <c r="AT545" i="16" s="1"/>
  <c r="E545" i="16"/>
  <c r="C545" i="16"/>
  <c r="AO544" i="16"/>
  <c r="AJ544" i="16"/>
  <c r="AE544" i="16"/>
  <c r="AD542" i="16" s="1"/>
  <c r="AC542" i="16" s="1"/>
  <c r="Z544" i="16"/>
  <c r="Y542" i="16" s="1"/>
  <c r="X542" i="16" s="1"/>
  <c r="T544" i="16"/>
  <c r="AO543" i="16"/>
  <c r="AJ543" i="16"/>
  <c r="AI542" i="16" s="1"/>
  <c r="AH542" i="16" s="1"/>
  <c r="AE543" i="16"/>
  <c r="Z543" i="16"/>
  <c r="T543" i="16"/>
  <c r="AO542" i="16"/>
  <c r="AN542" i="16"/>
  <c r="AM542" i="16" s="1"/>
  <c r="AJ542" i="16"/>
  <c r="AE542" i="16"/>
  <c r="Z542" i="16"/>
  <c r="T542" i="16"/>
  <c r="O542" i="16"/>
  <c r="R542" i="16" s="1"/>
  <c r="AS542" i="16" s="1"/>
  <c r="AT542" i="16" s="1"/>
  <c r="E542" i="16"/>
  <c r="C542" i="16"/>
  <c r="AO541" i="16"/>
  <c r="AJ541" i="16"/>
  <c r="AE541" i="16"/>
  <c r="Z541" i="16"/>
  <c r="T541" i="16"/>
  <c r="AO540" i="16"/>
  <c r="AJ540" i="16"/>
  <c r="AI539" i="16" s="1"/>
  <c r="AH539" i="16" s="1"/>
  <c r="AE540" i="16"/>
  <c r="Z540" i="16"/>
  <c r="T540" i="16"/>
  <c r="U539" i="16" s="1"/>
  <c r="AO539" i="16"/>
  <c r="AN539" i="16"/>
  <c r="AM539" i="16" s="1"/>
  <c r="AJ539" i="16"/>
  <c r="AE539" i="16"/>
  <c r="Z539" i="16"/>
  <c r="T539" i="16"/>
  <c r="O539" i="16"/>
  <c r="R539" i="16" s="1"/>
  <c r="AS539" i="16" s="1"/>
  <c r="AT539" i="16" s="1"/>
  <c r="E539" i="16"/>
  <c r="C539" i="16"/>
  <c r="AO538" i="16"/>
  <c r="AN536" i="16" s="1"/>
  <c r="AM536" i="16" s="1"/>
  <c r="AJ538" i="16"/>
  <c r="AE538" i="16"/>
  <c r="Z538" i="16"/>
  <c r="T538" i="16"/>
  <c r="AO537" i="16"/>
  <c r="AJ537" i="16"/>
  <c r="AI536" i="16" s="1"/>
  <c r="AH536" i="16" s="1"/>
  <c r="AE537" i="16"/>
  <c r="Z537" i="16"/>
  <c r="T537" i="16"/>
  <c r="U536" i="16" s="1"/>
  <c r="AO536" i="16"/>
  <c r="AJ536" i="16"/>
  <c r="AE536" i="16"/>
  <c r="AD536" i="16"/>
  <c r="AC536" i="16" s="1"/>
  <c r="Z536" i="16"/>
  <c r="T536" i="16"/>
  <c r="O536" i="16"/>
  <c r="R536" i="16" s="1"/>
  <c r="AS536" i="16" s="1"/>
  <c r="AT536" i="16" s="1"/>
  <c r="E536" i="16"/>
  <c r="C536" i="16"/>
  <c r="AO535" i="16"/>
  <c r="AN533" i="16" s="1"/>
  <c r="AM533" i="16" s="1"/>
  <c r="AJ535" i="16"/>
  <c r="AE535" i="16"/>
  <c r="Z535" i="16"/>
  <c r="T535" i="16"/>
  <c r="AO534" i="16"/>
  <c r="AJ534" i="16"/>
  <c r="AE534" i="16"/>
  <c r="Z534" i="16"/>
  <c r="T534" i="16"/>
  <c r="AO533" i="16"/>
  <c r="AJ533" i="16"/>
  <c r="AE533" i="16"/>
  <c r="AD533" i="16"/>
  <c r="AC533" i="16" s="1"/>
  <c r="Z533" i="16"/>
  <c r="T533" i="16"/>
  <c r="Q533" i="16"/>
  <c r="R533" i="16" s="1"/>
  <c r="AS533" i="16" s="1"/>
  <c r="AT533" i="16" s="1"/>
  <c r="O533" i="16"/>
  <c r="E533" i="16"/>
  <c r="C533" i="16"/>
  <c r="AO532" i="16"/>
  <c r="AJ532" i="16"/>
  <c r="AE532" i="16"/>
  <c r="Z532" i="16"/>
  <c r="T532" i="16"/>
  <c r="AO531" i="16"/>
  <c r="AJ531" i="16"/>
  <c r="AE531" i="16"/>
  <c r="Z531" i="16"/>
  <c r="T531" i="16"/>
  <c r="AS530" i="16"/>
  <c r="AT530" i="16" s="1"/>
  <c r="AO530" i="16"/>
  <c r="AN530" i="16" s="1"/>
  <c r="AM530" i="16" s="1"/>
  <c r="AJ530" i="16"/>
  <c r="AE530" i="16"/>
  <c r="Z530" i="16"/>
  <c r="T530" i="16"/>
  <c r="U530" i="16" s="1"/>
  <c r="R530" i="16"/>
  <c r="Q530" i="16"/>
  <c r="O530" i="16"/>
  <c r="E530" i="16"/>
  <c r="C530" i="16"/>
  <c r="AO529" i="16"/>
  <c r="AJ529" i="16"/>
  <c r="AE529" i="16"/>
  <c r="Z529" i="16"/>
  <c r="T529" i="16"/>
  <c r="AO528" i="16"/>
  <c r="AJ528" i="16"/>
  <c r="AE528" i="16"/>
  <c r="AD527" i="16" s="1"/>
  <c r="AC527" i="16" s="1"/>
  <c r="Z528" i="16"/>
  <c r="Y527" i="16" s="1"/>
  <c r="X527" i="16" s="1"/>
  <c r="T528" i="16"/>
  <c r="AO527" i="16"/>
  <c r="AN527" i="16" s="1"/>
  <c r="AM527" i="16" s="1"/>
  <c r="AJ527" i="16"/>
  <c r="AE527" i="16"/>
  <c r="Z527" i="16"/>
  <c r="T527" i="16"/>
  <c r="Q527" i="16"/>
  <c r="O527" i="16"/>
  <c r="R527" i="16" s="1"/>
  <c r="AS527" i="16" s="1"/>
  <c r="AT527" i="16" s="1"/>
  <c r="E527" i="16"/>
  <c r="C527" i="16"/>
  <c r="AO526" i="16"/>
  <c r="AJ526" i="16"/>
  <c r="AE526" i="16"/>
  <c r="AD524" i="16" s="1"/>
  <c r="AC524" i="16" s="1"/>
  <c r="Z526" i="16"/>
  <c r="T526" i="16"/>
  <c r="AO525" i="16"/>
  <c r="AJ525" i="16"/>
  <c r="AE525" i="16"/>
  <c r="Z525" i="16"/>
  <c r="T525" i="16"/>
  <c r="U524" i="16" s="1"/>
  <c r="AO524" i="16"/>
  <c r="AN524" i="16"/>
  <c r="AM524" i="16" s="1"/>
  <c r="AJ524" i="16"/>
  <c r="AE524" i="16"/>
  <c r="Z524" i="16"/>
  <c r="T524" i="16"/>
  <c r="Q524" i="16"/>
  <c r="R524" i="16" s="1"/>
  <c r="AS524" i="16" s="1"/>
  <c r="AT524" i="16" s="1"/>
  <c r="O524" i="16"/>
  <c r="E524" i="16"/>
  <c r="C524" i="16"/>
  <c r="AO523" i="16"/>
  <c r="AJ523" i="16"/>
  <c r="AE523" i="16"/>
  <c r="Z523" i="16"/>
  <c r="T523" i="16"/>
  <c r="AO522" i="16"/>
  <c r="AJ522" i="16"/>
  <c r="AE522" i="16"/>
  <c r="Z522" i="16"/>
  <c r="T522" i="16"/>
  <c r="AS521" i="16"/>
  <c r="AT521" i="16" s="1"/>
  <c r="AO521" i="16"/>
  <c r="AN521" i="16" s="1"/>
  <c r="AM521" i="16" s="1"/>
  <c r="AJ521" i="16"/>
  <c r="AE521" i="16"/>
  <c r="Z521" i="16"/>
  <c r="T521" i="16"/>
  <c r="U521" i="16" s="1"/>
  <c r="AQ521" i="16" s="1"/>
  <c r="AR521" i="16" s="1"/>
  <c r="Q521" i="16"/>
  <c r="O521" i="16"/>
  <c r="R521" i="16" s="1"/>
  <c r="E521" i="16"/>
  <c r="C521" i="16"/>
  <c r="AO520" i="16"/>
  <c r="AJ520" i="16"/>
  <c r="AI518" i="16" s="1"/>
  <c r="AH518" i="16" s="1"/>
  <c r="AE520" i="16"/>
  <c r="Z520" i="16"/>
  <c r="T520" i="16"/>
  <c r="AO519" i="16"/>
  <c r="AJ519" i="16"/>
  <c r="AE519" i="16"/>
  <c r="Z519" i="16"/>
  <c r="T519" i="16"/>
  <c r="AS518" i="16"/>
  <c r="AT518" i="16" s="1"/>
  <c r="AO518" i="16"/>
  <c r="AN518" i="16" s="1"/>
  <c r="AM518" i="16" s="1"/>
  <c r="AJ518" i="16"/>
  <c r="AE518" i="16"/>
  <c r="Z518" i="16"/>
  <c r="T518" i="16"/>
  <c r="Q518" i="16"/>
  <c r="O518" i="16"/>
  <c r="R518" i="16" s="1"/>
  <c r="E518" i="16"/>
  <c r="C518" i="16"/>
  <c r="AO517" i="16"/>
  <c r="AJ517" i="16"/>
  <c r="AE517" i="16"/>
  <c r="Z517" i="16"/>
  <c r="T517" i="16"/>
  <c r="AO516" i="16"/>
  <c r="AJ516" i="16"/>
  <c r="AE516" i="16"/>
  <c r="AD515" i="16" s="1"/>
  <c r="AC515" i="16" s="1"/>
  <c r="Z516" i="16"/>
  <c r="T516" i="16"/>
  <c r="AS515" i="16"/>
  <c r="AT515" i="16" s="1"/>
  <c r="AO515" i="16"/>
  <c r="AJ515" i="16"/>
  <c r="AE515" i="16"/>
  <c r="Z515" i="16"/>
  <c r="T515" i="16"/>
  <c r="R515" i="16"/>
  <c r="Q515" i="16"/>
  <c r="O515" i="16"/>
  <c r="E515" i="16"/>
  <c r="C515" i="16"/>
  <c r="AO514" i="16"/>
  <c r="AJ514" i="16"/>
  <c r="AE514" i="16"/>
  <c r="Z514" i="16"/>
  <c r="T514" i="16"/>
  <c r="AO513" i="16"/>
  <c r="AJ513" i="16"/>
  <c r="AE513" i="16"/>
  <c r="Z513" i="16"/>
  <c r="T513" i="16"/>
  <c r="AO512" i="16"/>
  <c r="AN512" i="16"/>
  <c r="AM512" i="16" s="1"/>
  <c r="AJ512" i="16"/>
  <c r="AE512" i="16"/>
  <c r="Z512" i="16"/>
  <c r="T512" i="16"/>
  <c r="Q512" i="16"/>
  <c r="R512" i="16" s="1"/>
  <c r="AS512" i="16" s="1"/>
  <c r="AT512" i="16" s="1"/>
  <c r="O512" i="16"/>
  <c r="E512" i="16"/>
  <c r="C512" i="16"/>
  <c r="AO511" i="16"/>
  <c r="AJ511" i="16"/>
  <c r="AE511" i="16"/>
  <c r="Z511" i="16"/>
  <c r="T511" i="16"/>
  <c r="AO510" i="16"/>
  <c r="AN509" i="16" s="1"/>
  <c r="AJ510" i="16"/>
  <c r="AE510" i="16"/>
  <c r="Z510" i="16"/>
  <c r="T510" i="16"/>
  <c r="AO509" i="16"/>
  <c r="AM509" i="16"/>
  <c r="AJ509" i="16"/>
  <c r="AI509" i="16"/>
  <c r="AH509" i="16" s="1"/>
  <c r="AE509" i="16"/>
  <c r="AD509" i="16" s="1"/>
  <c r="AC509" i="16" s="1"/>
  <c r="Z509" i="16"/>
  <c r="T509" i="16"/>
  <c r="U509" i="16" s="1"/>
  <c r="R509" i="16"/>
  <c r="AS509" i="16" s="1"/>
  <c r="AT509" i="16" s="1"/>
  <c r="Q509" i="16"/>
  <c r="O509" i="16"/>
  <c r="E509" i="16"/>
  <c r="C509" i="16"/>
  <c r="AO508" i="16"/>
  <c r="AJ508" i="16"/>
  <c r="AE508" i="16"/>
  <c r="Z508" i="16"/>
  <c r="T508" i="16"/>
  <c r="AO507" i="16"/>
  <c r="AN506" i="16" s="1"/>
  <c r="AM506" i="16" s="1"/>
  <c r="AJ507" i="16"/>
  <c r="AE507" i="16"/>
  <c r="Z507" i="16"/>
  <c r="T507" i="16"/>
  <c r="U506" i="16" s="1"/>
  <c r="AO506" i="16"/>
  <c r="AJ506" i="16"/>
  <c r="AI506" i="16"/>
  <c r="AH506" i="16" s="1"/>
  <c r="AE506" i="16"/>
  <c r="Z506" i="16"/>
  <c r="T506" i="16"/>
  <c r="Q506" i="16"/>
  <c r="R506" i="16" s="1"/>
  <c r="AS506" i="16" s="1"/>
  <c r="AT506" i="16" s="1"/>
  <c r="O506" i="16"/>
  <c r="E506" i="16"/>
  <c r="C506" i="16"/>
  <c r="AO505" i="16"/>
  <c r="AJ505" i="16"/>
  <c r="AE505" i="16"/>
  <c r="Z505" i="16"/>
  <c r="Y503" i="16" s="1"/>
  <c r="X503" i="16" s="1"/>
  <c r="T505" i="16"/>
  <c r="AO504" i="16"/>
  <c r="AJ504" i="16"/>
  <c r="AE504" i="16"/>
  <c r="Z504" i="16"/>
  <c r="T504" i="16"/>
  <c r="AO503" i="16"/>
  <c r="AJ503" i="16"/>
  <c r="AE503" i="16"/>
  <c r="Z503" i="16"/>
  <c r="T503" i="16"/>
  <c r="Q503" i="16"/>
  <c r="R503" i="16" s="1"/>
  <c r="AS503" i="16" s="1"/>
  <c r="AT503" i="16" s="1"/>
  <c r="O503" i="16"/>
  <c r="E503" i="16"/>
  <c r="C503" i="16"/>
  <c r="AO502" i="16"/>
  <c r="AJ502" i="16"/>
  <c r="AE502" i="16"/>
  <c r="Z502" i="16"/>
  <c r="T502" i="16"/>
  <c r="AO501" i="16"/>
  <c r="AJ501" i="16"/>
  <c r="AE501" i="16"/>
  <c r="AD500" i="16" s="1"/>
  <c r="AC500" i="16" s="1"/>
  <c r="Z501" i="16"/>
  <c r="T501" i="16"/>
  <c r="U500" i="16" s="1"/>
  <c r="AT500" i="16"/>
  <c r="AO500" i="16"/>
  <c r="AJ500" i="16"/>
  <c r="AE500" i="16"/>
  <c r="Z500" i="16"/>
  <c r="Y500" i="16"/>
  <c r="X500" i="16" s="1"/>
  <c r="T500" i="16"/>
  <c r="Q500" i="16"/>
  <c r="R500" i="16" s="1"/>
  <c r="AS500" i="16" s="1"/>
  <c r="O500" i="16"/>
  <c r="E500" i="16"/>
  <c r="C500" i="16"/>
  <c r="AO499" i="16"/>
  <c r="AJ499" i="16"/>
  <c r="AE499" i="16"/>
  <c r="Z499" i="16"/>
  <c r="T499" i="16"/>
  <c r="AO498" i="16"/>
  <c r="AJ498" i="16"/>
  <c r="AE498" i="16"/>
  <c r="Z498" i="16"/>
  <c r="T498" i="16"/>
  <c r="AO497" i="16"/>
  <c r="AJ497" i="16"/>
  <c r="AI497" i="16" s="1"/>
  <c r="AH497" i="16" s="1"/>
  <c r="AE497" i="16"/>
  <c r="AD497" i="16" s="1"/>
  <c r="AC497" i="16" s="1"/>
  <c r="Z497" i="16"/>
  <c r="T497" i="16"/>
  <c r="Q497" i="16"/>
  <c r="O497" i="16"/>
  <c r="E497" i="16"/>
  <c r="C497" i="16"/>
  <c r="AO496" i="16"/>
  <c r="AJ496" i="16"/>
  <c r="AE496" i="16"/>
  <c r="Z496" i="16"/>
  <c r="T496" i="16"/>
  <c r="AO495" i="16"/>
  <c r="AJ495" i="16"/>
  <c r="AE495" i="16"/>
  <c r="Z495" i="16"/>
  <c r="T495" i="16"/>
  <c r="AS494" i="16"/>
  <c r="AT494" i="16" s="1"/>
  <c r="AO494" i="16"/>
  <c r="AN494" i="16" s="1"/>
  <c r="AM494" i="16" s="1"/>
  <c r="AJ494" i="16"/>
  <c r="AI494" i="16" s="1"/>
  <c r="AH494" i="16"/>
  <c r="AE494" i="16"/>
  <c r="AD494" i="16" s="1"/>
  <c r="AC494" i="16" s="1"/>
  <c r="Z494" i="16"/>
  <c r="Y494" i="16"/>
  <c r="X494" i="16" s="1"/>
  <c r="T494" i="16"/>
  <c r="Q494" i="16"/>
  <c r="R494" i="16" s="1"/>
  <c r="O494" i="16"/>
  <c r="E494" i="16"/>
  <c r="C494" i="16"/>
  <c r="AO493" i="16"/>
  <c r="AJ493" i="16"/>
  <c r="AE493" i="16"/>
  <c r="Z493" i="16"/>
  <c r="T493" i="16"/>
  <c r="AO492" i="16"/>
  <c r="AJ492" i="16"/>
  <c r="AE492" i="16"/>
  <c r="Z492" i="16"/>
  <c r="T492" i="16"/>
  <c r="AO491" i="16"/>
  <c r="AN491" i="16" s="1"/>
  <c r="AM491" i="16" s="1"/>
  <c r="AJ491" i="16"/>
  <c r="AI491" i="16"/>
  <c r="AH491" i="16" s="1"/>
  <c r="AE491" i="16"/>
  <c r="AD491" i="16"/>
  <c r="AC491" i="16" s="1"/>
  <c r="Z491" i="16"/>
  <c r="T491" i="16"/>
  <c r="U491" i="16" s="1"/>
  <c r="Q491" i="16"/>
  <c r="O491" i="16"/>
  <c r="E491" i="16"/>
  <c r="C491" i="16"/>
  <c r="AO490" i="16"/>
  <c r="AJ490" i="16"/>
  <c r="AE490" i="16"/>
  <c r="Z490" i="16"/>
  <c r="T490" i="16"/>
  <c r="AO489" i="16"/>
  <c r="AJ489" i="16"/>
  <c r="AI488" i="16" s="1"/>
  <c r="AH488" i="16" s="1"/>
  <c r="AE489" i="16"/>
  <c r="AD488" i="16" s="1"/>
  <c r="AC488" i="16" s="1"/>
  <c r="Z489" i="16"/>
  <c r="T489" i="16"/>
  <c r="AO488" i="16"/>
  <c r="AJ488" i="16"/>
  <c r="AE488" i="16"/>
  <c r="Z488" i="16"/>
  <c r="T488" i="16"/>
  <c r="R488" i="16"/>
  <c r="AS488" i="16" s="1"/>
  <c r="AT488" i="16" s="1"/>
  <c r="Q488" i="16"/>
  <c r="O488" i="16"/>
  <c r="E488" i="16"/>
  <c r="C488" i="16"/>
  <c r="AO487" i="16"/>
  <c r="AJ487" i="16"/>
  <c r="AE487" i="16"/>
  <c r="Z487" i="16"/>
  <c r="T487" i="16"/>
  <c r="AO486" i="16"/>
  <c r="AJ486" i="16"/>
  <c r="AE486" i="16"/>
  <c r="Z486" i="16"/>
  <c r="T486" i="16"/>
  <c r="AS485" i="16"/>
  <c r="AT485" i="16" s="1"/>
  <c r="AO485" i="16"/>
  <c r="AN485" i="16" s="1"/>
  <c r="AM485" i="16" s="1"/>
  <c r="AJ485" i="16"/>
  <c r="AE485" i="16"/>
  <c r="Z485" i="16"/>
  <c r="T485" i="16"/>
  <c r="R485" i="16"/>
  <c r="Q485" i="16"/>
  <c r="O485" i="16"/>
  <c r="E485" i="16"/>
  <c r="C485" i="16"/>
  <c r="AO484" i="16"/>
  <c r="AJ484" i="16"/>
  <c r="AE484" i="16"/>
  <c r="Z484" i="16"/>
  <c r="T484" i="16"/>
  <c r="AO483" i="16"/>
  <c r="AJ483" i="16"/>
  <c r="AI482" i="16" s="1"/>
  <c r="AH482" i="16" s="1"/>
  <c r="AE483" i="16"/>
  <c r="Z483" i="16"/>
  <c r="T483" i="16"/>
  <c r="AO482" i="16"/>
  <c r="AN482" i="16" s="1"/>
  <c r="AM482" i="16" s="1"/>
  <c r="AJ482" i="16"/>
  <c r="AE482" i="16"/>
  <c r="AD482" i="16" s="1"/>
  <c r="AC482" i="16" s="1"/>
  <c r="Z482" i="16"/>
  <c r="T482" i="16"/>
  <c r="R482" i="16"/>
  <c r="AS482" i="16" s="1"/>
  <c r="AT482" i="16" s="1"/>
  <c r="Q482" i="16"/>
  <c r="O482" i="16"/>
  <c r="E482" i="16"/>
  <c r="C482" i="16"/>
  <c r="AO481" i="16"/>
  <c r="AJ481" i="16"/>
  <c r="AE481" i="16"/>
  <c r="Z481" i="16"/>
  <c r="T481" i="16"/>
  <c r="AO480" i="16"/>
  <c r="AJ480" i="16"/>
  <c r="AE480" i="16"/>
  <c r="Z480" i="16"/>
  <c r="T480" i="16"/>
  <c r="U479" i="16" s="1"/>
  <c r="AS479" i="16"/>
  <c r="AT479" i="16" s="1"/>
  <c r="AO479" i="16"/>
  <c r="AN479" i="16"/>
  <c r="AM479" i="16" s="1"/>
  <c r="AJ479" i="16"/>
  <c r="AE479" i="16"/>
  <c r="Z479" i="16"/>
  <c r="T479" i="16"/>
  <c r="Q479" i="16"/>
  <c r="R479" i="16" s="1"/>
  <c r="O479" i="16"/>
  <c r="E479" i="16"/>
  <c r="C479" i="16"/>
  <c r="AO478" i="16"/>
  <c r="AJ478" i="16"/>
  <c r="AE478" i="16"/>
  <c r="Z478" i="16"/>
  <c r="T478" i="16"/>
  <c r="AO477" i="16"/>
  <c r="AJ477" i="16"/>
  <c r="AE477" i="16"/>
  <c r="Z477" i="16"/>
  <c r="T477" i="16"/>
  <c r="AO476" i="16"/>
  <c r="AN476" i="16" s="1"/>
  <c r="AM476" i="16" s="1"/>
  <c r="AJ476" i="16"/>
  <c r="AI476" i="16"/>
  <c r="AH476" i="16" s="1"/>
  <c r="AE476" i="16"/>
  <c r="Z476" i="16"/>
  <c r="T476" i="16"/>
  <c r="Q476" i="16"/>
  <c r="O476" i="16"/>
  <c r="R476" i="16" s="1"/>
  <c r="AS476" i="16" s="1"/>
  <c r="AT476" i="16" s="1"/>
  <c r="E476" i="16"/>
  <c r="C476" i="16"/>
  <c r="AO475" i="16"/>
  <c r="AJ475" i="16"/>
  <c r="AE475" i="16"/>
  <c r="Z475" i="16"/>
  <c r="T475" i="16"/>
  <c r="AO474" i="16"/>
  <c r="AJ474" i="16"/>
  <c r="AE474" i="16"/>
  <c r="Z474" i="16"/>
  <c r="T474" i="16"/>
  <c r="AO473" i="16"/>
  <c r="AN473" i="16"/>
  <c r="AM473" i="16"/>
  <c r="AJ473" i="16"/>
  <c r="AE473" i="16"/>
  <c r="Z473" i="16"/>
  <c r="T473" i="16"/>
  <c r="Q473" i="16"/>
  <c r="O473" i="16"/>
  <c r="E473" i="16"/>
  <c r="C473" i="16"/>
  <c r="AO472" i="16"/>
  <c r="AJ472" i="16"/>
  <c r="AE472" i="16"/>
  <c r="Z472" i="16"/>
  <c r="T472" i="16"/>
  <c r="AO471" i="16"/>
  <c r="AN470" i="16" s="1"/>
  <c r="AM470" i="16" s="1"/>
  <c r="AJ471" i="16"/>
  <c r="AE471" i="16"/>
  <c r="Z471" i="16"/>
  <c r="T471" i="16"/>
  <c r="AS470" i="16"/>
  <c r="AT470" i="16" s="1"/>
  <c r="AO470" i="16"/>
  <c r="AJ470" i="16"/>
  <c r="AE470" i="16"/>
  <c r="Z470" i="16"/>
  <c r="T470" i="16"/>
  <c r="Q470" i="16"/>
  <c r="R470" i="16" s="1"/>
  <c r="O470" i="16"/>
  <c r="E470" i="16"/>
  <c r="C470" i="16"/>
  <c r="AO469" i="16"/>
  <c r="AJ469" i="16"/>
  <c r="AE469" i="16"/>
  <c r="Z469" i="16"/>
  <c r="T469" i="16"/>
  <c r="AO468" i="16"/>
  <c r="AJ468" i="16"/>
  <c r="AE468" i="16"/>
  <c r="Z468" i="16"/>
  <c r="T468" i="16"/>
  <c r="AQ467" i="16"/>
  <c r="AR467" i="16" s="1"/>
  <c r="AO467" i="16"/>
  <c r="AN467" i="16" s="1"/>
  <c r="AM467" i="16" s="1"/>
  <c r="AJ467" i="16"/>
  <c r="AI467" i="16" s="1"/>
  <c r="AH467" i="16" s="1"/>
  <c r="AE467" i="16"/>
  <c r="Z467" i="16"/>
  <c r="T467" i="16"/>
  <c r="U467" i="16" s="1"/>
  <c r="V467" i="16" s="1"/>
  <c r="Q467" i="16"/>
  <c r="O467" i="16"/>
  <c r="E467" i="16"/>
  <c r="C467" i="16"/>
  <c r="AO466" i="16"/>
  <c r="AJ466" i="16"/>
  <c r="AE466" i="16"/>
  <c r="Z466" i="16"/>
  <c r="T466" i="16"/>
  <c r="AO465" i="16"/>
  <c r="AJ465" i="16"/>
  <c r="AE465" i="16"/>
  <c r="Z465" i="16"/>
  <c r="T465" i="16"/>
  <c r="AO464" i="16"/>
  <c r="AN464" i="16"/>
  <c r="AM464" i="16" s="1"/>
  <c r="AJ464" i="16"/>
  <c r="AE464" i="16"/>
  <c r="Z464" i="16"/>
  <c r="Y464" i="16" s="1"/>
  <c r="X464" i="16" s="1"/>
  <c r="T464" i="16"/>
  <c r="Q464" i="16"/>
  <c r="O464" i="16"/>
  <c r="E464" i="16"/>
  <c r="C464" i="16"/>
  <c r="AO463" i="16"/>
  <c r="AJ463" i="16"/>
  <c r="AE463" i="16"/>
  <c r="Z463" i="16"/>
  <c r="T463" i="16"/>
  <c r="AO462" i="16"/>
  <c r="AJ462" i="16"/>
  <c r="AE462" i="16"/>
  <c r="Z462" i="16"/>
  <c r="T462" i="16"/>
  <c r="AS461" i="16"/>
  <c r="AT461" i="16" s="1"/>
  <c r="AO461" i="16"/>
  <c r="AN461" i="16" s="1"/>
  <c r="AM461" i="16" s="1"/>
  <c r="AJ461" i="16"/>
  <c r="AE461" i="16"/>
  <c r="Z461" i="16"/>
  <c r="T461" i="16"/>
  <c r="R461" i="16"/>
  <c r="Q461" i="16"/>
  <c r="O461" i="16"/>
  <c r="E461" i="16"/>
  <c r="C461" i="16"/>
  <c r="AO460" i="16"/>
  <c r="AJ460" i="16"/>
  <c r="AE460" i="16"/>
  <c r="AD458" i="16" s="1"/>
  <c r="AC458" i="16" s="1"/>
  <c r="Z460" i="16"/>
  <c r="Y458" i="16" s="1"/>
  <c r="X458" i="16" s="1"/>
  <c r="T460" i="16"/>
  <c r="AO459" i="16"/>
  <c r="AJ459" i="16"/>
  <c r="AE459" i="16"/>
  <c r="Z459" i="16"/>
  <c r="T459" i="16"/>
  <c r="AO458" i="16"/>
  <c r="AJ458" i="16"/>
  <c r="AE458" i="16"/>
  <c r="Z458" i="16"/>
  <c r="T458" i="16"/>
  <c r="U458" i="16" s="1"/>
  <c r="Q458" i="16"/>
  <c r="O458" i="16"/>
  <c r="R458" i="16" s="1"/>
  <c r="AS458" i="16" s="1"/>
  <c r="AT458" i="16" s="1"/>
  <c r="E458" i="16"/>
  <c r="C458" i="16"/>
  <c r="AO457" i="16"/>
  <c r="AN455" i="16" s="1"/>
  <c r="AM455" i="16" s="1"/>
  <c r="AJ457" i="16"/>
  <c r="AE457" i="16"/>
  <c r="Z457" i="16"/>
  <c r="T457" i="16"/>
  <c r="AO456" i="16"/>
  <c r="AJ456" i="16"/>
  <c r="AE456" i="16"/>
  <c r="AD455" i="16" s="1"/>
  <c r="AC455" i="16" s="1"/>
  <c r="Z456" i="16"/>
  <c r="Y455" i="16" s="1"/>
  <c r="X455" i="16" s="1"/>
  <c r="T456" i="16"/>
  <c r="AO455" i="16"/>
  <c r="AJ455" i="16"/>
  <c r="AE455" i="16"/>
  <c r="Z455" i="16"/>
  <c r="T455" i="16"/>
  <c r="Q455" i="16"/>
  <c r="O455" i="16"/>
  <c r="E455" i="16"/>
  <c r="C455" i="16"/>
  <c r="AO454" i="16"/>
  <c r="AJ454" i="16"/>
  <c r="AE454" i="16"/>
  <c r="Z454" i="16"/>
  <c r="T454" i="16"/>
  <c r="AO453" i="16"/>
  <c r="AN452" i="16" s="1"/>
  <c r="AM452" i="16" s="1"/>
  <c r="AJ453" i="16"/>
  <c r="AE453" i="16"/>
  <c r="Z453" i="16"/>
  <c r="T453" i="16"/>
  <c r="AO452" i="16"/>
  <c r="AJ452" i="16"/>
  <c r="AE452" i="16"/>
  <c r="Z452" i="16"/>
  <c r="T452" i="16"/>
  <c r="Q452" i="16"/>
  <c r="R452" i="16" s="1"/>
  <c r="AS452" i="16" s="1"/>
  <c r="AT452" i="16" s="1"/>
  <c r="O452" i="16"/>
  <c r="E452" i="16"/>
  <c r="C452" i="16"/>
  <c r="AO451" i="16"/>
  <c r="AJ451" i="16"/>
  <c r="AE451" i="16"/>
  <c r="Z451" i="16"/>
  <c r="T451" i="16"/>
  <c r="AO450" i="16"/>
  <c r="AJ450" i="16"/>
  <c r="AE450" i="16"/>
  <c r="Z450" i="16"/>
  <c r="T450" i="16"/>
  <c r="AO449" i="16"/>
  <c r="AN449" i="16"/>
  <c r="AM449" i="16" s="1"/>
  <c r="AJ449" i="16"/>
  <c r="AI449" i="16"/>
  <c r="AH449" i="16" s="1"/>
  <c r="AE449" i="16"/>
  <c r="AD449" i="16" s="1"/>
  <c r="AC449" i="16" s="1"/>
  <c r="Z449" i="16"/>
  <c r="Y449" i="16" s="1"/>
  <c r="X449" i="16" s="1"/>
  <c r="T449" i="16"/>
  <c r="R449" i="16"/>
  <c r="AS449" i="16" s="1"/>
  <c r="AT449" i="16" s="1"/>
  <c r="Q449" i="16"/>
  <c r="O449" i="16"/>
  <c r="E449" i="16"/>
  <c r="C449" i="16"/>
  <c r="AO448" i="16"/>
  <c r="AJ448" i="16"/>
  <c r="AE448" i="16"/>
  <c r="Z448" i="16"/>
  <c r="T448" i="16"/>
  <c r="AO447" i="16"/>
  <c r="AN446" i="16" s="1"/>
  <c r="AM446" i="16" s="1"/>
  <c r="AJ447" i="16"/>
  <c r="AE447" i="16"/>
  <c r="Z447" i="16"/>
  <c r="T447" i="16"/>
  <c r="U446" i="16" s="1"/>
  <c r="V446" i="16" s="1"/>
  <c r="AQ446" i="16"/>
  <c r="AR446" i="16" s="1"/>
  <c r="AO446" i="16"/>
  <c r="AJ446" i="16"/>
  <c r="AE446" i="16"/>
  <c r="AD446" i="16"/>
  <c r="AC446" i="16" s="1"/>
  <c r="Z446" i="16"/>
  <c r="Y446" i="16" s="1"/>
  <c r="X446" i="16" s="1"/>
  <c r="T446" i="16"/>
  <c r="Q446" i="16"/>
  <c r="O446" i="16"/>
  <c r="R446" i="16" s="1"/>
  <c r="AS446" i="16" s="1"/>
  <c r="AT446" i="16" s="1"/>
  <c r="E446" i="16"/>
  <c r="C446" i="16"/>
  <c r="AO445" i="16"/>
  <c r="AJ445" i="16"/>
  <c r="AE445" i="16"/>
  <c r="Z445" i="16"/>
  <c r="T445" i="16"/>
  <c r="AO444" i="16"/>
  <c r="AN443" i="16" s="1"/>
  <c r="AJ444" i="16"/>
  <c r="AE444" i="16"/>
  <c r="Z444" i="16"/>
  <c r="T444" i="16"/>
  <c r="AS443" i="16"/>
  <c r="AT443" i="16" s="1"/>
  <c r="AO443" i="16"/>
  <c r="AM443" i="16"/>
  <c r="AJ443" i="16"/>
  <c r="AE443" i="16"/>
  <c r="AD443" i="16" s="1"/>
  <c r="AC443" i="16" s="1"/>
  <c r="Z443" i="16"/>
  <c r="Y443" i="16" s="1"/>
  <c r="X443" i="16" s="1"/>
  <c r="T443" i="16"/>
  <c r="U443" i="16" s="1"/>
  <c r="AQ443" i="16" s="1"/>
  <c r="AR443" i="16" s="1"/>
  <c r="R443" i="16"/>
  <c r="Q443" i="16"/>
  <c r="O443" i="16"/>
  <c r="E443" i="16"/>
  <c r="C443" i="16"/>
  <c r="AO442" i="16"/>
  <c r="AJ442" i="16"/>
  <c r="AE442" i="16"/>
  <c r="Z442" i="16"/>
  <c r="T442" i="16"/>
  <c r="AO441" i="16"/>
  <c r="AJ441" i="16"/>
  <c r="AE441" i="16"/>
  <c r="Z441" i="16"/>
  <c r="T441" i="16"/>
  <c r="AO440" i="16"/>
  <c r="AN440" i="16"/>
  <c r="AM440" i="16"/>
  <c r="AJ440" i="16"/>
  <c r="AI440" i="16"/>
  <c r="AH440" i="16" s="1"/>
  <c r="AE440" i="16"/>
  <c r="Z440" i="16"/>
  <c r="Y440" i="16" s="1"/>
  <c r="X440" i="16" s="1"/>
  <c r="T440" i="16"/>
  <c r="Q440" i="16"/>
  <c r="R440" i="16" s="1"/>
  <c r="AS440" i="16" s="1"/>
  <c r="AT440" i="16" s="1"/>
  <c r="O440" i="16"/>
  <c r="E440" i="16"/>
  <c r="C440" i="16"/>
  <c r="AO439" i="16"/>
  <c r="AJ439" i="16"/>
  <c r="AE439" i="16"/>
  <c r="Z439" i="16"/>
  <c r="T439" i="16"/>
  <c r="AO438" i="16"/>
  <c r="AN437" i="16" s="1"/>
  <c r="AJ438" i="16"/>
  <c r="AE438" i="16"/>
  <c r="Z438" i="16"/>
  <c r="T438" i="16"/>
  <c r="AO437" i="16"/>
  <c r="AM437" i="16"/>
  <c r="AJ437" i="16"/>
  <c r="AE437" i="16"/>
  <c r="Z437" i="16"/>
  <c r="Y437" i="16" s="1"/>
  <c r="X437" i="16"/>
  <c r="T437" i="16"/>
  <c r="R437" i="16"/>
  <c r="AS437" i="16" s="1"/>
  <c r="AT437" i="16" s="1"/>
  <c r="Q437" i="16"/>
  <c r="O437" i="16"/>
  <c r="E437" i="16"/>
  <c r="C437" i="16"/>
  <c r="AO436" i="16"/>
  <c r="AJ436" i="16"/>
  <c r="AE436" i="16"/>
  <c r="Z436" i="16"/>
  <c r="T436" i="16"/>
  <c r="AO435" i="16"/>
  <c r="AN434" i="16" s="1"/>
  <c r="AM434" i="16" s="1"/>
  <c r="AJ435" i="16"/>
  <c r="AE435" i="16"/>
  <c r="Z435" i="16"/>
  <c r="T435" i="16"/>
  <c r="AS434" i="16"/>
  <c r="AT434" i="16" s="1"/>
  <c r="AO434" i="16"/>
  <c r="AJ434" i="16"/>
  <c r="AE434" i="16"/>
  <c r="AD434" i="16"/>
  <c r="AC434" i="16" s="1"/>
  <c r="Z434" i="16"/>
  <c r="Y434" i="16"/>
  <c r="X434" i="16" s="1"/>
  <c r="T434" i="16"/>
  <c r="Q434" i="16"/>
  <c r="R434" i="16" s="1"/>
  <c r="O434" i="16"/>
  <c r="E434" i="16"/>
  <c r="C434" i="16"/>
  <c r="AO433" i="16"/>
  <c r="AJ433" i="16"/>
  <c r="AE433" i="16"/>
  <c r="Z433" i="16"/>
  <c r="T433" i="16"/>
  <c r="AO432" i="16"/>
  <c r="AJ432" i="16"/>
  <c r="AE432" i="16"/>
  <c r="Z432" i="16"/>
  <c r="Y431" i="16" s="1"/>
  <c r="X431" i="16" s="1"/>
  <c r="T432" i="16"/>
  <c r="AO431" i="16"/>
  <c r="AJ431" i="16"/>
  <c r="AE431" i="16"/>
  <c r="Z431" i="16"/>
  <c r="T431" i="16"/>
  <c r="R431" i="16"/>
  <c r="AS431" i="16" s="1"/>
  <c r="AT431" i="16" s="1"/>
  <c r="Q431" i="16"/>
  <c r="O431" i="16"/>
  <c r="E431" i="16"/>
  <c r="C431" i="16"/>
  <c r="AO430" i="16"/>
  <c r="AJ430" i="16"/>
  <c r="AE430" i="16"/>
  <c r="Z430" i="16"/>
  <c r="T430" i="16"/>
  <c r="AO429" i="16"/>
  <c r="AJ429" i="16"/>
  <c r="AE429" i="16"/>
  <c r="AD428" i="16" s="1"/>
  <c r="AC428" i="16" s="1"/>
  <c r="Z429" i="16"/>
  <c r="Y428" i="16" s="1"/>
  <c r="X428" i="16" s="1"/>
  <c r="T429" i="16"/>
  <c r="U428" i="16" s="1"/>
  <c r="AQ428" i="16" s="1"/>
  <c r="AR428" i="16" s="1"/>
  <c r="AO428" i="16"/>
  <c r="AN428" i="16" s="1"/>
  <c r="AM428" i="16" s="1"/>
  <c r="AJ428" i="16"/>
  <c r="AE428" i="16"/>
  <c r="Z428" i="16"/>
  <c r="T428" i="16"/>
  <c r="Q428" i="16"/>
  <c r="R428" i="16" s="1"/>
  <c r="AS428" i="16" s="1"/>
  <c r="AT428" i="16" s="1"/>
  <c r="O428" i="16"/>
  <c r="E428" i="16"/>
  <c r="C428" i="16"/>
  <c r="AO427" i="16"/>
  <c r="AJ427" i="16"/>
  <c r="AE427" i="16"/>
  <c r="AD425" i="16" s="1"/>
  <c r="AC425" i="16" s="1"/>
  <c r="Z427" i="16"/>
  <c r="T427" i="16"/>
  <c r="AO426" i="16"/>
  <c r="AJ426" i="16"/>
  <c r="AE426" i="16"/>
  <c r="Z426" i="16"/>
  <c r="T426" i="16"/>
  <c r="AS425" i="16"/>
  <c r="AT425" i="16" s="1"/>
  <c r="AQ425" i="16"/>
  <c r="AR425" i="16" s="1"/>
  <c r="AO425" i="16"/>
  <c r="AN425" i="16"/>
  <c r="AM425" i="16"/>
  <c r="AJ425" i="16"/>
  <c r="AE425" i="16"/>
  <c r="Z425" i="16"/>
  <c r="T425" i="16"/>
  <c r="U425" i="16" s="1"/>
  <c r="V425" i="16" s="1"/>
  <c r="R425" i="16"/>
  <c r="Q425" i="16"/>
  <c r="O425" i="16"/>
  <c r="E425" i="16"/>
  <c r="C425" i="16"/>
  <c r="AO424" i="16"/>
  <c r="AJ424" i="16"/>
  <c r="AE424" i="16"/>
  <c r="AD422" i="16" s="1"/>
  <c r="AC422" i="16" s="1"/>
  <c r="Z424" i="16"/>
  <c r="T424" i="16"/>
  <c r="AO423" i="16"/>
  <c r="AN422" i="16" s="1"/>
  <c r="AM422" i="16" s="1"/>
  <c r="AJ423" i="16"/>
  <c r="AE423" i="16"/>
  <c r="Z423" i="16"/>
  <c r="T423" i="16"/>
  <c r="AT422" i="16"/>
  <c r="AO422" i="16"/>
  <c r="AJ422" i="16"/>
  <c r="AI422" i="16" s="1"/>
  <c r="AH422" i="16" s="1"/>
  <c r="AE422" i="16"/>
  <c r="Z422" i="16"/>
  <c r="Y422" i="16" s="1"/>
  <c r="X422" i="16" s="1"/>
  <c r="T422" i="16"/>
  <c r="R422" i="16"/>
  <c r="AS422" i="16" s="1"/>
  <c r="Q422" i="16"/>
  <c r="O422" i="16"/>
  <c r="E422" i="16"/>
  <c r="C422" i="16"/>
  <c r="AO421" i="16"/>
  <c r="AJ421" i="16"/>
  <c r="AE421" i="16"/>
  <c r="Z421" i="16"/>
  <c r="T421" i="16"/>
  <c r="U419" i="16" s="1"/>
  <c r="AO420" i="16"/>
  <c r="AJ420" i="16"/>
  <c r="AE420" i="16"/>
  <c r="Z420" i="16"/>
  <c r="T420" i="16"/>
  <c r="AO419" i="16"/>
  <c r="AN419" i="16"/>
  <c r="AM419" i="16" s="1"/>
  <c r="AJ419" i="16"/>
  <c r="AE419" i="16"/>
  <c r="AD419" i="16"/>
  <c r="AC419" i="16" s="1"/>
  <c r="Z419" i="16"/>
  <c r="T419" i="16"/>
  <c r="Q419" i="16"/>
  <c r="R419" i="16" s="1"/>
  <c r="AS419" i="16" s="1"/>
  <c r="AT419" i="16" s="1"/>
  <c r="O419" i="16"/>
  <c r="E419" i="16"/>
  <c r="C419" i="16"/>
  <c r="AO418" i="16"/>
  <c r="AJ418" i="16"/>
  <c r="AE418" i="16"/>
  <c r="Z418" i="16"/>
  <c r="T418" i="16"/>
  <c r="AO417" i="16"/>
  <c r="AJ417" i="16"/>
  <c r="AE417" i="16"/>
  <c r="Z417" i="16"/>
  <c r="T417" i="16"/>
  <c r="AO416" i="16"/>
  <c r="AN416" i="16"/>
  <c r="AM416" i="16" s="1"/>
  <c r="AJ416" i="16"/>
  <c r="AE416" i="16"/>
  <c r="Z416" i="16"/>
  <c r="Y416" i="16"/>
  <c r="X416" i="16" s="1"/>
  <c r="T416" i="16"/>
  <c r="U416" i="16" s="1"/>
  <c r="Q416" i="16"/>
  <c r="O416" i="16"/>
  <c r="E416" i="16"/>
  <c r="C416" i="16"/>
  <c r="AO415" i="16"/>
  <c r="AJ415" i="16"/>
  <c r="AE415" i="16"/>
  <c r="Z415" i="16"/>
  <c r="T415" i="16"/>
  <c r="AO414" i="16"/>
  <c r="AJ414" i="16"/>
  <c r="AI413" i="16" s="1"/>
  <c r="AH413" i="16" s="1"/>
  <c r="AE414" i="16"/>
  <c r="Z414" i="16"/>
  <c r="T414" i="16"/>
  <c r="AO413" i="16"/>
  <c r="AN413" i="16"/>
  <c r="AM413" i="16" s="1"/>
  <c r="AJ413" i="16"/>
  <c r="AE413" i="16"/>
  <c r="Z413" i="16"/>
  <c r="Y413" i="16"/>
  <c r="X413" i="16" s="1"/>
  <c r="T413" i="16"/>
  <c r="Q413" i="16"/>
  <c r="O413" i="16"/>
  <c r="R413" i="16" s="1"/>
  <c r="AS413" i="16" s="1"/>
  <c r="AT413" i="16" s="1"/>
  <c r="E413" i="16"/>
  <c r="C413" i="16"/>
  <c r="AO412" i="16"/>
  <c r="AN410" i="16" s="1"/>
  <c r="AM410" i="16" s="1"/>
  <c r="AJ412" i="16"/>
  <c r="AI410" i="16" s="1"/>
  <c r="AH410" i="16" s="1"/>
  <c r="AE412" i="16"/>
  <c r="Z412" i="16"/>
  <c r="T412" i="16"/>
  <c r="AO411" i="16"/>
  <c r="AJ411" i="16"/>
  <c r="AE411" i="16"/>
  <c r="AD410" i="16" s="1"/>
  <c r="AC410" i="16" s="1"/>
  <c r="Z411" i="16"/>
  <c r="Y410" i="16" s="1"/>
  <c r="X410" i="16" s="1"/>
  <c r="T411" i="16"/>
  <c r="AO410" i="16"/>
  <c r="AJ410" i="16"/>
  <c r="AE410" i="16"/>
  <c r="Z410" i="16"/>
  <c r="T410" i="16"/>
  <c r="Q410" i="16"/>
  <c r="O410" i="16"/>
  <c r="R410" i="16" s="1"/>
  <c r="AS410" i="16" s="1"/>
  <c r="AT410" i="16" s="1"/>
  <c r="E410" i="16"/>
  <c r="C410" i="16"/>
  <c r="AO409" i="16"/>
  <c r="AN407" i="16" s="1"/>
  <c r="AM407" i="16" s="1"/>
  <c r="AJ409" i="16"/>
  <c r="AE409" i="16"/>
  <c r="Z409" i="16"/>
  <c r="T409" i="16"/>
  <c r="AO408" i="16"/>
  <c r="AJ408" i="16"/>
  <c r="AE408" i="16"/>
  <c r="Z408" i="16"/>
  <c r="T408" i="16"/>
  <c r="U407" i="16" s="1"/>
  <c r="AO407" i="16"/>
  <c r="AJ407" i="16"/>
  <c r="AE407" i="16"/>
  <c r="Z407" i="16"/>
  <c r="T407" i="16"/>
  <c r="Q407" i="16"/>
  <c r="R407" i="16" s="1"/>
  <c r="AS407" i="16" s="1"/>
  <c r="AT407" i="16" s="1"/>
  <c r="O407" i="16"/>
  <c r="E407" i="16"/>
  <c r="C407" i="16"/>
  <c r="AO406" i="16"/>
  <c r="AJ406" i="16"/>
  <c r="AE406" i="16"/>
  <c r="Z406" i="16"/>
  <c r="T406" i="16"/>
  <c r="AO405" i="16"/>
  <c r="AJ405" i="16"/>
  <c r="AE405" i="16"/>
  <c r="Z405" i="16"/>
  <c r="T405" i="16"/>
  <c r="AO404" i="16"/>
  <c r="AN404" i="16" s="1"/>
  <c r="AM404" i="16"/>
  <c r="AJ404" i="16"/>
  <c r="AE404" i="16"/>
  <c r="Z404" i="16"/>
  <c r="T404" i="16"/>
  <c r="U404" i="16" s="1"/>
  <c r="R404" i="16"/>
  <c r="AS404" i="16" s="1"/>
  <c r="AT404" i="16" s="1"/>
  <c r="Q404" i="16"/>
  <c r="O404" i="16"/>
  <c r="E404" i="16"/>
  <c r="C404" i="16"/>
  <c r="AO403" i="16"/>
  <c r="AJ403" i="16"/>
  <c r="AE403" i="16"/>
  <c r="Z403" i="16"/>
  <c r="T403" i="16"/>
  <c r="AO402" i="16"/>
  <c r="AN401" i="16" s="1"/>
  <c r="AJ402" i="16"/>
  <c r="AI401" i="16" s="1"/>
  <c r="AH401" i="16" s="1"/>
  <c r="AE402" i="16"/>
  <c r="Z402" i="16"/>
  <c r="T402" i="16"/>
  <c r="AT401" i="16"/>
  <c r="AO401" i="16"/>
  <c r="AM401" i="16"/>
  <c r="AJ401" i="16"/>
  <c r="AE401" i="16"/>
  <c r="Z401" i="16"/>
  <c r="T401" i="16"/>
  <c r="U401" i="16" s="1"/>
  <c r="AQ401" i="16" s="1"/>
  <c r="AR401" i="16" s="1"/>
  <c r="R401" i="16"/>
  <c r="AS401" i="16" s="1"/>
  <c r="Q401" i="16"/>
  <c r="O401" i="16"/>
  <c r="E401" i="16"/>
  <c r="C401" i="16"/>
  <c r="AO400" i="16"/>
  <c r="AJ400" i="16"/>
  <c r="AE400" i="16"/>
  <c r="AD398" i="16" s="1"/>
  <c r="AC398" i="16" s="1"/>
  <c r="Z400" i="16"/>
  <c r="Y398" i="16" s="1"/>
  <c r="X398" i="16" s="1"/>
  <c r="T400" i="16"/>
  <c r="U398" i="16" s="1"/>
  <c r="AO399" i="16"/>
  <c r="AJ399" i="16"/>
  <c r="AE399" i="16"/>
  <c r="Z399" i="16"/>
  <c r="T399" i="16"/>
  <c r="AO398" i="16"/>
  <c r="AN398" i="16"/>
  <c r="AM398" i="16"/>
  <c r="AJ398" i="16"/>
  <c r="AE398" i="16"/>
  <c r="Z398" i="16"/>
  <c r="T398" i="16"/>
  <c r="Q398" i="16"/>
  <c r="R398" i="16" s="1"/>
  <c r="AS398" i="16" s="1"/>
  <c r="AT398" i="16" s="1"/>
  <c r="O398" i="16"/>
  <c r="E398" i="16"/>
  <c r="C398" i="16"/>
  <c r="AO397" i="16"/>
  <c r="AJ397" i="16"/>
  <c r="AE397" i="16"/>
  <c r="Z397" i="16"/>
  <c r="Y395" i="16" s="1"/>
  <c r="X395" i="16" s="1"/>
  <c r="T397" i="16"/>
  <c r="AO396" i="16"/>
  <c r="AJ396" i="16"/>
  <c r="AE396" i="16"/>
  <c r="Z396" i="16"/>
  <c r="T396" i="16"/>
  <c r="AO395" i="16"/>
  <c r="AJ395" i="16"/>
  <c r="AE395" i="16"/>
  <c r="Z395" i="16"/>
  <c r="T395" i="16"/>
  <c r="U395" i="16" s="1"/>
  <c r="Q395" i="16"/>
  <c r="O395" i="16"/>
  <c r="R395" i="16" s="1"/>
  <c r="AS395" i="16" s="1"/>
  <c r="AT395" i="16" s="1"/>
  <c r="E395" i="16"/>
  <c r="C395" i="16"/>
  <c r="AO394" i="16"/>
  <c r="AJ394" i="16"/>
  <c r="AE394" i="16"/>
  <c r="Z394" i="16"/>
  <c r="T394" i="16"/>
  <c r="AO393" i="16"/>
  <c r="AJ393" i="16"/>
  <c r="AE393" i="16"/>
  <c r="AD392" i="16" s="1"/>
  <c r="AC392" i="16" s="1"/>
  <c r="Z393" i="16"/>
  <c r="Y392" i="16" s="1"/>
  <c r="X392" i="16" s="1"/>
  <c r="T393" i="16"/>
  <c r="AO392" i="16"/>
  <c r="AN392" i="16" s="1"/>
  <c r="AM392" i="16"/>
  <c r="AJ392" i="16"/>
  <c r="AE392" i="16"/>
  <c r="Z392" i="16"/>
  <c r="T392" i="16"/>
  <c r="Q392" i="16"/>
  <c r="O392" i="16"/>
  <c r="E392" i="16"/>
  <c r="C392" i="16"/>
  <c r="AO391" i="16"/>
  <c r="AJ391" i="16"/>
  <c r="AE391" i="16"/>
  <c r="Z391" i="16"/>
  <c r="T391" i="16"/>
  <c r="AO390" i="16"/>
  <c r="AJ390" i="16"/>
  <c r="AE390" i="16"/>
  <c r="AD389" i="16" s="1"/>
  <c r="AC389" i="16" s="1"/>
  <c r="Z390" i="16"/>
  <c r="T390" i="16"/>
  <c r="AO389" i="16"/>
  <c r="AN389" i="16" s="1"/>
  <c r="AM389" i="16"/>
  <c r="AJ389" i="16"/>
  <c r="AE389" i="16"/>
  <c r="Z389" i="16"/>
  <c r="Y389" i="16" s="1"/>
  <c r="X389" i="16" s="1"/>
  <c r="T389" i="16"/>
  <c r="U389" i="16" s="1"/>
  <c r="R389" i="16"/>
  <c r="AS389" i="16" s="1"/>
  <c r="AT389" i="16" s="1"/>
  <c r="Q389" i="16"/>
  <c r="O389" i="16"/>
  <c r="E389" i="16"/>
  <c r="C389" i="16"/>
  <c r="AO388" i="16"/>
  <c r="AJ388" i="16"/>
  <c r="AE388" i="16"/>
  <c r="Z388" i="16"/>
  <c r="T388" i="16"/>
  <c r="AO387" i="16"/>
  <c r="AJ387" i="16"/>
  <c r="AI386" i="16" s="1"/>
  <c r="AH386" i="16" s="1"/>
  <c r="AE387" i="16"/>
  <c r="Z387" i="16"/>
  <c r="Y386" i="16" s="1"/>
  <c r="X386" i="16" s="1"/>
  <c r="T387" i="16"/>
  <c r="AO386" i="16"/>
  <c r="AN386" i="16" s="1"/>
  <c r="AM386" i="16" s="1"/>
  <c r="AJ386" i="16"/>
  <c r="AE386" i="16"/>
  <c r="AD386" i="16" s="1"/>
  <c r="AC386" i="16" s="1"/>
  <c r="Z386" i="16"/>
  <c r="T386" i="16"/>
  <c r="Q386" i="16"/>
  <c r="R386" i="16" s="1"/>
  <c r="AS386" i="16" s="1"/>
  <c r="AT386" i="16" s="1"/>
  <c r="O386" i="16"/>
  <c r="E386" i="16"/>
  <c r="C386" i="16"/>
  <c r="AO385" i="16"/>
  <c r="AN383" i="16" s="1"/>
  <c r="AM383" i="16" s="1"/>
  <c r="AJ385" i="16"/>
  <c r="AE385" i="16"/>
  <c r="Z385" i="16"/>
  <c r="T385" i="16"/>
  <c r="AO384" i="16"/>
  <c r="AJ384" i="16"/>
  <c r="AE384" i="16"/>
  <c r="AD383" i="16" s="1"/>
  <c r="AC383" i="16" s="1"/>
  <c r="Z384" i="16"/>
  <c r="Y383" i="16" s="1"/>
  <c r="X383" i="16" s="1"/>
  <c r="T384" i="16"/>
  <c r="AS383" i="16"/>
  <c r="AT383" i="16" s="1"/>
  <c r="AO383" i="16"/>
  <c r="AJ383" i="16"/>
  <c r="AE383" i="16"/>
  <c r="Z383" i="16"/>
  <c r="T383" i="16"/>
  <c r="Q383" i="16"/>
  <c r="R383" i="16" s="1"/>
  <c r="O383" i="16"/>
  <c r="E383" i="16"/>
  <c r="C383" i="16"/>
  <c r="AO382" i="16"/>
  <c r="AJ382" i="16"/>
  <c r="AE382" i="16"/>
  <c r="Z382" i="16"/>
  <c r="T382" i="16"/>
  <c r="AO381" i="16"/>
  <c r="AJ381" i="16"/>
  <c r="AE381" i="16"/>
  <c r="Z381" i="16"/>
  <c r="T381" i="16"/>
  <c r="AO380" i="16"/>
  <c r="AN380" i="16"/>
  <c r="AM380" i="16" s="1"/>
  <c r="AJ380" i="16"/>
  <c r="AE380" i="16"/>
  <c r="Z380" i="16"/>
  <c r="Y380" i="16" s="1"/>
  <c r="X380" i="16" s="1"/>
  <c r="T380" i="16"/>
  <c r="Q380" i="16"/>
  <c r="O380" i="16"/>
  <c r="E380" i="16"/>
  <c r="C380" i="16"/>
  <c r="AO379" i="16"/>
  <c r="AJ379" i="16"/>
  <c r="AE379" i="16"/>
  <c r="Z379" i="16"/>
  <c r="T379" i="16"/>
  <c r="AO378" i="16"/>
  <c r="AJ378" i="16"/>
  <c r="AE378" i="16"/>
  <c r="Z378" i="16"/>
  <c r="T378" i="16"/>
  <c r="AO377" i="16"/>
  <c r="AN377" i="16" s="1"/>
  <c r="AM377" i="16" s="1"/>
  <c r="AJ377" i="16"/>
  <c r="AE377" i="16"/>
  <c r="AD377" i="16"/>
  <c r="AC377" i="16" s="1"/>
  <c r="Z377" i="16"/>
  <c r="Y377" i="16" s="1"/>
  <c r="X377" i="16" s="1"/>
  <c r="T377" i="16"/>
  <c r="U377" i="16" s="1"/>
  <c r="R377" i="16"/>
  <c r="AS377" i="16" s="1"/>
  <c r="AT377" i="16" s="1"/>
  <c r="Q377" i="16"/>
  <c r="O377" i="16"/>
  <c r="E377" i="16"/>
  <c r="C377" i="16"/>
  <c r="AO376" i="16"/>
  <c r="AJ376" i="16"/>
  <c r="AE376" i="16"/>
  <c r="Z376" i="16"/>
  <c r="T376" i="16"/>
  <c r="AO375" i="16"/>
  <c r="AJ375" i="16"/>
  <c r="AE375" i="16"/>
  <c r="Z375" i="16"/>
  <c r="T375" i="16"/>
  <c r="AO374" i="16"/>
  <c r="AN374" i="16"/>
  <c r="AM374" i="16" s="1"/>
  <c r="AJ374" i="16"/>
  <c r="AE374" i="16"/>
  <c r="Z374" i="16"/>
  <c r="T374" i="16"/>
  <c r="Q374" i="16"/>
  <c r="R374" i="16" s="1"/>
  <c r="AS374" i="16" s="1"/>
  <c r="AT374" i="16" s="1"/>
  <c r="O374" i="16"/>
  <c r="E374" i="16"/>
  <c r="C374" i="16"/>
  <c r="AO373" i="16"/>
  <c r="AJ373" i="16"/>
  <c r="AE373" i="16"/>
  <c r="Z373" i="16"/>
  <c r="T373" i="16"/>
  <c r="AO372" i="16"/>
  <c r="AJ372" i="16"/>
  <c r="AE372" i="16"/>
  <c r="Z372" i="16"/>
  <c r="T372" i="16"/>
  <c r="AO371" i="16"/>
  <c r="AN371" i="16" s="1"/>
  <c r="AM371" i="16"/>
  <c r="AJ371" i="16"/>
  <c r="AE371" i="16"/>
  <c r="Z371" i="16"/>
  <c r="T371" i="16"/>
  <c r="Q371" i="16"/>
  <c r="R371" i="16" s="1"/>
  <c r="AS371" i="16" s="1"/>
  <c r="AT371" i="16" s="1"/>
  <c r="O371" i="16"/>
  <c r="E371" i="16"/>
  <c r="C371" i="16"/>
  <c r="AO370" i="16"/>
  <c r="AJ370" i="16"/>
  <c r="AE370" i="16"/>
  <c r="Z370" i="16"/>
  <c r="T370" i="16"/>
  <c r="AO369" i="16"/>
  <c r="AJ369" i="16"/>
  <c r="AE369" i="16"/>
  <c r="Z369" i="16"/>
  <c r="T369" i="16"/>
  <c r="AO368" i="16"/>
  <c r="AN368" i="16"/>
  <c r="AM368" i="16"/>
  <c r="AJ368" i="16"/>
  <c r="AE368" i="16"/>
  <c r="Z368" i="16"/>
  <c r="T368" i="16"/>
  <c r="Q368" i="16"/>
  <c r="R368" i="16" s="1"/>
  <c r="AS368" i="16" s="1"/>
  <c r="AT368" i="16" s="1"/>
  <c r="O368" i="16"/>
  <c r="E368" i="16"/>
  <c r="C368" i="16"/>
  <c r="AO367" i="16"/>
  <c r="AN365" i="16" s="1"/>
  <c r="AM365" i="16" s="1"/>
  <c r="AJ367" i="16"/>
  <c r="AE367" i="16"/>
  <c r="Z367" i="16"/>
  <c r="T367" i="16"/>
  <c r="AO366" i="16"/>
  <c r="AJ366" i="16"/>
  <c r="AE366" i="16"/>
  <c r="Z366" i="16"/>
  <c r="T366" i="16"/>
  <c r="AO365" i="16"/>
  <c r="AJ365" i="16"/>
  <c r="AI365" i="16" s="1"/>
  <c r="AH365" i="16" s="1"/>
  <c r="AE365" i="16"/>
  <c r="Z365" i="16"/>
  <c r="T365" i="16"/>
  <c r="Q365" i="16"/>
  <c r="O365" i="16"/>
  <c r="E365" i="16"/>
  <c r="C365" i="16"/>
  <c r="AO364" i="16"/>
  <c r="AJ364" i="16"/>
  <c r="AE364" i="16"/>
  <c r="Z364" i="16"/>
  <c r="T364" i="16"/>
  <c r="AO363" i="16"/>
  <c r="AJ363" i="16"/>
  <c r="AE363" i="16"/>
  <c r="Z363" i="16"/>
  <c r="T363" i="16"/>
  <c r="AO362" i="16"/>
  <c r="AN362" i="16"/>
  <c r="AM362" i="16" s="1"/>
  <c r="AJ362" i="16"/>
  <c r="AI362" i="16" s="1"/>
  <c r="AH362" i="16" s="1"/>
  <c r="AE362" i="16"/>
  <c r="Z362" i="16"/>
  <c r="Y362" i="16"/>
  <c r="X362" i="16" s="1"/>
  <c r="T362" i="16"/>
  <c r="Q362" i="16"/>
  <c r="R362" i="16" s="1"/>
  <c r="AS362" i="16" s="1"/>
  <c r="AT362" i="16" s="1"/>
  <c r="O362" i="16"/>
  <c r="E362" i="16"/>
  <c r="C362" i="16"/>
  <c r="AO361" i="16"/>
  <c r="AJ361" i="16"/>
  <c r="AE361" i="16"/>
  <c r="Z361" i="16"/>
  <c r="T361" i="16"/>
  <c r="AO360" i="16"/>
  <c r="AJ360" i="16"/>
  <c r="AE360" i="16"/>
  <c r="Z360" i="16"/>
  <c r="T360" i="16"/>
  <c r="AO359" i="16"/>
  <c r="AN359" i="16" s="1"/>
  <c r="AM359" i="16"/>
  <c r="AJ359" i="16"/>
  <c r="AE359" i="16"/>
  <c r="Z359" i="16"/>
  <c r="Y359" i="16" s="1"/>
  <c r="X359" i="16" s="1"/>
  <c r="T359" i="16"/>
  <c r="R359" i="16"/>
  <c r="AS359" i="16" s="1"/>
  <c r="AT359" i="16" s="1"/>
  <c r="Q359" i="16"/>
  <c r="O359" i="16"/>
  <c r="E359" i="16"/>
  <c r="C359" i="16"/>
  <c r="AO358" i="16"/>
  <c r="AJ358" i="16"/>
  <c r="AE358" i="16"/>
  <c r="Z358" i="16"/>
  <c r="T358" i="16"/>
  <c r="AO357" i="16"/>
  <c r="AJ357" i="16"/>
  <c r="AE357" i="16"/>
  <c r="Z357" i="16"/>
  <c r="T357" i="16"/>
  <c r="AO356" i="16"/>
  <c r="AN356" i="16" s="1"/>
  <c r="AM356" i="16" s="1"/>
  <c r="AJ356" i="16"/>
  <c r="AE356" i="16"/>
  <c r="Z356" i="16"/>
  <c r="Y356" i="16" s="1"/>
  <c r="X356" i="16" s="1"/>
  <c r="T356" i="16"/>
  <c r="Q356" i="16"/>
  <c r="R356" i="16" s="1"/>
  <c r="AS356" i="16" s="1"/>
  <c r="AT356" i="16" s="1"/>
  <c r="O356" i="16"/>
  <c r="E356" i="16"/>
  <c r="C356" i="16"/>
  <c r="AO355" i="16"/>
  <c r="AJ355" i="16"/>
  <c r="AI353" i="16" s="1"/>
  <c r="AH353" i="16" s="1"/>
  <c r="AE355" i="16"/>
  <c r="Z355" i="16"/>
  <c r="Y353" i="16" s="1"/>
  <c r="X353" i="16" s="1"/>
  <c r="T355" i="16"/>
  <c r="AO354" i="16"/>
  <c r="AN353" i="16" s="1"/>
  <c r="AM353" i="16" s="1"/>
  <c r="AJ354" i="16"/>
  <c r="AE354" i="16"/>
  <c r="Z354" i="16"/>
  <c r="T354" i="16"/>
  <c r="AO353" i="16"/>
  <c r="AJ353" i="16"/>
  <c r="AE353" i="16"/>
  <c r="Z353" i="16"/>
  <c r="T353" i="16"/>
  <c r="R353" i="16"/>
  <c r="AS353" i="16" s="1"/>
  <c r="AT353" i="16" s="1"/>
  <c r="Q353" i="16"/>
  <c r="O353" i="16"/>
  <c r="E353" i="16"/>
  <c r="C353" i="16"/>
  <c r="AO352" i="16"/>
  <c r="AJ352" i="16"/>
  <c r="AI350" i="16" s="1"/>
  <c r="AH350" i="16" s="1"/>
  <c r="AE352" i="16"/>
  <c r="Z352" i="16"/>
  <c r="T352" i="16"/>
  <c r="AO351" i="16"/>
  <c r="AJ351" i="16"/>
  <c r="AE351" i="16"/>
  <c r="Z351" i="16"/>
  <c r="T351" i="16"/>
  <c r="AS350" i="16"/>
  <c r="AT350" i="16" s="1"/>
  <c r="AO350" i="16"/>
  <c r="AN350" i="16" s="1"/>
  <c r="AM350" i="16"/>
  <c r="AJ350" i="16"/>
  <c r="AE350" i="16"/>
  <c r="Z350" i="16"/>
  <c r="T350" i="16"/>
  <c r="Q350" i="16"/>
  <c r="R350" i="16" s="1"/>
  <c r="O350" i="16"/>
  <c r="E350" i="16"/>
  <c r="C350" i="16"/>
  <c r="AO349" i="16"/>
  <c r="AJ349" i="16"/>
  <c r="AE349" i="16"/>
  <c r="Z349" i="16"/>
  <c r="T349" i="16"/>
  <c r="AO348" i="16"/>
  <c r="AJ348" i="16"/>
  <c r="AE348" i="16"/>
  <c r="Z348" i="16"/>
  <c r="T348" i="16"/>
  <c r="AO347" i="16"/>
  <c r="AN347" i="16" s="1"/>
  <c r="AM347" i="16" s="1"/>
  <c r="AJ347" i="16"/>
  <c r="AE347" i="16"/>
  <c r="Z347" i="16"/>
  <c r="T347" i="16"/>
  <c r="R347" i="16"/>
  <c r="AS347" i="16" s="1"/>
  <c r="AT347" i="16" s="1"/>
  <c r="Q347" i="16"/>
  <c r="O347" i="16"/>
  <c r="E347" i="16"/>
  <c r="C347" i="16"/>
  <c r="AO346" i="16"/>
  <c r="AJ346" i="16"/>
  <c r="AE346" i="16"/>
  <c r="Z346" i="16"/>
  <c r="T346" i="16"/>
  <c r="AO345" i="16"/>
  <c r="AN344" i="16" s="1"/>
  <c r="AM344" i="16" s="1"/>
  <c r="AJ345" i="16"/>
  <c r="AE345" i="16"/>
  <c r="AD344" i="16" s="1"/>
  <c r="AC344" i="16" s="1"/>
  <c r="Z345" i="16"/>
  <c r="T345" i="16"/>
  <c r="AO344" i="16"/>
  <c r="AJ344" i="16"/>
  <c r="AE344" i="16"/>
  <c r="Z344" i="16"/>
  <c r="T344" i="16"/>
  <c r="R344" i="16"/>
  <c r="AS344" i="16" s="1"/>
  <c r="AT344" i="16" s="1"/>
  <c r="Q344" i="16"/>
  <c r="O344" i="16"/>
  <c r="E344" i="16"/>
  <c r="C344" i="16"/>
  <c r="AO343" i="16"/>
  <c r="AN341" i="16" s="1"/>
  <c r="AM341" i="16" s="1"/>
  <c r="AJ343" i="16"/>
  <c r="AE343" i="16"/>
  <c r="Z343" i="16"/>
  <c r="T343" i="16"/>
  <c r="AO342" i="16"/>
  <c r="AJ342" i="16"/>
  <c r="AE342" i="16"/>
  <c r="Z342" i="16"/>
  <c r="T342" i="16"/>
  <c r="AO341" i="16"/>
  <c r="AJ341" i="16"/>
  <c r="AE341" i="16"/>
  <c r="Z341" i="16"/>
  <c r="Y341" i="16"/>
  <c r="X341" i="16" s="1"/>
  <c r="T341" i="16"/>
  <c r="Q341" i="16"/>
  <c r="O341" i="16"/>
  <c r="R341" i="16" s="1"/>
  <c r="AS341" i="16" s="1"/>
  <c r="AT341" i="16" s="1"/>
  <c r="E341" i="16"/>
  <c r="C341" i="16"/>
  <c r="AO340" i="16"/>
  <c r="AJ340" i="16"/>
  <c r="AI338" i="16" s="1"/>
  <c r="AH338" i="16" s="1"/>
  <c r="AE340" i="16"/>
  <c r="Z340" i="16"/>
  <c r="T340" i="16"/>
  <c r="AO339" i="16"/>
  <c r="AJ339" i="16"/>
  <c r="AE339" i="16"/>
  <c r="Z339" i="16"/>
  <c r="T339" i="16"/>
  <c r="AS338" i="16"/>
  <c r="AT338" i="16" s="1"/>
  <c r="AO338" i="16"/>
  <c r="AJ338" i="16"/>
  <c r="AE338" i="16"/>
  <c r="AD338" i="16"/>
  <c r="AC338" i="16"/>
  <c r="Z338" i="16"/>
  <c r="Y338" i="16" s="1"/>
  <c r="X338" i="16" s="1"/>
  <c r="T338" i="16"/>
  <c r="Q338" i="16"/>
  <c r="R338" i="16" s="1"/>
  <c r="O338" i="16"/>
  <c r="E338" i="16"/>
  <c r="C338" i="16"/>
  <c r="AO337" i="16"/>
  <c r="AJ337" i="16"/>
  <c r="AE337" i="16"/>
  <c r="Z337" i="16"/>
  <c r="T337" i="16"/>
  <c r="AO336" i="16"/>
  <c r="AN335" i="16" s="1"/>
  <c r="AM335" i="16" s="1"/>
  <c r="AJ336" i="16"/>
  <c r="AE336" i="16"/>
  <c r="AD335" i="16" s="1"/>
  <c r="AC335" i="16" s="1"/>
  <c r="Z336" i="16"/>
  <c r="T336" i="16"/>
  <c r="AS335" i="16"/>
  <c r="AT335" i="16" s="1"/>
  <c r="AO335" i="16"/>
  <c r="AJ335" i="16"/>
  <c r="AI335" i="16" s="1"/>
  <c r="AH335" i="16" s="1"/>
  <c r="AE335" i="16"/>
  <c r="Z335" i="16"/>
  <c r="Y335" i="16" s="1"/>
  <c r="X335" i="16" s="1"/>
  <c r="T335" i="16"/>
  <c r="U335" i="16" s="1"/>
  <c r="V335" i="16" s="1"/>
  <c r="R335" i="16"/>
  <c r="Q335" i="16"/>
  <c r="O335" i="16"/>
  <c r="E335" i="16"/>
  <c r="C335" i="16"/>
  <c r="AO334" i="16"/>
  <c r="AJ334" i="16"/>
  <c r="AE334" i="16"/>
  <c r="Z334" i="16"/>
  <c r="T334" i="16"/>
  <c r="AO333" i="16"/>
  <c r="AJ333" i="16"/>
  <c r="AE333" i="16"/>
  <c r="Z333" i="16"/>
  <c r="T333" i="16"/>
  <c r="AO332" i="16"/>
  <c r="AN332" i="16" s="1"/>
  <c r="AM332" i="16" s="1"/>
  <c r="AJ332" i="16"/>
  <c r="AE332" i="16"/>
  <c r="Z332" i="16"/>
  <c r="T332" i="16"/>
  <c r="Q332" i="16"/>
  <c r="O332" i="16"/>
  <c r="E332" i="16"/>
  <c r="C332" i="16"/>
  <c r="AO331" i="16"/>
  <c r="AJ331" i="16"/>
  <c r="AE331" i="16"/>
  <c r="Z331" i="16"/>
  <c r="T331" i="16"/>
  <c r="AO330" i="16"/>
  <c r="AJ330" i="16"/>
  <c r="AE330" i="16"/>
  <c r="Z330" i="16"/>
  <c r="T330" i="16"/>
  <c r="AO329" i="16"/>
  <c r="AJ329" i="16"/>
  <c r="AE329" i="16"/>
  <c r="Z329" i="16"/>
  <c r="T329" i="16"/>
  <c r="Q329" i="16"/>
  <c r="O329" i="16"/>
  <c r="E329" i="16"/>
  <c r="C329" i="16"/>
  <c r="AO328" i="16"/>
  <c r="AJ328" i="16"/>
  <c r="AI326" i="16" s="1"/>
  <c r="AH326" i="16" s="1"/>
  <c r="AE328" i="16"/>
  <c r="AD326" i="16" s="1"/>
  <c r="AC326" i="16" s="1"/>
  <c r="Z328" i="16"/>
  <c r="T328" i="16"/>
  <c r="AO327" i="16"/>
  <c r="AJ327" i="16"/>
  <c r="AE327" i="16"/>
  <c r="Z327" i="16"/>
  <c r="T327" i="16"/>
  <c r="AO326" i="16"/>
  <c r="AN326" i="16" s="1"/>
  <c r="AM326" i="16" s="1"/>
  <c r="AJ326" i="16"/>
  <c r="AE326" i="16"/>
  <c r="Z326" i="16"/>
  <c r="T326" i="16"/>
  <c r="Q326" i="16"/>
  <c r="O326" i="16"/>
  <c r="R326" i="16" s="1"/>
  <c r="AS326" i="16" s="1"/>
  <c r="AT326" i="16" s="1"/>
  <c r="E326" i="16"/>
  <c r="C326" i="16"/>
  <c r="AO325" i="16"/>
  <c r="AJ325" i="16"/>
  <c r="AE325" i="16"/>
  <c r="Z325" i="16"/>
  <c r="T325" i="16"/>
  <c r="AO324" i="16"/>
  <c r="AJ324" i="16"/>
  <c r="AE324" i="16"/>
  <c r="Z324" i="16"/>
  <c r="T324" i="16"/>
  <c r="AO323" i="16"/>
  <c r="AN323" i="16" s="1"/>
  <c r="AM323" i="16"/>
  <c r="AJ323" i="16"/>
  <c r="AE323" i="16"/>
  <c r="Z323" i="16"/>
  <c r="T323" i="16"/>
  <c r="U323" i="16" s="1"/>
  <c r="R323" i="16"/>
  <c r="AS323" i="16" s="1"/>
  <c r="AT323" i="16" s="1"/>
  <c r="Q323" i="16"/>
  <c r="O323" i="16"/>
  <c r="E323" i="16"/>
  <c r="C323" i="16"/>
  <c r="AO322" i="16"/>
  <c r="AJ322" i="16"/>
  <c r="AE322" i="16"/>
  <c r="Z322" i="16"/>
  <c r="T322" i="16"/>
  <c r="U320" i="16" s="1"/>
  <c r="AO321" i="16"/>
  <c r="AJ321" i="16"/>
  <c r="AI320" i="16" s="1"/>
  <c r="AH320" i="16" s="1"/>
  <c r="AE321" i="16"/>
  <c r="Z321" i="16"/>
  <c r="T321" i="16"/>
  <c r="AO320" i="16"/>
  <c r="AN320" i="16"/>
  <c r="AM320" i="16"/>
  <c r="AJ320" i="16"/>
  <c r="AE320" i="16"/>
  <c r="Z320" i="16"/>
  <c r="T320" i="16"/>
  <c r="Q320" i="16"/>
  <c r="O320" i="16"/>
  <c r="E320" i="16"/>
  <c r="C320" i="16"/>
  <c r="AO319" i="16"/>
  <c r="AJ319" i="16"/>
  <c r="AE319" i="16"/>
  <c r="Z319" i="16"/>
  <c r="T319" i="16"/>
  <c r="AO318" i="16"/>
  <c r="AJ318" i="16"/>
  <c r="AI317" i="16" s="1"/>
  <c r="AH317" i="16" s="1"/>
  <c r="AE318" i="16"/>
  <c r="Z318" i="16"/>
  <c r="Y317" i="16" s="1"/>
  <c r="X317" i="16" s="1"/>
  <c r="T318" i="16"/>
  <c r="AO317" i="16"/>
  <c r="AN317" i="16" s="1"/>
  <c r="AM317" i="16"/>
  <c r="AJ317" i="16"/>
  <c r="AE317" i="16"/>
  <c r="Z317" i="16"/>
  <c r="T317" i="16"/>
  <c r="Q317" i="16"/>
  <c r="R317" i="16" s="1"/>
  <c r="AS317" i="16" s="1"/>
  <c r="AT317" i="16" s="1"/>
  <c r="O317" i="16"/>
  <c r="E317" i="16"/>
  <c r="C317" i="16"/>
  <c r="AO316" i="16"/>
  <c r="AJ316" i="16"/>
  <c r="AE316" i="16"/>
  <c r="Z316" i="16"/>
  <c r="T316" i="16"/>
  <c r="AO315" i="16"/>
  <c r="AJ315" i="16"/>
  <c r="AI314" i="16" s="1"/>
  <c r="AH314" i="16" s="1"/>
  <c r="AE315" i="16"/>
  <c r="Z315" i="16"/>
  <c r="T315" i="16"/>
  <c r="AS314" i="16"/>
  <c r="AT314" i="16" s="1"/>
  <c r="AO314" i="16"/>
  <c r="AJ314" i="16"/>
  <c r="AE314" i="16"/>
  <c r="AD314" i="16" s="1"/>
  <c r="AC314" i="16" s="1"/>
  <c r="Z314" i="16"/>
  <c r="T314" i="16"/>
  <c r="Q314" i="16"/>
  <c r="O314" i="16"/>
  <c r="R314" i="16" s="1"/>
  <c r="E314" i="16"/>
  <c r="C314" i="16"/>
  <c r="AO313" i="16"/>
  <c r="AJ313" i="16"/>
  <c r="AE313" i="16"/>
  <c r="Z313" i="16"/>
  <c r="T313" i="16"/>
  <c r="AO312" i="16"/>
  <c r="AJ312" i="16"/>
  <c r="AE312" i="16"/>
  <c r="Z312" i="16"/>
  <c r="Y311" i="16" s="1"/>
  <c r="X311" i="16" s="1"/>
  <c r="T312" i="16"/>
  <c r="AO311" i="16"/>
  <c r="AN311" i="16" s="1"/>
  <c r="AM311" i="16" s="1"/>
  <c r="AJ311" i="16"/>
  <c r="AI311" i="16" s="1"/>
  <c r="AH311" i="16" s="1"/>
  <c r="AE311" i="16"/>
  <c r="Z311" i="16"/>
  <c r="T311" i="16"/>
  <c r="Q311" i="16"/>
  <c r="O311" i="16"/>
  <c r="R311" i="16" s="1"/>
  <c r="AS311" i="16" s="1"/>
  <c r="AT311" i="16" s="1"/>
  <c r="E311" i="16"/>
  <c r="C311" i="16"/>
  <c r="AO310" i="16"/>
  <c r="AJ310" i="16"/>
  <c r="AE310" i="16"/>
  <c r="Z310" i="16"/>
  <c r="T310" i="16"/>
  <c r="AO309" i="16"/>
  <c r="AN308" i="16" s="1"/>
  <c r="AM308" i="16" s="1"/>
  <c r="AJ309" i="16"/>
  <c r="AE309" i="16"/>
  <c r="Z309" i="16"/>
  <c r="T309" i="16"/>
  <c r="AO308" i="16"/>
  <c r="AJ308" i="16"/>
  <c r="AE308" i="16"/>
  <c r="Z308" i="16"/>
  <c r="T308" i="16"/>
  <c r="Q308" i="16"/>
  <c r="R308" i="16" s="1"/>
  <c r="AS308" i="16" s="1"/>
  <c r="AT308" i="16" s="1"/>
  <c r="O308" i="16"/>
  <c r="E308" i="16"/>
  <c r="C308" i="16"/>
  <c r="AO307" i="16"/>
  <c r="AJ307" i="16"/>
  <c r="AE307" i="16"/>
  <c r="Z307" i="16"/>
  <c r="T307" i="16"/>
  <c r="AO306" i="16"/>
  <c r="AJ306" i="16"/>
  <c r="AE306" i="16"/>
  <c r="Z306" i="16"/>
  <c r="T306" i="16"/>
  <c r="AO305" i="16"/>
  <c r="AN305" i="16"/>
  <c r="AM305" i="16"/>
  <c r="AJ305" i="16"/>
  <c r="AE305" i="16"/>
  <c r="AD305" i="16" s="1"/>
  <c r="AC305" i="16" s="1"/>
  <c r="Z305" i="16"/>
  <c r="Y305" i="16"/>
  <c r="X305" i="16" s="1"/>
  <c r="T305" i="16"/>
  <c r="U305" i="16" s="1"/>
  <c r="AQ305" i="16" s="1"/>
  <c r="AR305" i="16" s="1"/>
  <c r="R305" i="16"/>
  <c r="AS305" i="16" s="1"/>
  <c r="AT305" i="16" s="1"/>
  <c r="Q305" i="16"/>
  <c r="O305" i="16"/>
  <c r="E305" i="16"/>
  <c r="C305" i="16"/>
  <c r="AO304" i="16"/>
  <c r="AJ304" i="16"/>
  <c r="AE304" i="16"/>
  <c r="Z304" i="16"/>
  <c r="T304" i="16"/>
  <c r="AO303" i="16"/>
  <c r="AJ303" i="16"/>
  <c r="AE303" i="16"/>
  <c r="AD302" i="16" s="1"/>
  <c r="AC302" i="16" s="1"/>
  <c r="Z303" i="16"/>
  <c r="T303" i="16"/>
  <c r="AO302" i="16"/>
  <c r="AJ302" i="16"/>
  <c r="AE302" i="16"/>
  <c r="Z302" i="16"/>
  <c r="Y302" i="16" s="1"/>
  <c r="X302" i="16" s="1"/>
  <c r="T302" i="16"/>
  <c r="U302" i="16" s="1"/>
  <c r="AQ302" i="16" s="1"/>
  <c r="AR302" i="16" s="1"/>
  <c r="Q302" i="16"/>
  <c r="O302" i="16"/>
  <c r="E302" i="16"/>
  <c r="C302" i="16"/>
  <c r="AO301" i="16"/>
  <c r="AJ301" i="16"/>
  <c r="AE301" i="16"/>
  <c r="Z301" i="16"/>
  <c r="T301" i="16"/>
  <c r="AO300" i="16"/>
  <c r="AJ300" i="16"/>
  <c r="AE300" i="16"/>
  <c r="Z300" i="16"/>
  <c r="T300" i="16"/>
  <c r="U299" i="16" s="1"/>
  <c r="V299" i="16" s="1"/>
  <c r="AS299" i="16"/>
  <c r="AT299" i="16" s="1"/>
  <c r="AO299" i="16"/>
  <c r="AN299" i="16"/>
  <c r="AM299" i="16" s="1"/>
  <c r="AJ299" i="16"/>
  <c r="AE299" i="16"/>
  <c r="Z299" i="16"/>
  <c r="T299" i="16"/>
  <c r="Q299" i="16"/>
  <c r="R299" i="16" s="1"/>
  <c r="O299" i="16"/>
  <c r="E299" i="16"/>
  <c r="C299" i="16"/>
  <c r="AO298" i="16"/>
  <c r="AJ298" i="16"/>
  <c r="AE298" i="16"/>
  <c r="Z298" i="16"/>
  <c r="T298" i="16"/>
  <c r="AO297" i="16"/>
  <c r="AN296" i="16" s="1"/>
  <c r="AM296" i="16" s="1"/>
  <c r="AJ297" i="16"/>
  <c r="AE297" i="16"/>
  <c r="Z297" i="16"/>
  <c r="T297" i="16"/>
  <c r="AO296" i="16"/>
  <c r="AJ296" i="16"/>
  <c r="AE296" i="16"/>
  <c r="Z296" i="16"/>
  <c r="T296" i="16"/>
  <c r="R296" i="16"/>
  <c r="AS296" i="16" s="1"/>
  <c r="AT296" i="16" s="1"/>
  <c r="Q296" i="16"/>
  <c r="O296" i="16"/>
  <c r="E296" i="16"/>
  <c r="C296" i="16"/>
  <c r="AO295" i="16"/>
  <c r="AJ295" i="16"/>
  <c r="AE295" i="16"/>
  <c r="Z295" i="16"/>
  <c r="T295" i="16"/>
  <c r="AO294" i="16"/>
  <c r="AJ294" i="16"/>
  <c r="AE294" i="16"/>
  <c r="AD293" i="16" s="1"/>
  <c r="AC293" i="16" s="1"/>
  <c r="Z294" i="16"/>
  <c r="T294" i="16"/>
  <c r="AO293" i="16"/>
  <c r="AN293" i="16" s="1"/>
  <c r="AM293" i="16" s="1"/>
  <c r="AJ293" i="16"/>
  <c r="AE293" i="16"/>
  <c r="Z293" i="16"/>
  <c r="Y293" i="16"/>
  <c r="X293" i="16"/>
  <c r="T293" i="16"/>
  <c r="U293" i="16" s="1"/>
  <c r="R293" i="16"/>
  <c r="AS293" i="16" s="1"/>
  <c r="AT293" i="16" s="1"/>
  <c r="Q293" i="16"/>
  <c r="O293" i="16"/>
  <c r="E293" i="16"/>
  <c r="C293" i="16"/>
  <c r="AO292" i="16"/>
  <c r="AJ292" i="16"/>
  <c r="AE292" i="16"/>
  <c r="Z292" i="16"/>
  <c r="T292" i="16"/>
  <c r="AO291" i="16"/>
  <c r="AJ291" i="16"/>
  <c r="AE291" i="16"/>
  <c r="Z291" i="16"/>
  <c r="T291" i="16"/>
  <c r="AS290" i="16"/>
  <c r="AT290" i="16" s="1"/>
  <c r="AO290" i="16"/>
  <c r="AN290" i="16"/>
  <c r="AM290" i="16"/>
  <c r="AJ290" i="16"/>
  <c r="AI290" i="16" s="1"/>
  <c r="AH290" i="16"/>
  <c r="AE290" i="16"/>
  <c r="AD290" i="16" s="1"/>
  <c r="AC290" i="16" s="1"/>
  <c r="Z290" i="16"/>
  <c r="Y290" i="16" s="1"/>
  <c r="X290" i="16" s="1"/>
  <c r="T290" i="16"/>
  <c r="R290" i="16"/>
  <c r="Q290" i="16"/>
  <c r="O290" i="16"/>
  <c r="E290" i="16"/>
  <c r="C290" i="16"/>
  <c r="AO289" i="16"/>
  <c r="AJ289" i="16"/>
  <c r="AE289" i="16"/>
  <c r="Z289" i="16"/>
  <c r="T289" i="16"/>
  <c r="AO288" i="16"/>
  <c r="AJ288" i="16"/>
  <c r="AE288" i="16"/>
  <c r="Z288" i="16"/>
  <c r="T288" i="16"/>
  <c r="AO287" i="16"/>
  <c r="AN287" i="16" s="1"/>
  <c r="AM287" i="16"/>
  <c r="AJ287" i="16"/>
  <c r="AE287" i="16"/>
  <c r="Z287" i="16"/>
  <c r="T287" i="16"/>
  <c r="Q287" i="16"/>
  <c r="O287" i="16"/>
  <c r="E287" i="16"/>
  <c r="C287" i="16"/>
  <c r="AO286" i="16"/>
  <c r="AJ286" i="16"/>
  <c r="AE286" i="16"/>
  <c r="Z286" i="16"/>
  <c r="T286" i="16"/>
  <c r="AO285" i="16"/>
  <c r="AJ285" i="16"/>
  <c r="AE285" i="16"/>
  <c r="Z285" i="16"/>
  <c r="T285" i="16"/>
  <c r="AO284" i="16"/>
  <c r="AN284" i="16"/>
  <c r="AM284" i="16" s="1"/>
  <c r="AJ284" i="16"/>
  <c r="AE284" i="16"/>
  <c r="Z284" i="16"/>
  <c r="T284" i="16"/>
  <c r="Q284" i="16"/>
  <c r="O284" i="16"/>
  <c r="E284" i="16"/>
  <c r="C284" i="16"/>
  <c r="AO283" i="16"/>
  <c r="AJ283" i="16"/>
  <c r="AE283" i="16"/>
  <c r="Z283" i="16"/>
  <c r="T283" i="16"/>
  <c r="AO282" i="16"/>
  <c r="AJ282" i="16"/>
  <c r="AI281" i="16" s="1"/>
  <c r="AH281" i="16" s="1"/>
  <c r="AE282" i="16"/>
  <c r="Z282" i="16"/>
  <c r="Y281" i="16" s="1"/>
  <c r="X281" i="16" s="1"/>
  <c r="T282" i="16"/>
  <c r="AO281" i="16"/>
  <c r="AN281" i="16" s="1"/>
  <c r="AM281" i="16" s="1"/>
  <c r="AJ281" i="16"/>
  <c r="AE281" i="16"/>
  <c r="AD281" i="16" s="1"/>
  <c r="AC281" i="16" s="1"/>
  <c r="Z281" i="16"/>
  <c r="T281" i="16"/>
  <c r="U281" i="16" s="1"/>
  <c r="R281" i="16"/>
  <c r="AS281" i="16" s="1"/>
  <c r="AT281" i="16" s="1"/>
  <c r="Q281" i="16"/>
  <c r="O281" i="16"/>
  <c r="E281" i="16"/>
  <c r="C281" i="16"/>
  <c r="AO280" i="16"/>
  <c r="AJ280" i="16"/>
  <c r="AE280" i="16"/>
  <c r="Z280" i="16"/>
  <c r="T280" i="16"/>
  <c r="AO279" i="16"/>
  <c r="AN278" i="16" s="1"/>
  <c r="AJ279" i="16"/>
  <c r="AE279" i="16"/>
  <c r="AD278" i="16" s="1"/>
  <c r="AC278" i="16" s="1"/>
  <c r="Z279" i="16"/>
  <c r="T279" i="16"/>
  <c r="AO278" i="16"/>
  <c r="AM278" i="16"/>
  <c r="AJ278" i="16"/>
  <c r="AE278" i="16"/>
  <c r="Z278" i="16"/>
  <c r="Y278" i="16" s="1"/>
  <c r="X278" i="16" s="1"/>
  <c r="T278" i="16"/>
  <c r="Q278" i="16"/>
  <c r="O278" i="16"/>
  <c r="R278" i="16" s="1"/>
  <c r="AS278" i="16" s="1"/>
  <c r="AT278" i="16" s="1"/>
  <c r="E278" i="16"/>
  <c r="C278" i="16"/>
  <c r="AO277" i="16"/>
  <c r="AJ277" i="16"/>
  <c r="AE277" i="16"/>
  <c r="Z277" i="16"/>
  <c r="Y275" i="16" s="1"/>
  <c r="X275" i="16" s="1"/>
  <c r="T277" i="16"/>
  <c r="AO276" i="16"/>
  <c r="AJ276" i="16"/>
  <c r="AE276" i="16"/>
  <c r="Z276" i="16"/>
  <c r="T276" i="16"/>
  <c r="AO275" i="16"/>
  <c r="AN275" i="16" s="1"/>
  <c r="AM275" i="16" s="1"/>
  <c r="AJ275" i="16"/>
  <c r="AE275" i="16"/>
  <c r="Z275" i="16"/>
  <c r="T275" i="16"/>
  <c r="Q275" i="16"/>
  <c r="R275" i="16" s="1"/>
  <c r="AS275" i="16" s="1"/>
  <c r="AT275" i="16" s="1"/>
  <c r="O275" i="16"/>
  <c r="E275" i="16"/>
  <c r="C275" i="16"/>
  <c r="AO274" i="16"/>
  <c r="AJ274" i="16"/>
  <c r="AE274" i="16"/>
  <c r="Z274" i="16"/>
  <c r="T274" i="16"/>
  <c r="AO273" i="16"/>
  <c r="AN272" i="16" s="1"/>
  <c r="AM272" i="16" s="1"/>
  <c r="AJ273" i="16"/>
  <c r="AE273" i="16"/>
  <c r="Z273" i="16"/>
  <c r="Y272" i="16" s="1"/>
  <c r="X272" i="16" s="1"/>
  <c r="T273" i="16"/>
  <c r="AO272" i="16"/>
  <c r="AJ272" i="16"/>
  <c r="AE272" i="16"/>
  <c r="Z272" i="16"/>
  <c r="T272" i="16"/>
  <c r="Q272" i="16"/>
  <c r="R272" i="16" s="1"/>
  <c r="AS272" i="16" s="1"/>
  <c r="AT272" i="16" s="1"/>
  <c r="O272" i="16"/>
  <c r="E272" i="16"/>
  <c r="C272" i="16"/>
  <c r="AO271" i="16"/>
  <c r="AJ271" i="16"/>
  <c r="AE271" i="16"/>
  <c r="Z271" i="16"/>
  <c r="T271" i="16"/>
  <c r="AO270" i="16"/>
  <c r="AJ270" i="16"/>
  <c r="AE270" i="16"/>
  <c r="Z270" i="16"/>
  <c r="T270" i="16"/>
  <c r="AS269" i="16"/>
  <c r="AT269" i="16" s="1"/>
  <c r="AO269" i="16"/>
  <c r="AJ269" i="16"/>
  <c r="AI269" i="16"/>
  <c r="AH269" i="16" s="1"/>
  <c r="AE269" i="16"/>
  <c r="AD269" i="16" s="1"/>
  <c r="AC269" i="16" s="1"/>
  <c r="Z269" i="16"/>
  <c r="Y269" i="16" s="1"/>
  <c r="X269" i="16" s="1"/>
  <c r="T269" i="16"/>
  <c r="R269" i="16"/>
  <c r="Q269" i="16"/>
  <c r="O269" i="16"/>
  <c r="E269" i="16"/>
  <c r="C269" i="16"/>
  <c r="AO268" i="16"/>
  <c r="AJ268" i="16"/>
  <c r="AE268" i="16"/>
  <c r="Z268" i="16"/>
  <c r="T268" i="16"/>
  <c r="U266" i="16" s="1"/>
  <c r="AO267" i="16"/>
  <c r="AJ267" i="16"/>
  <c r="AE267" i="16"/>
  <c r="Z267" i="16"/>
  <c r="T267" i="16"/>
  <c r="AO266" i="16"/>
  <c r="AN266" i="16" s="1"/>
  <c r="AM266" i="16" s="1"/>
  <c r="AJ266" i="16"/>
  <c r="AI266" i="16"/>
  <c r="AH266" i="16" s="1"/>
  <c r="AE266" i="16"/>
  <c r="Z266" i="16"/>
  <c r="T266" i="16"/>
  <c r="R266" i="16"/>
  <c r="AS266" i="16" s="1"/>
  <c r="AT266" i="16" s="1"/>
  <c r="Q266" i="16"/>
  <c r="O266" i="16"/>
  <c r="E266" i="16"/>
  <c r="C266" i="16"/>
  <c r="AO265" i="16"/>
  <c r="AJ265" i="16"/>
  <c r="AE265" i="16"/>
  <c r="Z265" i="16"/>
  <c r="T265" i="16"/>
  <c r="AO264" i="16"/>
  <c r="AJ264" i="16"/>
  <c r="AE264" i="16"/>
  <c r="Z264" i="16"/>
  <c r="T264" i="16"/>
  <c r="AS263" i="16"/>
  <c r="AT263" i="16" s="1"/>
  <c r="AO263" i="16"/>
  <c r="AJ263" i="16"/>
  <c r="AI263" i="16" s="1"/>
  <c r="AH263" i="16"/>
  <c r="AE263" i="16"/>
  <c r="AD263" i="16" s="1"/>
  <c r="AC263" i="16" s="1"/>
  <c r="Z263" i="16"/>
  <c r="T263" i="16"/>
  <c r="R263" i="16"/>
  <c r="Q263" i="16"/>
  <c r="O263" i="16"/>
  <c r="E263" i="16"/>
  <c r="C263" i="16"/>
  <c r="AO262" i="16"/>
  <c r="AJ262" i="16"/>
  <c r="AE262" i="16"/>
  <c r="Z262" i="16"/>
  <c r="T262" i="16"/>
  <c r="AO261" i="16"/>
  <c r="AJ261" i="16"/>
  <c r="AE261" i="16"/>
  <c r="Z261" i="16"/>
  <c r="T261" i="16"/>
  <c r="AO260" i="16"/>
  <c r="AN260" i="16"/>
  <c r="AM260" i="16" s="1"/>
  <c r="AJ260" i="16"/>
  <c r="AI260" i="16"/>
  <c r="AH260" i="16"/>
  <c r="AE260" i="16"/>
  <c r="Z260" i="16"/>
  <c r="Y260" i="16" s="1"/>
  <c r="X260" i="16" s="1"/>
  <c r="T260" i="16"/>
  <c r="Q260" i="16"/>
  <c r="R260" i="16" s="1"/>
  <c r="AS260" i="16" s="1"/>
  <c r="AT260" i="16" s="1"/>
  <c r="O260" i="16"/>
  <c r="E260" i="16"/>
  <c r="C260" i="16"/>
  <c r="AO259" i="16"/>
  <c r="AJ259" i="16"/>
  <c r="AE259" i="16"/>
  <c r="Z259" i="16"/>
  <c r="T259" i="16"/>
  <c r="AO258" i="16"/>
  <c r="AJ258" i="16"/>
  <c r="AI257" i="16" s="1"/>
  <c r="AH257" i="16" s="1"/>
  <c r="AE258" i="16"/>
  <c r="Z258" i="16"/>
  <c r="T258" i="16"/>
  <c r="AO257" i="16"/>
  <c r="AN257" i="16" s="1"/>
  <c r="AM257" i="16" s="1"/>
  <c r="AJ257" i="16"/>
  <c r="AE257" i="16"/>
  <c r="Z257" i="16"/>
  <c r="Y257" i="16" s="1"/>
  <c r="X257" i="16" s="1"/>
  <c r="T257" i="16"/>
  <c r="U257" i="16" s="1"/>
  <c r="V257" i="16" s="1"/>
  <c r="R257" i="16"/>
  <c r="AS257" i="16" s="1"/>
  <c r="AT257" i="16" s="1"/>
  <c r="Q257" i="16"/>
  <c r="O257" i="16"/>
  <c r="E257" i="16"/>
  <c r="C257" i="16"/>
  <c r="AO256" i="16"/>
  <c r="AJ256" i="16"/>
  <c r="AE256" i="16"/>
  <c r="Z256" i="16"/>
  <c r="T256" i="16"/>
  <c r="AO255" i="16"/>
  <c r="AN254" i="16" s="1"/>
  <c r="AM254" i="16" s="1"/>
  <c r="AJ255" i="16"/>
  <c r="AE255" i="16"/>
  <c r="Z255" i="16"/>
  <c r="T255" i="16"/>
  <c r="AO254" i="16"/>
  <c r="AJ254" i="16"/>
  <c r="AE254" i="16"/>
  <c r="Z254" i="16"/>
  <c r="T254" i="16"/>
  <c r="Q254" i="16"/>
  <c r="O254" i="16"/>
  <c r="R254" i="16" s="1"/>
  <c r="AS254" i="16" s="1"/>
  <c r="AT254" i="16" s="1"/>
  <c r="E254" i="16"/>
  <c r="C254" i="16"/>
  <c r="AO253" i="16"/>
  <c r="AJ253" i="16"/>
  <c r="AE253" i="16"/>
  <c r="Z253" i="16"/>
  <c r="T253" i="16"/>
  <c r="AO252" i="16"/>
  <c r="AJ252" i="16"/>
  <c r="AE252" i="16"/>
  <c r="Z252" i="16"/>
  <c r="T252" i="16"/>
  <c r="AO251" i="16"/>
  <c r="AN251" i="16" s="1"/>
  <c r="AM251" i="16" s="1"/>
  <c r="AJ251" i="16"/>
  <c r="AE251" i="16"/>
  <c r="Z251" i="16"/>
  <c r="T251" i="16"/>
  <c r="U251" i="16" s="1"/>
  <c r="V251" i="16" s="1"/>
  <c r="Q251" i="16"/>
  <c r="O251" i="16"/>
  <c r="R251" i="16" s="1"/>
  <c r="AS251" i="16" s="1"/>
  <c r="AT251" i="16" s="1"/>
  <c r="E251" i="16"/>
  <c r="C251" i="16"/>
  <c r="AO250" i="16"/>
  <c r="AJ250" i="16"/>
  <c r="AE250" i="16"/>
  <c r="Z250" i="16"/>
  <c r="T250" i="16"/>
  <c r="AO249" i="16"/>
  <c r="AJ249" i="16"/>
  <c r="AE249" i="16"/>
  <c r="Z249" i="16"/>
  <c r="T249" i="16"/>
  <c r="AO248" i="16"/>
  <c r="AN248" i="16" s="1"/>
  <c r="AM248" i="16" s="1"/>
  <c r="AJ248" i="16"/>
  <c r="AE248" i="16"/>
  <c r="Z248" i="16"/>
  <c r="T248" i="16"/>
  <c r="Q248" i="16"/>
  <c r="O248" i="16"/>
  <c r="E248" i="16"/>
  <c r="C248" i="16"/>
  <c r="AO247" i="16"/>
  <c r="AJ247" i="16"/>
  <c r="AE247" i="16"/>
  <c r="Z247" i="16"/>
  <c r="T247" i="16"/>
  <c r="AO246" i="16"/>
  <c r="AJ246" i="16"/>
  <c r="AE246" i="16"/>
  <c r="Z246" i="16"/>
  <c r="T246" i="16"/>
  <c r="AO245" i="16"/>
  <c r="AN245" i="16"/>
  <c r="AM245" i="16" s="1"/>
  <c r="AJ245" i="16"/>
  <c r="AE245" i="16"/>
  <c r="Z245" i="16"/>
  <c r="T245" i="16"/>
  <c r="Q245" i="16"/>
  <c r="R245" i="16" s="1"/>
  <c r="AS245" i="16" s="1"/>
  <c r="AT245" i="16" s="1"/>
  <c r="O245" i="16"/>
  <c r="E245" i="16"/>
  <c r="C245" i="16"/>
  <c r="AO244" i="16"/>
  <c r="AJ244" i="16"/>
  <c r="AE244" i="16"/>
  <c r="Z244" i="16"/>
  <c r="T244" i="16"/>
  <c r="AO243" i="16"/>
  <c r="AN242" i="16" s="1"/>
  <c r="AM242" i="16" s="1"/>
  <c r="AJ243" i="16"/>
  <c r="AE243" i="16"/>
  <c r="Z243" i="16"/>
  <c r="T243" i="16"/>
  <c r="AT242" i="16"/>
  <c r="AO242" i="16"/>
  <c r="AJ242" i="16"/>
  <c r="AE242" i="16"/>
  <c r="AD242" i="16"/>
  <c r="AC242" i="16" s="1"/>
  <c r="Z242" i="16"/>
  <c r="T242" i="16"/>
  <c r="Q242" i="16"/>
  <c r="O242" i="16"/>
  <c r="R242" i="16" s="1"/>
  <c r="AS242" i="16" s="1"/>
  <c r="E242" i="16"/>
  <c r="C242" i="16"/>
  <c r="AO241" i="16"/>
  <c r="AJ241" i="16"/>
  <c r="AE241" i="16"/>
  <c r="Z241" i="16"/>
  <c r="T241" i="16"/>
  <c r="AO240" i="16"/>
  <c r="AJ240" i="16"/>
  <c r="AE240" i="16"/>
  <c r="Z240" i="16"/>
  <c r="T240" i="16"/>
  <c r="AO239" i="16"/>
  <c r="AJ239" i="16"/>
  <c r="AI239" i="16" s="1"/>
  <c r="AH239" i="16" s="1"/>
  <c r="AE239" i="16"/>
  <c r="Z239" i="16"/>
  <c r="Y239" i="16"/>
  <c r="X239" i="16" s="1"/>
  <c r="T239" i="16"/>
  <c r="Q239" i="16"/>
  <c r="O239" i="16"/>
  <c r="E239" i="16"/>
  <c r="C239" i="16"/>
  <c r="AO238" i="16"/>
  <c r="AJ238" i="16"/>
  <c r="AE238" i="16"/>
  <c r="Z238" i="16"/>
  <c r="T238" i="16"/>
  <c r="AO237" i="16"/>
  <c r="AJ237" i="16"/>
  <c r="AE237" i="16"/>
  <c r="Z237" i="16"/>
  <c r="T237" i="16"/>
  <c r="AS236" i="16"/>
  <c r="AT236" i="16" s="1"/>
  <c r="AO236" i="16"/>
  <c r="AJ236" i="16"/>
  <c r="AE236" i="16"/>
  <c r="Z236" i="16"/>
  <c r="Y236" i="16"/>
  <c r="X236" i="16"/>
  <c r="T236" i="16"/>
  <c r="R236" i="16"/>
  <c r="Q236" i="16"/>
  <c r="O236" i="16"/>
  <c r="E236" i="16"/>
  <c r="C236" i="16"/>
  <c r="AO235" i="16"/>
  <c r="AJ235" i="16"/>
  <c r="AE235" i="16"/>
  <c r="Z235" i="16"/>
  <c r="T235" i="16"/>
  <c r="AO234" i="16"/>
  <c r="AJ234" i="16"/>
  <c r="AE234" i="16"/>
  <c r="Z234" i="16"/>
  <c r="T234" i="16"/>
  <c r="AO233" i="16"/>
  <c r="AN233" i="16" s="1"/>
  <c r="AM233" i="16" s="1"/>
  <c r="AJ233" i="16"/>
  <c r="AI233" i="16"/>
  <c r="AH233" i="16" s="1"/>
  <c r="AE233" i="16"/>
  <c r="Z233" i="16"/>
  <c r="Y233" i="16"/>
  <c r="X233" i="16"/>
  <c r="T233" i="16"/>
  <c r="Q233" i="16"/>
  <c r="R233" i="16" s="1"/>
  <c r="AS233" i="16" s="1"/>
  <c r="AT233" i="16" s="1"/>
  <c r="O233" i="16"/>
  <c r="E233" i="16"/>
  <c r="C233" i="16"/>
  <c r="AO232" i="16"/>
  <c r="AJ232" i="16"/>
  <c r="AE232" i="16"/>
  <c r="Z232" i="16"/>
  <c r="T232" i="16"/>
  <c r="AO231" i="16"/>
  <c r="AJ231" i="16"/>
  <c r="AI230" i="16" s="1"/>
  <c r="AH230" i="16" s="1"/>
  <c r="AE231" i="16"/>
  <c r="Z231" i="16"/>
  <c r="T231" i="16"/>
  <c r="U230" i="16" s="1"/>
  <c r="AQ230" i="16" s="1"/>
  <c r="AR230" i="16" s="1"/>
  <c r="AO230" i="16"/>
  <c r="AJ230" i="16"/>
  <c r="AE230" i="16"/>
  <c r="Z230" i="16"/>
  <c r="T230" i="16"/>
  <c r="Q230" i="16"/>
  <c r="O230" i="16"/>
  <c r="R230" i="16" s="1"/>
  <c r="AS230" i="16" s="1"/>
  <c r="AT230" i="16" s="1"/>
  <c r="E230" i="16"/>
  <c r="C230" i="16"/>
  <c r="AO229" i="16"/>
  <c r="AN227" i="16" s="1"/>
  <c r="AJ229" i="16"/>
  <c r="AE229" i="16"/>
  <c r="Z229" i="16"/>
  <c r="T229" i="16"/>
  <c r="AO228" i="16"/>
  <c r="AJ228" i="16"/>
  <c r="AE228" i="16"/>
  <c r="Z228" i="16"/>
  <c r="T228" i="16"/>
  <c r="AS227" i="16"/>
  <c r="AT227" i="16" s="1"/>
  <c r="AO227" i="16"/>
  <c r="AM227" i="16"/>
  <c r="AJ227" i="16"/>
  <c r="AE227" i="16"/>
  <c r="AD227" i="16"/>
  <c r="AC227" i="16" s="1"/>
  <c r="Z227" i="16"/>
  <c r="T227" i="16"/>
  <c r="R227" i="16"/>
  <c r="Q227" i="16"/>
  <c r="O227" i="16"/>
  <c r="E227" i="16"/>
  <c r="C227" i="16"/>
  <c r="AO226" i="16"/>
  <c r="AJ226" i="16"/>
  <c r="AE226" i="16"/>
  <c r="Z226" i="16"/>
  <c r="T226" i="16"/>
  <c r="AO225" i="16"/>
  <c r="AJ225" i="16"/>
  <c r="AE225" i="16"/>
  <c r="Z225" i="16"/>
  <c r="T225" i="16"/>
  <c r="AO224" i="16"/>
  <c r="AN224" i="16"/>
  <c r="AM224" i="16" s="1"/>
  <c r="AJ224" i="16"/>
  <c r="AE224" i="16"/>
  <c r="Z224" i="16"/>
  <c r="T224" i="16"/>
  <c r="Q224" i="16"/>
  <c r="O224" i="16"/>
  <c r="E224" i="16"/>
  <c r="C224" i="16"/>
  <c r="AO223" i="16"/>
  <c r="AJ223" i="16"/>
  <c r="AE223" i="16"/>
  <c r="Z223" i="16"/>
  <c r="T223" i="16"/>
  <c r="AO222" i="16"/>
  <c r="AJ222" i="16"/>
  <c r="AE222" i="16"/>
  <c r="Z222" i="16"/>
  <c r="T222" i="16"/>
  <c r="AT221" i="16"/>
  <c r="AO221" i="16"/>
  <c r="AN221" i="16" s="1"/>
  <c r="AM221" i="16" s="1"/>
  <c r="AJ221" i="16"/>
  <c r="AE221" i="16"/>
  <c r="AD221" i="16" s="1"/>
  <c r="AC221" i="16" s="1"/>
  <c r="Z221" i="16"/>
  <c r="T221" i="16"/>
  <c r="Q221" i="16"/>
  <c r="R221" i="16" s="1"/>
  <c r="AS221" i="16" s="1"/>
  <c r="O221" i="16"/>
  <c r="E221" i="16"/>
  <c r="C221" i="16"/>
  <c r="AO220" i="16"/>
  <c r="AJ220" i="16"/>
  <c r="AE220" i="16"/>
  <c r="AD218" i="16" s="1"/>
  <c r="AC218" i="16" s="1"/>
  <c r="Z220" i="16"/>
  <c r="Y218" i="16" s="1"/>
  <c r="X218" i="16" s="1"/>
  <c r="T220" i="16"/>
  <c r="AO219" i="16"/>
  <c r="AJ219" i="16"/>
  <c r="AI218" i="16" s="1"/>
  <c r="AH218" i="16" s="1"/>
  <c r="AE219" i="16"/>
  <c r="Z219" i="16"/>
  <c r="T219" i="16"/>
  <c r="AO218" i="16"/>
  <c r="AN218" i="16"/>
  <c r="AM218" i="16" s="1"/>
  <c r="AJ218" i="16"/>
  <c r="AE218" i="16"/>
  <c r="Z218" i="16"/>
  <c r="T218" i="16"/>
  <c r="Q218" i="16"/>
  <c r="O218" i="16"/>
  <c r="R218" i="16" s="1"/>
  <c r="AS218" i="16" s="1"/>
  <c r="AT218" i="16" s="1"/>
  <c r="E218" i="16"/>
  <c r="C218" i="16"/>
  <c r="AO217" i="16"/>
  <c r="AJ217" i="16"/>
  <c r="AE217" i="16"/>
  <c r="Z217" i="16"/>
  <c r="T217" i="16"/>
  <c r="AO216" i="16"/>
  <c r="AJ216" i="16"/>
  <c r="AE216" i="16"/>
  <c r="AD215" i="16" s="1"/>
  <c r="AC215" i="16" s="1"/>
  <c r="Z216" i="16"/>
  <c r="T216" i="16"/>
  <c r="AO215" i="16"/>
  <c r="AJ215" i="16"/>
  <c r="AE215" i="16"/>
  <c r="Z215" i="16"/>
  <c r="T215" i="16"/>
  <c r="Q215" i="16"/>
  <c r="R215" i="16" s="1"/>
  <c r="AS215" i="16" s="1"/>
  <c r="AT215" i="16" s="1"/>
  <c r="O215" i="16"/>
  <c r="E215" i="16"/>
  <c r="C215" i="16"/>
  <c r="AO214" i="16"/>
  <c r="AJ214" i="16"/>
  <c r="AE214" i="16"/>
  <c r="Z214" i="16"/>
  <c r="T214" i="16"/>
  <c r="AO213" i="16"/>
  <c r="AJ213" i="16"/>
  <c r="AE213" i="16"/>
  <c r="Z213" i="16"/>
  <c r="T213" i="16"/>
  <c r="AO212" i="16"/>
  <c r="AJ212" i="16"/>
  <c r="AI212" i="16" s="1"/>
  <c r="AH212" i="16" s="1"/>
  <c r="AE212" i="16"/>
  <c r="Z212" i="16"/>
  <c r="T212" i="16"/>
  <c r="Q212" i="16"/>
  <c r="O212" i="16"/>
  <c r="E212" i="16"/>
  <c r="C212" i="16"/>
  <c r="AO211" i="16"/>
  <c r="AJ211" i="16"/>
  <c r="AE211" i="16"/>
  <c r="Z211" i="16"/>
  <c r="T211" i="16"/>
  <c r="AO210" i="16"/>
  <c r="AN209" i="16" s="1"/>
  <c r="AM209" i="16" s="1"/>
  <c r="AJ210" i="16"/>
  <c r="AE210" i="16"/>
  <c r="Z210" i="16"/>
  <c r="T210" i="16"/>
  <c r="AO209" i="16"/>
  <c r="AJ209" i="16"/>
  <c r="AI209" i="16"/>
  <c r="AH209" i="16" s="1"/>
  <c r="AE209" i="16"/>
  <c r="AD209" i="16" s="1"/>
  <c r="AC209" i="16" s="1"/>
  <c r="Z209" i="16"/>
  <c r="T209" i="16"/>
  <c r="Q209" i="16"/>
  <c r="O209" i="16"/>
  <c r="E209" i="16"/>
  <c r="C209" i="16"/>
  <c r="AO208" i="16"/>
  <c r="AJ208" i="16"/>
  <c r="AE208" i="16"/>
  <c r="Z208" i="16"/>
  <c r="T208" i="16"/>
  <c r="AO207" i="16"/>
  <c r="AJ207" i="16"/>
  <c r="AE207" i="16"/>
  <c r="Z207" i="16"/>
  <c r="T207" i="16"/>
  <c r="AS206" i="16"/>
  <c r="AT206" i="16" s="1"/>
  <c r="AO206" i="16"/>
  <c r="AN206" i="16" s="1"/>
  <c r="AM206" i="16" s="1"/>
  <c r="AJ206" i="16"/>
  <c r="AE206" i="16"/>
  <c r="AD206" i="16"/>
  <c r="AC206" i="16" s="1"/>
  <c r="Z206" i="16"/>
  <c r="Y206" i="16" s="1"/>
  <c r="X206" i="16" s="1"/>
  <c r="T206" i="16"/>
  <c r="U206" i="16" s="1"/>
  <c r="Q206" i="16"/>
  <c r="R206" i="16" s="1"/>
  <c r="O206" i="16"/>
  <c r="E206" i="16"/>
  <c r="C206" i="16"/>
  <c r="AO205" i="16"/>
  <c r="AJ205" i="16"/>
  <c r="AE205" i="16"/>
  <c r="Z205" i="16"/>
  <c r="T205" i="16"/>
  <c r="AO204" i="16"/>
  <c r="AJ204" i="16"/>
  <c r="AE204" i="16"/>
  <c r="Z204" i="16"/>
  <c r="T204" i="16"/>
  <c r="AO203" i="16"/>
  <c r="AJ203" i="16"/>
  <c r="AI203" i="16"/>
  <c r="AH203" i="16" s="1"/>
  <c r="AE203" i="16"/>
  <c r="Z203" i="16"/>
  <c r="T203" i="16"/>
  <c r="U203" i="16" s="1"/>
  <c r="Q203" i="16"/>
  <c r="O203" i="16"/>
  <c r="E203" i="16"/>
  <c r="C203" i="16"/>
  <c r="AO202" i="16"/>
  <c r="AJ202" i="16"/>
  <c r="AE202" i="16"/>
  <c r="Z202" i="16"/>
  <c r="T202" i="16"/>
  <c r="AO201" i="16"/>
  <c r="AJ201" i="16"/>
  <c r="AE201" i="16"/>
  <c r="AD200" i="16" s="1"/>
  <c r="AC200" i="16" s="1"/>
  <c r="Z201" i="16"/>
  <c r="T201" i="16"/>
  <c r="AO200" i="16"/>
  <c r="AN200" i="16" s="1"/>
  <c r="AM200" i="16"/>
  <c r="AJ200" i="16"/>
  <c r="AI200" i="16" s="1"/>
  <c r="AH200" i="16" s="1"/>
  <c r="AE200" i="16"/>
  <c r="Z200" i="16"/>
  <c r="Y200" i="16"/>
  <c r="X200" i="16"/>
  <c r="T200" i="16"/>
  <c r="R200" i="16"/>
  <c r="AS200" i="16" s="1"/>
  <c r="AT200" i="16" s="1"/>
  <c r="Q200" i="16"/>
  <c r="O200" i="16"/>
  <c r="E200" i="16"/>
  <c r="C200" i="16"/>
  <c r="AO199" i="16"/>
  <c r="AJ199" i="16"/>
  <c r="AE199" i="16"/>
  <c r="Z199" i="16"/>
  <c r="T199" i="16"/>
  <c r="AO198" i="16"/>
  <c r="AJ198" i="16"/>
  <c r="AI197" i="16" s="1"/>
  <c r="AH197" i="16" s="1"/>
  <c r="AE198" i="16"/>
  <c r="Z198" i="16"/>
  <c r="T198" i="16"/>
  <c r="AO197" i="16"/>
  <c r="AN197" i="16"/>
  <c r="AM197" i="16"/>
  <c r="AJ197" i="16"/>
  <c r="AE197" i="16"/>
  <c r="AD197" i="16" s="1"/>
  <c r="AC197" i="16" s="1"/>
  <c r="Z197" i="16"/>
  <c r="T197" i="16"/>
  <c r="R197" i="16"/>
  <c r="AS197" i="16" s="1"/>
  <c r="AT197" i="16" s="1"/>
  <c r="Q197" i="16"/>
  <c r="O197" i="16"/>
  <c r="E197" i="16"/>
  <c r="C197" i="16"/>
  <c r="AO196" i="16"/>
  <c r="AJ196" i="16"/>
  <c r="AE196" i="16"/>
  <c r="Z196" i="16"/>
  <c r="T196" i="16"/>
  <c r="AO195" i="16"/>
  <c r="AN194" i="16" s="1"/>
  <c r="AM194" i="16" s="1"/>
  <c r="AJ195" i="16"/>
  <c r="AE195" i="16"/>
  <c r="AD194" i="16" s="1"/>
  <c r="AC194" i="16" s="1"/>
  <c r="Z195" i="16"/>
  <c r="T195" i="16"/>
  <c r="AO194" i="16"/>
  <c r="AJ194" i="16"/>
  <c r="AE194" i="16"/>
  <c r="Z194" i="16"/>
  <c r="T194" i="16"/>
  <c r="U194" i="16" s="1"/>
  <c r="R194" i="16"/>
  <c r="AS194" i="16" s="1"/>
  <c r="AT194" i="16" s="1"/>
  <c r="Q194" i="16"/>
  <c r="O194" i="16"/>
  <c r="E194" i="16"/>
  <c r="C194" i="16"/>
  <c r="AO193" i="16"/>
  <c r="AJ193" i="16"/>
  <c r="AE193" i="16"/>
  <c r="Z193" i="16"/>
  <c r="T193" i="16"/>
  <c r="AO192" i="16"/>
  <c r="AJ192" i="16"/>
  <c r="AE192" i="16"/>
  <c r="AD191" i="16" s="1"/>
  <c r="AC191" i="16" s="1"/>
  <c r="Z192" i="16"/>
  <c r="Y191" i="16" s="1"/>
  <c r="X191" i="16" s="1"/>
  <c r="T192" i="16"/>
  <c r="U191" i="16" s="1"/>
  <c r="AO191" i="16"/>
  <c r="AN191" i="16" s="1"/>
  <c r="AM191" i="16" s="1"/>
  <c r="AJ191" i="16"/>
  <c r="AI191" i="16" s="1"/>
  <c r="AH191" i="16" s="1"/>
  <c r="AE191" i="16"/>
  <c r="Z191" i="16"/>
  <c r="T191" i="16"/>
  <c r="R191" i="16"/>
  <c r="AS191" i="16" s="1"/>
  <c r="AT191" i="16" s="1"/>
  <c r="Q191" i="16"/>
  <c r="O191" i="16"/>
  <c r="E191" i="16"/>
  <c r="C191" i="16"/>
  <c r="AO190" i="16"/>
  <c r="AJ190" i="16"/>
  <c r="AE190" i="16"/>
  <c r="Z190" i="16"/>
  <c r="T190" i="16"/>
  <c r="AO189" i="16"/>
  <c r="AJ189" i="16"/>
  <c r="AE189" i="16"/>
  <c r="Z189" i="16"/>
  <c r="T189" i="16"/>
  <c r="AO188" i="16"/>
  <c r="AN188" i="16"/>
  <c r="AM188" i="16"/>
  <c r="AJ188" i="16"/>
  <c r="AE188" i="16"/>
  <c r="Z188" i="16"/>
  <c r="T188" i="16"/>
  <c r="R188" i="16"/>
  <c r="AS188" i="16" s="1"/>
  <c r="AT188" i="16" s="1"/>
  <c r="Q188" i="16"/>
  <c r="O188" i="16"/>
  <c r="E188" i="16"/>
  <c r="C188" i="16"/>
  <c r="AO187" i="16"/>
  <c r="AJ187" i="16"/>
  <c r="AE187" i="16"/>
  <c r="Z187" i="16"/>
  <c r="T187" i="16"/>
  <c r="AO186" i="16"/>
  <c r="AN185" i="16" s="1"/>
  <c r="AM185" i="16" s="1"/>
  <c r="AJ186" i="16"/>
  <c r="AE186" i="16"/>
  <c r="Z186" i="16"/>
  <c r="T186" i="16"/>
  <c r="U185" i="16" s="1"/>
  <c r="AQ185" i="16" s="1"/>
  <c r="AR185" i="16" s="1"/>
  <c r="AO185" i="16"/>
  <c r="AJ185" i="16"/>
  <c r="AE185" i="16"/>
  <c r="Z185" i="16"/>
  <c r="T185" i="16"/>
  <c r="Q185" i="16"/>
  <c r="R185" i="16" s="1"/>
  <c r="AS185" i="16" s="1"/>
  <c r="AT185" i="16" s="1"/>
  <c r="O185" i="16"/>
  <c r="E185" i="16"/>
  <c r="C185" i="16"/>
  <c r="AO184" i="16"/>
  <c r="AJ184" i="16"/>
  <c r="AE184" i="16"/>
  <c r="Z184" i="16"/>
  <c r="T184" i="16"/>
  <c r="AO183" i="16"/>
  <c r="AJ183" i="16"/>
  <c r="AE183" i="16"/>
  <c r="Z183" i="16"/>
  <c r="T183" i="16"/>
  <c r="AS182" i="16"/>
  <c r="AT182" i="16" s="1"/>
  <c r="AO182" i="16"/>
  <c r="AJ182" i="16"/>
  <c r="AE182" i="16"/>
  <c r="Z182" i="16"/>
  <c r="Y182" i="16"/>
  <c r="X182" i="16" s="1"/>
  <c r="T182" i="16"/>
  <c r="U182" i="16" s="1"/>
  <c r="R182" i="16"/>
  <c r="Q182" i="16"/>
  <c r="O182" i="16"/>
  <c r="E182" i="16"/>
  <c r="C182" i="16"/>
  <c r="AO181" i="16"/>
  <c r="AJ181" i="16"/>
  <c r="AE181" i="16"/>
  <c r="Z181" i="16"/>
  <c r="T181" i="16"/>
  <c r="AO180" i="16"/>
  <c r="AJ180" i="16"/>
  <c r="AI179" i="16" s="1"/>
  <c r="AH179" i="16" s="1"/>
  <c r="AE180" i="16"/>
  <c r="Z180" i="16"/>
  <c r="T180" i="16"/>
  <c r="AO179" i="16"/>
  <c r="AN179" i="16"/>
  <c r="AM179" i="16" s="1"/>
  <c r="AJ179" i="16"/>
  <c r="AE179" i="16"/>
  <c r="Z179" i="16"/>
  <c r="Y179" i="16" s="1"/>
  <c r="X179" i="16" s="1"/>
  <c r="T179" i="16"/>
  <c r="Q179" i="16"/>
  <c r="R179" i="16" s="1"/>
  <c r="AS179" i="16" s="1"/>
  <c r="AT179" i="16" s="1"/>
  <c r="O179" i="16"/>
  <c r="E179" i="16"/>
  <c r="C179" i="16"/>
  <c r="AO178" i="16"/>
  <c r="AJ178" i="16"/>
  <c r="AE178" i="16"/>
  <c r="Z178" i="16"/>
  <c r="T178" i="16"/>
  <c r="AO177" i="16"/>
  <c r="AJ177" i="16"/>
  <c r="AI176" i="16" s="1"/>
  <c r="AH176" i="16" s="1"/>
  <c r="AE177" i="16"/>
  <c r="Z177" i="16"/>
  <c r="Y176" i="16" s="1"/>
  <c r="X176" i="16" s="1"/>
  <c r="T177" i="16"/>
  <c r="U176" i="16" s="1"/>
  <c r="AO176" i="16"/>
  <c r="AN176" i="16" s="1"/>
  <c r="AM176" i="16" s="1"/>
  <c r="AJ176" i="16"/>
  <c r="AE176" i="16"/>
  <c r="Z176" i="16"/>
  <c r="T176" i="16"/>
  <c r="Q176" i="16"/>
  <c r="R176" i="16" s="1"/>
  <c r="AS176" i="16" s="1"/>
  <c r="AT176" i="16" s="1"/>
  <c r="O176" i="16"/>
  <c r="E176" i="16"/>
  <c r="C176" i="16"/>
  <c r="AO175" i="16"/>
  <c r="AJ175" i="16"/>
  <c r="AI173" i="16" s="1"/>
  <c r="AH173" i="16" s="1"/>
  <c r="AE175" i="16"/>
  <c r="Z175" i="16"/>
  <c r="T175" i="16"/>
  <c r="AO174" i="16"/>
  <c r="AJ174" i="16"/>
  <c r="AE174" i="16"/>
  <c r="Z174" i="16"/>
  <c r="T174" i="16"/>
  <c r="AO173" i="16"/>
  <c r="AN173" i="16"/>
  <c r="AM173" i="16"/>
  <c r="AJ173" i="16"/>
  <c r="AE173" i="16"/>
  <c r="AD173" i="16" s="1"/>
  <c r="AC173" i="16" s="1"/>
  <c r="Z173" i="16"/>
  <c r="T173" i="16"/>
  <c r="U173" i="16" s="1"/>
  <c r="Q173" i="16"/>
  <c r="R173" i="16" s="1"/>
  <c r="AS173" i="16" s="1"/>
  <c r="AT173" i="16" s="1"/>
  <c r="O173" i="16"/>
  <c r="E173" i="16"/>
  <c r="C173" i="16"/>
  <c r="AO172" i="16"/>
  <c r="AJ172" i="16"/>
  <c r="AE172" i="16"/>
  <c r="Z172" i="16"/>
  <c r="T172" i="16"/>
  <c r="AO171" i="16"/>
  <c r="AN170" i="16" s="1"/>
  <c r="AM170" i="16" s="1"/>
  <c r="AJ171" i="16"/>
  <c r="AE171" i="16"/>
  <c r="Z171" i="16"/>
  <c r="T171" i="16"/>
  <c r="AT170" i="16"/>
  <c r="AO170" i="16"/>
  <c r="AJ170" i="16"/>
  <c r="AE170" i="16"/>
  <c r="Z170" i="16"/>
  <c r="T170" i="16"/>
  <c r="Q170" i="16"/>
  <c r="O170" i="16"/>
  <c r="R170" i="16" s="1"/>
  <c r="AS170" i="16" s="1"/>
  <c r="E170" i="16"/>
  <c r="C170" i="16"/>
  <c r="AO169" i="16"/>
  <c r="AJ169" i="16"/>
  <c r="AE169" i="16"/>
  <c r="Z169" i="16"/>
  <c r="T169" i="16"/>
  <c r="AO168" i="16"/>
  <c r="AJ168" i="16"/>
  <c r="AE168" i="16"/>
  <c r="Z168" i="16"/>
  <c r="T168" i="16"/>
  <c r="AS167" i="16"/>
  <c r="AT167" i="16" s="1"/>
  <c r="AO167" i="16"/>
  <c r="AN167" i="16" s="1"/>
  <c r="AM167" i="16" s="1"/>
  <c r="AJ167" i="16"/>
  <c r="AE167" i="16"/>
  <c r="Z167" i="16"/>
  <c r="Y167" i="16" s="1"/>
  <c r="X167" i="16" s="1"/>
  <c r="T167" i="16"/>
  <c r="U167" i="16" s="1"/>
  <c r="R167" i="16"/>
  <c r="Q167" i="16"/>
  <c r="O167" i="16"/>
  <c r="E167" i="16"/>
  <c r="C167" i="16"/>
  <c r="AO166" i="16"/>
  <c r="AJ166" i="16"/>
  <c r="AE166" i="16"/>
  <c r="Z166" i="16"/>
  <c r="T166" i="16"/>
  <c r="AO165" i="16"/>
  <c r="AJ165" i="16"/>
  <c r="AE165" i="16"/>
  <c r="Z165" i="16"/>
  <c r="T165" i="16"/>
  <c r="AO164" i="16"/>
  <c r="AN164" i="16"/>
  <c r="AM164" i="16" s="1"/>
  <c r="AJ164" i="16"/>
  <c r="AE164" i="16"/>
  <c r="Z164" i="16"/>
  <c r="T164" i="16"/>
  <c r="R164" i="16"/>
  <c r="AS164" i="16" s="1"/>
  <c r="AT164" i="16" s="1"/>
  <c r="Q164" i="16"/>
  <c r="O164" i="16"/>
  <c r="E164" i="16"/>
  <c r="C164" i="16"/>
  <c r="AO163" i="16"/>
  <c r="AJ163" i="16"/>
  <c r="AE163" i="16"/>
  <c r="Z163" i="16"/>
  <c r="T163" i="16"/>
  <c r="AO162" i="16"/>
  <c r="AJ162" i="16"/>
  <c r="AE162" i="16"/>
  <c r="AD161" i="16" s="1"/>
  <c r="AC161" i="16" s="1"/>
  <c r="Z162" i="16"/>
  <c r="T162" i="16"/>
  <c r="U161" i="16" s="1"/>
  <c r="AO161" i="16"/>
  <c r="AJ161" i="16"/>
  <c r="AI161" i="16"/>
  <c r="AH161" i="16" s="1"/>
  <c r="AE161" i="16"/>
  <c r="Z161" i="16"/>
  <c r="T161" i="16"/>
  <c r="Q161" i="16"/>
  <c r="O161" i="16"/>
  <c r="R161" i="16" s="1"/>
  <c r="AS161" i="16" s="1"/>
  <c r="AT161" i="16" s="1"/>
  <c r="E161" i="16"/>
  <c r="C161" i="16"/>
  <c r="AO160" i="16"/>
  <c r="AJ160" i="16"/>
  <c r="AE160" i="16"/>
  <c r="Z160" i="16"/>
  <c r="T160" i="16"/>
  <c r="AO159" i="16"/>
  <c r="AJ159" i="16"/>
  <c r="AE159" i="16"/>
  <c r="Z159" i="16"/>
  <c r="T159" i="16"/>
  <c r="AS158" i="16"/>
  <c r="AT158" i="16" s="1"/>
  <c r="AO158" i="16"/>
  <c r="AN158" i="16"/>
  <c r="AM158" i="16" s="1"/>
  <c r="AJ158" i="16"/>
  <c r="AE158" i="16"/>
  <c r="Z158" i="16"/>
  <c r="Y158" i="16"/>
  <c r="X158" i="16" s="1"/>
  <c r="T158" i="16"/>
  <c r="U158" i="16" s="1"/>
  <c r="R158" i="16"/>
  <c r="Q158" i="16"/>
  <c r="O158" i="16"/>
  <c r="E158" i="16"/>
  <c r="C158" i="16"/>
  <c r="AO157" i="16"/>
  <c r="AJ157" i="16"/>
  <c r="AE157" i="16"/>
  <c r="Z157" i="16"/>
  <c r="T157" i="16"/>
  <c r="AO156" i="16"/>
  <c r="AJ156" i="16"/>
  <c r="AE156" i="16"/>
  <c r="Z156" i="16"/>
  <c r="T156" i="16"/>
  <c r="AO155" i="16"/>
  <c r="AN155" i="16"/>
  <c r="AM155" i="16" s="1"/>
  <c r="AJ155" i="16"/>
  <c r="AE155" i="16"/>
  <c r="AD155" i="16" s="1"/>
  <c r="AC155" i="16" s="1"/>
  <c r="Z155" i="16"/>
  <c r="T155" i="16"/>
  <c r="U155" i="16" s="1"/>
  <c r="Q155" i="16"/>
  <c r="R155" i="16" s="1"/>
  <c r="AS155" i="16" s="1"/>
  <c r="AT155" i="16" s="1"/>
  <c r="O155" i="16"/>
  <c r="E155" i="16"/>
  <c r="C155" i="16"/>
  <c r="AO154" i="16"/>
  <c r="AJ154" i="16"/>
  <c r="AE154" i="16"/>
  <c r="Z154" i="16"/>
  <c r="T154" i="16"/>
  <c r="AO153" i="16"/>
  <c r="AN152" i="16" s="1"/>
  <c r="AM152" i="16" s="1"/>
  <c r="AJ153" i="16"/>
  <c r="AI152" i="16" s="1"/>
  <c r="AH152" i="16" s="1"/>
  <c r="AE153" i="16"/>
  <c r="AD152" i="16" s="1"/>
  <c r="AC152" i="16" s="1"/>
  <c r="Z153" i="16"/>
  <c r="T153" i="16"/>
  <c r="AS152" i="16"/>
  <c r="AT152" i="16" s="1"/>
  <c r="AO152" i="16"/>
  <c r="AJ152" i="16"/>
  <c r="AE152" i="16"/>
  <c r="Z152" i="16"/>
  <c r="Y152" i="16"/>
  <c r="X152" i="16" s="1"/>
  <c r="T152" i="16"/>
  <c r="U152" i="16" s="1"/>
  <c r="Q152" i="16"/>
  <c r="R152" i="16" s="1"/>
  <c r="O152" i="16"/>
  <c r="E152" i="16"/>
  <c r="C152" i="16"/>
  <c r="AO151" i="16"/>
  <c r="AN149" i="16" s="1"/>
  <c r="AM149" i="16" s="1"/>
  <c r="AJ151" i="16"/>
  <c r="AE151" i="16"/>
  <c r="Z151" i="16"/>
  <c r="T151" i="16"/>
  <c r="AO150" i="16"/>
  <c r="AJ150" i="16"/>
  <c r="AE150" i="16"/>
  <c r="Z150" i="16"/>
  <c r="Y149" i="16" s="1"/>
  <c r="X149" i="16" s="1"/>
  <c r="T150" i="16"/>
  <c r="AO149" i="16"/>
  <c r="AJ149" i="16"/>
  <c r="AE149" i="16"/>
  <c r="Z149" i="16"/>
  <c r="T149" i="16"/>
  <c r="R149" i="16"/>
  <c r="AS149" i="16" s="1"/>
  <c r="AT149" i="16" s="1"/>
  <c r="Q149" i="16"/>
  <c r="O149" i="16"/>
  <c r="E149" i="16"/>
  <c r="C149" i="16"/>
  <c r="AO148" i="16"/>
  <c r="AJ148" i="16"/>
  <c r="AE148" i="16"/>
  <c r="Z148" i="16"/>
  <c r="T148" i="16"/>
  <c r="AO147" i="16"/>
  <c r="AN146" i="16" s="1"/>
  <c r="AM146" i="16" s="1"/>
  <c r="AJ147" i="16"/>
  <c r="AI146" i="16" s="1"/>
  <c r="AH146" i="16" s="1"/>
  <c r="AE147" i="16"/>
  <c r="Z147" i="16"/>
  <c r="T147" i="16"/>
  <c r="AO146" i="16"/>
  <c r="AJ146" i="16"/>
  <c r="AE146" i="16"/>
  <c r="Z146" i="16"/>
  <c r="T146" i="16"/>
  <c r="R146" i="16"/>
  <c r="AS146" i="16" s="1"/>
  <c r="AT146" i="16" s="1"/>
  <c r="Q146" i="16"/>
  <c r="O146" i="16"/>
  <c r="E146" i="16"/>
  <c r="C146" i="16"/>
  <c r="AO145" i="16"/>
  <c r="AJ145" i="16"/>
  <c r="AI143" i="16" s="1"/>
  <c r="AH143" i="16" s="1"/>
  <c r="AE145" i="16"/>
  <c r="Z145" i="16"/>
  <c r="T145" i="16"/>
  <c r="AO144" i="16"/>
  <c r="AN143" i="16" s="1"/>
  <c r="AM143" i="16" s="1"/>
  <c r="AJ144" i="16"/>
  <c r="AE144" i="16"/>
  <c r="Z144" i="16"/>
  <c r="T144" i="16"/>
  <c r="U143" i="16" s="1"/>
  <c r="AO143" i="16"/>
  <c r="AJ143" i="16"/>
  <c r="AE143" i="16"/>
  <c r="Z143" i="16"/>
  <c r="T143" i="16"/>
  <c r="Q143" i="16"/>
  <c r="R143" i="16" s="1"/>
  <c r="AS143" i="16" s="1"/>
  <c r="AT143" i="16" s="1"/>
  <c r="O143" i="16"/>
  <c r="E143" i="16"/>
  <c r="C143" i="16"/>
  <c r="AO142" i="16"/>
  <c r="AJ142" i="16"/>
  <c r="AE142" i="16"/>
  <c r="Z142" i="16"/>
  <c r="T142" i="16"/>
  <c r="AO141" i="16"/>
  <c r="AJ141" i="16"/>
  <c r="AE141" i="16"/>
  <c r="Z141" i="16"/>
  <c r="T141" i="16"/>
  <c r="U140" i="16" s="1"/>
  <c r="AQ140" i="16" s="1"/>
  <c r="AR140" i="16" s="1"/>
  <c r="AO140" i="16"/>
  <c r="AJ140" i="16"/>
  <c r="AE140" i="16"/>
  <c r="Z140" i="16"/>
  <c r="T140" i="16"/>
  <c r="Q140" i="16"/>
  <c r="R140" i="16" s="1"/>
  <c r="AS140" i="16" s="1"/>
  <c r="AT140" i="16" s="1"/>
  <c r="O140" i="16"/>
  <c r="E140" i="16"/>
  <c r="C140" i="16"/>
  <c r="AO139" i="16"/>
  <c r="AJ139" i="16"/>
  <c r="AE139" i="16"/>
  <c r="Z139" i="16"/>
  <c r="T139" i="16"/>
  <c r="AO138" i="16"/>
  <c r="AJ138" i="16"/>
  <c r="AE138" i="16"/>
  <c r="Z138" i="16"/>
  <c r="T138" i="16"/>
  <c r="AO137" i="16"/>
  <c r="AJ137" i="16"/>
  <c r="AE137" i="16"/>
  <c r="AD137" i="16"/>
  <c r="AC137" i="16"/>
  <c r="Z137" i="16"/>
  <c r="Y137" i="16"/>
  <c r="X137" i="16" s="1"/>
  <c r="T137" i="16"/>
  <c r="Q137" i="16"/>
  <c r="R137" i="16" s="1"/>
  <c r="AS137" i="16" s="1"/>
  <c r="AT137" i="16" s="1"/>
  <c r="O137" i="16"/>
  <c r="E137" i="16"/>
  <c r="C137" i="16"/>
  <c r="AO136" i="16"/>
  <c r="AJ136" i="16"/>
  <c r="AE136" i="16"/>
  <c r="Z136" i="16"/>
  <c r="T136" i="16"/>
  <c r="AO135" i="16"/>
  <c r="AJ135" i="16"/>
  <c r="AE135" i="16"/>
  <c r="Z135" i="16"/>
  <c r="T135" i="16"/>
  <c r="AO134" i="16"/>
  <c r="AN134" i="16"/>
  <c r="AM134" i="16"/>
  <c r="AJ134" i="16"/>
  <c r="AI134" i="16"/>
  <c r="AH134" i="16" s="1"/>
  <c r="AE134" i="16"/>
  <c r="AD134" i="16" s="1"/>
  <c r="AC134" i="16" s="1"/>
  <c r="Z134" i="16"/>
  <c r="Y134" i="16" s="1"/>
  <c r="X134" i="16" s="1"/>
  <c r="T134" i="16"/>
  <c r="R134" i="16"/>
  <c r="AS134" i="16" s="1"/>
  <c r="AT134" i="16" s="1"/>
  <c r="Q134" i="16"/>
  <c r="O134" i="16"/>
  <c r="E134" i="16"/>
  <c r="C134" i="16"/>
  <c r="AO133" i="16"/>
  <c r="AJ133" i="16"/>
  <c r="AE133" i="16"/>
  <c r="Z133" i="16"/>
  <c r="T133" i="16"/>
  <c r="AO132" i="16"/>
  <c r="AJ132" i="16"/>
  <c r="AE132" i="16"/>
  <c r="AD131" i="16" s="1"/>
  <c r="AC131" i="16" s="1"/>
  <c r="Z132" i="16"/>
  <c r="T132" i="16"/>
  <c r="AO131" i="16"/>
  <c r="AJ131" i="16"/>
  <c r="AE131" i="16"/>
  <c r="Z131" i="16"/>
  <c r="T131" i="16"/>
  <c r="U131" i="16" s="1"/>
  <c r="Q131" i="16"/>
  <c r="R131" i="16" s="1"/>
  <c r="AS131" i="16" s="1"/>
  <c r="AT131" i="16" s="1"/>
  <c r="O131" i="16"/>
  <c r="E131" i="16"/>
  <c r="C131" i="16"/>
  <c r="AO130" i="16"/>
  <c r="AJ130" i="16"/>
  <c r="AE130" i="16"/>
  <c r="Z130" i="16"/>
  <c r="T130" i="16"/>
  <c r="AO129" i="16"/>
  <c r="AJ129" i="16"/>
  <c r="AE129" i="16"/>
  <c r="Z129" i="16"/>
  <c r="T129" i="16"/>
  <c r="AS128" i="16"/>
  <c r="AT128" i="16" s="1"/>
  <c r="AO128" i="16"/>
  <c r="AJ128" i="16"/>
  <c r="AE128" i="16"/>
  <c r="AD128" i="16" s="1"/>
  <c r="AC128" i="16" s="1"/>
  <c r="Z128" i="16"/>
  <c r="Y128" i="16"/>
  <c r="X128" i="16" s="1"/>
  <c r="T128" i="16"/>
  <c r="Q128" i="16"/>
  <c r="R128" i="16" s="1"/>
  <c r="O128" i="16"/>
  <c r="E128" i="16"/>
  <c r="C128" i="16"/>
  <c r="AO127" i="16"/>
  <c r="AJ127" i="16"/>
  <c r="AE127" i="16"/>
  <c r="Z127" i="16"/>
  <c r="T127" i="16"/>
  <c r="AO126" i="16"/>
  <c r="AN125" i="16" s="1"/>
  <c r="AM125" i="16" s="1"/>
  <c r="AJ126" i="16"/>
  <c r="AE126" i="16"/>
  <c r="Z126" i="16"/>
  <c r="T126" i="16"/>
  <c r="AO125" i="16"/>
  <c r="AJ125" i="16"/>
  <c r="AE125" i="16"/>
  <c r="Z125" i="16"/>
  <c r="Y125" i="16" s="1"/>
  <c r="X125" i="16" s="1"/>
  <c r="T125" i="16"/>
  <c r="Q125" i="16"/>
  <c r="R125" i="16" s="1"/>
  <c r="AS125" i="16" s="1"/>
  <c r="AT125" i="16" s="1"/>
  <c r="O125" i="16"/>
  <c r="E125" i="16"/>
  <c r="C125" i="16"/>
  <c r="AO124" i="16"/>
  <c r="AJ124" i="16"/>
  <c r="AE124" i="16"/>
  <c r="Z124" i="16"/>
  <c r="T124" i="16"/>
  <c r="U122" i="16" s="1"/>
  <c r="AO123" i="16"/>
  <c r="AJ123" i="16"/>
  <c r="AE123" i="16"/>
  <c r="Z123" i="16"/>
  <c r="T123" i="16"/>
  <c r="AO122" i="16"/>
  <c r="AN122" i="16"/>
  <c r="AM122" i="16"/>
  <c r="AJ122" i="16"/>
  <c r="AE122" i="16"/>
  <c r="Z122" i="16"/>
  <c r="T122" i="16"/>
  <c r="Q122" i="16"/>
  <c r="O122" i="16"/>
  <c r="E122" i="16"/>
  <c r="C122" i="16"/>
  <c r="AO121" i="16"/>
  <c r="AJ121" i="16"/>
  <c r="AE121" i="16"/>
  <c r="Z121" i="16"/>
  <c r="T121" i="16"/>
  <c r="AO120" i="16"/>
  <c r="AJ120" i="16"/>
  <c r="AE120" i="16"/>
  <c r="Z120" i="16"/>
  <c r="T120" i="16"/>
  <c r="AO119" i="16"/>
  <c r="AN119" i="16"/>
  <c r="AM119" i="16"/>
  <c r="AJ119" i="16"/>
  <c r="AE119" i="16"/>
  <c r="AD119" i="16" s="1"/>
  <c r="AC119" i="16" s="1"/>
  <c r="Z119" i="16"/>
  <c r="T119" i="16"/>
  <c r="Q119" i="16"/>
  <c r="O119" i="16"/>
  <c r="R119" i="16" s="1"/>
  <c r="AS119" i="16" s="1"/>
  <c r="AT119" i="16" s="1"/>
  <c r="E119" i="16"/>
  <c r="C119" i="16"/>
  <c r="AO118" i="16"/>
  <c r="AJ118" i="16"/>
  <c r="AE118" i="16"/>
  <c r="Z118" i="16"/>
  <c r="T118" i="16"/>
  <c r="U116" i="16" s="1"/>
  <c r="AQ116" i="16" s="1"/>
  <c r="AR116" i="16" s="1"/>
  <c r="AO117" i="16"/>
  <c r="AJ117" i="16"/>
  <c r="AE117" i="16"/>
  <c r="Z117" i="16"/>
  <c r="Y116" i="16" s="1"/>
  <c r="X116" i="16" s="1"/>
  <c r="T117" i="16"/>
  <c r="AO116" i="16"/>
  <c r="AN116" i="16"/>
  <c r="AM116" i="16" s="1"/>
  <c r="AJ116" i="16"/>
  <c r="AE116" i="16"/>
  <c r="Z116" i="16"/>
  <c r="T116" i="16"/>
  <c r="Q116" i="16"/>
  <c r="R116" i="16" s="1"/>
  <c r="AS116" i="16" s="1"/>
  <c r="AT116" i="16" s="1"/>
  <c r="O116" i="16"/>
  <c r="E116" i="16"/>
  <c r="C116" i="16"/>
  <c r="AO115" i="16"/>
  <c r="AJ115" i="16"/>
  <c r="AE115" i="16"/>
  <c r="Z115" i="16"/>
  <c r="T115" i="16"/>
  <c r="AO114" i="16"/>
  <c r="AJ114" i="16"/>
  <c r="AE114" i="16"/>
  <c r="Z114" i="16"/>
  <c r="T114" i="16"/>
  <c r="AO113" i="16"/>
  <c r="AN113" i="16" s="1"/>
  <c r="AM113" i="16"/>
  <c r="AJ113" i="16"/>
  <c r="AE113" i="16"/>
  <c r="Z113" i="16"/>
  <c r="T113" i="16"/>
  <c r="R113" i="16"/>
  <c r="AS113" i="16" s="1"/>
  <c r="AT113" i="16" s="1"/>
  <c r="Q113" i="16"/>
  <c r="O113" i="16"/>
  <c r="E113" i="16"/>
  <c r="C113" i="16"/>
  <c r="AO112" i="16"/>
  <c r="AJ112" i="16"/>
  <c r="AE112" i="16"/>
  <c r="Z112" i="16"/>
  <c r="T112" i="16"/>
  <c r="AO111" i="16"/>
  <c r="AJ111" i="16"/>
  <c r="AE111" i="16"/>
  <c r="Z111" i="16"/>
  <c r="T111" i="16"/>
  <c r="U110" i="16" s="1"/>
  <c r="AO110" i="16"/>
  <c r="AJ110" i="16"/>
  <c r="AI110" i="16" s="1"/>
  <c r="AH110" i="16" s="1"/>
  <c r="AE110" i="16"/>
  <c r="Z110" i="16"/>
  <c r="T110" i="16"/>
  <c r="Q110" i="16"/>
  <c r="O110" i="16"/>
  <c r="E110" i="16"/>
  <c r="C110" i="16"/>
  <c r="AO109" i="16"/>
  <c r="AN107" i="16" s="1"/>
  <c r="AM107" i="16" s="1"/>
  <c r="AJ109" i="16"/>
  <c r="AE109" i="16"/>
  <c r="Z109" i="16"/>
  <c r="T109" i="16"/>
  <c r="AO108" i="16"/>
  <c r="AJ108" i="16"/>
  <c r="AE108" i="16"/>
  <c r="Z108" i="16"/>
  <c r="Y107" i="16" s="1"/>
  <c r="X107" i="16" s="1"/>
  <c r="T108" i="16"/>
  <c r="AS107" i="16"/>
  <c r="AT107" i="16" s="1"/>
  <c r="AO107" i="16"/>
  <c r="AJ107" i="16"/>
  <c r="AI107" i="16" s="1"/>
  <c r="AH107" i="16" s="1"/>
  <c r="AE107" i="16"/>
  <c r="Z107" i="16"/>
  <c r="T107" i="16"/>
  <c r="Q107" i="16"/>
  <c r="R107" i="16" s="1"/>
  <c r="O107" i="16"/>
  <c r="E107" i="16"/>
  <c r="C107" i="16"/>
  <c r="AO106" i="16"/>
  <c r="AN104" i="16" s="1"/>
  <c r="AM104" i="16" s="1"/>
  <c r="AJ106" i="16"/>
  <c r="AE106" i="16"/>
  <c r="Z106" i="16"/>
  <c r="T106" i="16"/>
  <c r="AO105" i="16"/>
  <c r="AJ105" i="16"/>
  <c r="AE105" i="16"/>
  <c r="Z105" i="16"/>
  <c r="T105" i="16"/>
  <c r="AS104" i="16"/>
  <c r="AT104" i="16" s="1"/>
  <c r="AO104" i="16"/>
  <c r="AJ104" i="16"/>
  <c r="AE104" i="16"/>
  <c r="Z104" i="16"/>
  <c r="U104" i="16"/>
  <c r="AQ104" i="16" s="1"/>
  <c r="AR104" i="16" s="1"/>
  <c r="T104" i="16"/>
  <c r="R104" i="16"/>
  <c r="Q104" i="16"/>
  <c r="O104" i="16"/>
  <c r="E104" i="16"/>
  <c r="C104" i="16"/>
  <c r="AO103" i="16"/>
  <c r="AJ103" i="16"/>
  <c r="AE103" i="16"/>
  <c r="Z103" i="16"/>
  <c r="T103" i="16"/>
  <c r="AO102" i="16"/>
  <c r="AJ102" i="16"/>
  <c r="AI101" i="16" s="1"/>
  <c r="AH101" i="16" s="1"/>
  <c r="AE102" i="16"/>
  <c r="Z102" i="16"/>
  <c r="T102" i="16"/>
  <c r="AO101" i="16"/>
  <c r="AN101" i="16"/>
  <c r="AM101" i="16"/>
  <c r="AJ101" i="16"/>
  <c r="AE101" i="16"/>
  <c r="Z101" i="16"/>
  <c r="T101" i="16"/>
  <c r="U101" i="16" s="1"/>
  <c r="Q101" i="16"/>
  <c r="R101" i="16" s="1"/>
  <c r="AS101" i="16" s="1"/>
  <c r="AT101" i="16" s="1"/>
  <c r="O101" i="16"/>
  <c r="E101" i="16"/>
  <c r="C101" i="16"/>
  <c r="AO100" i="16"/>
  <c r="AJ100" i="16"/>
  <c r="AE100" i="16"/>
  <c r="Z100" i="16"/>
  <c r="T100" i="16"/>
  <c r="AO99" i="16"/>
  <c r="AJ99" i="16"/>
  <c r="AI98" i="16" s="1"/>
  <c r="AH98" i="16" s="1"/>
  <c r="AE99" i="16"/>
  <c r="Z99" i="16"/>
  <c r="T99" i="16"/>
  <c r="AS98" i="16"/>
  <c r="AT98" i="16" s="1"/>
  <c r="AO98" i="16"/>
  <c r="AN98" i="16" s="1"/>
  <c r="AM98" i="16" s="1"/>
  <c r="AJ98" i="16"/>
  <c r="AE98" i="16"/>
  <c r="Z98" i="16"/>
  <c r="Y98" i="16" s="1"/>
  <c r="X98" i="16" s="1"/>
  <c r="T98" i="16"/>
  <c r="U98" i="16" s="1"/>
  <c r="Q98" i="16"/>
  <c r="R98" i="16" s="1"/>
  <c r="O98" i="16"/>
  <c r="E98" i="16"/>
  <c r="C98" i="16"/>
  <c r="AO97" i="16"/>
  <c r="AJ97" i="16"/>
  <c r="AE97" i="16"/>
  <c r="Z97" i="16"/>
  <c r="T97" i="16"/>
  <c r="AO96" i="16"/>
  <c r="AJ96" i="16"/>
  <c r="AE96" i="16"/>
  <c r="Z96" i="16"/>
  <c r="Y95" i="16" s="1"/>
  <c r="T96" i="16"/>
  <c r="AS95" i="16"/>
  <c r="AT95" i="16" s="1"/>
  <c r="AO95" i="16"/>
  <c r="AN95" i="16" s="1"/>
  <c r="AM95" i="16" s="1"/>
  <c r="AJ95" i="16"/>
  <c r="AE95" i="16"/>
  <c r="Z95" i="16"/>
  <c r="X95" i="16"/>
  <c r="T95" i="16"/>
  <c r="U95" i="16" s="1"/>
  <c r="AQ95" i="16" s="1"/>
  <c r="AR95" i="16" s="1"/>
  <c r="R95" i="16"/>
  <c r="Q95" i="16"/>
  <c r="O95" i="16"/>
  <c r="E95" i="16"/>
  <c r="C95" i="16"/>
  <c r="AO94" i="16"/>
  <c r="AJ94" i="16"/>
  <c r="AE94" i="16"/>
  <c r="Z94" i="16"/>
  <c r="T94" i="16"/>
  <c r="AO93" i="16"/>
  <c r="AJ93" i="16"/>
  <c r="AE93" i="16"/>
  <c r="Z93" i="16"/>
  <c r="T93" i="16"/>
  <c r="AO92" i="16"/>
  <c r="AN92" i="16" s="1"/>
  <c r="AM92" i="16" s="1"/>
  <c r="AJ92" i="16"/>
  <c r="AE92" i="16"/>
  <c r="Z92" i="16"/>
  <c r="T92" i="16"/>
  <c r="U92" i="16" s="1"/>
  <c r="V92" i="16" s="1"/>
  <c r="Q92" i="16"/>
  <c r="R92" i="16" s="1"/>
  <c r="AS92" i="16" s="1"/>
  <c r="AT92" i="16" s="1"/>
  <c r="O92" i="16"/>
  <c r="E92" i="16"/>
  <c r="C92" i="16"/>
  <c r="AO91" i="16"/>
  <c r="AJ91" i="16"/>
  <c r="AE91" i="16"/>
  <c r="AD89" i="16" s="1"/>
  <c r="AC89" i="16" s="1"/>
  <c r="Z91" i="16"/>
  <c r="T91" i="16"/>
  <c r="AO90" i="16"/>
  <c r="AJ90" i="16"/>
  <c r="AE90" i="16"/>
  <c r="Z90" i="16"/>
  <c r="T90" i="16"/>
  <c r="AO89" i="16"/>
  <c r="AJ89" i="16"/>
  <c r="AE89" i="16"/>
  <c r="Z89" i="16"/>
  <c r="T89" i="16"/>
  <c r="Q89" i="16"/>
  <c r="R89" i="16" s="1"/>
  <c r="AS89" i="16" s="1"/>
  <c r="AT89" i="16" s="1"/>
  <c r="O89" i="16"/>
  <c r="E89" i="16"/>
  <c r="C89" i="16"/>
  <c r="AO88" i="16"/>
  <c r="AJ88" i="16"/>
  <c r="AI86" i="16" s="1"/>
  <c r="AH86" i="16" s="1"/>
  <c r="AE88" i="16"/>
  <c r="AD86" i="16" s="1"/>
  <c r="AC86" i="16" s="1"/>
  <c r="Z88" i="16"/>
  <c r="T88" i="16"/>
  <c r="AO87" i="16"/>
  <c r="AJ87" i="16"/>
  <c r="AE87" i="16"/>
  <c r="Z87" i="16"/>
  <c r="T87" i="16"/>
  <c r="AS86" i="16"/>
  <c r="AT86" i="16" s="1"/>
  <c r="AO86" i="16"/>
  <c r="AJ86" i="16"/>
  <c r="AE86" i="16"/>
  <c r="Z86" i="16"/>
  <c r="T86" i="16"/>
  <c r="Q86" i="16"/>
  <c r="R86" i="16" s="1"/>
  <c r="O86" i="16"/>
  <c r="E86" i="16"/>
  <c r="C86" i="16"/>
  <c r="AO85" i="16"/>
  <c r="AJ85" i="16"/>
  <c r="AI83" i="16" s="1"/>
  <c r="AH83" i="16" s="1"/>
  <c r="AE85" i="16"/>
  <c r="Z85" i="16"/>
  <c r="T85" i="16"/>
  <c r="AO84" i="16"/>
  <c r="AJ84" i="16"/>
  <c r="AE84" i="16"/>
  <c r="Z84" i="16"/>
  <c r="T84" i="16"/>
  <c r="AS83" i="16"/>
  <c r="AT83" i="16" s="1"/>
  <c r="AO83" i="16"/>
  <c r="AN83" i="16"/>
  <c r="AM83" i="16" s="1"/>
  <c r="AJ83" i="16"/>
  <c r="AE83" i="16"/>
  <c r="Z83" i="16"/>
  <c r="Y83" i="16"/>
  <c r="X83" i="16" s="1"/>
  <c r="T83" i="16"/>
  <c r="R83" i="16"/>
  <c r="Q83" i="16"/>
  <c r="O83" i="16"/>
  <c r="E83" i="16"/>
  <c r="C83" i="16"/>
  <c r="AO82" i="16"/>
  <c r="AJ82" i="16"/>
  <c r="AE82" i="16"/>
  <c r="Z82" i="16"/>
  <c r="Y80" i="16" s="1"/>
  <c r="X80" i="16" s="1"/>
  <c r="T82" i="16"/>
  <c r="AO81" i="16"/>
  <c r="AJ81" i="16"/>
  <c r="AE81" i="16"/>
  <c r="Z81" i="16"/>
  <c r="T81" i="16"/>
  <c r="AO80" i="16"/>
  <c r="AN80" i="16"/>
  <c r="AM80" i="16"/>
  <c r="AJ80" i="16"/>
  <c r="AE80" i="16"/>
  <c r="Z80" i="16"/>
  <c r="T80" i="16"/>
  <c r="R80" i="16"/>
  <c r="AS80" i="16" s="1"/>
  <c r="AT80" i="16" s="1"/>
  <c r="Q80" i="16"/>
  <c r="O80" i="16"/>
  <c r="E80" i="16"/>
  <c r="C80" i="16"/>
  <c r="AO79" i="16"/>
  <c r="AJ79" i="16"/>
  <c r="AE79" i="16"/>
  <c r="Z79" i="16"/>
  <c r="T79" i="16"/>
  <c r="AO78" i="16"/>
  <c r="AN77" i="16" s="1"/>
  <c r="AM77" i="16" s="1"/>
  <c r="AJ78" i="16"/>
  <c r="AE78" i="16"/>
  <c r="Z78" i="16"/>
  <c r="T78" i="16"/>
  <c r="AO77" i="16"/>
  <c r="AJ77" i="16"/>
  <c r="AE77" i="16"/>
  <c r="Z77" i="16"/>
  <c r="Y77" i="16" s="1"/>
  <c r="X77" i="16" s="1"/>
  <c r="T77" i="16"/>
  <c r="Q77" i="16"/>
  <c r="R77" i="16" s="1"/>
  <c r="AS77" i="16" s="1"/>
  <c r="AT77" i="16" s="1"/>
  <c r="O77" i="16"/>
  <c r="E77" i="16"/>
  <c r="C77" i="16"/>
  <c r="AO76" i="16"/>
  <c r="AJ76" i="16"/>
  <c r="AE76" i="16"/>
  <c r="Z76" i="16"/>
  <c r="T76" i="16"/>
  <c r="AO75" i="16"/>
  <c r="AJ75" i="16"/>
  <c r="AI74" i="16" s="1"/>
  <c r="AH74" i="16" s="1"/>
  <c r="AE75" i="16"/>
  <c r="Z75" i="16"/>
  <c r="T75" i="16"/>
  <c r="AS74" i="16"/>
  <c r="AT74" i="16" s="1"/>
  <c r="AO74" i="16"/>
  <c r="AN74" i="16" s="1"/>
  <c r="AM74" i="16" s="1"/>
  <c r="AJ74" i="16"/>
  <c r="AE74" i="16"/>
  <c r="AD74" i="16" s="1"/>
  <c r="AC74" i="16" s="1"/>
  <c r="Z74" i="16"/>
  <c r="Y74" i="16"/>
  <c r="X74" i="16"/>
  <c r="T74" i="16"/>
  <c r="U74" i="16" s="1"/>
  <c r="Q74" i="16"/>
  <c r="R74" i="16" s="1"/>
  <c r="O74" i="16"/>
  <c r="E74" i="16"/>
  <c r="C74" i="16"/>
  <c r="AO73" i="16"/>
  <c r="AJ73" i="16"/>
  <c r="AE73" i="16"/>
  <c r="AD71" i="16" s="1"/>
  <c r="AC71" i="16" s="1"/>
  <c r="Z73" i="16"/>
  <c r="T73" i="16"/>
  <c r="AO72" i="16"/>
  <c r="AJ72" i="16"/>
  <c r="AE72" i="16"/>
  <c r="Z72" i="16"/>
  <c r="T72" i="16"/>
  <c r="AS71" i="16"/>
  <c r="AT71" i="16" s="1"/>
  <c r="AO71" i="16"/>
  <c r="AN71" i="16"/>
  <c r="AM71" i="16"/>
  <c r="AJ71" i="16"/>
  <c r="AE71" i="16"/>
  <c r="Z71" i="16"/>
  <c r="T71" i="16"/>
  <c r="U71" i="16" s="1"/>
  <c r="AQ71" i="16" s="1"/>
  <c r="AR71" i="16" s="1"/>
  <c r="R71" i="16"/>
  <c r="Q71" i="16"/>
  <c r="O71" i="16"/>
  <c r="E71" i="16"/>
  <c r="C71" i="16"/>
  <c r="AO70" i="16"/>
  <c r="AJ70" i="16"/>
  <c r="AE70" i="16"/>
  <c r="Z70" i="16"/>
  <c r="T70" i="16"/>
  <c r="AO69" i="16"/>
  <c r="AJ69" i="16"/>
  <c r="AI68" i="16" s="1"/>
  <c r="AH68" i="16" s="1"/>
  <c r="AE69" i="16"/>
  <c r="Z69" i="16"/>
  <c r="T69" i="16"/>
  <c r="AO68" i="16"/>
  <c r="AN68" i="16"/>
  <c r="AM68" i="16" s="1"/>
  <c r="AJ68" i="16"/>
  <c r="AE68" i="16"/>
  <c r="Z68" i="16"/>
  <c r="Y68" i="16"/>
  <c r="X68" i="16" s="1"/>
  <c r="T68" i="16"/>
  <c r="U68" i="16" s="1"/>
  <c r="Q68" i="16"/>
  <c r="O68" i="16"/>
  <c r="E68" i="16"/>
  <c r="C68" i="16"/>
  <c r="AO67" i="16"/>
  <c r="AJ67" i="16"/>
  <c r="AE67" i="16"/>
  <c r="Z67" i="16"/>
  <c r="T67" i="16"/>
  <c r="AO66" i="16"/>
  <c r="AN65" i="16" s="1"/>
  <c r="AM65" i="16" s="1"/>
  <c r="AJ66" i="16"/>
  <c r="AI65" i="16" s="1"/>
  <c r="AH65" i="16" s="1"/>
  <c r="AE66" i="16"/>
  <c r="Z66" i="16"/>
  <c r="T66" i="16"/>
  <c r="AO65" i="16"/>
  <c r="AJ65" i="16"/>
  <c r="AE65" i="16"/>
  <c r="Z65" i="16"/>
  <c r="T65" i="16"/>
  <c r="Q65" i="16"/>
  <c r="O65" i="16"/>
  <c r="E65" i="16"/>
  <c r="C65" i="16"/>
  <c r="AO64" i="16"/>
  <c r="AJ64" i="16"/>
  <c r="AE64" i="16"/>
  <c r="Z64" i="16"/>
  <c r="T64" i="16"/>
  <c r="AO63" i="16"/>
  <c r="AJ63" i="16"/>
  <c r="AE63" i="16"/>
  <c r="Z63" i="16"/>
  <c r="T63" i="16"/>
  <c r="AO62" i="16"/>
  <c r="AN62" i="16" s="1"/>
  <c r="AM62" i="16" s="1"/>
  <c r="AJ62" i="16"/>
  <c r="AI62" i="16" s="1"/>
  <c r="AH62" i="16" s="1"/>
  <c r="AE62" i="16"/>
  <c r="Z62" i="16"/>
  <c r="T62" i="16"/>
  <c r="U62" i="16" s="1"/>
  <c r="V62" i="16" s="1"/>
  <c r="Q62" i="16"/>
  <c r="O62" i="16"/>
  <c r="R62" i="16" s="1"/>
  <c r="AS62" i="16" s="1"/>
  <c r="AT62" i="16" s="1"/>
  <c r="E62" i="16"/>
  <c r="C62" i="16"/>
  <c r="AO61" i="16"/>
  <c r="AJ61" i="16"/>
  <c r="AE61" i="16"/>
  <c r="Z61" i="16"/>
  <c r="T61" i="16"/>
  <c r="AO60" i="16"/>
  <c r="AJ60" i="16"/>
  <c r="AE60" i="16"/>
  <c r="Z60" i="16"/>
  <c r="T60" i="16"/>
  <c r="AS59" i="16"/>
  <c r="AT59" i="16" s="1"/>
  <c r="AO59" i="16"/>
  <c r="AN59" i="16" s="1"/>
  <c r="AM59" i="16" s="1"/>
  <c r="AJ59" i="16"/>
  <c r="AE59" i="16"/>
  <c r="Z59" i="16"/>
  <c r="T59" i="16"/>
  <c r="U59" i="16" s="1"/>
  <c r="AQ59" i="16" s="1"/>
  <c r="AR59" i="16" s="1"/>
  <c r="R59" i="16"/>
  <c r="Q59" i="16"/>
  <c r="O59" i="16"/>
  <c r="E59" i="16"/>
  <c r="C59" i="16"/>
  <c r="AO58" i="16"/>
  <c r="AJ58" i="16"/>
  <c r="AE58" i="16"/>
  <c r="Z58" i="16"/>
  <c r="T58" i="16"/>
  <c r="AO57" i="16"/>
  <c r="AJ57" i="16"/>
  <c r="AE57" i="16"/>
  <c r="Z57" i="16"/>
  <c r="Y56" i="16" s="1"/>
  <c r="X56" i="16" s="1"/>
  <c r="T57" i="16"/>
  <c r="AO56" i="16"/>
  <c r="AN56" i="16" s="1"/>
  <c r="AM56" i="16"/>
  <c r="AJ56" i="16"/>
  <c r="AE56" i="16"/>
  <c r="Z56" i="16"/>
  <c r="T56" i="16"/>
  <c r="Q56" i="16"/>
  <c r="O56" i="16"/>
  <c r="E56" i="16"/>
  <c r="C56" i="16"/>
  <c r="AO55" i="16"/>
  <c r="AJ55" i="16"/>
  <c r="AE55" i="16"/>
  <c r="Z55" i="16"/>
  <c r="T55" i="16"/>
  <c r="AO54" i="16"/>
  <c r="AJ54" i="16"/>
  <c r="AE54" i="16"/>
  <c r="Z54" i="16"/>
  <c r="T54" i="16"/>
  <c r="AS53" i="16"/>
  <c r="AT53" i="16" s="1"/>
  <c r="AO53" i="16"/>
  <c r="AJ53" i="16"/>
  <c r="AI53" i="16" s="1"/>
  <c r="AH53" i="16" s="1"/>
  <c r="AE53" i="16"/>
  <c r="AD53" i="16" s="1"/>
  <c r="AC53" i="16" s="1"/>
  <c r="Z53" i="16"/>
  <c r="T53" i="16"/>
  <c r="Q53" i="16"/>
  <c r="R53" i="16" s="1"/>
  <c r="O53" i="16"/>
  <c r="E53" i="16"/>
  <c r="C53" i="16"/>
  <c r="AO52" i="16"/>
  <c r="AN50" i="16" s="1"/>
  <c r="AM50" i="16" s="1"/>
  <c r="AJ52" i="16"/>
  <c r="AE52" i="16"/>
  <c r="Z52" i="16"/>
  <c r="T52" i="16"/>
  <c r="AO51" i="16"/>
  <c r="AJ51" i="16"/>
  <c r="AE51" i="16"/>
  <c r="Z51" i="16"/>
  <c r="T51" i="16"/>
  <c r="AT50" i="16"/>
  <c r="AS50" i="16"/>
  <c r="AO50" i="16"/>
  <c r="AJ50" i="16"/>
  <c r="AE50" i="16"/>
  <c r="Z50" i="16"/>
  <c r="Y50" i="16"/>
  <c r="X50" i="16" s="1"/>
  <c r="T50" i="16"/>
  <c r="R50" i="16"/>
  <c r="Q50" i="16"/>
  <c r="O50" i="16"/>
  <c r="E50" i="16"/>
  <c r="C50" i="16"/>
  <c r="AO49" i="16"/>
  <c r="AJ49" i="16"/>
  <c r="AE49" i="16"/>
  <c r="Z49" i="16"/>
  <c r="T49" i="16"/>
  <c r="AO48" i="16"/>
  <c r="AJ48" i="16"/>
  <c r="AI47" i="16" s="1"/>
  <c r="AH47" i="16" s="1"/>
  <c r="AE48" i="16"/>
  <c r="Z48" i="16"/>
  <c r="T48" i="16"/>
  <c r="AO47" i="16"/>
  <c r="AN47" i="16"/>
  <c r="AM47" i="16" s="1"/>
  <c r="AJ47" i="16"/>
  <c r="AE47" i="16"/>
  <c r="AD47" i="16" s="1"/>
  <c r="AC47" i="16" s="1"/>
  <c r="Z47" i="16"/>
  <c r="T47" i="16"/>
  <c r="U47" i="16" s="1"/>
  <c r="AQ47" i="16" s="1"/>
  <c r="AR47" i="16" s="1"/>
  <c r="Q47" i="16"/>
  <c r="O47" i="16"/>
  <c r="R47" i="16" s="1"/>
  <c r="AS47" i="16" s="1"/>
  <c r="AT47" i="16" s="1"/>
  <c r="E47" i="16"/>
  <c r="C47" i="16"/>
  <c r="AO46" i="16"/>
  <c r="AJ46" i="16"/>
  <c r="AE46" i="16"/>
  <c r="Z46" i="16"/>
  <c r="T46" i="16"/>
  <c r="AO45" i="16"/>
  <c r="AN44" i="16" s="1"/>
  <c r="AJ45" i="16"/>
  <c r="AE45" i="16"/>
  <c r="Z45" i="16"/>
  <c r="T45" i="16"/>
  <c r="AO44" i="16"/>
  <c r="AM44" i="16"/>
  <c r="AJ44" i="16"/>
  <c r="AI44" i="16"/>
  <c r="AH44" i="16" s="1"/>
  <c r="AE44" i="16"/>
  <c r="AD44" i="16"/>
  <c r="AC44" i="16" s="1"/>
  <c r="Z44" i="16"/>
  <c r="T44" i="16"/>
  <c r="Q44" i="16"/>
  <c r="O44" i="16"/>
  <c r="E44" i="16"/>
  <c r="C44" i="16"/>
  <c r="AO43" i="16"/>
  <c r="AJ43" i="16"/>
  <c r="AE43" i="16"/>
  <c r="Z43" i="16"/>
  <c r="T43" i="16"/>
  <c r="AO42" i="16"/>
  <c r="AJ42" i="16"/>
  <c r="AE42" i="16"/>
  <c r="Z42" i="16"/>
  <c r="Y41" i="16" s="1"/>
  <c r="X41" i="16" s="1"/>
  <c r="T42" i="16"/>
  <c r="AO41" i="16"/>
  <c r="AJ41" i="16"/>
  <c r="AE41" i="16"/>
  <c r="AD41" i="16"/>
  <c r="AC41" i="16" s="1"/>
  <c r="Z41" i="16"/>
  <c r="T41" i="16"/>
  <c r="Q41" i="16"/>
  <c r="R41" i="16" s="1"/>
  <c r="AS41" i="16" s="1"/>
  <c r="AT41" i="16" s="1"/>
  <c r="O41" i="16"/>
  <c r="E41" i="16"/>
  <c r="C41" i="16"/>
  <c r="AO40" i="16"/>
  <c r="AJ40" i="16"/>
  <c r="AE40" i="16"/>
  <c r="Z40" i="16"/>
  <c r="T40" i="16"/>
  <c r="AO39" i="16"/>
  <c r="AJ39" i="16"/>
  <c r="AE39" i="16"/>
  <c r="Z39" i="16"/>
  <c r="T39" i="16"/>
  <c r="AO38" i="16"/>
  <c r="AN38" i="16"/>
  <c r="AM38" i="16" s="1"/>
  <c r="AJ38" i="16"/>
  <c r="AE38" i="16"/>
  <c r="Z38" i="16"/>
  <c r="Y38" i="16" s="1"/>
  <c r="X38" i="16" s="1"/>
  <c r="U38" i="16"/>
  <c r="T38" i="16"/>
  <c r="Q38" i="16"/>
  <c r="O38" i="16"/>
  <c r="E38" i="16"/>
  <c r="C38" i="16"/>
  <c r="AO37" i="16"/>
  <c r="AJ37" i="16"/>
  <c r="AI35" i="16" s="1"/>
  <c r="AH35" i="16" s="1"/>
  <c r="AE37" i="16"/>
  <c r="Z37" i="16"/>
  <c r="T37" i="16"/>
  <c r="AO36" i="16"/>
  <c r="AJ36" i="16"/>
  <c r="AE36" i="16"/>
  <c r="Z36" i="16"/>
  <c r="T36" i="16"/>
  <c r="AO35" i="16"/>
  <c r="AN35" i="16" s="1"/>
  <c r="AM35" i="16" s="1"/>
  <c r="AJ35" i="16"/>
  <c r="AE35" i="16"/>
  <c r="Z35" i="16"/>
  <c r="T35" i="16"/>
  <c r="U35" i="16" s="1"/>
  <c r="Q35" i="16"/>
  <c r="R35" i="16" s="1"/>
  <c r="AS35" i="16" s="1"/>
  <c r="AT35" i="16" s="1"/>
  <c r="O35" i="16"/>
  <c r="E35" i="16"/>
  <c r="C35" i="16"/>
  <c r="AO34" i="16"/>
  <c r="AJ34" i="16"/>
  <c r="AE34" i="16"/>
  <c r="Z34" i="16"/>
  <c r="T34" i="16"/>
  <c r="AO33" i="16"/>
  <c r="AJ33" i="16"/>
  <c r="AE33" i="16"/>
  <c r="Z33" i="16"/>
  <c r="T33" i="16"/>
  <c r="AO32" i="16"/>
  <c r="AN32" i="16" s="1"/>
  <c r="AM32" i="16" s="1"/>
  <c r="AJ32" i="16"/>
  <c r="AE32" i="16"/>
  <c r="Z32" i="16"/>
  <c r="T32" i="16"/>
  <c r="Q32" i="16"/>
  <c r="R32" i="16" s="1"/>
  <c r="AS32" i="16" s="1"/>
  <c r="AT32" i="16" s="1"/>
  <c r="O32" i="16"/>
  <c r="E32" i="16"/>
  <c r="C32" i="16"/>
  <c r="AO31" i="16"/>
  <c r="AJ31" i="16"/>
  <c r="AE31" i="16"/>
  <c r="Z31" i="16"/>
  <c r="T31" i="16"/>
  <c r="AO30" i="16"/>
  <c r="AN29" i="16" s="1"/>
  <c r="AM29" i="16" s="1"/>
  <c r="AJ30" i="16"/>
  <c r="AE30" i="16"/>
  <c r="AD29" i="16" s="1"/>
  <c r="AC29" i="16" s="1"/>
  <c r="Z30" i="16"/>
  <c r="Y29" i="16" s="1"/>
  <c r="X29" i="16" s="1"/>
  <c r="T30" i="16"/>
  <c r="AO29" i="16"/>
  <c r="AJ29" i="16"/>
  <c r="AI29" i="16"/>
  <c r="AH29" i="16" s="1"/>
  <c r="AE29" i="16"/>
  <c r="Z29" i="16"/>
  <c r="T29" i="16"/>
  <c r="Q29" i="16"/>
  <c r="O29" i="16"/>
  <c r="E29" i="16"/>
  <c r="C29" i="16"/>
  <c r="AO28" i="16"/>
  <c r="AJ28" i="16"/>
  <c r="AE28" i="16"/>
  <c r="Z28" i="16"/>
  <c r="T28" i="16"/>
  <c r="AO27" i="16"/>
  <c r="AJ27" i="16"/>
  <c r="AE27" i="16"/>
  <c r="Z27" i="16"/>
  <c r="T27" i="16"/>
  <c r="AS26" i="16"/>
  <c r="AT26" i="16" s="1"/>
  <c r="AO26" i="16"/>
  <c r="AJ26" i="16"/>
  <c r="AE26" i="16"/>
  <c r="AD26" i="16"/>
  <c r="AC26" i="16" s="1"/>
  <c r="Z26" i="16"/>
  <c r="T26" i="16"/>
  <c r="Q26" i="16"/>
  <c r="R26" i="16" s="1"/>
  <c r="O26" i="16"/>
  <c r="E26" i="16"/>
  <c r="C26" i="16"/>
  <c r="AO25" i="16"/>
  <c r="AN23" i="16" s="1"/>
  <c r="AM23" i="16" s="1"/>
  <c r="AJ25" i="16"/>
  <c r="AE25" i="16"/>
  <c r="Z25" i="16"/>
  <c r="T25" i="16"/>
  <c r="AO24" i="16"/>
  <c r="AJ24" i="16"/>
  <c r="AE24" i="16"/>
  <c r="Z24" i="16"/>
  <c r="T24" i="16"/>
  <c r="AO23" i="16"/>
  <c r="AJ23" i="16"/>
  <c r="AE23" i="16"/>
  <c r="Z23" i="16"/>
  <c r="Y23" i="16"/>
  <c r="X23" i="16"/>
  <c r="T23" i="16"/>
  <c r="R23" i="16"/>
  <c r="AS23" i="16" s="1"/>
  <c r="AT23" i="16" s="1"/>
  <c r="Q23" i="16"/>
  <c r="O23" i="16"/>
  <c r="E23" i="16"/>
  <c r="C23" i="16"/>
  <c r="AO22" i="16"/>
  <c r="AJ22" i="16"/>
  <c r="AE22" i="16"/>
  <c r="Z22" i="16"/>
  <c r="T22" i="16"/>
  <c r="AO21" i="16"/>
  <c r="AJ21" i="16"/>
  <c r="AE21" i="16"/>
  <c r="Z21" i="16"/>
  <c r="Y20" i="16" s="1"/>
  <c r="X20" i="16" s="1"/>
  <c r="T21" i="16"/>
  <c r="AO20" i="16"/>
  <c r="AN20" i="16" s="1"/>
  <c r="AM20" i="16" s="1"/>
  <c r="AJ20" i="16"/>
  <c r="AE20" i="16"/>
  <c r="Z20" i="16"/>
  <c r="T20" i="16"/>
  <c r="Q20" i="16"/>
  <c r="R20" i="16" s="1"/>
  <c r="AS20" i="16" s="1"/>
  <c r="AT20" i="16" s="1"/>
  <c r="O20" i="16"/>
  <c r="E20" i="16"/>
  <c r="C20" i="16"/>
  <c r="AO19" i="16"/>
  <c r="AJ19" i="16"/>
  <c r="AE19" i="16"/>
  <c r="AD17" i="16" s="1"/>
  <c r="AC17" i="16" s="1"/>
  <c r="Z19" i="16"/>
  <c r="T19" i="16"/>
  <c r="AO18" i="16"/>
  <c r="AJ18" i="16"/>
  <c r="AE18" i="16"/>
  <c r="Z18" i="16"/>
  <c r="T18" i="16"/>
  <c r="AO17" i="16"/>
  <c r="AJ17" i="16"/>
  <c r="AE17" i="16"/>
  <c r="Z17" i="16"/>
  <c r="T17" i="16"/>
  <c r="Q17" i="16"/>
  <c r="R17" i="16" s="1"/>
  <c r="AS17" i="16" s="1"/>
  <c r="AT17" i="16" s="1"/>
  <c r="O17" i="16"/>
  <c r="E17" i="16"/>
  <c r="C17" i="16"/>
  <c r="AO16" i="16"/>
  <c r="AJ16" i="16"/>
  <c r="AE16" i="16"/>
  <c r="Z16" i="16"/>
  <c r="T16" i="16"/>
  <c r="AO15" i="16"/>
  <c r="AN14" i="16" s="1"/>
  <c r="AM14" i="16" s="1"/>
  <c r="AJ15" i="16"/>
  <c r="AE15" i="16"/>
  <c r="Z15" i="16"/>
  <c r="T15" i="16"/>
  <c r="AO14" i="16"/>
  <c r="AJ14" i="16"/>
  <c r="AE14" i="16"/>
  <c r="Z14" i="16"/>
  <c r="T14" i="16"/>
  <c r="Q14" i="16"/>
  <c r="R14" i="16" s="1"/>
  <c r="AS14" i="16" s="1"/>
  <c r="AT14" i="16" s="1"/>
  <c r="O14" i="16"/>
  <c r="E14" i="16"/>
  <c r="C14" i="16"/>
  <c r="AO13" i="16"/>
  <c r="AJ13" i="16"/>
  <c r="AE13" i="16"/>
  <c r="Z13" i="16"/>
  <c r="T13" i="16"/>
  <c r="AO12" i="16"/>
  <c r="AJ12" i="16"/>
  <c r="AI11" i="16" s="1"/>
  <c r="AH11" i="16" s="1"/>
  <c r="AE12" i="16"/>
  <c r="AD11" i="16" s="1"/>
  <c r="AC11" i="16" s="1"/>
  <c r="Z12" i="16"/>
  <c r="T12" i="16"/>
  <c r="AO11" i="16"/>
  <c r="AN11" i="16" s="1"/>
  <c r="AM11" i="16" s="1"/>
  <c r="AJ11" i="16"/>
  <c r="AE11" i="16"/>
  <c r="Z11" i="16"/>
  <c r="T11" i="16"/>
  <c r="Q11" i="16"/>
  <c r="O11" i="16"/>
  <c r="E11" i="16"/>
  <c r="C11" i="16"/>
  <c r="T359" i="12" l="1"/>
  <c r="T392" i="12"/>
  <c r="T248" i="12"/>
  <c r="T32" i="12"/>
  <c r="T227" i="12"/>
  <c r="T155" i="12"/>
  <c r="T35" i="12"/>
  <c r="U35" i="12" s="1"/>
  <c r="T50" i="12"/>
  <c r="AC50" i="17" s="1"/>
  <c r="AD50" i="17" s="1"/>
  <c r="F49" i="14" s="1"/>
  <c r="T467" i="12"/>
  <c r="T431" i="12"/>
  <c r="T38" i="12"/>
  <c r="U38" i="12" s="1"/>
  <c r="T98" i="12"/>
  <c r="T236" i="12"/>
  <c r="T218" i="12"/>
  <c r="T110" i="12"/>
  <c r="T65" i="12"/>
  <c r="T266" i="12"/>
  <c r="T398" i="12"/>
  <c r="T221" i="12"/>
  <c r="T185" i="12"/>
  <c r="T173" i="12"/>
  <c r="T137" i="12"/>
  <c r="T491" i="12"/>
  <c r="T455" i="12"/>
  <c r="T383" i="12"/>
  <c r="T170" i="12"/>
  <c r="T341" i="12"/>
  <c r="T305" i="12"/>
  <c r="T524" i="12"/>
  <c r="T161" i="12"/>
  <c r="T299" i="12"/>
  <c r="T290" i="12"/>
  <c r="T494" i="12"/>
  <c r="T212" i="12"/>
  <c r="T71" i="12"/>
  <c r="T206" i="12"/>
  <c r="T164" i="12"/>
  <c r="T128" i="12"/>
  <c r="T332" i="12"/>
  <c r="T296" i="12"/>
  <c r="T89" i="12"/>
  <c r="T437" i="12"/>
  <c r="T260" i="12"/>
  <c r="T158" i="12"/>
  <c r="T122" i="12"/>
  <c r="T20" i="12"/>
  <c r="U20" i="12" s="1"/>
  <c r="T44" i="12"/>
  <c r="T317" i="12"/>
  <c r="T281" i="12"/>
  <c r="T179" i="12"/>
  <c r="T41" i="12"/>
  <c r="T527" i="12"/>
  <c r="T245" i="12"/>
  <c r="T107" i="12"/>
  <c r="T74" i="12"/>
  <c r="AC38" i="17"/>
  <c r="AD38" i="17" s="1"/>
  <c r="F37" i="14" s="1"/>
  <c r="T347" i="12"/>
  <c r="T14" i="12"/>
  <c r="U14" i="12" s="1"/>
  <c r="E10" i="14"/>
  <c r="N14" i="17"/>
  <c r="M14" i="17" s="1"/>
  <c r="T272" i="12"/>
  <c r="T329" i="12"/>
  <c r="T497" i="12"/>
  <c r="T182" i="12"/>
  <c r="T521" i="12"/>
  <c r="T119" i="12"/>
  <c r="T92" i="12"/>
  <c r="T224" i="12"/>
  <c r="T287" i="12"/>
  <c r="T413" i="12"/>
  <c r="T314" i="12"/>
  <c r="T215" i="12"/>
  <c r="T344" i="12"/>
  <c r="T149" i="12"/>
  <c r="T53" i="12"/>
  <c r="T146" i="12"/>
  <c r="T209" i="12"/>
  <c r="T143" i="12"/>
  <c r="T80" i="12"/>
  <c r="T47" i="12"/>
  <c r="T230" i="12"/>
  <c r="T200" i="12"/>
  <c r="T167" i="12"/>
  <c r="T401" i="12"/>
  <c r="T530" i="12"/>
  <c r="T395" i="12"/>
  <c r="T101" i="12"/>
  <c r="T263" i="12"/>
  <c r="T356" i="12"/>
  <c r="T353" i="12"/>
  <c r="T320" i="12"/>
  <c r="T254" i="12"/>
  <c r="T194" i="12"/>
  <c r="T11" i="12"/>
  <c r="U11" i="12" s="1"/>
  <c r="T440" i="12"/>
  <c r="T374" i="12"/>
  <c r="T29" i="12"/>
  <c r="T485" i="12"/>
  <c r="T449" i="12"/>
  <c r="T368" i="12"/>
  <c r="T302" i="12"/>
  <c r="T176" i="12"/>
  <c r="T116" i="12"/>
  <c r="T56" i="12"/>
  <c r="AQ281" i="16"/>
  <c r="AR281" i="16" s="1"/>
  <c r="V281" i="16"/>
  <c r="AQ266" i="16"/>
  <c r="AR266" i="16" s="1"/>
  <c r="V266" i="16"/>
  <c r="V68" i="16"/>
  <c r="AQ68" i="16"/>
  <c r="AR68" i="16" s="1"/>
  <c r="V398" i="16"/>
  <c r="AQ398" i="16"/>
  <c r="AR398" i="16" s="1"/>
  <c r="V389" i="16"/>
  <c r="AQ389" i="16"/>
  <c r="AR389" i="16" s="1"/>
  <c r="AQ293" i="16"/>
  <c r="AR293" i="16" s="1"/>
  <c r="V293" i="16"/>
  <c r="AQ530" i="16"/>
  <c r="AR530" i="16" s="1"/>
  <c r="V530" i="16"/>
  <c r="V404" i="16"/>
  <c r="AQ404" i="16"/>
  <c r="AR404" i="16" s="1"/>
  <c r="AI14" i="16"/>
  <c r="AH14" i="16" s="1"/>
  <c r="AI119" i="16"/>
  <c r="AH119" i="16" s="1"/>
  <c r="U365" i="16"/>
  <c r="V365" i="16" s="1"/>
  <c r="AQ299" i="16"/>
  <c r="AR299" i="16" s="1"/>
  <c r="AI521" i="16"/>
  <c r="AH521" i="16" s="1"/>
  <c r="AD539" i="16"/>
  <c r="AC539" i="16" s="1"/>
  <c r="AI131" i="16"/>
  <c r="AH131" i="16" s="1"/>
  <c r="AD113" i="16"/>
  <c r="AC113" i="16" s="1"/>
  <c r="U227" i="16"/>
  <c r="AD254" i="16"/>
  <c r="AC254" i="16" s="1"/>
  <c r="Y557" i="16"/>
  <c r="X557" i="16" s="1"/>
  <c r="V71" i="16"/>
  <c r="AD317" i="16"/>
  <c r="AC317" i="16" s="1"/>
  <c r="Y230" i="16"/>
  <c r="X230" i="16" s="1"/>
  <c r="Y263" i="16"/>
  <c r="X263" i="16" s="1"/>
  <c r="AD20" i="16"/>
  <c r="AC20" i="16" s="1"/>
  <c r="AD257" i="16"/>
  <c r="AC257" i="16" s="1"/>
  <c r="Y314" i="16"/>
  <c r="X314" i="16" s="1"/>
  <c r="AD380" i="16"/>
  <c r="AC380" i="16" s="1"/>
  <c r="AD473" i="16"/>
  <c r="AC473" i="16" s="1"/>
  <c r="U44" i="16"/>
  <c r="V44" i="16" s="1"/>
  <c r="U362" i="16"/>
  <c r="U470" i="16"/>
  <c r="AI554" i="16"/>
  <c r="AH554" i="16" s="1"/>
  <c r="Y539" i="16"/>
  <c r="X539" i="16" s="1"/>
  <c r="AD362" i="16"/>
  <c r="AC362" i="16" s="1"/>
  <c r="AI443" i="16"/>
  <c r="AH443" i="16" s="1"/>
  <c r="AD365" i="16"/>
  <c r="AC365" i="16" s="1"/>
  <c r="Y374" i="16"/>
  <c r="X374" i="16" s="1"/>
  <c r="U350" i="16"/>
  <c r="Y461" i="16"/>
  <c r="X461" i="16" s="1"/>
  <c r="AI464" i="16"/>
  <c r="AH464" i="16" s="1"/>
  <c r="V95" i="16"/>
  <c r="AD122" i="16"/>
  <c r="AC122" i="16" s="1"/>
  <c r="Y221" i="16"/>
  <c r="X221" i="16" s="1"/>
  <c r="AI224" i="16"/>
  <c r="AH224" i="16" s="1"/>
  <c r="AI251" i="16"/>
  <c r="AH251" i="16" s="1"/>
  <c r="AI122" i="16"/>
  <c r="AH122" i="16" s="1"/>
  <c r="AD176" i="16"/>
  <c r="AC176" i="16" s="1"/>
  <c r="U218" i="16"/>
  <c r="AD329" i="16"/>
  <c r="AC329" i="16" s="1"/>
  <c r="Y350" i="16"/>
  <c r="X350" i="16" s="1"/>
  <c r="AI407" i="16"/>
  <c r="AH407" i="16" s="1"/>
  <c r="AD461" i="16"/>
  <c r="AC461" i="16" s="1"/>
  <c r="AD506" i="16"/>
  <c r="AC506" i="16" s="1"/>
  <c r="AI551" i="16"/>
  <c r="AH551" i="16" s="1"/>
  <c r="AI563" i="16"/>
  <c r="AH563" i="16" s="1"/>
  <c r="U188" i="16"/>
  <c r="AI533" i="16"/>
  <c r="AH533" i="16" s="1"/>
  <c r="AI59" i="16"/>
  <c r="AH59" i="16" s="1"/>
  <c r="Y71" i="16"/>
  <c r="X71" i="16" s="1"/>
  <c r="U83" i="16"/>
  <c r="Y86" i="16"/>
  <c r="X86" i="16" s="1"/>
  <c r="AQ92" i="16"/>
  <c r="AR92" i="16" s="1"/>
  <c r="U113" i="16"/>
  <c r="AD143" i="16"/>
  <c r="AC143" i="16" s="1"/>
  <c r="Y188" i="16"/>
  <c r="X188" i="16" s="1"/>
  <c r="U347" i="16"/>
  <c r="AI377" i="16"/>
  <c r="AH377" i="16" s="1"/>
  <c r="AI398" i="16"/>
  <c r="AH398" i="16" s="1"/>
  <c r="U437" i="16"/>
  <c r="V437" i="16" s="1"/>
  <c r="AD479" i="16"/>
  <c r="AC479" i="16" s="1"/>
  <c r="AI548" i="16"/>
  <c r="AH548" i="16" s="1"/>
  <c r="Y44" i="16"/>
  <c r="X44" i="16" s="1"/>
  <c r="Y170" i="16"/>
  <c r="X170" i="16" s="1"/>
  <c r="AI341" i="16"/>
  <c r="AH341" i="16" s="1"/>
  <c r="AD59" i="16"/>
  <c r="AC59" i="16" s="1"/>
  <c r="U80" i="16"/>
  <c r="AQ80" i="16" s="1"/>
  <c r="AR80" i="16" s="1"/>
  <c r="U170" i="16"/>
  <c r="V170" i="16" s="1"/>
  <c r="U260" i="16"/>
  <c r="V260" i="16" s="1"/>
  <c r="U278" i="16"/>
  <c r="Y320" i="16"/>
  <c r="X320" i="16" s="1"/>
  <c r="AI374" i="16"/>
  <c r="AH374" i="16" s="1"/>
  <c r="U434" i="16"/>
  <c r="AQ434" i="16" s="1"/>
  <c r="AR434" i="16" s="1"/>
  <c r="V521" i="16"/>
  <c r="Y533" i="16"/>
  <c r="X533" i="16" s="1"/>
  <c r="Y326" i="16"/>
  <c r="X326" i="16" s="1"/>
  <c r="AD353" i="16"/>
  <c r="AC353" i="16" s="1"/>
  <c r="Y401" i="16"/>
  <c r="X401" i="16" s="1"/>
  <c r="Y104" i="16"/>
  <c r="X104" i="16" s="1"/>
  <c r="Y194" i="16"/>
  <c r="X194" i="16" s="1"/>
  <c r="U164" i="16"/>
  <c r="U272" i="16"/>
  <c r="AQ272" i="16" s="1"/>
  <c r="AR272" i="16" s="1"/>
  <c r="AI302" i="16"/>
  <c r="AH302" i="16" s="1"/>
  <c r="AD374" i="16"/>
  <c r="AC374" i="16" s="1"/>
  <c r="AI458" i="16"/>
  <c r="AH458" i="16" s="1"/>
  <c r="AI503" i="16"/>
  <c r="AH503" i="16" s="1"/>
  <c r="AD56" i="16"/>
  <c r="AC56" i="16" s="1"/>
  <c r="Y11" i="16"/>
  <c r="X11" i="16" s="1"/>
  <c r="Y14" i="16"/>
  <c r="X14" i="16" s="1"/>
  <c r="AD38" i="16"/>
  <c r="AC38" i="16" s="1"/>
  <c r="U50" i="16"/>
  <c r="AI56" i="16"/>
  <c r="AH56" i="16" s="1"/>
  <c r="AD83" i="16"/>
  <c r="AC83" i="16" s="1"/>
  <c r="AI128" i="16"/>
  <c r="AH128" i="16" s="1"/>
  <c r="V140" i="16"/>
  <c r="Y197" i="16"/>
  <c r="X197" i="16" s="1"/>
  <c r="Y248" i="16"/>
  <c r="X248" i="16" s="1"/>
  <c r="U263" i="16"/>
  <c r="V263" i="16" s="1"/>
  <c r="AI299" i="16"/>
  <c r="AH299" i="16" s="1"/>
  <c r="U317" i="16"/>
  <c r="V317" i="16" s="1"/>
  <c r="AI446" i="16"/>
  <c r="AH446" i="16" s="1"/>
  <c r="AI524" i="16"/>
  <c r="AH524" i="16" s="1"/>
  <c r="AD557" i="16"/>
  <c r="AC557" i="16" s="1"/>
  <c r="V74" i="16"/>
  <c r="AQ74" i="16"/>
  <c r="AR74" i="16" s="1"/>
  <c r="AD350" i="16"/>
  <c r="AC350" i="16" s="1"/>
  <c r="AQ62" i="16"/>
  <c r="AR62" i="16" s="1"/>
  <c r="AI170" i="16"/>
  <c r="AH170" i="16" s="1"/>
  <c r="AI32" i="16"/>
  <c r="AH32" i="16" s="1"/>
  <c r="Y32" i="16"/>
  <c r="X32" i="16" s="1"/>
  <c r="Y35" i="16"/>
  <c r="X35" i="16" s="1"/>
  <c r="AD80" i="16"/>
  <c r="AC80" i="16" s="1"/>
  <c r="Y140" i="16"/>
  <c r="X140" i="16" s="1"/>
  <c r="U212" i="16"/>
  <c r="AI245" i="16"/>
  <c r="AH245" i="16" s="1"/>
  <c r="AD248" i="16"/>
  <c r="AC248" i="16" s="1"/>
  <c r="AD251" i="16"/>
  <c r="AC251" i="16" s="1"/>
  <c r="AI272" i="16"/>
  <c r="AH272" i="16" s="1"/>
  <c r="Y371" i="16"/>
  <c r="X371" i="16" s="1"/>
  <c r="U431" i="16"/>
  <c r="Y131" i="16"/>
  <c r="X131" i="16" s="1"/>
  <c r="AD149" i="16"/>
  <c r="AC149" i="16" s="1"/>
  <c r="AD188" i="16"/>
  <c r="AC188" i="16" s="1"/>
  <c r="AD230" i="16"/>
  <c r="AC230" i="16" s="1"/>
  <c r="AI332" i="16"/>
  <c r="AH332" i="16" s="1"/>
  <c r="Y452" i="16"/>
  <c r="X452" i="16" s="1"/>
  <c r="AI164" i="16"/>
  <c r="AH164" i="16" s="1"/>
  <c r="U239" i="16"/>
  <c r="AD272" i="16"/>
  <c r="AC272" i="16" s="1"/>
  <c r="Y308" i="16"/>
  <c r="X308" i="16" s="1"/>
  <c r="U338" i="16"/>
  <c r="V338" i="16" s="1"/>
  <c r="AD359" i="16"/>
  <c r="AC359" i="16" s="1"/>
  <c r="AI371" i="16"/>
  <c r="AH371" i="16" s="1"/>
  <c r="U383" i="16"/>
  <c r="AD470" i="16"/>
  <c r="AC470" i="16" s="1"/>
  <c r="AI485" i="16"/>
  <c r="AH485" i="16" s="1"/>
  <c r="U503" i="16"/>
  <c r="Y530" i="16"/>
  <c r="X530" i="16" s="1"/>
  <c r="U20" i="16"/>
  <c r="U26" i="16"/>
  <c r="AQ26" i="16" s="1"/>
  <c r="AR26" i="16" s="1"/>
  <c r="Y92" i="16"/>
  <c r="X92" i="16" s="1"/>
  <c r="Y101" i="16"/>
  <c r="X101" i="16" s="1"/>
  <c r="Y146" i="16"/>
  <c r="X146" i="16" s="1"/>
  <c r="Y161" i="16"/>
  <c r="X161" i="16" s="1"/>
  <c r="AD170" i="16"/>
  <c r="AC170" i="16" s="1"/>
  <c r="Y212" i="16"/>
  <c r="X212" i="16" s="1"/>
  <c r="U224" i="16"/>
  <c r="AQ224" i="16" s="1"/>
  <c r="AR224" i="16" s="1"/>
  <c r="U236" i="16"/>
  <c r="AQ236" i="16" s="1"/>
  <c r="AR236" i="16" s="1"/>
  <c r="AI242" i="16"/>
  <c r="AH242" i="16" s="1"/>
  <c r="Y254" i="16"/>
  <c r="X254" i="16" s="1"/>
  <c r="U290" i="16"/>
  <c r="U329" i="16"/>
  <c r="AQ329" i="16" s="1"/>
  <c r="AR329" i="16" s="1"/>
  <c r="AI359" i="16"/>
  <c r="AH359" i="16" s="1"/>
  <c r="AI392" i="16"/>
  <c r="AH392" i="16" s="1"/>
  <c r="Y407" i="16"/>
  <c r="X407" i="16" s="1"/>
  <c r="AD431" i="16"/>
  <c r="AC431" i="16" s="1"/>
  <c r="AI434" i="16"/>
  <c r="AH434" i="16" s="1"/>
  <c r="AI470" i="16"/>
  <c r="AH470" i="16" s="1"/>
  <c r="U473" i="16"/>
  <c r="U494" i="16"/>
  <c r="U497" i="16"/>
  <c r="AD530" i="16"/>
  <c r="AC530" i="16" s="1"/>
  <c r="U533" i="16"/>
  <c r="U551" i="16"/>
  <c r="Y59" i="16"/>
  <c r="X59" i="16" s="1"/>
  <c r="U86" i="16"/>
  <c r="V86" i="16" s="1"/>
  <c r="AD101" i="16"/>
  <c r="AC101" i="16" s="1"/>
  <c r="AI140" i="16"/>
  <c r="AH140" i="16" s="1"/>
  <c r="U287" i="16"/>
  <c r="AI308" i="16"/>
  <c r="AH308" i="16" s="1"/>
  <c r="U332" i="16"/>
  <c r="AQ332" i="16" s="1"/>
  <c r="AR332" i="16" s="1"/>
  <c r="AD407" i="16"/>
  <c r="AC407" i="16" s="1"/>
  <c r="U422" i="16"/>
  <c r="AQ422" i="16" s="1"/>
  <c r="AR422" i="16" s="1"/>
  <c r="AI452" i="16"/>
  <c r="AH452" i="16" s="1"/>
  <c r="U464" i="16"/>
  <c r="AQ464" i="16" s="1"/>
  <c r="AR464" i="16" s="1"/>
  <c r="AI512" i="16"/>
  <c r="AH512" i="16" s="1"/>
  <c r="AI530" i="16"/>
  <c r="AH530" i="16" s="1"/>
  <c r="Y536" i="16"/>
  <c r="X536" i="16" s="1"/>
  <c r="Y554" i="16"/>
  <c r="X554" i="16" s="1"/>
  <c r="Y521" i="16"/>
  <c r="X521" i="16" s="1"/>
  <c r="U548" i="16"/>
  <c r="AI20" i="16"/>
  <c r="AH20" i="16" s="1"/>
  <c r="AI182" i="16"/>
  <c r="AH182" i="16" s="1"/>
  <c r="AI194" i="16"/>
  <c r="AH194" i="16" s="1"/>
  <c r="AD266" i="16"/>
  <c r="AC266" i="16" s="1"/>
  <c r="U314" i="16"/>
  <c r="V314" i="16" s="1"/>
  <c r="AD320" i="16"/>
  <c r="AC320" i="16" s="1"/>
  <c r="AD323" i="16"/>
  <c r="AC323" i="16" s="1"/>
  <c r="U371" i="16"/>
  <c r="U386" i="16"/>
  <c r="AQ386" i="16" s="1"/>
  <c r="AR386" i="16" s="1"/>
  <c r="U392" i="16"/>
  <c r="AD413" i="16"/>
  <c r="AC413" i="16" s="1"/>
  <c r="AD416" i="16"/>
  <c r="AC416" i="16" s="1"/>
  <c r="AI473" i="16"/>
  <c r="AH473" i="16" s="1"/>
  <c r="U563" i="16"/>
  <c r="V563" i="16" s="1"/>
  <c r="Y47" i="16"/>
  <c r="X47" i="16" s="1"/>
  <c r="AI71" i="16"/>
  <c r="AH71" i="16" s="1"/>
  <c r="AD77" i="16"/>
  <c r="AC77" i="16" s="1"/>
  <c r="Y89" i="16"/>
  <c r="X89" i="16" s="1"/>
  <c r="AI95" i="16"/>
  <c r="AH95" i="16" s="1"/>
  <c r="Y113" i="16"/>
  <c r="X113" i="16" s="1"/>
  <c r="U149" i="16"/>
  <c r="V149" i="16" s="1"/>
  <c r="AI185" i="16"/>
  <c r="AH185" i="16" s="1"/>
  <c r="AD347" i="16"/>
  <c r="AC347" i="16" s="1"/>
  <c r="AI416" i="16"/>
  <c r="AH416" i="16" s="1"/>
  <c r="U485" i="16"/>
  <c r="AQ485" i="16" s="1"/>
  <c r="AR485" i="16" s="1"/>
  <c r="Y515" i="16"/>
  <c r="X515" i="16" s="1"/>
  <c r="AD23" i="16"/>
  <c r="AC23" i="16" s="1"/>
  <c r="U32" i="16"/>
  <c r="AQ32" i="16" s="1"/>
  <c r="AR32" i="16" s="1"/>
  <c r="AI41" i="16"/>
  <c r="AH41" i="16" s="1"/>
  <c r="AI77" i="16"/>
  <c r="AH77" i="16" s="1"/>
  <c r="U221" i="16"/>
  <c r="V221" i="16" s="1"/>
  <c r="Y251" i="16"/>
  <c r="X251" i="16" s="1"/>
  <c r="AI278" i="16"/>
  <c r="AH278" i="16" s="1"/>
  <c r="U326" i="16"/>
  <c r="AQ326" i="16" s="1"/>
  <c r="AR326" i="16" s="1"/>
  <c r="AI437" i="16"/>
  <c r="AH437" i="16" s="1"/>
  <c r="Y485" i="16"/>
  <c r="X485" i="16" s="1"/>
  <c r="U560" i="16"/>
  <c r="AQ560" i="16" s="1"/>
  <c r="AR560" i="16" s="1"/>
  <c r="AI92" i="16"/>
  <c r="AH92" i="16" s="1"/>
  <c r="Y164" i="16"/>
  <c r="X164" i="16" s="1"/>
  <c r="AI50" i="16"/>
  <c r="AH50" i="16" s="1"/>
  <c r="Y65" i="16"/>
  <c r="X65" i="16" s="1"/>
  <c r="AI89" i="16"/>
  <c r="AH89" i="16" s="1"/>
  <c r="AD110" i="16"/>
  <c r="AC110" i="16" s="1"/>
  <c r="AI113" i="16"/>
  <c r="AH113" i="16" s="1"/>
  <c r="U146" i="16"/>
  <c r="AQ146" i="16" s="1"/>
  <c r="AR146" i="16" s="1"/>
  <c r="AI215" i="16"/>
  <c r="AH215" i="16" s="1"/>
  <c r="U245" i="16"/>
  <c r="U275" i="16"/>
  <c r="AI305" i="16"/>
  <c r="AH305" i="16" s="1"/>
  <c r="Y329" i="16"/>
  <c r="X329" i="16" s="1"/>
  <c r="U356" i="16"/>
  <c r="Y419" i="16"/>
  <c r="X419" i="16" s="1"/>
  <c r="U452" i="16"/>
  <c r="AD464" i="16"/>
  <c r="AC464" i="16" s="1"/>
  <c r="U482" i="16"/>
  <c r="Y491" i="16"/>
  <c r="X491" i="16" s="1"/>
  <c r="Y512" i="16"/>
  <c r="X512" i="16" s="1"/>
  <c r="AI545" i="16"/>
  <c r="AH545" i="16" s="1"/>
  <c r="AD32" i="16"/>
  <c r="AC32" i="16" s="1"/>
  <c r="AD92" i="16"/>
  <c r="AC92" i="16" s="1"/>
  <c r="AI155" i="16"/>
  <c r="AH155" i="16" s="1"/>
  <c r="U542" i="16"/>
  <c r="V542" i="16" s="1"/>
  <c r="AI17" i="16"/>
  <c r="AH17" i="16" s="1"/>
  <c r="AD62" i="16"/>
  <c r="AC62" i="16" s="1"/>
  <c r="AD95" i="16"/>
  <c r="AC95" i="16" s="1"/>
  <c r="U119" i="16"/>
  <c r="V119" i="16" s="1"/>
  <c r="AD125" i="16"/>
  <c r="AC125" i="16" s="1"/>
  <c r="Y143" i="16"/>
  <c r="X143" i="16" s="1"/>
  <c r="AD146" i="16"/>
  <c r="AC146" i="16" s="1"/>
  <c r="AI188" i="16"/>
  <c r="AH188" i="16" s="1"/>
  <c r="Y227" i="16"/>
  <c r="X227" i="16" s="1"/>
  <c r="U242" i="16"/>
  <c r="AD284" i="16"/>
  <c r="AC284" i="16" s="1"/>
  <c r="AI329" i="16"/>
  <c r="AH329" i="16" s="1"/>
  <c r="U341" i="16"/>
  <c r="V341" i="16" s="1"/>
  <c r="Y347" i="16"/>
  <c r="X347" i="16" s="1"/>
  <c r="AD368" i="16"/>
  <c r="AC368" i="16" s="1"/>
  <c r="U374" i="16"/>
  <c r="AI389" i="16"/>
  <c r="AH389" i="16" s="1"/>
  <c r="Y467" i="16"/>
  <c r="X467" i="16" s="1"/>
  <c r="U488" i="16"/>
  <c r="Y509" i="16"/>
  <c r="X509" i="16" s="1"/>
  <c r="Y518" i="16"/>
  <c r="X518" i="16" s="1"/>
  <c r="AD521" i="16"/>
  <c r="AC521" i="16" s="1"/>
  <c r="AI560" i="16"/>
  <c r="AH560" i="16" s="1"/>
  <c r="U128" i="16"/>
  <c r="AD185" i="16"/>
  <c r="AC185" i="16" s="1"/>
  <c r="Y17" i="16"/>
  <c r="X17" i="16" s="1"/>
  <c r="U125" i="16"/>
  <c r="AQ125" i="16" s="1"/>
  <c r="AR125" i="16" s="1"/>
  <c r="U461" i="16"/>
  <c r="V461" i="16" s="1"/>
  <c r="Y62" i="16"/>
  <c r="X62" i="16" s="1"/>
  <c r="AI296" i="16"/>
  <c r="AH296" i="16" s="1"/>
  <c r="AI380" i="16"/>
  <c r="AH380" i="16" s="1"/>
  <c r="Y479" i="16"/>
  <c r="X479" i="16" s="1"/>
  <c r="Y497" i="16"/>
  <c r="X497" i="16" s="1"/>
  <c r="U14" i="16"/>
  <c r="U29" i="16"/>
  <c r="AD107" i="16"/>
  <c r="AC107" i="16" s="1"/>
  <c r="Y119" i="16"/>
  <c r="X119" i="16" s="1"/>
  <c r="AI149" i="16"/>
  <c r="AH149" i="16" s="1"/>
  <c r="AD179" i="16"/>
  <c r="AC179" i="16" s="1"/>
  <c r="U215" i="16"/>
  <c r="U248" i="16"/>
  <c r="AQ248" i="16" s="1"/>
  <c r="AR248" i="16" s="1"/>
  <c r="AI284" i="16"/>
  <c r="AH284" i="16" s="1"/>
  <c r="U353" i="16"/>
  <c r="U380" i="16"/>
  <c r="U410" i="16"/>
  <c r="Y425" i="16"/>
  <c r="X425" i="16" s="1"/>
  <c r="AD452" i="16"/>
  <c r="AC452" i="16" s="1"/>
  <c r="AI461" i="16"/>
  <c r="AH461" i="16" s="1"/>
  <c r="Y488" i="16"/>
  <c r="X488" i="16" s="1"/>
  <c r="Y524" i="16"/>
  <c r="X524" i="16" s="1"/>
  <c r="Y545" i="16"/>
  <c r="X545" i="16" s="1"/>
  <c r="U11" i="16"/>
  <c r="V11" i="16" s="1"/>
  <c r="S476" i="17"/>
  <c r="R476" i="17" s="1"/>
  <c r="X386" i="17"/>
  <c r="W386" i="17" s="1"/>
  <c r="X530" i="17"/>
  <c r="W530" i="17" s="1"/>
  <c r="S68" i="17"/>
  <c r="R68" i="17" s="1"/>
  <c r="X305" i="17"/>
  <c r="W305" i="17" s="1"/>
  <c r="I128" i="17"/>
  <c r="H128" i="17" s="1"/>
  <c r="N347" i="17"/>
  <c r="M347" i="17" s="1"/>
  <c r="X488" i="17"/>
  <c r="W488" i="17" s="1"/>
  <c r="I77" i="17"/>
  <c r="H77" i="17" s="1"/>
  <c r="E137" i="17"/>
  <c r="F137" i="17" s="1"/>
  <c r="X302" i="17"/>
  <c r="W302" i="17" s="1"/>
  <c r="X440" i="17"/>
  <c r="W440" i="17" s="1"/>
  <c r="S275" i="17"/>
  <c r="R275" i="17" s="1"/>
  <c r="S323" i="17"/>
  <c r="R323" i="17" s="1"/>
  <c r="S413" i="17"/>
  <c r="R413" i="17" s="1"/>
  <c r="X26" i="17"/>
  <c r="W26" i="17" s="1"/>
  <c r="N344" i="17"/>
  <c r="M344" i="17" s="1"/>
  <c r="X134" i="17"/>
  <c r="W134" i="17" s="1"/>
  <c r="S50" i="17"/>
  <c r="R50" i="17" s="1"/>
  <c r="I446" i="17"/>
  <c r="H446" i="17" s="1"/>
  <c r="T323" i="12"/>
  <c r="T203" i="12"/>
  <c r="T140" i="12"/>
  <c r="T509" i="12"/>
  <c r="T503" i="12"/>
  <c r="T134" i="12"/>
  <c r="T104" i="12"/>
  <c r="T251" i="12"/>
  <c r="T131" i="12"/>
  <c r="T17" i="12"/>
  <c r="T191" i="12"/>
  <c r="T278" i="12"/>
  <c r="T308" i="12"/>
  <c r="T335" i="12"/>
  <c r="T515" i="12"/>
  <c r="T419" i="12"/>
  <c r="T326" i="12"/>
  <c r="R11" i="16"/>
  <c r="I179" i="17"/>
  <c r="H179" i="17" s="1"/>
  <c r="X491" i="17"/>
  <c r="W491" i="17" s="1"/>
  <c r="I506" i="17"/>
  <c r="H506" i="17" s="1"/>
  <c r="N551" i="17"/>
  <c r="M551" i="17" s="1"/>
  <c r="I557" i="17"/>
  <c r="H557" i="17" s="1"/>
  <c r="N152" i="17"/>
  <c r="M152" i="17" s="1"/>
  <c r="I206" i="17"/>
  <c r="H206" i="17" s="1"/>
  <c r="N497" i="17"/>
  <c r="M497" i="17" s="1"/>
  <c r="E548" i="17"/>
  <c r="F548" i="17" s="1"/>
  <c r="S152" i="17"/>
  <c r="R152" i="17" s="1"/>
  <c r="X389" i="17"/>
  <c r="W389" i="17" s="1"/>
  <c r="X416" i="17"/>
  <c r="W416" i="17" s="1"/>
  <c r="S194" i="17"/>
  <c r="R194" i="17" s="1"/>
  <c r="E218" i="17"/>
  <c r="AA218" i="17" s="1"/>
  <c r="AB218" i="17" s="1"/>
  <c r="E236" i="17"/>
  <c r="AA236" i="17" s="1"/>
  <c r="AB236" i="17" s="1"/>
  <c r="N482" i="17"/>
  <c r="M482" i="17" s="1"/>
  <c r="N491" i="17"/>
  <c r="M491" i="17" s="1"/>
  <c r="X251" i="17"/>
  <c r="W251" i="17" s="1"/>
  <c r="N191" i="17"/>
  <c r="M191" i="17" s="1"/>
  <c r="S482" i="17"/>
  <c r="R482" i="17" s="1"/>
  <c r="I266" i="17"/>
  <c r="H266" i="17" s="1"/>
  <c r="X83" i="17"/>
  <c r="W83" i="17" s="1"/>
  <c r="X92" i="17"/>
  <c r="W92" i="17" s="1"/>
  <c r="I98" i="17"/>
  <c r="H98" i="17" s="1"/>
  <c r="X191" i="17"/>
  <c r="W191" i="17" s="1"/>
  <c r="N374" i="17"/>
  <c r="M374" i="17" s="1"/>
  <c r="I389" i="17"/>
  <c r="H389" i="17" s="1"/>
  <c r="I470" i="17"/>
  <c r="H470" i="17" s="1"/>
  <c r="S452" i="17"/>
  <c r="R452" i="17" s="1"/>
  <c r="S470" i="17"/>
  <c r="R470" i="17" s="1"/>
  <c r="N302" i="17"/>
  <c r="M302" i="17" s="1"/>
  <c r="X215" i="17"/>
  <c r="W215" i="17" s="1"/>
  <c r="S260" i="17"/>
  <c r="R260" i="17" s="1"/>
  <c r="N194" i="17"/>
  <c r="M194" i="17" s="1"/>
  <c r="S347" i="17"/>
  <c r="R347" i="17" s="1"/>
  <c r="S365" i="17"/>
  <c r="R365" i="17" s="1"/>
  <c r="N455" i="17"/>
  <c r="M455" i="17" s="1"/>
  <c r="S125" i="17"/>
  <c r="R125" i="17" s="1"/>
  <c r="X107" i="17"/>
  <c r="W107" i="17" s="1"/>
  <c r="S524" i="17"/>
  <c r="R524" i="17" s="1"/>
  <c r="I236" i="17"/>
  <c r="H236" i="17" s="1"/>
  <c r="N494" i="17"/>
  <c r="M494" i="17" s="1"/>
  <c r="E179" i="17"/>
  <c r="F179" i="17" s="1"/>
  <c r="X119" i="17"/>
  <c r="W119" i="17" s="1"/>
  <c r="X185" i="17"/>
  <c r="W185" i="17" s="1"/>
  <c r="I395" i="17"/>
  <c r="H395" i="17" s="1"/>
  <c r="S35" i="17"/>
  <c r="R35" i="17" s="1"/>
  <c r="N116" i="17"/>
  <c r="M116" i="17" s="1"/>
  <c r="N182" i="17"/>
  <c r="M182" i="17" s="1"/>
  <c r="E281" i="17"/>
  <c r="AA281" i="17" s="1"/>
  <c r="AB281" i="17" s="1"/>
  <c r="S293" i="17"/>
  <c r="R293" i="17" s="1"/>
  <c r="E299" i="17"/>
  <c r="AA299" i="17" s="1"/>
  <c r="AB299" i="17" s="1"/>
  <c r="N404" i="17"/>
  <c r="M404" i="17" s="1"/>
  <c r="X17" i="17"/>
  <c r="W17" i="17" s="1"/>
  <c r="X275" i="17"/>
  <c r="W275" i="17" s="1"/>
  <c r="E401" i="17"/>
  <c r="AA401" i="17" s="1"/>
  <c r="AB401" i="17" s="1"/>
  <c r="N41" i="17"/>
  <c r="M41" i="17" s="1"/>
  <c r="X98" i="17"/>
  <c r="W98" i="17" s="1"/>
  <c r="X125" i="17"/>
  <c r="W125" i="17" s="1"/>
  <c r="S230" i="17"/>
  <c r="R230" i="17" s="1"/>
  <c r="X323" i="17"/>
  <c r="W323" i="17" s="1"/>
  <c r="I329" i="17"/>
  <c r="H329" i="17" s="1"/>
  <c r="N377" i="17"/>
  <c r="M377" i="17" s="1"/>
  <c r="I503" i="17"/>
  <c r="H503" i="17" s="1"/>
  <c r="N113" i="17"/>
  <c r="M113" i="17" s="1"/>
  <c r="E215" i="17"/>
  <c r="F215" i="17" s="1"/>
  <c r="N329" i="17"/>
  <c r="M329" i="17" s="1"/>
  <c r="N503" i="17"/>
  <c r="M503" i="17" s="1"/>
  <c r="S533" i="17"/>
  <c r="R533" i="17" s="1"/>
  <c r="S548" i="17"/>
  <c r="R548" i="17" s="1"/>
  <c r="S113" i="17"/>
  <c r="R113" i="17" s="1"/>
  <c r="X155" i="17"/>
  <c r="W155" i="17" s="1"/>
  <c r="I161" i="17"/>
  <c r="H161" i="17" s="1"/>
  <c r="S218" i="17"/>
  <c r="R218" i="17" s="1"/>
  <c r="N365" i="17"/>
  <c r="M365" i="17" s="1"/>
  <c r="E383" i="17"/>
  <c r="AA383" i="17" s="1"/>
  <c r="AB383" i="17" s="1"/>
  <c r="S473" i="17"/>
  <c r="R473" i="17" s="1"/>
  <c r="S494" i="17"/>
  <c r="R494" i="17" s="1"/>
  <c r="S566" i="17"/>
  <c r="R566" i="17" s="1"/>
  <c r="I104" i="17"/>
  <c r="H104" i="17" s="1"/>
  <c r="N299" i="17"/>
  <c r="M299" i="17" s="1"/>
  <c r="S311" i="17"/>
  <c r="R311" i="17" s="1"/>
  <c r="S320" i="17"/>
  <c r="R320" i="17" s="1"/>
  <c r="I401" i="17"/>
  <c r="H401" i="17" s="1"/>
  <c r="N50" i="17"/>
  <c r="M50" i="17" s="1"/>
  <c r="X560" i="17"/>
  <c r="W560" i="17" s="1"/>
  <c r="I497" i="17"/>
  <c r="H497" i="17" s="1"/>
  <c r="E560" i="17"/>
  <c r="AA560" i="17" s="1"/>
  <c r="AB560" i="17" s="1"/>
  <c r="X50" i="17"/>
  <c r="W50" i="17" s="1"/>
  <c r="S158" i="17"/>
  <c r="R158" i="17" s="1"/>
  <c r="I296" i="17"/>
  <c r="H296" i="17" s="1"/>
  <c r="I536" i="17"/>
  <c r="H536" i="17" s="1"/>
  <c r="X47" i="17"/>
  <c r="W47" i="17" s="1"/>
  <c r="E332" i="17"/>
  <c r="F332" i="17" s="1"/>
  <c r="S434" i="17"/>
  <c r="R434" i="17" s="1"/>
  <c r="E506" i="17"/>
  <c r="AA506" i="17" s="1"/>
  <c r="AB506" i="17" s="1"/>
  <c r="S59" i="17"/>
  <c r="R59" i="17" s="1"/>
  <c r="N323" i="17"/>
  <c r="M323" i="17" s="1"/>
  <c r="X314" i="17"/>
  <c r="W314" i="17" s="1"/>
  <c r="N458" i="17"/>
  <c r="M458" i="17" s="1"/>
  <c r="X71" i="17"/>
  <c r="W71" i="17" s="1"/>
  <c r="S107" i="17"/>
  <c r="R107" i="17" s="1"/>
  <c r="N311" i="17"/>
  <c r="M311" i="17" s="1"/>
  <c r="I143" i="17"/>
  <c r="H143" i="17" s="1"/>
  <c r="S251" i="17"/>
  <c r="R251" i="17" s="1"/>
  <c r="S353" i="17"/>
  <c r="R353" i="17" s="1"/>
  <c r="I170" i="17"/>
  <c r="H170" i="17" s="1"/>
  <c r="E452" i="17"/>
  <c r="F452" i="17" s="1"/>
  <c r="N131" i="17"/>
  <c r="M131" i="17" s="1"/>
  <c r="I344" i="17"/>
  <c r="H344" i="17" s="1"/>
  <c r="X392" i="17"/>
  <c r="W392" i="17" s="1"/>
  <c r="I398" i="17"/>
  <c r="H398" i="17" s="1"/>
  <c r="S29" i="17"/>
  <c r="R29" i="17" s="1"/>
  <c r="I32" i="17"/>
  <c r="H32" i="17" s="1"/>
  <c r="I140" i="17"/>
  <c r="H140" i="17" s="1"/>
  <c r="E212" i="17"/>
  <c r="AA212" i="17" s="1"/>
  <c r="AB212" i="17" s="1"/>
  <c r="X245" i="17"/>
  <c r="W245" i="17" s="1"/>
  <c r="S287" i="17"/>
  <c r="R287" i="17" s="1"/>
  <c r="I299" i="17"/>
  <c r="H299" i="17" s="1"/>
  <c r="N506" i="17"/>
  <c r="M506" i="17" s="1"/>
  <c r="N515" i="17"/>
  <c r="M515" i="17" s="1"/>
  <c r="N11" i="17"/>
  <c r="M11" i="17" s="1"/>
  <c r="N20" i="17"/>
  <c r="M20" i="17" s="1"/>
  <c r="I101" i="17"/>
  <c r="H101" i="17" s="1"/>
  <c r="N146" i="17"/>
  <c r="M146" i="17" s="1"/>
  <c r="X188" i="17"/>
  <c r="W188" i="17" s="1"/>
  <c r="I518" i="17"/>
  <c r="H518" i="17" s="1"/>
  <c r="N398" i="17"/>
  <c r="M398" i="17" s="1"/>
  <c r="I62" i="17"/>
  <c r="H62" i="17" s="1"/>
  <c r="X65" i="17"/>
  <c r="W65" i="17" s="1"/>
  <c r="I158" i="17"/>
  <c r="H158" i="17" s="1"/>
  <c r="E221" i="17"/>
  <c r="AA221" i="17" s="1"/>
  <c r="AB221" i="17" s="1"/>
  <c r="X287" i="17"/>
  <c r="W287" i="17" s="1"/>
  <c r="I302" i="17"/>
  <c r="H302" i="17" s="1"/>
  <c r="S416" i="17"/>
  <c r="R416" i="17" s="1"/>
  <c r="E557" i="17"/>
  <c r="F557" i="17" s="1"/>
  <c r="N386" i="17"/>
  <c r="M386" i="17" s="1"/>
  <c r="E143" i="17"/>
  <c r="F143" i="17" s="1"/>
  <c r="E59" i="17"/>
  <c r="AA59" i="17" s="1"/>
  <c r="AB59" i="17" s="1"/>
  <c r="AC485" i="17"/>
  <c r="AD485" i="17" s="1"/>
  <c r="X311" i="17"/>
  <c r="W311" i="17" s="1"/>
  <c r="N77" i="17"/>
  <c r="M77" i="17" s="1"/>
  <c r="X80" i="17"/>
  <c r="W80" i="17" s="1"/>
  <c r="E38" i="17"/>
  <c r="N23" i="17"/>
  <c r="M23" i="17" s="1"/>
  <c r="X419" i="17"/>
  <c r="W419" i="17" s="1"/>
  <c r="AC137" i="17"/>
  <c r="AD137" i="17" s="1"/>
  <c r="I458" i="17"/>
  <c r="H458" i="17" s="1"/>
  <c r="I194" i="17"/>
  <c r="H194" i="17" s="1"/>
  <c r="S236" i="17"/>
  <c r="R236" i="17" s="1"/>
  <c r="S20" i="17"/>
  <c r="R20" i="17" s="1"/>
  <c r="AC425" i="17"/>
  <c r="AD425" i="17" s="1"/>
  <c r="I38" i="17"/>
  <c r="H38" i="17" s="1"/>
  <c r="AC173" i="17"/>
  <c r="AD173" i="17" s="1"/>
  <c r="AC341" i="17"/>
  <c r="AD341" i="17" s="1"/>
  <c r="AC257" i="17"/>
  <c r="AD257" i="17" s="1"/>
  <c r="AC293" i="17"/>
  <c r="AD293" i="17" s="1"/>
  <c r="AC209" i="17"/>
  <c r="AD209" i="17" s="1"/>
  <c r="I416" i="17"/>
  <c r="H416" i="17" s="1"/>
  <c r="S455" i="17"/>
  <c r="R455" i="17" s="1"/>
  <c r="E539" i="17"/>
  <c r="AA539" i="17" s="1"/>
  <c r="AB539" i="17" s="1"/>
  <c r="E158" i="17"/>
  <c r="AA158" i="17" s="1"/>
  <c r="AB158" i="17" s="1"/>
  <c r="I311" i="17"/>
  <c r="H311" i="17" s="1"/>
  <c r="N548" i="17"/>
  <c r="M548" i="17" s="1"/>
  <c r="E233" i="17"/>
  <c r="AA233" i="17" s="1"/>
  <c r="AB233" i="17" s="1"/>
  <c r="AC320" i="17"/>
  <c r="AD320" i="17" s="1"/>
  <c r="X374" i="17"/>
  <c r="W374" i="17" s="1"/>
  <c r="S446" i="17"/>
  <c r="R446" i="17" s="1"/>
  <c r="AC461" i="17"/>
  <c r="AD461" i="17" s="1"/>
  <c r="AC470" i="17"/>
  <c r="AD470" i="17" s="1"/>
  <c r="N473" i="17"/>
  <c r="M473" i="17" s="1"/>
  <c r="S512" i="17"/>
  <c r="R512" i="17" s="1"/>
  <c r="E518" i="17"/>
  <c r="F518" i="17" s="1"/>
  <c r="E26" i="17"/>
  <c r="F26" i="17" s="1"/>
  <c r="I152" i="17"/>
  <c r="H152" i="17" s="1"/>
  <c r="S191" i="17"/>
  <c r="R191" i="17" s="1"/>
  <c r="X260" i="17"/>
  <c r="W260" i="17" s="1"/>
  <c r="N293" i="17"/>
  <c r="M293" i="17" s="1"/>
  <c r="S344" i="17"/>
  <c r="R344" i="17" s="1"/>
  <c r="I353" i="17"/>
  <c r="H353" i="17" s="1"/>
  <c r="I509" i="17"/>
  <c r="H509" i="17" s="1"/>
  <c r="I26" i="17"/>
  <c r="H26" i="17" s="1"/>
  <c r="I59" i="17"/>
  <c r="H59" i="17" s="1"/>
  <c r="S92" i="17"/>
  <c r="R92" i="17" s="1"/>
  <c r="AC146" i="17"/>
  <c r="AD146" i="17" s="1"/>
  <c r="I167" i="17"/>
  <c r="H167" i="17" s="1"/>
  <c r="AC197" i="17"/>
  <c r="AD197" i="17" s="1"/>
  <c r="AC206" i="17"/>
  <c r="AD206" i="17" s="1"/>
  <c r="E260" i="17"/>
  <c r="AA260" i="17" s="1"/>
  <c r="AB260" i="17" s="1"/>
  <c r="N326" i="17"/>
  <c r="M326" i="17" s="1"/>
  <c r="I440" i="17"/>
  <c r="H440" i="17" s="1"/>
  <c r="AC449" i="17"/>
  <c r="AD449" i="17" s="1"/>
  <c r="I539" i="17"/>
  <c r="H539" i="17" s="1"/>
  <c r="S11" i="17"/>
  <c r="R11" i="17" s="1"/>
  <c r="N29" i="17"/>
  <c r="M29" i="17" s="1"/>
  <c r="N47" i="17"/>
  <c r="M47" i="17" s="1"/>
  <c r="AC68" i="17"/>
  <c r="AD68" i="17" s="1"/>
  <c r="AC77" i="17"/>
  <c r="AD77" i="17" s="1"/>
  <c r="I89" i="17"/>
  <c r="H89" i="17" s="1"/>
  <c r="N209" i="17"/>
  <c r="M209" i="17" s="1"/>
  <c r="I218" i="17"/>
  <c r="H218" i="17" s="1"/>
  <c r="E287" i="17"/>
  <c r="AA287" i="17" s="1"/>
  <c r="AB287" i="17" s="1"/>
  <c r="N320" i="17"/>
  <c r="M320" i="17" s="1"/>
  <c r="X341" i="17"/>
  <c r="W341" i="17" s="1"/>
  <c r="X371" i="17"/>
  <c r="W371" i="17" s="1"/>
  <c r="X431" i="17"/>
  <c r="W431" i="17" s="1"/>
  <c r="S443" i="17"/>
  <c r="R443" i="17" s="1"/>
  <c r="E449" i="17"/>
  <c r="AA449" i="17" s="1"/>
  <c r="AB449" i="17" s="1"/>
  <c r="S149" i="17"/>
  <c r="R149" i="17" s="1"/>
  <c r="I293" i="17"/>
  <c r="H293" i="17" s="1"/>
  <c r="AC389" i="17"/>
  <c r="AD389" i="17" s="1"/>
  <c r="E29" i="17"/>
  <c r="F29" i="17" s="1"/>
  <c r="I29" i="17"/>
  <c r="H29" i="17" s="1"/>
  <c r="AC308" i="17"/>
  <c r="AD308" i="17" s="1"/>
  <c r="S341" i="17"/>
  <c r="R341" i="17" s="1"/>
  <c r="I374" i="17"/>
  <c r="H374" i="17" s="1"/>
  <c r="AC488" i="17"/>
  <c r="AD488" i="17" s="1"/>
  <c r="I50" i="17"/>
  <c r="H50" i="17" s="1"/>
  <c r="N80" i="17"/>
  <c r="M80" i="17" s="1"/>
  <c r="AC86" i="17"/>
  <c r="AD86" i="17" s="1"/>
  <c r="N89" i="17"/>
  <c r="M89" i="17" s="1"/>
  <c r="N128" i="17"/>
  <c r="M128" i="17" s="1"/>
  <c r="I146" i="17"/>
  <c r="H146" i="17" s="1"/>
  <c r="I149" i="17"/>
  <c r="H149" i="17" s="1"/>
  <c r="S167" i="17"/>
  <c r="R167" i="17" s="1"/>
  <c r="I176" i="17"/>
  <c r="H176" i="17" s="1"/>
  <c r="E188" i="17"/>
  <c r="AA188" i="17" s="1"/>
  <c r="AB188" i="17" s="1"/>
  <c r="N230" i="17"/>
  <c r="M230" i="17" s="1"/>
  <c r="X233" i="17"/>
  <c r="W233" i="17" s="1"/>
  <c r="S290" i="17"/>
  <c r="R290" i="17" s="1"/>
  <c r="S299" i="17"/>
  <c r="R299" i="17" s="1"/>
  <c r="I332" i="17"/>
  <c r="H332" i="17" s="1"/>
  <c r="N389" i="17"/>
  <c r="M389" i="17" s="1"/>
  <c r="AC398" i="17"/>
  <c r="AD398" i="17" s="1"/>
  <c r="S410" i="17"/>
  <c r="R410" i="17" s="1"/>
  <c r="AC419" i="17"/>
  <c r="AD419" i="17" s="1"/>
  <c r="S440" i="17"/>
  <c r="R440" i="17" s="1"/>
  <c r="AC497" i="17"/>
  <c r="AD497" i="17" s="1"/>
  <c r="I500" i="17"/>
  <c r="H500" i="17" s="1"/>
  <c r="X503" i="17"/>
  <c r="W503" i="17" s="1"/>
  <c r="N188" i="17"/>
  <c r="M188" i="17" s="1"/>
  <c r="N38" i="17"/>
  <c r="M38" i="17" s="1"/>
  <c r="E89" i="17"/>
  <c r="F89" i="17" s="1"/>
  <c r="AC176" i="17"/>
  <c r="AD176" i="17" s="1"/>
  <c r="I209" i="17"/>
  <c r="H209" i="17" s="1"/>
  <c r="AC104" i="17"/>
  <c r="AD104" i="17" s="1"/>
  <c r="S128" i="17"/>
  <c r="R128" i="17" s="1"/>
  <c r="AC155" i="17"/>
  <c r="AD155" i="17" s="1"/>
  <c r="N206" i="17"/>
  <c r="M206" i="17" s="1"/>
  <c r="AC236" i="17"/>
  <c r="AD236" i="17" s="1"/>
  <c r="AC275" i="17"/>
  <c r="AD275" i="17" s="1"/>
  <c r="X290" i="17"/>
  <c r="W290" i="17" s="1"/>
  <c r="E296" i="17"/>
  <c r="AA296" i="17" s="1"/>
  <c r="AB296" i="17" s="1"/>
  <c r="AC329" i="17"/>
  <c r="AD329" i="17" s="1"/>
  <c r="AC338" i="17"/>
  <c r="AD338" i="17" s="1"/>
  <c r="AC368" i="17"/>
  <c r="AD368" i="17" s="1"/>
  <c r="E398" i="17"/>
  <c r="F398" i="17" s="1"/>
  <c r="E443" i="17"/>
  <c r="AA443" i="17" s="1"/>
  <c r="AB443" i="17" s="1"/>
  <c r="N449" i="17"/>
  <c r="M449" i="17" s="1"/>
  <c r="AC506" i="17"/>
  <c r="AD506" i="17" s="1"/>
  <c r="N557" i="17"/>
  <c r="M557" i="17" s="1"/>
  <c r="S116" i="17"/>
  <c r="R116" i="17" s="1"/>
  <c r="X167" i="17"/>
  <c r="W167" i="17" s="1"/>
  <c r="X218" i="17"/>
  <c r="W218" i="17" s="1"/>
  <c r="E266" i="17"/>
  <c r="F266" i="17" s="1"/>
  <c r="S269" i="17"/>
  <c r="R269" i="17" s="1"/>
  <c r="N371" i="17"/>
  <c r="M371" i="17" s="1"/>
  <c r="AC377" i="17"/>
  <c r="AD377" i="17" s="1"/>
  <c r="E410" i="17"/>
  <c r="F410" i="17" s="1"/>
  <c r="S422" i="17"/>
  <c r="R422" i="17" s="1"/>
  <c r="I431" i="17"/>
  <c r="H431" i="17" s="1"/>
  <c r="S536" i="17"/>
  <c r="R536" i="17" s="1"/>
  <c r="I545" i="17"/>
  <c r="H545" i="17" s="1"/>
  <c r="I71" i="17"/>
  <c r="H71" i="17" s="1"/>
  <c r="E128" i="17"/>
  <c r="F128" i="17" s="1"/>
  <c r="E134" i="17"/>
  <c r="AA134" i="17" s="1"/>
  <c r="AB134" i="17" s="1"/>
  <c r="N170" i="17"/>
  <c r="M170" i="17" s="1"/>
  <c r="X206" i="17"/>
  <c r="W206" i="17" s="1"/>
  <c r="I215" i="17"/>
  <c r="H215" i="17" s="1"/>
  <c r="S227" i="17"/>
  <c r="R227" i="17" s="1"/>
  <c r="S239" i="17"/>
  <c r="R239" i="17" s="1"/>
  <c r="I275" i="17"/>
  <c r="H275" i="17" s="1"/>
  <c r="I368" i="17"/>
  <c r="H368" i="17" s="1"/>
  <c r="I410" i="17"/>
  <c r="H410" i="17" s="1"/>
  <c r="E428" i="17"/>
  <c r="AA428" i="17" s="1"/>
  <c r="AB428" i="17" s="1"/>
  <c r="E440" i="17"/>
  <c r="F440" i="17" s="1"/>
  <c r="I461" i="17"/>
  <c r="H461" i="17" s="1"/>
  <c r="X500" i="17"/>
  <c r="W500" i="17" s="1"/>
  <c r="N545" i="17"/>
  <c r="M545" i="17" s="1"/>
  <c r="I554" i="17"/>
  <c r="H554" i="17" s="1"/>
  <c r="X557" i="17"/>
  <c r="W557" i="17" s="1"/>
  <c r="X35" i="17"/>
  <c r="W35" i="17" s="1"/>
  <c r="S38" i="17"/>
  <c r="R38" i="17" s="1"/>
  <c r="N59" i="17"/>
  <c r="M59" i="17" s="1"/>
  <c r="X68" i="17"/>
  <c r="W68" i="17" s="1"/>
  <c r="N71" i="17"/>
  <c r="M71" i="17" s="1"/>
  <c r="X77" i="17"/>
  <c r="W77" i="17" s="1"/>
  <c r="AC113" i="17"/>
  <c r="AD113" i="17" s="1"/>
  <c r="S137" i="17"/>
  <c r="R137" i="17" s="1"/>
  <c r="N155" i="17"/>
  <c r="M155" i="17" s="1"/>
  <c r="AC194" i="17"/>
  <c r="AD194" i="17" s="1"/>
  <c r="S221" i="17"/>
  <c r="R221" i="17" s="1"/>
  <c r="AC317" i="17"/>
  <c r="AD317" i="17" s="1"/>
  <c r="N362" i="17"/>
  <c r="M362" i="17" s="1"/>
  <c r="N368" i="17"/>
  <c r="M368" i="17" s="1"/>
  <c r="I392" i="17"/>
  <c r="H392" i="17" s="1"/>
  <c r="AC416" i="17"/>
  <c r="AD416" i="17" s="1"/>
  <c r="I428" i="17"/>
  <c r="H428" i="17" s="1"/>
  <c r="S431" i="17"/>
  <c r="R431" i="17" s="1"/>
  <c r="AC437" i="17"/>
  <c r="AD437" i="17" s="1"/>
  <c r="N461" i="17"/>
  <c r="M461" i="17" s="1"/>
  <c r="I479" i="17"/>
  <c r="H479" i="17" s="1"/>
  <c r="S545" i="17"/>
  <c r="R545" i="17" s="1"/>
  <c r="E23" i="17"/>
  <c r="E35" i="17"/>
  <c r="F35" i="17" s="1"/>
  <c r="X38" i="17"/>
  <c r="W38" i="17" s="1"/>
  <c r="AC65" i="17"/>
  <c r="AD65" i="17" s="1"/>
  <c r="E77" i="17"/>
  <c r="F77" i="17" s="1"/>
  <c r="S119" i="17"/>
  <c r="R119" i="17" s="1"/>
  <c r="X137" i="17"/>
  <c r="W137" i="17" s="1"/>
  <c r="E194" i="17"/>
  <c r="F194" i="17" s="1"/>
  <c r="S266" i="17"/>
  <c r="R266" i="17" s="1"/>
  <c r="I278" i="17"/>
  <c r="H278" i="17" s="1"/>
  <c r="I422" i="17"/>
  <c r="H422" i="17" s="1"/>
  <c r="N479" i="17"/>
  <c r="M479" i="17" s="1"/>
  <c r="S491" i="17"/>
  <c r="R491" i="17" s="1"/>
  <c r="AC533" i="17"/>
  <c r="AD533" i="17" s="1"/>
  <c r="X545" i="17"/>
  <c r="W545" i="17" s="1"/>
  <c r="N65" i="17"/>
  <c r="M65" i="17" s="1"/>
  <c r="S173" i="17"/>
  <c r="R173" i="17" s="1"/>
  <c r="I263" i="17"/>
  <c r="H263" i="17" s="1"/>
  <c r="S329" i="17"/>
  <c r="R329" i="17" s="1"/>
  <c r="S356" i="17"/>
  <c r="R356" i="17" s="1"/>
  <c r="S419" i="17"/>
  <c r="R419" i="17" s="1"/>
  <c r="N542" i="17"/>
  <c r="M542" i="17" s="1"/>
  <c r="E551" i="17"/>
  <c r="AA551" i="17" s="1"/>
  <c r="AB551" i="17" s="1"/>
  <c r="S47" i="17"/>
  <c r="R47" i="17" s="1"/>
  <c r="X59" i="17"/>
  <c r="W59" i="17" s="1"/>
  <c r="E191" i="17"/>
  <c r="AA191" i="17" s="1"/>
  <c r="AB191" i="17" s="1"/>
  <c r="E275" i="17"/>
  <c r="E344" i="17"/>
  <c r="F344" i="17" s="1"/>
  <c r="N350" i="17"/>
  <c r="M350" i="17" s="1"/>
  <c r="X398" i="17"/>
  <c r="W398" i="17" s="1"/>
  <c r="AC521" i="17"/>
  <c r="AD521" i="17" s="1"/>
  <c r="AC62" i="17"/>
  <c r="AD62" i="17" s="1"/>
  <c r="S104" i="17"/>
  <c r="R104" i="17" s="1"/>
  <c r="AC110" i="17"/>
  <c r="AD110" i="17" s="1"/>
  <c r="S215" i="17"/>
  <c r="R215" i="17" s="1"/>
  <c r="E254" i="17"/>
  <c r="AA254" i="17" s="1"/>
  <c r="AB254" i="17" s="1"/>
  <c r="AC314" i="17"/>
  <c r="AD314" i="17" s="1"/>
  <c r="AC413" i="17"/>
  <c r="AD413" i="17" s="1"/>
  <c r="X428" i="17"/>
  <c r="W428" i="17" s="1"/>
  <c r="N467" i="17"/>
  <c r="M467" i="17" s="1"/>
  <c r="AC530" i="17"/>
  <c r="AD530" i="17" s="1"/>
  <c r="S563" i="17"/>
  <c r="R563" i="17" s="1"/>
  <c r="I11" i="17"/>
  <c r="H11" i="17" s="1"/>
  <c r="E65" i="17"/>
  <c r="X104" i="17"/>
  <c r="W104" i="17" s="1"/>
  <c r="E161" i="17"/>
  <c r="F161" i="17" s="1"/>
  <c r="AC170" i="17"/>
  <c r="AD170" i="17" s="1"/>
  <c r="AC221" i="17"/>
  <c r="AD221" i="17" s="1"/>
  <c r="AC443" i="17"/>
  <c r="AD443" i="17" s="1"/>
  <c r="AC482" i="17"/>
  <c r="AD482" i="17" s="1"/>
  <c r="I485" i="17"/>
  <c r="H485" i="17" s="1"/>
  <c r="X506" i="17"/>
  <c r="W506" i="17" s="1"/>
  <c r="N533" i="17"/>
  <c r="M533" i="17" s="1"/>
  <c r="S551" i="17"/>
  <c r="R551" i="17" s="1"/>
  <c r="X563" i="17"/>
  <c r="W563" i="17" s="1"/>
  <c r="E356" i="17"/>
  <c r="AA356" i="17" s="1"/>
  <c r="AB356" i="17" s="1"/>
  <c r="AC365" i="17"/>
  <c r="AD365" i="17" s="1"/>
  <c r="S407" i="17"/>
  <c r="R407" i="17" s="1"/>
  <c r="N476" i="17"/>
  <c r="M476" i="17" s="1"/>
  <c r="I203" i="17"/>
  <c r="H203" i="17" s="1"/>
  <c r="S317" i="17"/>
  <c r="R317" i="17" s="1"/>
  <c r="E365" i="17"/>
  <c r="F365" i="17" s="1"/>
  <c r="I419" i="17"/>
  <c r="H419" i="17" s="1"/>
  <c r="X23" i="17"/>
  <c r="W23" i="17" s="1"/>
  <c r="S65" i="17"/>
  <c r="R65" i="17" s="1"/>
  <c r="AC101" i="17"/>
  <c r="AD101" i="17" s="1"/>
  <c r="AC152" i="17"/>
  <c r="AD152" i="17" s="1"/>
  <c r="I212" i="17"/>
  <c r="H212" i="17" s="1"/>
  <c r="E263" i="17"/>
  <c r="F263" i="17" s="1"/>
  <c r="AC272" i="17"/>
  <c r="AD272" i="17" s="1"/>
  <c r="E131" i="17"/>
  <c r="AA131" i="17" s="1"/>
  <c r="AB131" i="17" s="1"/>
  <c r="I326" i="17"/>
  <c r="H326" i="17" s="1"/>
  <c r="AC344" i="17"/>
  <c r="AD344" i="17" s="1"/>
  <c r="AC374" i="17"/>
  <c r="AD374" i="17" s="1"/>
  <c r="E455" i="17"/>
  <c r="AA455" i="17" s="1"/>
  <c r="AB455" i="17" s="1"/>
  <c r="E524" i="17"/>
  <c r="AA524" i="17" s="1"/>
  <c r="AB524" i="17" s="1"/>
  <c r="I68" i="17"/>
  <c r="H68" i="17" s="1"/>
  <c r="N212" i="17"/>
  <c r="M212" i="17" s="1"/>
  <c r="I257" i="17"/>
  <c r="H257" i="17" s="1"/>
  <c r="X329" i="17"/>
  <c r="W329" i="17" s="1"/>
  <c r="S338" i="17"/>
  <c r="R338" i="17" s="1"/>
  <c r="X347" i="17"/>
  <c r="W347" i="17" s="1"/>
  <c r="N395" i="17"/>
  <c r="M395" i="17" s="1"/>
  <c r="X410" i="17"/>
  <c r="W410" i="17" s="1"/>
  <c r="I113" i="17"/>
  <c r="H113" i="17" s="1"/>
  <c r="N233" i="17"/>
  <c r="M233" i="17" s="1"/>
  <c r="N257" i="17"/>
  <c r="M257" i="17" s="1"/>
  <c r="AC302" i="17"/>
  <c r="AD302" i="17" s="1"/>
  <c r="I425" i="17"/>
  <c r="H425" i="17" s="1"/>
  <c r="AC473" i="17"/>
  <c r="AD473" i="17" s="1"/>
  <c r="E485" i="17"/>
  <c r="AA485" i="17" s="1"/>
  <c r="AB485" i="17" s="1"/>
  <c r="I533" i="17"/>
  <c r="H533" i="17" s="1"/>
  <c r="X44" i="17"/>
  <c r="W44" i="17" s="1"/>
  <c r="N143" i="17"/>
  <c r="M143" i="17" s="1"/>
  <c r="AC179" i="17"/>
  <c r="AD179" i="17" s="1"/>
  <c r="N251" i="17"/>
  <c r="M251" i="17" s="1"/>
  <c r="N254" i="17"/>
  <c r="M254" i="17" s="1"/>
  <c r="N266" i="17"/>
  <c r="M266" i="17" s="1"/>
  <c r="AC281" i="17"/>
  <c r="AD281" i="17" s="1"/>
  <c r="N284" i="17"/>
  <c r="M284" i="17" s="1"/>
  <c r="X317" i="17"/>
  <c r="W317" i="17" s="1"/>
  <c r="AC362" i="17"/>
  <c r="AD362" i="17" s="1"/>
  <c r="AC392" i="17"/>
  <c r="AD392" i="17" s="1"/>
  <c r="N446" i="17"/>
  <c r="M446" i="17" s="1"/>
  <c r="AC452" i="17"/>
  <c r="AD452" i="17" s="1"/>
  <c r="X467" i="17"/>
  <c r="W467" i="17" s="1"/>
  <c r="I530" i="17"/>
  <c r="H530" i="17" s="1"/>
  <c r="E305" i="17"/>
  <c r="AA305" i="17" s="1"/>
  <c r="AB305" i="17" s="1"/>
  <c r="S44" i="17"/>
  <c r="R44" i="17" s="1"/>
  <c r="N221" i="17"/>
  <c r="M221" i="17" s="1"/>
  <c r="E20" i="17"/>
  <c r="N149" i="17"/>
  <c r="M149" i="17" s="1"/>
  <c r="E326" i="17"/>
  <c r="AA326" i="17" s="1"/>
  <c r="AB326" i="17" s="1"/>
  <c r="S374" i="17"/>
  <c r="R374" i="17" s="1"/>
  <c r="S515" i="17"/>
  <c r="R515" i="17" s="1"/>
  <c r="I563" i="17"/>
  <c r="H563" i="17" s="1"/>
  <c r="I53" i="17"/>
  <c r="H53" i="17" s="1"/>
  <c r="S80" i="17"/>
  <c r="R80" i="17" s="1"/>
  <c r="X350" i="17"/>
  <c r="W350" i="17" s="1"/>
  <c r="I47" i="17"/>
  <c r="H47" i="17" s="1"/>
  <c r="S53" i="17"/>
  <c r="R53" i="17" s="1"/>
  <c r="E74" i="17"/>
  <c r="AA74" i="17" s="1"/>
  <c r="AB74" i="17" s="1"/>
  <c r="E95" i="17"/>
  <c r="S182" i="17"/>
  <c r="R182" i="17" s="1"/>
  <c r="S248" i="17"/>
  <c r="R248" i="17" s="1"/>
  <c r="S263" i="17"/>
  <c r="R263" i="17" s="1"/>
  <c r="X422" i="17"/>
  <c r="W422" i="17" s="1"/>
  <c r="X452" i="17"/>
  <c r="W452" i="17" s="1"/>
  <c r="N107" i="17"/>
  <c r="M107" i="17" s="1"/>
  <c r="X170" i="17"/>
  <c r="W170" i="17" s="1"/>
  <c r="X182" i="17"/>
  <c r="W182" i="17" s="1"/>
  <c r="E314" i="17"/>
  <c r="AA314" i="17" s="1"/>
  <c r="AB314" i="17" s="1"/>
  <c r="I527" i="17"/>
  <c r="H527" i="17" s="1"/>
  <c r="E104" i="17"/>
  <c r="S155" i="17"/>
  <c r="R155" i="17" s="1"/>
  <c r="X161" i="17"/>
  <c r="W161" i="17" s="1"/>
  <c r="E176" i="17"/>
  <c r="F176" i="17" s="1"/>
  <c r="S296" i="17"/>
  <c r="R296" i="17" s="1"/>
  <c r="X365" i="17"/>
  <c r="W365" i="17" s="1"/>
  <c r="I20" i="17"/>
  <c r="H20" i="17" s="1"/>
  <c r="E44" i="17"/>
  <c r="F44" i="17" s="1"/>
  <c r="X140" i="17"/>
  <c r="W140" i="17" s="1"/>
  <c r="X179" i="17"/>
  <c r="W179" i="17" s="1"/>
  <c r="I233" i="17"/>
  <c r="H233" i="17" s="1"/>
  <c r="I434" i="17"/>
  <c r="H434" i="17" s="1"/>
  <c r="E512" i="17"/>
  <c r="F512" i="17" s="1"/>
  <c r="S539" i="17"/>
  <c r="R539" i="17" s="1"/>
  <c r="E173" i="17"/>
  <c r="F173" i="17" s="1"/>
  <c r="N227" i="17"/>
  <c r="M227" i="17" s="1"/>
  <c r="E245" i="17"/>
  <c r="I281" i="17"/>
  <c r="H281" i="17" s="1"/>
  <c r="X368" i="17"/>
  <c r="W368" i="17" s="1"/>
  <c r="E422" i="17"/>
  <c r="F422" i="17" s="1"/>
  <c r="N434" i="17"/>
  <c r="M434" i="17" s="1"/>
  <c r="E563" i="17"/>
  <c r="F563" i="17" s="1"/>
  <c r="N167" i="17"/>
  <c r="M167" i="17" s="1"/>
  <c r="E146" i="17"/>
  <c r="F146" i="17" s="1"/>
  <c r="X566" i="17"/>
  <c r="W566" i="17" s="1"/>
  <c r="S140" i="17"/>
  <c r="R140" i="17" s="1"/>
  <c r="E284" i="17"/>
  <c r="N440" i="17"/>
  <c r="M440" i="17" s="1"/>
  <c r="E32" i="17"/>
  <c r="S71" i="17"/>
  <c r="R71" i="17" s="1"/>
  <c r="E101" i="17"/>
  <c r="X269" i="17"/>
  <c r="W269" i="17" s="1"/>
  <c r="X293" i="17"/>
  <c r="W293" i="17" s="1"/>
  <c r="E350" i="17"/>
  <c r="AA350" i="17" s="1"/>
  <c r="AB350" i="17" s="1"/>
  <c r="I377" i="17"/>
  <c r="H377" i="17" s="1"/>
  <c r="X401" i="17"/>
  <c r="W401" i="17" s="1"/>
  <c r="S479" i="17"/>
  <c r="R479" i="17" s="1"/>
  <c r="E488" i="17"/>
  <c r="F488" i="17" s="1"/>
  <c r="X554" i="17"/>
  <c r="W554" i="17" s="1"/>
  <c r="S14" i="17"/>
  <c r="R14" i="17" s="1"/>
  <c r="S23" i="17"/>
  <c r="R23" i="17" s="1"/>
  <c r="I80" i="17"/>
  <c r="H80" i="17" s="1"/>
  <c r="I131" i="17"/>
  <c r="H131" i="17" s="1"/>
  <c r="I164" i="17"/>
  <c r="H164" i="17" s="1"/>
  <c r="I185" i="17"/>
  <c r="H185" i="17" s="1"/>
  <c r="S224" i="17"/>
  <c r="R224" i="17" s="1"/>
  <c r="S233" i="17"/>
  <c r="R233" i="17" s="1"/>
  <c r="E269" i="17"/>
  <c r="F269" i="17" s="1"/>
  <c r="X284" i="17"/>
  <c r="W284" i="17" s="1"/>
  <c r="I350" i="17"/>
  <c r="H350" i="17" s="1"/>
  <c r="X446" i="17"/>
  <c r="W446" i="17" s="1"/>
  <c r="X479" i="17"/>
  <c r="W479" i="17" s="1"/>
  <c r="E482" i="17"/>
  <c r="F482" i="17" s="1"/>
  <c r="N563" i="17"/>
  <c r="M563" i="17" s="1"/>
  <c r="X248" i="17"/>
  <c r="W248" i="17" s="1"/>
  <c r="N290" i="17"/>
  <c r="M290" i="17" s="1"/>
  <c r="X320" i="17"/>
  <c r="W320" i="17" s="1"/>
  <c r="S362" i="17"/>
  <c r="R362" i="17" s="1"/>
  <c r="S395" i="17"/>
  <c r="R395" i="17" s="1"/>
  <c r="S521" i="17"/>
  <c r="R521" i="17" s="1"/>
  <c r="S197" i="17"/>
  <c r="R197" i="17" s="1"/>
  <c r="N32" i="17"/>
  <c r="M32" i="17" s="1"/>
  <c r="I290" i="17"/>
  <c r="H290" i="17" s="1"/>
  <c r="E98" i="17"/>
  <c r="F98" i="17" s="1"/>
  <c r="I248" i="17"/>
  <c r="H248" i="17" s="1"/>
  <c r="X476" i="17"/>
  <c r="W476" i="17" s="1"/>
  <c r="I92" i="17"/>
  <c r="H92" i="17" s="1"/>
  <c r="N263" i="17"/>
  <c r="M263" i="17" s="1"/>
  <c r="S212" i="17"/>
  <c r="R212" i="17" s="1"/>
  <c r="I356" i="17"/>
  <c r="H356" i="17" s="1"/>
  <c r="X515" i="17"/>
  <c r="W515" i="17" s="1"/>
  <c r="N104" i="17"/>
  <c r="M104" i="17" s="1"/>
  <c r="I191" i="17"/>
  <c r="H191" i="17" s="1"/>
  <c r="E209" i="17"/>
  <c r="E434" i="17"/>
  <c r="F434" i="17" s="1"/>
  <c r="S56" i="17"/>
  <c r="R56" i="17" s="1"/>
  <c r="I74" i="17"/>
  <c r="H74" i="17" s="1"/>
  <c r="S179" i="17"/>
  <c r="R179" i="17" s="1"/>
  <c r="I254" i="17"/>
  <c r="H254" i="17" s="1"/>
  <c r="E278" i="17"/>
  <c r="X383" i="17"/>
  <c r="W383" i="17" s="1"/>
  <c r="N422" i="17"/>
  <c r="M422" i="17" s="1"/>
  <c r="I437" i="17"/>
  <c r="H437" i="17" s="1"/>
  <c r="I482" i="17"/>
  <c r="H482" i="17" s="1"/>
  <c r="X512" i="17"/>
  <c r="W512" i="17" s="1"/>
  <c r="E116" i="17"/>
  <c r="S185" i="17"/>
  <c r="R185" i="17" s="1"/>
  <c r="I224" i="17"/>
  <c r="H224" i="17" s="1"/>
  <c r="S254" i="17"/>
  <c r="R254" i="17" s="1"/>
  <c r="S257" i="17"/>
  <c r="R257" i="17" s="1"/>
  <c r="X395" i="17"/>
  <c r="W395" i="17" s="1"/>
  <c r="E419" i="17"/>
  <c r="AA419" i="17" s="1"/>
  <c r="AB419" i="17" s="1"/>
  <c r="E467" i="17"/>
  <c r="F467" i="17" s="1"/>
  <c r="S542" i="17"/>
  <c r="R542" i="17" s="1"/>
  <c r="E545" i="17"/>
  <c r="F545" i="17" s="1"/>
  <c r="S557" i="17"/>
  <c r="R557" i="17" s="1"/>
  <c r="I86" i="17"/>
  <c r="H86" i="17" s="1"/>
  <c r="N98" i="17"/>
  <c r="M98" i="17" s="1"/>
  <c r="E107" i="17"/>
  <c r="F107" i="17" s="1"/>
  <c r="X152" i="17"/>
  <c r="W152" i="17" s="1"/>
  <c r="N203" i="17"/>
  <c r="M203" i="17" s="1"/>
  <c r="I314" i="17"/>
  <c r="H314" i="17" s="1"/>
  <c r="S383" i="17"/>
  <c r="R383" i="17" s="1"/>
  <c r="X413" i="17"/>
  <c r="W413" i="17" s="1"/>
  <c r="E473" i="17"/>
  <c r="AA473" i="17" s="1"/>
  <c r="AB473" i="17" s="1"/>
  <c r="I488" i="17"/>
  <c r="H488" i="17" s="1"/>
  <c r="I95" i="17"/>
  <c r="H95" i="17" s="1"/>
  <c r="X164" i="17"/>
  <c r="W164" i="17" s="1"/>
  <c r="S176" i="17"/>
  <c r="R176" i="17" s="1"/>
  <c r="X221" i="17"/>
  <c r="W221" i="17" s="1"/>
  <c r="N242" i="17"/>
  <c r="M242" i="17" s="1"/>
  <c r="N317" i="17"/>
  <c r="M317" i="17" s="1"/>
  <c r="X359" i="17"/>
  <c r="W359" i="17" s="1"/>
  <c r="E371" i="17"/>
  <c r="AA371" i="17" s="1"/>
  <c r="AB371" i="17" s="1"/>
  <c r="E374" i="17"/>
  <c r="F374" i="17" s="1"/>
  <c r="I473" i="17"/>
  <c r="H473" i="17" s="1"/>
  <c r="I65" i="17"/>
  <c r="H65" i="17" s="1"/>
  <c r="I83" i="17"/>
  <c r="H83" i="17" s="1"/>
  <c r="N95" i="17"/>
  <c r="M95" i="17" s="1"/>
  <c r="I107" i="17"/>
  <c r="H107" i="17" s="1"/>
  <c r="X116" i="17"/>
  <c r="W116" i="17" s="1"/>
  <c r="X158" i="17"/>
  <c r="W158" i="17" s="1"/>
  <c r="X203" i="17"/>
  <c r="W203" i="17" s="1"/>
  <c r="E239" i="17"/>
  <c r="F239" i="17" s="1"/>
  <c r="E293" i="17"/>
  <c r="N296" i="17"/>
  <c r="M296" i="17" s="1"/>
  <c r="E323" i="17"/>
  <c r="F323" i="17" s="1"/>
  <c r="X326" i="17"/>
  <c r="W326" i="17" s="1"/>
  <c r="N338" i="17"/>
  <c r="M338" i="17" s="1"/>
  <c r="I347" i="17"/>
  <c r="H347" i="17" s="1"/>
  <c r="X353" i="17"/>
  <c r="W353" i="17" s="1"/>
  <c r="E359" i="17"/>
  <c r="F359" i="17" s="1"/>
  <c r="S398" i="17"/>
  <c r="R398" i="17" s="1"/>
  <c r="N428" i="17"/>
  <c r="M428" i="17" s="1"/>
  <c r="S437" i="17"/>
  <c r="R437" i="17" s="1"/>
  <c r="I449" i="17"/>
  <c r="H449" i="17" s="1"/>
  <c r="N464" i="17"/>
  <c r="M464" i="17" s="1"/>
  <c r="S488" i="17"/>
  <c r="R488" i="17" s="1"/>
  <c r="E509" i="17"/>
  <c r="X548" i="17"/>
  <c r="W548" i="17" s="1"/>
  <c r="X14" i="17"/>
  <c r="W14" i="17" s="1"/>
  <c r="I23" i="17"/>
  <c r="H23" i="17" s="1"/>
  <c r="N68" i="17"/>
  <c r="M68" i="17" s="1"/>
  <c r="N101" i="17"/>
  <c r="M101" i="17" s="1"/>
  <c r="X110" i="17"/>
  <c r="W110" i="17" s="1"/>
  <c r="I116" i="17"/>
  <c r="H116" i="17" s="1"/>
  <c r="X149" i="17"/>
  <c r="W149" i="17" s="1"/>
  <c r="N158" i="17"/>
  <c r="M158" i="17" s="1"/>
  <c r="X263" i="17"/>
  <c r="W263" i="17" s="1"/>
  <c r="N278" i="17"/>
  <c r="M278" i="17" s="1"/>
  <c r="N281" i="17"/>
  <c r="M281" i="17" s="1"/>
  <c r="N332" i="17"/>
  <c r="M332" i="17" s="1"/>
  <c r="I380" i="17"/>
  <c r="H380" i="17" s="1"/>
  <c r="X434" i="17"/>
  <c r="W434" i="17" s="1"/>
  <c r="X470" i="17"/>
  <c r="W470" i="17" s="1"/>
  <c r="E479" i="17"/>
  <c r="F479" i="17" s="1"/>
  <c r="X497" i="17"/>
  <c r="W497" i="17" s="1"/>
  <c r="S41" i="17"/>
  <c r="R41" i="17" s="1"/>
  <c r="X74" i="17"/>
  <c r="W74" i="17" s="1"/>
  <c r="S161" i="17"/>
  <c r="R161" i="17" s="1"/>
  <c r="E182" i="17"/>
  <c r="I200" i="17"/>
  <c r="H200" i="17" s="1"/>
  <c r="S203" i="17"/>
  <c r="R203" i="17" s="1"/>
  <c r="N236" i="17"/>
  <c r="M236" i="17" s="1"/>
  <c r="I245" i="17"/>
  <c r="H245" i="17" s="1"/>
  <c r="E302" i="17"/>
  <c r="F302" i="17" s="1"/>
  <c r="S308" i="17"/>
  <c r="R308" i="17" s="1"/>
  <c r="S332" i="17"/>
  <c r="R332" i="17" s="1"/>
  <c r="E335" i="17"/>
  <c r="F335" i="17" s="1"/>
  <c r="E377" i="17"/>
  <c r="AA377" i="17" s="1"/>
  <c r="AB377" i="17" s="1"/>
  <c r="E404" i="17"/>
  <c r="F404" i="17" s="1"/>
  <c r="X461" i="17"/>
  <c r="W461" i="17" s="1"/>
  <c r="X494" i="17"/>
  <c r="W494" i="17" s="1"/>
  <c r="S506" i="17"/>
  <c r="R506" i="17" s="1"/>
  <c r="E530" i="17"/>
  <c r="F530" i="17" s="1"/>
  <c r="N554" i="17"/>
  <c r="M554" i="17" s="1"/>
  <c r="E11" i="17"/>
  <c r="X53" i="17"/>
  <c r="W53" i="17" s="1"/>
  <c r="S89" i="17"/>
  <c r="R89" i="17" s="1"/>
  <c r="S101" i="17"/>
  <c r="R101" i="17" s="1"/>
  <c r="I119" i="17"/>
  <c r="H119" i="17" s="1"/>
  <c r="I182" i="17"/>
  <c r="H182" i="17" s="1"/>
  <c r="I239" i="17"/>
  <c r="H239" i="17" s="1"/>
  <c r="X308" i="17"/>
  <c r="W308" i="17" s="1"/>
  <c r="I341" i="17"/>
  <c r="H341" i="17" s="1"/>
  <c r="X344" i="17"/>
  <c r="W344" i="17" s="1"/>
  <c r="N353" i="17"/>
  <c r="M353" i="17" s="1"/>
  <c r="E368" i="17"/>
  <c r="I383" i="17"/>
  <c r="H383" i="17" s="1"/>
  <c r="E389" i="17"/>
  <c r="N392" i="17"/>
  <c r="M392" i="17" s="1"/>
  <c r="X437" i="17"/>
  <c r="W437" i="17" s="1"/>
  <c r="I491" i="17"/>
  <c r="H491" i="17" s="1"/>
  <c r="N527" i="17"/>
  <c r="M527" i="17" s="1"/>
  <c r="E41" i="17"/>
  <c r="AA41" i="17" s="1"/>
  <c r="AB41" i="17" s="1"/>
  <c r="N119" i="17"/>
  <c r="M119" i="17" s="1"/>
  <c r="S143" i="17"/>
  <c r="R143" i="17" s="1"/>
  <c r="S146" i="17"/>
  <c r="R146" i="17" s="1"/>
  <c r="E167" i="17"/>
  <c r="S170" i="17"/>
  <c r="R170" i="17" s="1"/>
  <c r="X212" i="17"/>
  <c r="W212" i="17" s="1"/>
  <c r="X236" i="17"/>
  <c r="W236" i="17" s="1"/>
  <c r="N260" i="17"/>
  <c r="M260" i="17" s="1"/>
  <c r="X296" i="17"/>
  <c r="W296" i="17" s="1"/>
  <c r="N341" i="17"/>
  <c r="M341" i="17" s="1"/>
  <c r="S371" i="17"/>
  <c r="R371" i="17" s="1"/>
  <c r="X380" i="17"/>
  <c r="W380" i="17" s="1"/>
  <c r="N383" i="17"/>
  <c r="M383" i="17" s="1"/>
  <c r="S467" i="17"/>
  <c r="R467" i="17" s="1"/>
  <c r="S503" i="17"/>
  <c r="R503" i="17" s="1"/>
  <c r="E515" i="17"/>
  <c r="AA515" i="17" s="1"/>
  <c r="AB515" i="17" s="1"/>
  <c r="I560" i="17"/>
  <c r="H560" i="17" s="1"/>
  <c r="X455" i="17"/>
  <c r="W455" i="17" s="1"/>
  <c r="I476" i="17"/>
  <c r="H476" i="17" s="1"/>
  <c r="N530" i="17"/>
  <c r="M530" i="17" s="1"/>
  <c r="S560" i="17"/>
  <c r="R560" i="17" s="1"/>
  <c r="X11" i="17"/>
  <c r="W11" i="17" s="1"/>
  <c r="I14" i="17"/>
  <c r="H14" i="17" s="1"/>
  <c r="I137" i="17"/>
  <c r="H137" i="17" s="1"/>
  <c r="I155" i="17"/>
  <c r="H155" i="17" s="1"/>
  <c r="E164" i="17"/>
  <c r="S209" i="17"/>
  <c r="R209" i="17" s="1"/>
  <c r="X230" i="17"/>
  <c r="W230" i="17" s="1"/>
  <c r="N239" i="17"/>
  <c r="M239" i="17" s="1"/>
  <c r="E251" i="17"/>
  <c r="I269" i="17"/>
  <c r="H269" i="17" s="1"/>
  <c r="S278" i="17"/>
  <c r="R278" i="17" s="1"/>
  <c r="N305" i="17"/>
  <c r="M305" i="17" s="1"/>
  <c r="E320" i="17"/>
  <c r="AA320" i="17" s="1"/>
  <c r="AB320" i="17" s="1"/>
  <c r="X338" i="17"/>
  <c r="W338" i="17" s="1"/>
  <c r="E347" i="17"/>
  <c r="AA347" i="17" s="1"/>
  <c r="AB347" i="17" s="1"/>
  <c r="I362" i="17"/>
  <c r="H362" i="17" s="1"/>
  <c r="S389" i="17"/>
  <c r="R389" i="17" s="1"/>
  <c r="I404" i="17"/>
  <c r="H404" i="17" s="1"/>
  <c r="I407" i="17"/>
  <c r="H407" i="17" s="1"/>
  <c r="N419" i="17"/>
  <c r="M419" i="17" s="1"/>
  <c r="N509" i="17"/>
  <c r="M509" i="17" s="1"/>
  <c r="N518" i="17"/>
  <c r="M518" i="17" s="1"/>
  <c r="E62" i="17"/>
  <c r="AA62" i="17" s="1"/>
  <c r="AB62" i="17" s="1"/>
  <c r="E71" i="17"/>
  <c r="F71" i="17" s="1"/>
  <c r="X89" i="17"/>
  <c r="W89" i="17" s="1"/>
  <c r="I110" i="17"/>
  <c r="H110" i="17" s="1"/>
  <c r="X128" i="17"/>
  <c r="W128" i="17" s="1"/>
  <c r="I197" i="17"/>
  <c r="H197" i="17" s="1"/>
  <c r="X209" i="17"/>
  <c r="W209" i="17" s="1"/>
  <c r="I272" i="17"/>
  <c r="H272" i="17" s="1"/>
  <c r="S305" i="17"/>
  <c r="R305" i="17" s="1"/>
  <c r="I320" i="17"/>
  <c r="H320" i="17" s="1"/>
  <c r="S377" i="17"/>
  <c r="R377" i="17" s="1"/>
  <c r="N407" i="17"/>
  <c r="M407" i="17" s="1"/>
  <c r="X449" i="17"/>
  <c r="W449" i="17" s="1"/>
  <c r="I455" i="17"/>
  <c r="H455" i="17" s="1"/>
  <c r="E503" i="17"/>
  <c r="F503" i="17" s="1"/>
  <c r="S518" i="17"/>
  <c r="R518" i="17" s="1"/>
  <c r="I542" i="17"/>
  <c r="H542" i="17" s="1"/>
  <c r="X41" i="17"/>
  <c r="W41" i="17" s="1"/>
  <c r="X56" i="17"/>
  <c r="W56" i="17" s="1"/>
  <c r="X62" i="17"/>
  <c r="W62" i="17" s="1"/>
  <c r="E140" i="17"/>
  <c r="S188" i="17"/>
  <c r="R188" i="17" s="1"/>
  <c r="S245" i="17"/>
  <c r="R245" i="17" s="1"/>
  <c r="E311" i="17"/>
  <c r="AA311" i="17" s="1"/>
  <c r="AB311" i="17" s="1"/>
  <c r="I365" i="17"/>
  <c r="H365" i="17" s="1"/>
  <c r="I371" i="17"/>
  <c r="H371" i="17" s="1"/>
  <c r="S386" i="17"/>
  <c r="R386" i="17" s="1"/>
  <c r="E446" i="17"/>
  <c r="S449" i="17"/>
  <c r="R449" i="17" s="1"/>
  <c r="I494" i="17"/>
  <c r="H494" i="17" s="1"/>
  <c r="X539" i="17"/>
  <c r="W539" i="17" s="1"/>
  <c r="X551" i="17"/>
  <c r="W551" i="17" s="1"/>
  <c r="S17" i="17"/>
  <c r="R17" i="17" s="1"/>
  <c r="X20" i="17"/>
  <c r="W20" i="17" s="1"/>
  <c r="X29" i="17"/>
  <c r="W29" i="17" s="1"/>
  <c r="E47" i="17"/>
  <c r="E53" i="17"/>
  <c r="F53" i="17" s="1"/>
  <c r="N83" i="17"/>
  <c r="M83" i="17" s="1"/>
  <c r="X86" i="17"/>
  <c r="W86" i="17" s="1"/>
  <c r="E92" i="17"/>
  <c r="F92" i="17" s="1"/>
  <c r="E110" i="17"/>
  <c r="AA110" i="17" s="1"/>
  <c r="AB110" i="17" s="1"/>
  <c r="X113" i="17"/>
  <c r="W113" i="17" s="1"/>
  <c r="N140" i="17"/>
  <c r="M140" i="17" s="1"/>
  <c r="E170" i="17"/>
  <c r="AA170" i="17" s="1"/>
  <c r="AB170" i="17" s="1"/>
  <c r="N173" i="17"/>
  <c r="M173" i="17" s="1"/>
  <c r="N179" i="17"/>
  <c r="M179" i="17" s="1"/>
  <c r="E185" i="17"/>
  <c r="AA185" i="17" s="1"/>
  <c r="AB185" i="17" s="1"/>
  <c r="N224" i="17"/>
  <c r="M224" i="17" s="1"/>
  <c r="I260" i="17"/>
  <c r="H260" i="17" s="1"/>
  <c r="N269" i="17"/>
  <c r="M269" i="17" s="1"/>
  <c r="S368" i="17"/>
  <c r="R368" i="17" s="1"/>
  <c r="X404" i="17"/>
  <c r="W404" i="17" s="1"/>
  <c r="N410" i="17"/>
  <c r="M410" i="17" s="1"/>
  <c r="E425" i="17"/>
  <c r="I467" i="17"/>
  <c r="H467" i="17" s="1"/>
  <c r="X473" i="17"/>
  <c r="W473" i="17" s="1"/>
  <c r="E491" i="17"/>
  <c r="F491" i="17" s="1"/>
  <c r="I524" i="17"/>
  <c r="H524" i="17" s="1"/>
  <c r="I551" i="17"/>
  <c r="H551" i="17" s="1"/>
  <c r="N53" i="17"/>
  <c r="M53" i="17" s="1"/>
  <c r="I56" i="17"/>
  <c r="H56" i="17" s="1"/>
  <c r="E68" i="17"/>
  <c r="AA68" i="17" s="1"/>
  <c r="AB68" i="17" s="1"/>
  <c r="N92" i="17"/>
  <c r="M92" i="17" s="1"/>
  <c r="S98" i="17"/>
  <c r="R98" i="17" s="1"/>
  <c r="X143" i="17"/>
  <c r="W143" i="17" s="1"/>
  <c r="X146" i="17"/>
  <c r="W146" i="17" s="1"/>
  <c r="N161" i="17"/>
  <c r="M161" i="17" s="1"/>
  <c r="X173" i="17"/>
  <c r="W173" i="17" s="1"/>
  <c r="I188" i="17"/>
  <c r="H188" i="17" s="1"/>
  <c r="X266" i="17"/>
  <c r="W266" i="17" s="1"/>
  <c r="N275" i="17"/>
  <c r="M275" i="17" s="1"/>
  <c r="S284" i="17"/>
  <c r="R284" i="17" s="1"/>
  <c r="E392" i="17"/>
  <c r="S401" i="17"/>
  <c r="R401" i="17" s="1"/>
  <c r="E407" i="17"/>
  <c r="AA407" i="17" s="1"/>
  <c r="AB407" i="17" s="1"/>
  <c r="E437" i="17"/>
  <c r="AA437" i="17" s="1"/>
  <c r="AB437" i="17" s="1"/>
  <c r="E470" i="17"/>
  <c r="E476" i="17"/>
  <c r="F476" i="17" s="1"/>
  <c r="I566" i="17"/>
  <c r="H566" i="17" s="1"/>
  <c r="T371" i="12"/>
  <c r="T428" i="12"/>
  <c r="T77" i="12"/>
  <c r="T242" i="12"/>
  <c r="T269" i="12"/>
  <c r="T125" i="12"/>
  <c r="T68" i="12"/>
  <c r="T152" i="12"/>
  <c r="T446" i="12"/>
  <c r="T533" i="12"/>
  <c r="T506" i="12"/>
  <c r="T473" i="12"/>
  <c r="T233" i="12"/>
  <c r="T311" i="12"/>
  <c r="T488" i="12"/>
  <c r="T113" i="12"/>
  <c r="T452" i="12"/>
  <c r="T362" i="12"/>
  <c r="T482" i="12"/>
  <c r="T479" i="12"/>
  <c r="T416" i="12"/>
  <c r="T389" i="12"/>
  <c r="T188" i="12"/>
  <c r="T26" i="12"/>
  <c r="T476" i="12"/>
  <c r="T386" i="12"/>
  <c r="T443" i="12"/>
  <c r="T23" i="12"/>
  <c r="U23" i="12" s="1"/>
  <c r="T470" i="12"/>
  <c r="T293" i="12"/>
  <c r="T380" i="12"/>
  <c r="T407" i="12"/>
  <c r="T434" i="12"/>
  <c r="T518" i="12"/>
  <c r="T257" i="12"/>
  <c r="T458" i="12"/>
  <c r="T239" i="12"/>
  <c r="T464" i="12"/>
  <c r="T338" i="12"/>
  <c r="T422" i="12"/>
  <c r="T365" i="12"/>
  <c r="T377" i="12"/>
  <c r="T59" i="12"/>
  <c r="T500" i="12"/>
  <c r="T350" i="12"/>
  <c r="T284" i="12"/>
  <c r="T86" i="12"/>
  <c r="T95" i="12"/>
  <c r="T275" i="12"/>
  <c r="T197" i="12"/>
  <c r="AC164" i="17"/>
  <c r="AD164" i="17" s="1"/>
  <c r="F164" i="17"/>
  <c r="AA164" i="17"/>
  <c r="AB164" i="17" s="1"/>
  <c r="AC161" i="17"/>
  <c r="AD161" i="17" s="1"/>
  <c r="AC518" i="17"/>
  <c r="AD518" i="17" s="1"/>
  <c r="I44" i="17"/>
  <c r="H44" i="17" s="1"/>
  <c r="E380" i="17"/>
  <c r="AC509" i="17"/>
  <c r="AD509" i="17" s="1"/>
  <c r="AC512" i="17"/>
  <c r="AD512" i="17" s="1"/>
  <c r="N137" i="17"/>
  <c r="M137" i="17" s="1"/>
  <c r="N521" i="17"/>
  <c r="M521" i="17" s="1"/>
  <c r="S83" i="17"/>
  <c r="R83" i="17" s="1"/>
  <c r="X101" i="17"/>
  <c r="W101" i="17" s="1"/>
  <c r="N197" i="17"/>
  <c r="M197" i="17" s="1"/>
  <c r="N245" i="17"/>
  <c r="M245" i="17" s="1"/>
  <c r="AC350" i="17"/>
  <c r="AD350" i="17" s="1"/>
  <c r="I122" i="17"/>
  <c r="H122" i="17" s="1"/>
  <c r="AC458" i="17"/>
  <c r="AD458" i="17" s="1"/>
  <c r="E122" i="17"/>
  <c r="I41" i="17"/>
  <c r="H41" i="17" s="1"/>
  <c r="AC134" i="17"/>
  <c r="AD134" i="17" s="1"/>
  <c r="AC200" i="17"/>
  <c r="AD200" i="17" s="1"/>
  <c r="AC245" i="17"/>
  <c r="AD245" i="17" s="1"/>
  <c r="I335" i="17"/>
  <c r="H335" i="17" s="1"/>
  <c r="E458" i="17"/>
  <c r="E536" i="17"/>
  <c r="S77" i="17"/>
  <c r="R77" i="17" s="1"/>
  <c r="E83" i="17"/>
  <c r="E200" i="17"/>
  <c r="S527" i="17"/>
  <c r="R527" i="17" s="1"/>
  <c r="E17" i="17"/>
  <c r="E248" i="17"/>
  <c r="I317" i="17"/>
  <c r="H317" i="17" s="1"/>
  <c r="S359" i="17"/>
  <c r="R359" i="17" s="1"/>
  <c r="X527" i="17"/>
  <c r="W527" i="17" s="1"/>
  <c r="AC476" i="17"/>
  <c r="AD476" i="17" s="1"/>
  <c r="AC125" i="17"/>
  <c r="AD125" i="17" s="1"/>
  <c r="E125" i="17"/>
  <c r="E119" i="17"/>
  <c r="N566" i="17"/>
  <c r="M566" i="17" s="1"/>
  <c r="N356" i="17"/>
  <c r="M356" i="17" s="1"/>
  <c r="E533" i="17"/>
  <c r="N122" i="17"/>
  <c r="M122" i="17" s="1"/>
  <c r="N44" i="17"/>
  <c r="M44" i="17" s="1"/>
  <c r="E86" i="17"/>
  <c r="E14" i="17"/>
  <c r="I17" i="17"/>
  <c r="H17" i="17" s="1"/>
  <c r="E56" i="17"/>
  <c r="I134" i="17"/>
  <c r="H134" i="17" s="1"/>
  <c r="N17" i="17"/>
  <c r="M17" i="17" s="1"/>
  <c r="N35" i="17"/>
  <c r="M35" i="17" s="1"/>
  <c r="I125" i="17"/>
  <c r="H125" i="17" s="1"/>
  <c r="X176" i="17"/>
  <c r="W176" i="17" s="1"/>
  <c r="E227" i="17"/>
  <c r="E272" i="17"/>
  <c r="X524" i="17"/>
  <c r="W524" i="17" s="1"/>
  <c r="N56" i="17"/>
  <c r="M56" i="17" s="1"/>
  <c r="N125" i="17"/>
  <c r="M125" i="17" s="1"/>
  <c r="N134" i="17"/>
  <c r="M134" i="17" s="1"/>
  <c r="E224" i="17"/>
  <c r="E308" i="17"/>
  <c r="N431" i="17"/>
  <c r="M431" i="17" s="1"/>
  <c r="E566" i="17"/>
  <c r="X458" i="17"/>
  <c r="W458" i="17" s="1"/>
  <c r="X464" i="17"/>
  <c r="W464" i="17" s="1"/>
  <c r="E152" i="17"/>
  <c r="E197" i="17"/>
  <c r="I227" i="17"/>
  <c r="H227" i="17" s="1"/>
  <c r="AC305" i="17"/>
  <c r="AD305" i="17" s="1"/>
  <c r="X332" i="17"/>
  <c r="W332" i="17" s="1"/>
  <c r="X356" i="17"/>
  <c r="W356" i="17" s="1"/>
  <c r="E386" i="17"/>
  <c r="N416" i="17"/>
  <c r="M416" i="17" s="1"/>
  <c r="S461" i="17"/>
  <c r="R461" i="17" s="1"/>
  <c r="AC395" i="17"/>
  <c r="AD395" i="17" s="1"/>
  <c r="X407" i="17"/>
  <c r="W407" i="17" s="1"/>
  <c r="I443" i="17"/>
  <c r="H443" i="17" s="1"/>
  <c r="S500" i="17"/>
  <c r="R500" i="17" s="1"/>
  <c r="E50" i="17"/>
  <c r="N185" i="17"/>
  <c r="M185" i="17" s="1"/>
  <c r="X224" i="17"/>
  <c r="W224" i="17" s="1"/>
  <c r="X362" i="17"/>
  <c r="W362" i="17" s="1"/>
  <c r="N443" i="17"/>
  <c r="M443" i="17" s="1"/>
  <c r="S458" i="17"/>
  <c r="R458" i="17" s="1"/>
  <c r="S497" i="17"/>
  <c r="R497" i="17" s="1"/>
  <c r="S32" i="17"/>
  <c r="R32" i="17" s="1"/>
  <c r="I35" i="17"/>
  <c r="H35" i="17" s="1"/>
  <c r="S62" i="17"/>
  <c r="R62" i="17" s="1"/>
  <c r="E80" i="17"/>
  <c r="X95" i="17"/>
  <c r="W95" i="17" s="1"/>
  <c r="I173" i="17"/>
  <c r="H173" i="17" s="1"/>
  <c r="E203" i="17"/>
  <c r="I284" i="17"/>
  <c r="H284" i="17" s="1"/>
  <c r="AC335" i="17"/>
  <c r="AD335" i="17" s="1"/>
  <c r="E338" i="17"/>
  <c r="E461" i="17"/>
  <c r="AC464" i="17"/>
  <c r="AD464" i="17" s="1"/>
  <c r="N74" i="17"/>
  <c r="M74" i="17" s="1"/>
  <c r="AC89" i="17"/>
  <c r="AD89" i="17" s="1"/>
  <c r="N110" i="17"/>
  <c r="M110" i="17" s="1"/>
  <c r="I338" i="17"/>
  <c r="H338" i="17" s="1"/>
  <c r="AC407" i="17"/>
  <c r="AD407" i="17" s="1"/>
  <c r="X425" i="17"/>
  <c r="W425" i="17" s="1"/>
  <c r="E464" i="17"/>
  <c r="X482" i="17"/>
  <c r="W482" i="17" s="1"/>
  <c r="X257" i="17"/>
  <c r="W257" i="17" s="1"/>
  <c r="X278" i="17"/>
  <c r="W278" i="17" s="1"/>
  <c r="S281" i="17"/>
  <c r="R281" i="17" s="1"/>
  <c r="AC332" i="17"/>
  <c r="AD332" i="17" s="1"/>
  <c r="N218" i="17"/>
  <c r="M218" i="17" s="1"/>
  <c r="E242" i="17"/>
  <c r="N62" i="17"/>
  <c r="M62" i="17" s="1"/>
  <c r="S134" i="17"/>
  <c r="R134" i="17" s="1"/>
  <c r="AC224" i="17"/>
  <c r="AD224" i="17" s="1"/>
  <c r="E527" i="17"/>
  <c r="E113" i="17"/>
  <c r="S74" i="17"/>
  <c r="R74" i="17" s="1"/>
  <c r="S200" i="17"/>
  <c r="R200" i="17" s="1"/>
  <c r="N215" i="17"/>
  <c r="M215" i="17" s="1"/>
  <c r="S242" i="17"/>
  <c r="R242" i="17" s="1"/>
  <c r="X281" i="17"/>
  <c r="W281" i="17" s="1"/>
  <c r="AC284" i="17"/>
  <c r="AD284" i="17" s="1"/>
  <c r="I221" i="17"/>
  <c r="H221" i="17" s="1"/>
  <c r="X509" i="17"/>
  <c r="W509" i="17" s="1"/>
  <c r="I515" i="17"/>
  <c r="H515" i="17" s="1"/>
  <c r="S95" i="17"/>
  <c r="R95" i="17" s="1"/>
  <c r="I242" i="17"/>
  <c r="H242" i="17" s="1"/>
  <c r="S326" i="17"/>
  <c r="R326" i="17" s="1"/>
  <c r="N425" i="17"/>
  <c r="M425" i="17" s="1"/>
  <c r="N485" i="17"/>
  <c r="M485" i="17" s="1"/>
  <c r="X32" i="17"/>
  <c r="W32" i="17" s="1"/>
  <c r="N164" i="17"/>
  <c r="M164" i="17" s="1"/>
  <c r="N86" i="17"/>
  <c r="M86" i="17" s="1"/>
  <c r="S164" i="17"/>
  <c r="R164" i="17" s="1"/>
  <c r="X242" i="17"/>
  <c r="W242" i="17" s="1"/>
  <c r="E290" i="17"/>
  <c r="I305" i="17"/>
  <c r="H305" i="17" s="1"/>
  <c r="S350" i="17"/>
  <c r="R350" i="17" s="1"/>
  <c r="S464" i="17"/>
  <c r="R464" i="17" s="1"/>
  <c r="X194" i="17"/>
  <c r="W194" i="17" s="1"/>
  <c r="X200" i="17"/>
  <c r="W200" i="17" s="1"/>
  <c r="X239" i="17"/>
  <c r="W239" i="17" s="1"/>
  <c r="E257" i="17"/>
  <c r="E317" i="17"/>
  <c r="S404" i="17"/>
  <c r="R404" i="17" s="1"/>
  <c r="E413" i="17"/>
  <c r="E494" i="17"/>
  <c r="N26" i="17"/>
  <c r="M26" i="17" s="1"/>
  <c r="S26" i="17"/>
  <c r="R26" i="17" s="1"/>
  <c r="S86" i="17"/>
  <c r="R86" i="17" s="1"/>
  <c r="S122" i="17"/>
  <c r="R122" i="17" s="1"/>
  <c r="AC230" i="17"/>
  <c r="AD230" i="17" s="1"/>
  <c r="N335" i="17"/>
  <c r="M335" i="17" s="1"/>
  <c r="N359" i="17"/>
  <c r="M359" i="17" s="1"/>
  <c r="X377" i="17"/>
  <c r="W377" i="17" s="1"/>
  <c r="I386" i="17"/>
  <c r="H386" i="17" s="1"/>
  <c r="E416" i="17"/>
  <c r="S425" i="17"/>
  <c r="R425" i="17" s="1"/>
  <c r="X518" i="17"/>
  <c r="W518" i="17" s="1"/>
  <c r="X521" i="17"/>
  <c r="W521" i="17" s="1"/>
  <c r="AC92" i="17"/>
  <c r="AD92" i="17" s="1"/>
  <c r="X122" i="17"/>
  <c r="W122" i="17" s="1"/>
  <c r="E155" i="17"/>
  <c r="E206" i="17"/>
  <c r="N287" i="17"/>
  <c r="M287" i="17" s="1"/>
  <c r="S335" i="17"/>
  <c r="R335" i="17" s="1"/>
  <c r="S428" i="17"/>
  <c r="R428" i="17" s="1"/>
  <c r="E500" i="17"/>
  <c r="E521" i="17"/>
  <c r="AC98" i="17"/>
  <c r="AD98" i="17" s="1"/>
  <c r="S131" i="17"/>
  <c r="R131" i="17" s="1"/>
  <c r="N248" i="17"/>
  <c r="M248" i="17" s="1"/>
  <c r="AC353" i="17"/>
  <c r="AD353" i="17" s="1"/>
  <c r="S509" i="17"/>
  <c r="R509" i="17" s="1"/>
  <c r="X131" i="17"/>
  <c r="W131" i="17" s="1"/>
  <c r="E230" i="17"/>
  <c r="N272" i="17"/>
  <c r="M272" i="17" s="1"/>
  <c r="E353" i="17"/>
  <c r="N437" i="17"/>
  <c r="M437" i="17" s="1"/>
  <c r="I464" i="17"/>
  <c r="H464" i="17" s="1"/>
  <c r="N500" i="17"/>
  <c r="M500" i="17" s="1"/>
  <c r="X536" i="17"/>
  <c r="W536" i="17" s="1"/>
  <c r="S110" i="17"/>
  <c r="R110" i="17" s="1"/>
  <c r="AC233" i="17"/>
  <c r="AD233" i="17" s="1"/>
  <c r="I251" i="17"/>
  <c r="H251" i="17" s="1"/>
  <c r="S272" i="17"/>
  <c r="R272" i="17" s="1"/>
  <c r="X299" i="17"/>
  <c r="W299" i="17" s="1"/>
  <c r="I308" i="17"/>
  <c r="H308" i="17" s="1"/>
  <c r="N314" i="17"/>
  <c r="M314" i="17" s="1"/>
  <c r="N380" i="17"/>
  <c r="M380" i="17" s="1"/>
  <c r="I413" i="17"/>
  <c r="H413" i="17" s="1"/>
  <c r="E554" i="17"/>
  <c r="N176" i="17"/>
  <c r="M176" i="17" s="1"/>
  <c r="X272" i="17"/>
  <c r="W272" i="17" s="1"/>
  <c r="N308" i="17"/>
  <c r="M308" i="17" s="1"/>
  <c r="S314" i="17"/>
  <c r="R314" i="17" s="1"/>
  <c r="S380" i="17"/>
  <c r="R380" i="17" s="1"/>
  <c r="N413" i="17"/>
  <c r="M413" i="17" s="1"/>
  <c r="I521" i="17"/>
  <c r="H521" i="17" s="1"/>
  <c r="X542" i="17"/>
  <c r="W542" i="17" s="1"/>
  <c r="I548" i="17"/>
  <c r="H548" i="17" s="1"/>
  <c r="E149" i="17"/>
  <c r="S302" i="17"/>
  <c r="R302" i="17" s="1"/>
  <c r="I230" i="17"/>
  <c r="H230" i="17" s="1"/>
  <c r="I287" i="17"/>
  <c r="H287" i="17" s="1"/>
  <c r="E395" i="17"/>
  <c r="N488" i="17"/>
  <c r="M488" i="17" s="1"/>
  <c r="N524" i="17"/>
  <c r="M524" i="17" s="1"/>
  <c r="X533" i="17"/>
  <c r="W533" i="17" s="1"/>
  <c r="E431" i="17"/>
  <c r="I512" i="17"/>
  <c r="H512" i="17" s="1"/>
  <c r="N536" i="17"/>
  <c r="M536" i="17" s="1"/>
  <c r="N200" i="17"/>
  <c r="M200" i="17" s="1"/>
  <c r="X227" i="17"/>
  <c r="W227" i="17" s="1"/>
  <c r="X254" i="17"/>
  <c r="W254" i="17" s="1"/>
  <c r="E329" i="17"/>
  <c r="X335" i="17"/>
  <c r="W335" i="17" s="1"/>
  <c r="E341" i="17"/>
  <c r="E362" i="17"/>
  <c r="I452" i="17"/>
  <c r="H452" i="17" s="1"/>
  <c r="N470" i="17"/>
  <c r="M470" i="17" s="1"/>
  <c r="S485" i="17"/>
  <c r="R485" i="17" s="1"/>
  <c r="N512" i="17"/>
  <c r="M512" i="17" s="1"/>
  <c r="E542" i="17"/>
  <c r="S554" i="17"/>
  <c r="R554" i="17" s="1"/>
  <c r="X197" i="17"/>
  <c r="W197" i="17" s="1"/>
  <c r="AC296" i="17"/>
  <c r="AD296" i="17" s="1"/>
  <c r="S392" i="17"/>
  <c r="R392" i="17" s="1"/>
  <c r="N401" i="17"/>
  <c r="M401" i="17" s="1"/>
  <c r="N452" i="17"/>
  <c r="M452" i="17" s="1"/>
  <c r="X485" i="17"/>
  <c r="W485" i="17" s="1"/>
  <c r="I323" i="17"/>
  <c r="H323" i="17" s="1"/>
  <c r="AC404" i="17"/>
  <c r="AD404" i="17" s="1"/>
  <c r="S530" i="17"/>
  <c r="R530" i="17" s="1"/>
  <c r="N539" i="17"/>
  <c r="M539" i="17" s="1"/>
  <c r="N560" i="17"/>
  <c r="M560" i="17" s="1"/>
  <c r="X443" i="17"/>
  <c r="W443" i="17" s="1"/>
  <c r="E497" i="17"/>
  <c r="S206" i="17"/>
  <c r="R206" i="17" s="1"/>
  <c r="I359" i="17"/>
  <c r="H359" i="17" s="1"/>
  <c r="AC440" i="17"/>
  <c r="AD440" i="17" s="1"/>
  <c r="AQ164" i="16"/>
  <c r="AR164" i="16" s="1"/>
  <c r="V164" i="16"/>
  <c r="V380" i="16"/>
  <c r="AQ380" i="16"/>
  <c r="AR380" i="16" s="1"/>
  <c r="V176" i="16"/>
  <c r="AQ176" i="16"/>
  <c r="AR176" i="16" s="1"/>
  <c r="V206" i="16"/>
  <c r="AQ206" i="16"/>
  <c r="AR206" i="16" s="1"/>
  <c r="AQ122" i="16"/>
  <c r="AR122" i="16" s="1"/>
  <c r="V122" i="16"/>
  <c r="V50" i="16"/>
  <c r="AQ50" i="16"/>
  <c r="AR50" i="16" s="1"/>
  <c r="AQ338" i="16"/>
  <c r="AR338" i="16" s="1"/>
  <c r="AQ20" i="16"/>
  <c r="AR20" i="16" s="1"/>
  <c r="V20" i="16"/>
  <c r="V158" i="16"/>
  <c r="AQ158" i="16"/>
  <c r="AR158" i="16" s="1"/>
  <c r="V236" i="16"/>
  <c r="AQ494" i="16"/>
  <c r="AR494" i="16" s="1"/>
  <c r="V494" i="16"/>
  <c r="V182" i="16"/>
  <c r="AQ182" i="16"/>
  <c r="AR182" i="16" s="1"/>
  <c r="AQ35" i="16"/>
  <c r="AR35" i="16" s="1"/>
  <c r="V35" i="16"/>
  <c r="V191" i="16"/>
  <c r="AQ191" i="16"/>
  <c r="AR191" i="16" s="1"/>
  <c r="AN182" i="16"/>
  <c r="AM182" i="16" s="1"/>
  <c r="AD239" i="16"/>
  <c r="AC239" i="16" s="1"/>
  <c r="V323" i="16"/>
  <c r="AQ323" i="16"/>
  <c r="AR323" i="16" s="1"/>
  <c r="R365" i="16"/>
  <c r="AS365" i="16" s="1"/>
  <c r="AT365" i="16" s="1"/>
  <c r="AI368" i="16"/>
  <c r="AH368" i="16" s="1"/>
  <c r="AQ392" i="16"/>
  <c r="AR392" i="16" s="1"/>
  <c r="V392" i="16"/>
  <c r="V416" i="16"/>
  <c r="AQ416" i="16"/>
  <c r="AR416" i="16" s="1"/>
  <c r="AI425" i="16"/>
  <c r="AH425" i="16" s="1"/>
  <c r="U17" i="16"/>
  <c r="U89" i="16"/>
  <c r="V101" i="16"/>
  <c r="AQ101" i="16"/>
  <c r="AR101" i="16" s="1"/>
  <c r="AD203" i="16"/>
  <c r="AC203" i="16" s="1"/>
  <c r="AI206" i="16"/>
  <c r="AH206" i="16" s="1"/>
  <c r="AQ215" i="16"/>
  <c r="AR215" i="16" s="1"/>
  <c r="V215" i="16"/>
  <c r="AN236" i="16"/>
  <c r="AM236" i="16" s="1"/>
  <c r="AQ437" i="16"/>
  <c r="AR437" i="16" s="1"/>
  <c r="AQ317" i="16"/>
  <c r="AR317" i="16" s="1"/>
  <c r="V353" i="16"/>
  <c r="AQ353" i="16"/>
  <c r="AR353" i="16" s="1"/>
  <c r="V98" i="16"/>
  <c r="AQ98" i="16"/>
  <c r="AR98" i="16" s="1"/>
  <c r="R287" i="16"/>
  <c r="AS287" i="16" s="1"/>
  <c r="AT287" i="16" s="1"/>
  <c r="V320" i="16"/>
  <c r="AQ320" i="16"/>
  <c r="AR320" i="16" s="1"/>
  <c r="R110" i="16"/>
  <c r="AS110" i="16" s="1"/>
  <c r="AT110" i="16" s="1"/>
  <c r="AD167" i="16"/>
  <c r="AC167" i="16" s="1"/>
  <c r="AD212" i="16"/>
  <c r="AC212" i="16" s="1"/>
  <c r="AQ536" i="16"/>
  <c r="AR536" i="16" s="1"/>
  <c r="V536" i="16"/>
  <c r="AQ203" i="16"/>
  <c r="AR203" i="16" s="1"/>
  <c r="V203" i="16"/>
  <c r="V161" i="16"/>
  <c r="AQ161" i="16"/>
  <c r="AR161" i="16" s="1"/>
  <c r="AD14" i="16"/>
  <c r="AC14" i="16" s="1"/>
  <c r="R29" i="16"/>
  <c r="AS29" i="16" s="1"/>
  <c r="AT29" i="16" s="1"/>
  <c r="V26" i="16"/>
  <c r="V104" i="16"/>
  <c r="AQ38" i="16"/>
  <c r="AR38" i="16" s="1"/>
  <c r="V38" i="16"/>
  <c r="AD98" i="16"/>
  <c r="AC98" i="16" s="1"/>
  <c r="U107" i="16"/>
  <c r="V116" i="16"/>
  <c r="AD182" i="16"/>
  <c r="AC182" i="16" s="1"/>
  <c r="V305" i="16"/>
  <c r="AI23" i="16"/>
  <c r="AH23" i="16" s="1"/>
  <c r="Y26" i="16"/>
  <c r="X26" i="16" s="1"/>
  <c r="Y110" i="16"/>
  <c r="X110" i="16" s="1"/>
  <c r="AI158" i="16"/>
  <c r="AH158" i="16" s="1"/>
  <c r="AI167" i="16"/>
  <c r="AH167" i="16" s="1"/>
  <c r="AI221" i="16"/>
  <c r="AH221" i="16" s="1"/>
  <c r="AN314" i="16"/>
  <c r="AM314" i="16" s="1"/>
  <c r="U359" i="16"/>
  <c r="AD35" i="16"/>
  <c r="AC35" i="16" s="1"/>
  <c r="U41" i="16"/>
  <c r="R44" i="16"/>
  <c r="AS44" i="16" s="1"/>
  <c r="AT44" i="16" s="1"/>
  <c r="AN86" i="16"/>
  <c r="AM86" i="16" s="1"/>
  <c r="R122" i="16"/>
  <c r="AS122" i="16" s="1"/>
  <c r="AT122" i="16" s="1"/>
  <c r="U137" i="16"/>
  <c r="U284" i="16"/>
  <c r="AQ314" i="16"/>
  <c r="AR314" i="16" s="1"/>
  <c r="V326" i="16"/>
  <c r="R497" i="16"/>
  <c r="AS497" i="16" s="1"/>
  <c r="AT497" i="16" s="1"/>
  <c r="V29" i="16"/>
  <c r="AQ29" i="16"/>
  <c r="AR29" i="16" s="1"/>
  <c r="AN53" i="16"/>
  <c r="AM53" i="16" s="1"/>
  <c r="AN17" i="16"/>
  <c r="AM17" i="16" s="1"/>
  <c r="AN89" i="16"/>
  <c r="AM89" i="16" s="1"/>
  <c r="AD116" i="16"/>
  <c r="AC116" i="16" s="1"/>
  <c r="AQ470" i="16"/>
  <c r="AR470" i="16" s="1"/>
  <c r="V470" i="16"/>
  <c r="V491" i="16"/>
  <c r="AQ491" i="16"/>
  <c r="AR491" i="16" s="1"/>
  <c r="V14" i="16"/>
  <c r="AQ14" i="16"/>
  <c r="AR14" i="16" s="1"/>
  <c r="AI26" i="16"/>
  <c r="AH26" i="16" s="1"/>
  <c r="V47" i="16"/>
  <c r="AQ131" i="16"/>
  <c r="AR131" i="16" s="1"/>
  <c r="V131" i="16"/>
  <c r="V401" i="16"/>
  <c r="AQ410" i="16"/>
  <c r="AR410" i="16" s="1"/>
  <c r="V410" i="16"/>
  <c r="AN26" i="16"/>
  <c r="AM26" i="16" s="1"/>
  <c r="V347" i="16"/>
  <c r="AQ347" i="16"/>
  <c r="AR347" i="16" s="1"/>
  <c r="V362" i="16"/>
  <c r="AQ362" i="16"/>
  <c r="AR362" i="16" s="1"/>
  <c r="AQ500" i="16"/>
  <c r="AR500" i="16" s="1"/>
  <c r="V500" i="16"/>
  <c r="V548" i="16"/>
  <c r="AQ548" i="16"/>
  <c r="AR548" i="16" s="1"/>
  <c r="AI137" i="16"/>
  <c r="AH137" i="16" s="1"/>
  <c r="V419" i="16"/>
  <c r="AQ419" i="16"/>
  <c r="AR419" i="16" s="1"/>
  <c r="R56" i="16"/>
  <c r="AS56" i="16" s="1"/>
  <c r="AT56" i="16" s="1"/>
  <c r="AI125" i="16"/>
  <c r="AH125" i="16" s="1"/>
  <c r="AQ407" i="16"/>
  <c r="AR407" i="16" s="1"/>
  <c r="V407" i="16"/>
  <c r="R65" i="16"/>
  <c r="AS65" i="16" s="1"/>
  <c r="AT65" i="16" s="1"/>
  <c r="AN128" i="16"/>
  <c r="AM128" i="16" s="1"/>
  <c r="AN140" i="16"/>
  <c r="AM140" i="16" s="1"/>
  <c r="R224" i="16"/>
  <c r="AS224" i="16" s="1"/>
  <c r="AT224" i="16" s="1"/>
  <c r="AQ257" i="16"/>
  <c r="AR257" i="16" s="1"/>
  <c r="V272" i="16"/>
  <c r="AQ377" i="16"/>
  <c r="AR377" i="16" s="1"/>
  <c r="V377" i="16"/>
  <c r="AQ482" i="16"/>
  <c r="AR482" i="16" s="1"/>
  <c r="V482" i="16"/>
  <c r="Y53" i="16"/>
  <c r="X53" i="16" s="1"/>
  <c r="U65" i="16"/>
  <c r="AN137" i="16"/>
  <c r="AM137" i="16" s="1"/>
  <c r="V167" i="16"/>
  <c r="AQ167" i="16"/>
  <c r="AR167" i="16" s="1"/>
  <c r="AQ173" i="16"/>
  <c r="AR173" i="16" s="1"/>
  <c r="V173" i="16"/>
  <c r="U233" i="16"/>
  <c r="U53" i="16"/>
  <c r="R68" i="16"/>
  <c r="AS68" i="16" s="1"/>
  <c r="AT68" i="16" s="1"/>
  <c r="AQ461" i="16"/>
  <c r="AR461" i="16" s="1"/>
  <c r="AI104" i="16"/>
  <c r="AH104" i="16" s="1"/>
  <c r="AI116" i="16"/>
  <c r="AH116" i="16" s="1"/>
  <c r="AQ119" i="16"/>
  <c r="AR119" i="16" s="1"/>
  <c r="Y122" i="16"/>
  <c r="X122" i="16" s="1"/>
  <c r="V143" i="16"/>
  <c r="AQ143" i="16"/>
  <c r="AR143" i="16" s="1"/>
  <c r="V185" i="16"/>
  <c r="R209" i="16"/>
  <c r="AS209" i="16" s="1"/>
  <c r="AT209" i="16" s="1"/>
  <c r="V230" i="16"/>
  <c r="R239" i="16"/>
  <c r="AS239" i="16" s="1"/>
  <c r="AT239" i="16" s="1"/>
  <c r="V524" i="16"/>
  <c r="AQ524" i="16"/>
  <c r="AR524" i="16" s="1"/>
  <c r="V59" i="16"/>
  <c r="U209" i="16"/>
  <c r="Y215" i="16"/>
  <c r="X215" i="16" s="1"/>
  <c r="AD224" i="16"/>
  <c r="AC224" i="16" s="1"/>
  <c r="AQ245" i="16"/>
  <c r="AR245" i="16" s="1"/>
  <c r="V245" i="16"/>
  <c r="V488" i="16"/>
  <c r="AQ488" i="16"/>
  <c r="AR488" i="16" s="1"/>
  <c r="U134" i="16"/>
  <c r="V383" i="16"/>
  <c r="AQ383" i="16"/>
  <c r="AR383" i="16" s="1"/>
  <c r="AQ152" i="16"/>
  <c r="AR152" i="16" s="1"/>
  <c r="V152" i="16"/>
  <c r="U56" i="16"/>
  <c r="AQ155" i="16"/>
  <c r="AR155" i="16" s="1"/>
  <c r="V155" i="16"/>
  <c r="AI38" i="16"/>
  <c r="AH38" i="16" s="1"/>
  <c r="AD65" i="16"/>
  <c r="AC65" i="16" s="1"/>
  <c r="AD158" i="16"/>
  <c r="AC158" i="16" s="1"/>
  <c r="AD164" i="16"/>
  <c r="AC164" i="16" s="1"/>
  <c r="Y185" i="16"/>
  <c r="X185" i="16" s="1"/>
  <c r="AQ194" i="16"/>
  <c r="AR194" i="16" s="1"/>
  <c r="V194" i="16"/>
  <c r="Y209" i="16"/>
  <c r="X209" i="16" s="1"/>
  <c r="AQ251" i="16"/>
  <c r="AR251" i="16" s="1"/>
  <c r="V278" i="16"/>
  <c r="AQ278" i="16"/>
  <c r="AR278" i="16" s="1"/>
  <c r="AD512" i="16"/>
  <c r="AC512" i="16" s="1"/>
  <c r="AQ275" i="16"/>
  <c r="AR275" i="16" s="1"/>
  <c r="V275" i="16"/>
  <c r="V110" i="16"/>
  <c r="AQ110" i="16"/>
  <c r="AR110" i="16" s="1"/>
  <c r="R380" i="16"/>
  <c r="AS380" i="16" s="1"/>
  <c r="AT380" i="16" s="1"/>
  <c r="U197" i="16"/>
  <c r="R203" i="16"/>
  <c r="AS203" i="16" s="1"/>
  <c r="AT203" i="16" s="1"/>
  <c r="AI227" i="16"/>
  <c r="AH227" i="16" s="1"/>
  <c r="Y242" i="16"/>
  <c r="X242" i="16" s="1"/>
  <c r="AI248" i="16"/>
  <c r="AH248" i="16" s="1"/>
  <c r="V428" i="16"/>
  <c r="U23" i="16"/>
  <c r="U200" i="16"/>
  <c r="R212" i="16"/>
  <c r="AS212" i="16" s="1"/>
  <c r="AT212" i="16" s="1"/>
  <c r="AN338" i="16"/>
  <c r="AM338" i="16" s="1"/>
  <c r="AN431" i="16"/>
  <c r="AM431" i="16" s="1"/>
  <c r="AQ473" i="16"/>
  <c r="AR473" i="16" s="1"/>
  <c r="V473" i="16"/>
  <c r="U296" i="16"/>
  <c r="AI323" i="16"/>
  <c r="AH323" i="16" s="1"/>
  <c r="AD356" i="16"/>
  <c r="AC356" i="16" s="1"/>
  <c r="V386" i="16"/>
  <c r="R416" i="16"/>
  <c r="AS416" i="16" s="1"/>
  <c r="AT416" i="16" s="1"/>
  <c r="AN110" i="16"/>
  <c r="AM110" i="16" s="1"/>
  <c r="AD287" i="16"/>
  <c r="AC287" i="16" s="1"/>
  <c r="Y296" i="16"/>
  <c r="X296" i="16" s="1"/>
  <c r="V329" i="16"/>
  <c r="AD401" i="16"/>
  <c r="AC401" i="16" s="1"/>
  <c r="Y173" i="16"/>
  <c r="X173" i="16" s="1"/>
  <c r="V302" i="16"/>
  <c r="R332" i="16"/>
  <c r="AS332" i="16" s="1"/>
  <c r="AT332" i="16" s="1"/>
  <c r="AI356" i="16"/>
  <c r="AH356" i="16" s="1"/>
  <c r="R329" i="16"/>
  <c r="AS329" i="16" s="1"/>
  <c r="AT329" i="16" s="1"/>
  <c r="AD104" i="16"/>
  <c r="AC104" i="16" s="1"/>
  <c r="AN161" i="16"/>
  <c r="AM161" i="16" s="1"/>
  <c r="AI254" i="16"/>
  <c r="AH254" i="16" s="1"/>
  <c r="Y155" i="16"/>
  <c r="X155" i="16" s="1"/>
  <c r="AN230" i="16"/>
  <c r="AM230" i="16" s="1"/>
  <c r="Y245" i="16"/>
  <c r="X245" i="16" s="1"/>
  <c r="R248" i="16"/>
  <c r="AS248" i="16" s="1"/>
  <c r="AT248" i="16" s="1"/>
  <c r="AN269" i="16"/>
  <c r="AM269" i="16" s="1"/>
  <c r="AD296" i="16"/>
  <c r="AC296" i="16" s="1"/>
  <c r="Y365" i="16"/>
  <c r="X365" i="16" s="1"/>
  <c r="U368" i="16"/>
  <c r="V533" i="16"/>
  <c r="AQ533" i="16"/>
  <c r="AR533" i="16" s="1"/>
  <c r="AD233" i="16"/>
  <c r="AC233" i="16" s="1"/>
  <c r="Y368" i="16"/>
  <c r="X368" i="16" s="1"/>
  <c r="AI527" i="16"/>
  <c r="AH527" i="16" s="1"/>
  <c r="AD245" i="16"/>
  <c r="AC245" i="16" s="1"/>
  <c r="V248" i="16"/>
  <c r="AI293" i="16"/>
  <c r="AH293" i="16" s="1"/>
  <c r="AD371" i="16"/>
  <c r="AC371" i="16" s="1"/>
  <c r="AI404" i="16"/>
  <c r="AH404" i="16" s="1"/>
  <c r="V509" i="16"/>
  <c r="AQ509" i="16"/>
  <c r="AR509" i="16" s="1"/>
  <c r="AI80" i="16"/>
  <c r="AH80" i="16" s="1"/>
  <c r="AN212" i="16"/>
  <c r="AM212" i="16" s="1"/>
  <c r="U308" i="16"/>
  <c r="Y506" i="16"/>
  <c r="X506" i="16" s="1"/>
  <c r="AN203" i="16"/>
  <c r="AM203" i="16" s="1"/>
  <c r="AN302" i="16"/>
  <c r="AM302" i="16" s="1"/>
  <c r="AD311" i="16"/>
  <c r="AC311" i="16" s="1"/>
  <c r="AQ341" i="16"/>
  <c r="AR341" i="16" s="1"/>
  <c r="U344" i="16"/>
  <c r="AI419" i="16"/>
  <c r="AH419" i="16" s="1"/>
  <c r="R467" i="16"/>
  <c r="AS467" i="16" s="1"/>
  <c r="AT467" i="16" s="1"/>
  <c r="V545" i="16"/>
  <c r="AQ545" i="16"/>
  <c r="AR545" i="16" s="1"/>
  <c r="AD50" i="16"/>
  <c r="AC50" i="16" s="1"/>
  <c r="U77" i="16"/>
  <c r="AD236" i="16"/>
  <c r="AC236" i="16" s="1"/>
  <c r="Y284" i="16"/>
  <c r="X284" i="16" s="1"/>
  <c r="AD308" i="16"/>
  <c r="AC308" i="16" s="1"/>
  <c r="Y344" i="16"/>
  <c r="X344" i="16" s="1"/>
  <c r="AI383" i="16"/>
  <c r="AH383" i="16" s="1"/>
  <c r="V485" i="16"/>
  <c r="V497" i="16"/>
  <c r="AQ497" i="16"/>
  <c r="AR497" i="16" s="1"/>
  <c r="AD140" i="16"/>
  <c r="AC140" i="16" s="1"/>
  <c r="AI236" i="16"/>
  <c r="AH236" i="16" s="1"/>
  <c r="Y266" i="16"/>
  <c r="X266" i="16" s="1"/>
  <c r="V290" i="16"/>
  <c r="AQ290" i="16"/>
  <c r="AR290" i="16" s="1"/>
  <c r="R392" i="16"/>
  <c r="AS392" i="16" s="1"/>
  <c r="AT392" i="16" s="1"/>
  <c r="U515" i="16"/>
  <c r="AD518" i="16"/>
  <c r="AC518" i="16" s="1"/>
  <c r="AN131" i="16"/>
  <c r="AM131" i="16" s="1"/>
  <c r="AN215" i="16"/>
  <c r="AM215" i="16" s="1"/>
  <c r="U254" i="16"/>
  <c r="AD275" i="16"/>
  <c r="AC275" i="16" s="1"/>
  <c r="AQ335" i="16"/>
  <c r="AR335" i="16" s="1"/>
  <c r="AI347" i="16"/>
  <c r="AH347" i="16" s="1"/>
  <c r="V443" i="16"/>
  <c r="AI479" i="16"/>
  <c r="AH479" i="16" s="1"/>
  <c r="AQ506" i="16"/>
  <c r="AR506" i="16" s="1"/>
  <c r="V506" i="16"/>
  <c r="AD476" i="16"/>
  <c r="AC476" i="16" s="1"/>
  <c r="R38" i="16"/>
  <c r="AS38" i="16" s="1"/>
  <c r="AT38" i="16" s="1"/>
  <c r="AN41" i="16"/>
  <c r="AM41" i="16" s="1"/>
  <c r="AD68" i="16"/>
  <c r="AC68" i="16" s="1"/>
  <c r="AI275" i="16"/>
  <c r="AH275" i="16" s="1"/>
  <c r="R320" i="16"/>
  <c r="AS320" i="16" s="1"/>
  <c r="AT320" i="16" s="1"/>
  <c r="AD341" i="16"/>
  <c r="AC341" i="16" s="1"/>
  <c r="V374" i="16"/>
  <c r="AQ374" i="16"/>
  <c r="AR374" i="16" s="1"/>
  <c r="AQ395" i="16"/>
  <c r="AR395" i="16" s="1"/>
  <c r="V395" i="16"/>
  <c r="AD440" i="16"/>
  <c r="AC440" i="16" s="1"/>
  <c r="AD467" i="16"/>
  <c r="AC467" i="16" s="1"/>
  <c r="U179" i="16"/>
  <c r="Y203" i="16"/>
  <c r="X203" i="16" s="1"/>
  <c r="Y224" i="16"/>
  <c r="X224" i="16" s="1"/>
  <c r="AN263" i="16"/>
  <c r="AM263" i="16" s="1"/>
  <c r="AI287" i="16"/>
  <c r="AH287" i="16" s="1"/>
  <c r="AN329" i="16"/>
  <c r="AM329" i="16" s="1"/>
  <c r="AI344" i="16"/>
  <c r="AH344" i="16" s="1"/>
  <c r="V458" i="16"/>
  <c r="AQ458" i="16"/>
  <c r="AR458" i="16" s="1"/>
  <c r="V503" i="16"/>
  <c r="AQ503" i="16"/>
  <c r="AR503" i="16" s="1"/>
  <c r="V554" i="16"/>
  <c r="AQ554" i="16"/>
  <c r="AR554" i="16" s="1"/>
  <c r="AD485" i="16"/>
  <c r="AC485" i="16" s="1"/>
  <c r="AN239" i="16"/>
  <c r="AM239" i="16" s="1"/>
  <c r="R284" i="16"/>
  <c r="AS284" i="16" s="1"/>
  <c r="AT284" i="16" s="1"/>
  <c r="AN488" i="16"/>
  <c r="AM488" i="16" s="1"/>
  <c r="AI515" i="16"/>
  <c r="AH515" i="16" s="1"/>
  <c r="AQ551" i="16"/>
  <c r="AR551" i="16" s="1"/>
  <c r="V551" i="16"/>
  <c r="V452" i="16"/>
  <c r="AQ452" i="16"/>
  <c r="AR452" i="16" s="1"/>
  <c r="U455" i="16"/>
  <c r="R464" i="16"/>
  <c r="AS464" i="16" s="1"/>
  <c r="AT464" i="16" s="1"/>
  <c r="U311" i="16"/>
  <c r="AD395" i="16"/>
  <c r="AC395" i="16" s="1"/>
  <c r="AI455" i="16"/>
  <c r="AH455" i="16" s="1"/>
  <c r="AN497" i="16"/>
  <c r="AM497" i="16" s="1"/>
  <c r="AN458" i="16"/>
  <c r="AM458" i="16" s="1"/>
  <c r="Y323" i="16"/>
  <c r="X323" i="16" s="1"/>
  <c r="AI395" i="16"/>
  <c r="AH395" i="16" s="1"/>
  <c r="R473" i="16"/>
  <c r="AS473" i="16" s="1"/>
  <c r="AT473" i="16" s="1"/>
  <c r="Y287" i="16"/>
  <c r="X287" i="16" s="1"/>
  <c r="R302" i="16"/>
  <c r="AS302" i="16" s="1"/>
  <c r="AT302" i="16" s="1"/>
  <c r="AN500" i="16"/>
  <c r="AM500" i="16" s="1"/>
  <c r="AN503" i="16"/>
  <c r="AM503" i="16" s="1"/>
  <c r="U518" i="16"/>
  <c r="Y299" i="16"/>
  <c r="X299" i="16" s="1"/>
  <c r="AN395" i="16"/>
  <c r="AM395" i="16" s="1"/>
  <c r="AD437" i="16"/>
  <c r="AC437" i="16" s="1"/>
  <c r="Y470" i="16"/>
  <c r="X470" i="16" s="1"/>
  <c r="AQ479" i="16"/>
  <c r="AR479" i="16" s="1"/>
  <c r="V479" i="16"/>
  <c r="V539" i="16"/>
  <c r="AQ539" i="16"/>
  <c r="AR539" i="16" s="1"/>
  <c r="AD299" i="16"/>
  <c r="AC299" i="16" s="1"/>
  <c r="AD332" i="16"/>
  <c r="AC332" i="16" s="1"/>
  <c r="U512" i="16"/>
  <c r="R491" i="16"/>
  <c r="AS491" i="16" s="1"/>
  <c r="AT491" i="16" s="1"/>
  <c r="U476" i="16"/>
  <c r="Y482" i="16"/>
  <c r="X482" i="16" s="1"/>
  <c r="AD503" i="16"/>
  <c r="AC503" i="16" s="1"/>
  <c r="AN515" i="16"/>
  <c r="AM515" i="16" s="1"/>
  <c r="AI431" i="16"/>
  <c r="AH431" i="16" s="1"/>
  <c r="Y476" i="16"/>
  <c r="X476" i="16" s="1"/>
  <c r="U527" i="16"/>
  <c r="V557" i="16"/>
  <c r="AQ557" i="16"/>
  <c r="AR557" i="16" s="1"/>
  <c r="AD404" i="16"/>
  <c r="AC404" i="16" s="1"/>
  <c r="U269" i="16"/>
  <c r="R455" i="16"/>
  <c r="AS455" i="16" s="1"/>
  <c r="AT455" i="16" s="1"/>
  <c r="AD260" i="16"/>
  <c r="AC260" i="16" s="1"/>
  <c r="Y332" i="16"/>
  <c r="X332" i="16" s="1"/>
  <c r="Y473" i="16"/>
  <c r="X473" i="16" s="1"/>
  <c r="AI500" i="16"/>
  <c r="AH500" i="16" s="1"/>
  <c r="U413" i="16"/>
  <c r="AI428" i="16"/>
  <c r="AH428" i="16" s="1"/>
  <c r="U440" i="16"/>
  <c r="U449" i="16"/>
  <c r="Y404" i="16"/>
  <c r="X404" i="16" s="1"/>
  <c r="V566" i="16"/>
  <c r="AA32" i="17" l="1"/>
  <c r="AB32" i="17" s="1"/>
  <c r="O31" i="20" s="1"/>
  <c r="U32" i="12"/>
  <c r="U50" i="12"/>
  <c r="F37" i="20"/>
  <c r="AC44" i="17"/>
  <c r="AD44" i="17" s="1"/>
  <c r="U44" i="12"/>
  <c r="AC41" i="17"/>
  <c r="AD41" i="17" s="1"/>
  <c r="U41" i="12"/>
  <c r="AC53" i="17"/>
  <c r="AD53" i="17" s="1"/>
  <c r="U53" i="12"/>
  <c r="U29" i="12"/>
  <c r="AC20" i="17"/>
  <c r="AD20" i="17" s="1"/>
  <c r="AC47" i="17"/>
  <c r="AD47" i="17" s="1"/>
  <c r="F46" i="20" s="1"/>
  <c r="U47" i="12"/>
  <c r="U26" i="12"/>
  <c r="F49" i="20"/>
  <c r="AA38" i="17"/>
  <c r="AB38" i="17" s="1"/>
  <c r="U17" i="12"/>
  <c r="O37" i="20"/>
  <c r="O37" i="14"/>
  <c r="F218" i="17"/>
  <c r="O40" i="20"/>
  <c r="O40" i="14"/>
  <c r="AA137" i="17"/>
  <c r="AB137" i="17" s="1"/>
  <c r="AA440" i="17"/>
  <c r="AB440" i="17" s="1"/>
  <c r="V113" i="16"/>
  <c r="AQ113" i="16"/>
  <c r="AR113" i="16" s="1"/>
  <c r="V350" i="16"/>
  <c r="AQ350" i="16"/>
  <c r="AR350" i="16" s="1"/>
  <c r="V83" i="16"/>
  <c r="AQ83" i="16"/>
  <c r="AR83" i="16" s="1"/>
  <c r="V287" i="16"/>
  <c r="AQ287" i="16"/>
  <c r="AR287" i="16" s="1"/>
  <c r="AQ431" i="16"/>
  <c r="AR431" i="16" s="1"/>
  <c r="V431" i="16"/>
  <c r="V146" i="16"/>
  <c r="V332" i="16"/>
  <c r="V560" i="16"/>
  <c r="V224" i="16"/>
  <c r="AQ365" i="16"/>
  <c r="AR365" i="16" s="1"/>
  <c r="V125" i="16"/>
  <c r="AQ11" i="16"/>
  <c r="AR11" i="16" s="1"/>
  <c r="V371" i="16"/>
  <c r="AQ371" i="16"/>
  <c r="AR371" i="16" s="1"/>
  <c r="AQ221" i="16"/>
  <c r="AR221" i="16" s="1"/>
  <c r="V80" i="16"/>
  <c r="AQ260" i="16"/>
  <c r="AR260" i="16" s="1"/>
  <c r="V32" i="16"/>
  <c r="AQ170" i="16"/>
  <c r="AR170" i="16" s="1"/>
  <c r="AQ356" i="16"/>
  <c r="AR356" i="16" s="1"/>
  <c r="V356" i="16"/>
  <c r="V128" i="16"/>
  <c r="AQ128" i="16"/>
  <c r="AR128" i="16" s="1"/>
  <c r="AQ542" i="16"/>
  <c r="AR542" i="16" s="1"/>
  <c r="AQ86" i="16"/>
  <c r="AR86" i="16" s="1"/>
  <c r="V218" i="16"/>
  <c r="AQ218" i="16"/>
  <c r="AR218" i="16" s="1"/>
  <c r="AQ44" i="16"/>
  <c r="AR44" i="16" s="1"/>
  <c r="V188" i="16"/>
  <c r="AQ188" i="16"/>
  <c r="AR188" i="16" s="1"/>
  <c r="AQ563" i="16"/>
  <c r="AR563" i="16" s="1"/>
  <c r="AQ263" i="16"/>
  <c r="AR263" i="16" s="1"/>
  <c r="V212" i="16"/>
  <c r="AQ212" i="16"/>
  <c r="AR212" i="16" s="1"/>
  <c r="V434" i="16"/>
  <c r="V242" i="16"/>
  <c r="AQ242" i="16"/>
  <c r="AR242" i="16" s="1"/>
  <c r="V422" i="16"/>
  <c r="AQ149" i="16"/>
  <c r="AR149" i="16" s="1"/>
  <c r="V464" i="16"/>
  <c r="AQ239" i="16"/>
  <c r="AR239" i="16" s="1"/>
  <c r="V239" i="16"/>
  <c r="V227" i="16"/>
  <c r="AQ227" i="16"/>
  <c r="AR227" i="16" s="1"/>
  <c r="AA23" i="17"/>
  <c r="AB23" i="17" s="1"/>
  <c r="F23" i="17"/>
  <c r="AA452" i="17"/>
  <c r="AB452" i="17" s="1"/>
  <c r="F188" i="17"/>
  <c r="F551" i="17"/>
  <c r="F473" i="17"/>
  <c r="F38" i="17"/>
  <c r="F383" i="17"/>
  <c r="AA488" i="17"/>
  <c r="AB488" i="17" s="1"/>
  <c r="F254" i="17"/>
  <c r="F281" i="17"/>
  <c r="F236" i="17"/>
  <c r="AA557" i="17"/>
  <c r="AB557" i="17" s="1"/>
  <c r="AA215" i="17"/>
  <c r="AB215" i="17" s="1"/>
  <c r="AA143" i="17"/>
  <c r="AB143" i="17" s="1"/>
  <c r="F407" i="17"/>
  <c r="F560" i="17"/>
  <c r="F299" i="17"/>
  <c r="AA491" i="17"/>
  <c r="AB491" i="17" s="1"/>
  <c r="F449" i="17"/>
  <c r="AA176" i="17"/>
  <c r="AB176" i="17" s="1"/>
  <c r="AA398" i="17"/>
  <c r="AB398" i="17" s="1"/>
  <c r="F32" i="17"/>
  <c r="AA548" i="17"/>
  <c r="AB548" i="17" s="1"/>
  <c r="F233" i="17"/>
  <c r="F539" i="17"/>
  <c r="AA476" i="17"/>
  <c r="AB476" i="17" s="1"/>
  <c r="F443" i="17"/>
  <c r="F296" i="17"/>
  <c r="AA179" i="17"/>
  <c r="AB179" i="17" s="1"/>
  <c r="F212" i="17"/>
  <c r="F506" i="17"/>
  <c r="F185" i="17"/>
  <c r="F191" i="17"/>
  <c r="F287" i="17"/>
  <c r="AA410" i="17"/>
  <c r="AB410" i="17" s="1"/>
  <c r="AA344" i="17"/>
  <c r="AB344" i="17" s="1"/>
  <c r="F311" i="17"/>
  <c r="AA26" i="17"/>
  <c r="AB26" i="17" s="1"/>
  <c r="AA302" i="17"/>
  <c r="AB302" i="17" s="1"/>
  <c r="AA467" i="17"/>
  <c r="AB467" i="17" s="1"/>
  <c r="AA332" i="17"/>
  <c r="AB332" i="17" s="1"/>
  <c r="AA35" i="17"/>
  <c r="AA266" i="17"/>
  <c r="AB266" i="17" s="1"/>
  <c r="AA518" i="17"/>
  <c r="AB518" i="17" s="1"/>
  <c r="F419" i="17"/>
  <c r="AA29" i="17"/>
  <c r="AB29" i="17" s="1"/>
  <c r="F401" i="17"/>
  <c r="F221" i="17"/>
  <c r="AA335" i="17"/>
  <c r="AB335" i="17" s="1"/>
  <c r="F356" i="17"/>
  <c r="AA263" i="17"/>
  <c r="AB263" i="17" s="1"/>
  <c r="F134" i="17"/>
  <c r="F377" i="17"/>
  <c r="AA404" i="17"/>
  <c r="AB404" i="17" s="1"/>
  <c r="F428" i="17"/>
  <c r="F275" i="17"/>
  <c r="AA275" i="17"/>
  <c r="AB275" i="17" s="1"/>
  <c r="F524" i="17"/>
  <c r="AA269" i="17"/>
  <c r="AB269" i="17" s="1"/>
  <c r="AA98" i="17"/>
  <c r="AB98" i="17" s="1"/>
  <c r="F455" i="17"/>
  <c r="F437" i="17"/>
  <c r="AA194" i="17"/>
  <c r="AB194" i="17" s="1"/>
  <c r="AA53" i="17"/>
  <c r="AB53" i="17" s="1"/>
  <c r="F485" i="17"/>
  <c r="AA44" i="17"/>
  <c r="AB44" i="17" s="1"/>
  <c r="F260" i="17"/>
  <c r="AA128" i="17"/>
  <c r="AB128" i="17" s="1"/>
  <c r="F65" i="17"/>
  <c r="AA65" i="17"/>
  <c r="AB65" i="17" s="1"/>
  <c r="AA479" i="17"/>
  <c r="AB479" i="17" s="1"/>
  <c r="F41" i="17"/>
  <c r="AA92" i="17"/>
  <c r="AB92" i="17" s="1"/>
  <c r="AA146" i="17"/>
  <c r="AB146" i="17" s="1"/>
  <c r="AA434" i="17"/>
  <c r="AB434" i="17" s="1"/>
  <c r="AA77" i="17"/>
  <c r="AB77" i="17" s="1"/>
  <c r="F131" i="17"/>
  <c r="AA89" i="17"/>
  <c r="AB89" i="17" s="1"/>
  <c r="AA173" i="17"/>
  <c r="AB173" i="17" s="1"/>
  <c r="AA161" i="17"/>
  <c r="AB161" i="17" s="1"/>
  <c r="F59" i="17"/>
  <c r="AA365" i="17"/>
  <c r="AB365" i="17" s="1"/>
  <c r="F158" i="17"/>
  <c r="F110" i="17"/>
  <c r="F20" i="17"/>
  <c r="AA20" i="17"/>
  <c r="AB20" i="17" s="1"/>
  <c r="AA509" i="17"/>
  <c r="AB509" i="17" s="1"/>
  <c r="F509" i="17"/>
  <c r="AA116" i="17"/>
  <c r="AB116" i="17" s="1"/>
  <c r="F116" i="17"/>
  <c r="AA422" i="17"/>
  <c r="AB422" i="17" s="1"/>
  <c r="AA323" i="17"/>
  <c r="AB323" i="17" s="1"/>
  <c r="F245" i="17"/>
  <c r="AA245" i="17"/>
  <c r="AB245" i="17" s="1"/>
  <c r="AA503" i="17"/>
  <c r="AB503" i="17" s="1"/>
  <c r="F68" i="17"/>
  <c r="AA512" i="17"/>
  <c r="AB512" i="17" s="1"/>
  <c r="F170" i="17"/>
  <c r="F47" i="17"/>
  <c r="AA47" i="17"/>
  <c r="AB47" i="17" s="1"/>
  <c r="F350" i="17"/>
  <c r="F251" i="17"/>
  <c r="AA251" i="17"/>
  <c r="AB251" i="17" s="1"/>
  <c r="F11" i="17"/>
  <c r="AA11" i="17"/>
  <c r="AC11" i="17" s="1"/>
  <c r="AA278" i="17"/>
  <c r="AB278" i="17" s="1"/>
  <c r="F278" i="17"/>
  <c r="F320" i="17"/>
  <c r="F314" i="17"/>
  <c r="F371" i="17"/>
  <c r="AA425" i="17"/>
  <c r="AB425" i="17" s="1"/>
  <c r="F425" i="17"/>
  <c r="F305" i="17"/>
  <c r="F446" i="17"/>
  <c r="AA446" i="17"/>
  <c r="AB446" i="17" s="1"/>
  <c r="F209" i="17"/>
  <c r="AA209" i="17"/>
  <c r="AB209" i="17" s="1"/>
  <c r="F515" i="17"/>
  <c r="AA563" i="17"/>
  <c r="AB563" i="17" s="1"/>
  <c r="F293" i="17"/>
  <c r="AA293" i="17"/>
  <c r="AB293" i="17" s="1"/>
  <c r="AA284" i="17"/>
  <c r="AB284" i="17" s="1"/>
  <c r="F284" i="17"/>
  <c r="F140" i="17"/>
  <c r="AA140" i="17"/>
  <c r="AB140" i="17" s="1"/>
  <c r="F326" i="17"/>
  <c r="AA530" i="17"/>
  <c r="AB530" i="17" s="1"/>
  <c r="F470" i="17"/>
  <c r="AA470" i="17"/>
  <c r="AB470" i="17" s="1"/>
  <c r="AA239" i="17"/>
  <c r="AB239" i="17" s="1"/>
  <c r="F74" i="17"/>
  <c r="AA107" i="17"/>
  <c r="AB107" i="17" s="1"/>
  <c r="AA104" i="17"/>
  <c r="AB104" i="17" s="1"/>
  <c r="F104" i="17"/>
  <c r="F182" i="17"/>
  <c r="AA182" i="17"/>
  <c r="AB182" i="17" s="1"/>
  <c r="F167" i="17"/>
  <c r="AA167" i="17"/>
  <c r="AB167" i="17" s="1"/>
  <c r="AA95" i="17"/>
  <c r="AB95" i="17" s="1"/>
  <c r="F95" i="17"/>
  <c r="F101" i="17"/>
  <c r="AA101" i="17"/>
  <c r="AB101" i="17" s="1"/>
  <c r="AA374" i="17"/>
  <c r="AB374" i="17" s="1"/>
  <c r="AA359" i="17"/>
  <c r="AB359" i="17" s="1"/>
  <c r="AA71" i="17"/>
  <c r="AB71" i="17" s="1"/>
  <c r="AA392" i="17"/>
  <c r="AB392" i="17" s="1"/>
  <c r="F392" i="17"/>
  <c r="F62" i="17"/>
  <c r="AA545" i="17"/>
  <c r="AB545" i="17" s="1"/>
  <c r="AA389" i="17"/>
  <c r="AB389" i="17" s="1"/>
  <c r="F389" i="17"/>
  <c r="F347" i="17"/>
  <c r="AA482" i="17"/>
  <c r="AB482" i="17" s="1"/>
  <c r="AA368" i="17"/>
  <c r="AB368" i="17" s="1"/>
  <c r="F368" i="17"/>
  <c r="F413" i="17"/>
  <c r="AA413" i="17"/>
  <c r="AB413" i="17" s="1"/>
  <c r="F308" i="17"/>
  <c r="AA308" i="17"/>
  <c r="AB308" i="17" s="1"/>
  <c r="F431" i="17"/>
  <c r="AA431" i="17"/>
  <c r="AB431" i="17" s="1"/>
  <c r="AA395" i="17"/>
  <c r="AB395" i="17" s="1"/>
  <c r="F395" i="17"/>
  <c r="AA152" i="17"/>
  <c r="AB152" i="17" s="1"/>
  <c r="F152" i="17"/>
  <c r="F542" i="17"/>
  <c r="AA542" i="17"/>
  <c r="AB542" i="17" s="1"/>
  <c r="F149" i="17"/>
  <c r="AA149" i="17"/>
  <c r="AB149" i="17" s="1"/>
  <c r="AA353" i="17"/>
  <c r="AB353" i="17" s="1"/>
  <c r="F353" i="17"/>
  <c r="AA257" i="17"/>
  <c r="AB257" i="17" s="1"/>
  <c r="F257" i="17"/>
  <c r="AA554" i="17"/>
  <c r="AB554" i="17" s="1"/>
  <c r="F554" i="17"/>
  <c r="AA17" i="17"/>
  <c r="AB17" i="17" s="1"/>
  <c r="F17" i="17"/>
  <c r="F200" i="17"/>
  <c r="AA200" i="17"/>
  <c r="AB200" i="17" s="1"/>
  <c r="F290" i="17"/>
  <c r="AA290" i="17"/>
  <c r="AB290" i="17" s="1"/>
  <c r="AA416" i="17"/>
  <c r="AB416" i="17" s="1"/>
  <c r="F416" i="17"/>
  <c r="AA197" i="17"/>
  <c r="AB197" i="17" s="1"/>
  <c r="F197" i="17"/>
  <c r="F230" i="17"/>
  <c r="AA230" i="17"/>
  <c r="AB230" i="17" s="1"/>
  <c r="F14" i="17"/>
  <c r="AA14" i="17"/>
  <c r="AB14" i="17" s="1"/>
  <c r="O13" i="20" s="1"/>
  <c r="AA500" i="17"/>
  <c r="AB500" i="17" s="1"/>
  <c r="F500" i="17"/>
  <c r="AA317" i="17"/>
  <c r="AB317" i="17" s="1"/>
  <c r="F317" i="17"/>
  <c r="F461" i="17"/>
  <c r="AA461" i="17"/>
  <c r="AB461" i="17" s="1"/>
  <c r="F338" i="17"/>
  <c r="AA338" i="17"/>
  <c r="AB338" i="17" s="1"/>
  <c r="AA83" i="17"/>
  <c r="AB83" i="17" s="1"/>
  <c r="F83" i="17"/>
  <c r="AA386" i="17"/>
  <c r="AB386" i="17" s="1"/>
  <c r="F386" i="17"/>
  <c r="AA536" i="17"/>
  <c r="AB536" i="17" s="1"/>
  <c r="F536" i="17"/>
  <c r="AA527" i="17"/>
  <c r="AB527" i="17" s="1"/>
  <c r="F527" i="17"/>
  <c r="F203" i="17"/>
  <c r="AA203" i="17"/>
  <c r="AB203" i="17" s="1"/>
  <c r="F272" i="17"/>
  <c r="AA272" i="17"/>
  <c r="AB272" i="17" s="1"/>
  <c r="AA80" i="17"/>
  <c r="AB80" i="17" s="1"/>
  <c r="F80" i="17"/>
  <c r="F119" i="17"/>
  <c r="AA119" i="17"/>
  <c r="AB119" i="17" s="1"/>
  <c r="F362" i="17"/>
  <c r="AA362" i="17"/>
  <c r="AB362" i="17" s="1"/>
  <c r="AA341" i="17"/>
  <c r="AB341" i="17" s="1"/>
  <c r="F341" i="17"/>
  <c r="AA464" i="17"/>
  <c r="AB464" i="17" s="1"/>
  <c r="F464" i="17"/>
  <c r="AA566" i="17"/>
  <c r="AB566" i="17" s="1"/>
  <c r="F566" i="17"/>
  <c r="AA122" i="17"/>
  <c r="AB122" i="17" s="1"/>
  <c r="F122" i="17"/>
  <c r="F56" i="17"/>
  <c r="AA56" i="17"/>
  <c r="AB56" i="17" s="1"/>
  <c r="F497" i="17"/>
  <c r="AA497" i="17"/>
  <c r="AB497" i="17" s="1"/>
  <c r="AA521" i="17"/>
  <c r="AB521" i="17" s="1"/>
  <c r="F521" i="17"/>
  <c r="AA86" i="17"/>
  <c r="AB86" i="17" s="1"/>
  <c r="F86" i="17"/>
  <c r="AA206" i="17"/>
  <c r="AB206" i="17" s="1"/>
  <c r="F206" i="17"/>
  <c r="F224" i="17"/>
  <c r="AA224" i="17"/>
  <c r="AB224" i="17" s="1"/>
  <c r="F155" i="17"/>
  <c r="AA155" i="17"/>
  <c r="AB155" i="17" s="1"/>
  <c r="F113" i="17"/>
  <c r="AA113" i="17"/>
  <c r="AB113" i="17" s="1"/>
  <c r="AA533" i="17"/>
  <c r="AB533" i="17" s="1"/>
  <c r="F533" i="17"/>
  <c r="AA380" i="17"/>
  <c r="AB380" i="17" s="1"/>
  <c r="F380" i="17"/>
  <c r="AA458" i="17"/>
  <c r="AB458" i="17" s="1"/>
  <c r="F458" i="17"/>
  <c r="F242" i="17"/>
  <c r="AA242" i="17"/>
  <c r="AB242" i="17" s="1"/>
  <c r="AA227" i="17"/>
  <c r="AB227" i="17" s="1"/>
  <c r="F227" i="17"/>
  <c r="F125" i="17"/>
  <c r="AA125" i="17"/>
  <c r="AB125" i="17" s="1"/>
  <c r="AA248" i="17"/>
  <c r="AB248" i="17" s="1"/>
  <c r="F248" i="17"/>
  <c r="F329" i="17"/>
  <c r="AA329" i="17"/>
  <c r="AB329" i="17" s="1"/>
  <c r="AA494" i="17"/>
  <c r="AB494" i="17" s="1"/>
  <c r="F494" i="17"/>
  <c r="F50" i="17"/>
  <c r="AA50" i="17"/>
  <c r="AB50" i="17" s="1"/>
  <c r="V296" i="16"/>
  <c r="AQ296" i="16"/>
  <c r="AR296" i="16" s="1"/>
  <c r="AQ440" i="16"/>
  <c r="AR440" i="16" s="1"/>
  <c r="V440" i="16"/>
  <c r="AQ344" i="16"/>
  <c r="AR344" i="16" s="1"/>
  <c r="V344" i="16"/>
  <c r="V311" i="16"/>
  <c r="AQ311" i="16"/>
  <c r="AR311" i="16" s="1"/>
  <c r="V455" i="16"/>
  <c r="AQ455" i="16"/>
  <c r="AR455" i="16" s="1"/>
  <c r="AQ89" i="16"/>
  <c r="AR89" i="16" s="1"/>
  <c r="V89" i="16"/>
  <c r="AQ17" i="16"/>
  <c r="AR17" i="16" s="1"/>
  <c r="V17" i="16"/>
  <c r="AQ200" i="16"/>
  <c r="AR200" i="16" s="1"/>
  <c r="V200" i="16"/>
  <c r="AQ107" i="16"/>
  <c r="AR107" i="16" s="1"/>
  <c r="V107" i="16"/>
  <c r="AQ308" i="16"/>
  <c r="AR308" i="16" s="1"/>
  <c r="V308" i="16"/>
  <c r="AQ23" i="16"/>
  <c r="AR23" i="16" s="1"/>
  <c r="V23" i="16"/>
  <c r="AQ269" i="16"/>
  <c r="AR269" i="16" s="1"/>
  <c r="V269" i="16"/>
  <c r="AQ56" i="16"/>
  <c r="AR56" i="16" s="1"/>
  <c r="V56" i="16"/>
  <c r="V359" i="16"/>
  <c r="AQ359" i="16"/>
  <c r="AR359" i="16" s="1"/>
  <c r="V209" i="16"/>
  <c r="AQ209" i="16"/>
  <c r="AR209" i="16" s="1"/>
  <c r="AQ368" i="16"/>
  <c r="AR368" i="16" s="1"/>
  <c r="V368" i="16"/>
  <c r="V254" i="16"/>
  <c r="AQ254" i="16"/>
  <c r="AR254" i="16" s="1"/>
  <c r="AQ65" i="16"/>
  <c r="AR65" i="16" s="1"/>
  <c r="V65" i="16"/>
  <c r="V179" i="16"/>
  <c r="AQ179" i="16"/>
  <c r="AR179" i="16" s="1"/>
  <c r="V284" i="16"/>
  <c r="AQ284" i="16"/>
  <c r="AR284" i="16" s="1"/>
  <c r="V518" i="16"/>
  <c r="AQ518" i="16"/>
  <c r="AR518" i="16" s="1"/>
  <c r="AQ137" i="16"/>
  <c r="AR137" i="16" s="1"/>
  <c r="V137" i="16"/>
  <c r="V527" i="16"/>
  <c r="AQ527" i="16"/>
  <c r="AR527" i="16" s="1"/>
  <c r="V134" i="16"/>
  <c r="AQ134" i="16"/>
  <c r="AR134" i="16" s="1"/>
  <c r="V53" i="16"/>
  <c r="AQ53" i="16"/>
  <c r="AR53" i="16" s="1"/>
  <c r="AQ41" i="16"/>
  <c r="AR41" i="16" s="1"/>
  <c r="V41" i="16"/>
  <c r="V476" i="16"/>
  <c r="AQ476" i="16"/>
  <c r="AR476" i="16" s="1"/>
  <c r="AQ449" i="16"/>
  <c r="AR449" i="16" s="1"/>
  <c r="V449" i="16"/>
  <c r="AQ512" i="16"/>
  <c r="AR512" i="16" s="1"/>
  <c r="V512" i="16"/>
  <c r="V413" i="16"/>
  <c r="AQ413" i="16"/>
  <c r="AR413" i="16" s="1"/>
  <c r="AQ515" i="16"/>
  <c r="AR515" i="16" s="1"/>
  <c r="V515" i="16"/>
  <c r="V197" i="16"/>
  <c r="AQ197" i="16"/>
  <c r="AR197" i="16" s="1"/>
  <c r="AQ233" i="16"/>
  <c r="AR233" i="16" s="1"/>
  <c r="V233" i="16"/>
  <c r="V77" i="16"/>
  <c r="AQ77" i="16"/>
  <c r="AR77" i="16" s="1"/>
  <c r="AC29" i="17" l="1"/>
  <c r="AD29" i="17" s="1"/>
  <c r="F28" i="20" s="1"/>
  <c r="AC26" i="17"/>
  <c r="AD26" i="17" s="1"/>
  <c r="F25" i="20" s="1"/>
  <c r="O31" i="14"/>
  <c r="AC32" i="17"/>
  <c r="AD32" i="17" s="1"/>
  <c r="F31" i="14" s="1"/>
  <c r="AB35" i="17"/>
  <c r="O34" i="20" s="1"/>
  <c r="AC35" i="17"/>
  <c r="AD35" i="17" s="1"/>
  <c r="AC17" i="17"/>
  <c r="AD17" i="17" s="1"/>
  <c r="AC14" i="17"/>
  <c r="AD14" i="17" s="1"/>
  <c r="F13" i="20" s="1"/>
  <c r="F52" i="20"/>
  <c r="F52" i="14"/>
  <c r="F43" i="14"/>
  <c r="F43" i="20"/>
  <c r="F46" i="14"/>
  <c r="F40" i="14"/>
  <c r="F19" i="20"/>
  <c r="F19" i="14"/>
  <c r="F40" i="20"/>
  <c r="F16" i="14"/>
  <c r="F16" i="20"/>
  <c r="O46" i="20"/>
  <c r="O46" i="14"/>
  <c r="O19" i="20"/>
  <c r="O19" i="14"/>
  <c r="O25" i="20"/>
  <c r="O25" i="14"/>
  <c r="O16" i="20"/>
  <c r="O16" i="14"/>
  <c r="O43" i="20"/>
  <c r="O43" i="14"/>
  <c r="O28" i="20"/>
  <c r="O28" i="14"/>
  <c r="O49" i="20"/>
  <c r="O49" i="14"/>
  <c r="O22" i="20"/>
  <c r="O22" i="14"/>
  <c r="O52" i="20"/>
  <c r="O52" i="14"/>
  <c r="O13" i="14"/>
  <c r="AB11" i="17"/>
  <c r="O10" i="20" s="1"/>
  <c r="AS11" i="16"/>
  <c r="AT11" i="16" s="1"/>
  <c r="AC23" i="17"/>
  <c r="AD23" i="17" s="1"/>
  <c r="B13" i="14"/>
  <c r="B16" i="14"/>
  <c r="B19" i="14"/>
  <c r="B22" i="14"/>
  <c r="B25" i="14"/>
  <c r="B28" i="14"/>
  <c r="B31" i="14"/>
  <c r="B34" i="14"/>
  <c r="B37" i="14"/>
  <c r="B40" i="14"/>
  <c r="B43" i="14"/>
  <c r="B46" i="14"/>
  <c r="B49" i="14"/>
  <c r="B52" i="14"/>
  <c r="F28" i="14" l="1"/>
  <c r="F25" i="14"/>
  <c r="O34" i="14"/>
  <c r="F31" i="20"/>
  <c r="F34" i="20"/>
  <c r="F34" i="14"/>
  <c r="F13" i="14"/>
  <c r="F22" i="20"/>
  <c r="F22" i="14"/>
  <c r="AD11" i="17"/>
  <c r="F10" i="20" s="1"/>
  <c r="O10" i="14"/>
  <c r="F10" i="14" l="1"/>
  <c r="D536" i="12" l="1"/>
  <c r="F536" i="12"/>
  <c r="D539" i="12"/>
  <c r="F539" i="12"/>
  <c r="D542" i="12"/>
  <c r="F542" i="12"/>
  <c r="D545" i="12"/>
  <c r="F545" i="12"/>
  <c r="D548" i="12"/>
  <c r="F548" i="12"/>
  <c r="D551" i="12"/>
  <c r="F551" i="12"/>
  <c r="D554" i="12"/>
  <c r="F554" i="12"/>
  <c r="D557" i="12"/>
  <c r="F557" i="12"/>
  <c r="D560" i="12"/>
  <c r="F560" i="12"/>
  <c r="D563" i="12"/>
  <c r="F563" i="12"/>
  <c r="D566" i="12"/>
  <c r="F566" i="12"/>
  <c r="C43" i="14"/>
  <c r="D43" i="14"/>
  <c r="C46" i="14"/>
  <c r="D46" i="14"/>
  <c r="C49" i="14"/>
  <c r="D49" i="14"/>
  <c r="C52" i="14"/>
  <c r="D52" i="14"/>
  <c r="C13" i="14"/>
  <c r="D13" i="14"/>
  <c r="C16" i="14"/>
  <c r="D16" i="14"/>
  <c r="C19" i="14"/>
  <c r="D19" i="14"/>
  <c r="C22" i="14"/>
  <c r="D22" i="14"/>
  <c r="C25" i="14"/>
  <c r="D25" i="14"/>
  <c r="C28" i="14"/>
  <c r="D28" i="14"/>
  <c r="C31" i="14"/>
  <c r="D31" i="14"/>
  <c r="C34" i="14"/>
  <c r="D34" i="14"/>
  <c r="C37" i="14"/>
  <c r="D37" i="14"/>
  <c r="C40" i="14"/>
  <c r="D40" i="14"/>
  <c r="D398" i="12" l="1"/>
  <c r="F398" i="12"/>
  <c r="D401" i="12"/>
  <c r="F401" i="12"/>
  <c r="D404" i="12"/>
  <c r="F404" i="12"/>
  <c r="D407" i="12"/>
  <c r="F407" i="12"/>
  <c r="D410" i="12"/>
  <c r="F410" i="12"/>
  <c r="D413" i="12"/>
  <c r="F413" i="12"/>
  <c r="D416" i="12"/>
  <c r="F416" i="12"/>
  <c r="D419" i="12"/>
  <c r="F419" i="12"/>
  <c r="D422" i="12"/>
  <c r="F422" i="12"/>
  <c r="D425" i="12"/>
  <c r="F425" i="12"/>
  <c r="D428" i="12"/>
  <c r="F428" i="12"/>
  <c r="D431" i="12"/>
  <c r="F431" i="12"/>
  <c r="D434" i="12"/>
  <c r="F434" i="12"/>
  <c r="D437" i="12"/>
  <c r="F437" i="12"/>
  <c r="D440" i="12"/>
  <c r="F440" i="12"/>
  <c r="D443" i="12"/>
  <c r="F443" i="12"/>
  <c r="D446" i="12"/>
  <c r="F446" i="12"/>
  <c r="D449" i="12"/>
  <c r="F449" i="12"/>
  <c r="D452" i="12"/>
  <c r="F452" i="12"/>
  <c r="D455" i="12"/>
  <c r="F455" i="12"/>
  <c r="D458" i="12"/>
  <c r="F458" i="12"/>
  <c r="D461" i="12"/>
  <c r="F461" i="12"/>
  <c r="D464" i="12"/>
  <c r="F464" i="12"/>
  <c r="D467" i="12"/>
  <c r="F467" i="12"/>
  <c r="D470" i="12"/>
  <c r="F470" i="12"/>
  <c r="D473" i="12"/>
  <c r="F473" i="12"/>
  <c r="D476" i="12"/>
  <c r="F476" i="12"/>
  <c r="D479" i="12"/>
  <c r="F479" i="12"/>
  <c r="D482" i="12"/>
  <c r="F482" i="12"/>
  <c r="D485" i="12"/>
  <c r="F485" i="12"/>
  <c r="D488" i="12"/>
  <c r="F488" i="12"/>
  <c r="D491" i="12"/>
  <c r="F491" i="12"/>
  <c r="D494" i="12"/>
  <c r="F494" i="12"/>
  <c r="D497" i="12"/>
  <c r="F497" i="12"/>
  <c r="D500" i="12"/>
  <c r="F500" i="12"/>
  <c r="D503" i="12"/>
  <c r="F503" i="12"/>
  <c r="D506" i="12"/>
  <c r="F506" i="12"/>
  <c r="D509" i="12"/>
  <c r="F509" i="12"/>
  <c r="D512" i="12"/>
  <c r="F512" i="12"/>
  <c r="D515" i="12"/>
  <c r="F515" i="12"/>
  <c r="D518" i="12"/>
  <c r="F518" i="12"/>
  <c r="D521" i="12"/>
  <c r="F521" i="12"/>
  <c r="D524" i="12"/>
  <c r="F524" i="12"/>
  <c r="D527" i="12"/>
  <c r="F527" i="12"/>
  <c r="D530" i="12"/>
  <c r="F530" i="12"/>
  <c r="D533" i="12"/>
  <c r="F533" i="12"/>
  <c r="D296" i="12"/>
  <c r="F296" i="12"/>
  <c r="D299" i="12"/>
  <c r="F299" i="12"/>
  <c r="D302" i="12"/>
  <c r="F302" i="12"/>
  <c r="D305" i="12"/>
  <c r="F305" i="12"/>
  <c r="D308" i="12"/>
  <c r="F308" i="12"/>
  <c r="D311" i="12"/>
  <c r="F311" i="12"/>
  <c r="D314" i="12"/>
  <c r="F314" i="12"/>
  <c r="D317" i="12"/>
  <c r="F317" i="12"/>
  <c r="D320" i="12"/>
  <c r="F320" i="12"/>
  <c r="D323" i="12"/>
  <c r="F323" i="12"/>
  <c r="D326" i="12"/>
  <c r="F326" i="12"/>
  <c r="D329" i="12"/>
  <c r="F329" i="12"/>
  <c r="D332" i="12"/>
  <c r="F332" i="12"/>
  <c r="D335" i="12"/>
  <c r="F335" i="12"/>
  <c r="D338" i="12"/>
  <c r="F338" i="12"/>
  <c r="D341" i="12"/>
  <c r="F341" i="12"/>
  <c r="D344" i="12"/>
  <c r="F344" i="12"/>
  <c r="D347" i="12"/>
  <c r="F347" i="12"/>
  <c r="D350" i="12"/>
  <c r="F350" i="12"/>
  <c r="D353" i="12"/>
  <c r="F353" i="12"/>
  <c r="D356" i="12"/>
  <c r="F356" i="12"/>
  <c r="D359" i="12"/>
  <c r="F359" i="12"/>
  <c r="D362" i="12"/>
  <c r="F362" i="12"/>
  <c r="D365" i="12"/>
  <c r="F365" i="12"/>
  <c r="D368" i="12"/>
  <c r="F368" i="12"/>
  <c r="D371" i="12"/>
  <c r="F371" i="12"/>
  <c r="D374" i="12"/>
  <c r="F374" i="12"/>
  <c r="D377" i="12"/>
  <c r="F377" i="12"/>
  <c r="D380" i="12"/>
  <c r="F380" i="12"/>
  <c r="D383" i="12"/>
  <c r="F383" i="12"/>
  <c r="D386" i="12"/>
  <c r="F386" i="12"/>
  <c r="D389" i="12"/>
  <c r="F389" i="12"/>
  <c r="D392" i="12"/>
  <c r="F392" i="12"/>
  <c r="D395" i="12"/>
  <c r="F395" i="12"/>
  <c r="D272" i="12"/>
  <c r="F272" i="12"/>
  <c r="D275" i="12"/>
  <c r="F275" i="12"/>
  <c r="D278" i="12"/>
  <c r="F278" i="12"/>
  <c r="D281" i="12"/>
  <c r="F281" i="12"/>
  <c r="D284" i="12"/>
  <c r="F284" i="12"/>
  <c r="D287" i="12"/>
  <c r="F287" i="12"/>
  <c r="D290" i="12"/>
  <c r="F290" i="12"/>
  <c r="D293" i="12"/>
  <c r="F293" i="12"/>
  <c r="D233" i="12"/>
  <c r="F233" i="12"/>
  <c r="D236" i="12"/>
  <c r="F236" i="12"/>
  <c r="D239" i="12"/>
  <c r="F239" i="12"/>
  <c r="D242" i="12"/>
  <c r="F242" i="12"/>
  <c r="D245" i="12"/>
  <c r="F245" i="12"/>
  <c r="D248" i="12"/>
  <c r="F248" i="12"/>
  <c r="D251" i="12"/>
  <c r="F251" i="12"/>
  <c r="D254" i="12"/>
  <c r="F254" i="12"/>
  <c r="D257" i="12"/>
  <c r="F257" i="12"/>
  <c r="D260" i="12"/>
  <c r="F260" i="12"/>
  <c r="D263" i="12"/>
  <c r="F263" i="12"/>
  <c r="D266" i="12"/>
  <c r="F266" i="12"/>
  <c r="D269" i="12"/>
  <c r="F269" i="12"/>
  <c r="D137" i="12"/>
  <c r="F137" i="12"/>
  <c r="D140" i="12"/>
  <c r="F140" i="12"/>
  <c r="D143" i="12"/>
  <c r="F143" i="12"/>
  <c r="D146" i="12"/>
  <c r="F146" i="12"/>
  <c r="D149" i="12"/>
  <c r="F149" i="12"/>
  <c r="D152" i="12"/>
  <c r="F152" i="12"/>
  <c r="D155" i="12"/>
  <c r="F155" i="12"/>
  <c r="D158" i="12"/>
  <c r="F158" i="12"/>
  <c r="D161" i="12"/>
  <c r="F161" i="12"/>
  <c r="D164" i="12"/>
  <c r="F164" i="12"/>
  <c r="D167" i="12"/>
  <c r="F167" i="12"/>
  <c r="D170" i="12"/>
  <c r="F170" i="12"/>
  <c r="D173" i="12"/>
  <c r="F173" i="12"/>
  <c r="D176" i="12"/>
  <c r="F176" i="12"/>
  <c r="D179" i="12"/>
  <c r="F179" i="12"/>
  <c r="D182" i="12"/>
  <c r="F182" i="12"/>
  <c r="D185" i="12"/>
  <c r="F185" i="12"/>
  <c r="D188" i="12"/>
  <c r="F188" i="12"/>
  <c r="D191" i="12"/>
  <c r="F191" i="12"/>
  <c r="D194" i="12"/>
  <c r="F194" i="12"/>
  <c r="D197" i="12"/>
  <c r="F197" i="12"/>
  <c r="D200" i="12"/>
  <c r="F200" i="12"/>
  <c r="D203" i="12"/>
  <c r="F203" i="12"/>
  <c r="D206" i="12"/>
  <c r="F206" i="12"/>
  <c r="D209" i="12"/>
  <c r="F209" i="12"/>
  <c r="D212" i="12"/>
  <c r="F212" i="12"/>
  <c r="D215" i="12"/>
  <c r="F215" i="12"/>
  <c r="D218" i="12"/>
  <c r="F218" i="12"/>
  <c r="D221" i="12"/>
  <c r="F221" i="12"/>
  <c r="D224" i="12"/>
  <c r="F224" i="12"/>
  <c r="D227" i="12"/>
  <c r="F227" i="12"/>
  <c r="D230" i="12"/>
  <c r="F230" i="12"/>
  <c r="D122" i="12"/>
  <c r="F122" i="12"/>
  <c r="D125" i="12"/>
  <c r="F125" i="12"/>
  <c r="D128" i="12"/>
  <c r="F128" i="12"/>
  <c r="D131" i="12"/>
  <c r="F131" i="12"/>
  <c r="D134" i="12"/>
  <c r="F134" i="12"/>
  <c r="D101" i="12"/>
  <c r="F101" i="12"/>
  <c r="D104" i="12"/>
  <c r="F104" i="12"/>
  <c r="D107" i="12"/>
  <c r="F107" i="12"/>
  <c r="D110" i="12"/>
  <c r="F110" i="12"/>
  <c r="D113" i="12"/>
  <c r="F113" i="12"/>
  <c r="D116" i="12"/>
  <c r="F116" i="12"/>
  <c r="D119" i="12"/>
  <c r="F119" i="12"/>
  <c r="D56" i="12"/>
  <c r="F56" i="12"/>
  <c r="D59" i="12"/>
  <c r="F59" i="12"/>
  <c r="D62" i="12"/>
  <c r="F62" i="12"/>
  <c r="D65" i="12"/>
  <c r="F65" i="12"/>
  <c r="D68" i="12"/>
  <c r="F68" i="12"/>
  <c r="D71" i="12"/>
  <c r="F71" i="12"/>
  <c r="D74" i="12"/>
  <c r="F74" i="12"/>
  <c r="D77" i="12"/>
  <c r="F77" i="12"/>
  <c r="D80" i="12"/>
  <c r="F80" i="12"/>
  <c r="D83" i="12"/>
  <c r="F83" i="12"/>
  <c r="D86" i="12"/>
  <c r="F86" i="12"/>
  <c r="D89" i="12"/>
  <c r="F89" i="12"/>
  <c r="D92" i="12"/>
  <c r="F92" i="12"/>
  <c r="D95" i="12"/>
  <c r="F95" i="12"/>
  <c r="D98" i="12"/>
  <c r="F98" i="12"/>
  <c r="D10" i="14"/>
  <c r="C10" i="14"/>
  <c r="B10" i="14"/>
  <c r="AF661" i="12" l="1"/>
  <c r="AD661" i="12"/>
  <c r="AC661" i="12"/>
  <c r="AA661" i="12"/>
  <c r="AQ661" i="12" l="1"/>
  <c r="AP661" i="12"/>
  <c r="AN661" i="12"/>
  <c r="AM661" i="12"/>
  <c r="AB661" i="12"/>
  <c r="AR661" i="12"/>
  <c r="AO661" i="12"/>
  <c r="AL661" i="12"/>
  <c r="AK661" i="12"/>
  <c r="AJ661" i="12"/>
  <c r="AI661" i="12"/>
  <c r="AH661" i="12"/>
  <c r="AG661" i="12"/>
  <c r="AE66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UTP</author>
  </authors>
  <commentList>
    <comment ref="I9" authorId="0" shapeId="0" xr:uid="{C7EE485C-1FFB-4EB7-9DD4-D6524A6C9F18}">
      <text>
        <r>
          <rPr>
            <b/>
            <sz val="9"/>
            <color indexed="81"/>
            <rFont val="Tahoma"/>
            <family val="2"/>
          </rPr>
          <t>Descripción del tipo de factor de Riesgo:</t>
        </r>
        <r>
          <rPr>
            <sz val="9"/>
            <color indexed="81"/>
            <rFont val="Tahoma"/>
            <family val="2"/>
          </rPr>
          <t xml:space="preserve">
Descripción del tipo de factor de Riesgo:
fuentes generadoras de riesgos, es decir, circunstancias o condiciones que aumenta la probabilidad de que ocurra el evento de riesgo, bien sea de fuente interna o externa. No son causas directas, pero incrementan el nivel de exposición</t>
        </r>
      </text>
    </comment>
    <comment ref="K9" authorId="0" shapeId="0" xr:uid="{3AEF2E81-6B89-40D9-8E9B-23C87A6336BD}">
      <text>
        <r>
          <rPr>
            <b/>
            <sz val="9"/>
            <color indexed="81"/>
            <rFont val="Tahoma"/>
            <family val="2"/>
          </rPr>
          <t>Tipologia:</t>
        </r>
        <r>
          <rPr>
            <sz val="9"/>
            <color indexed="81"/>
            <rFont val="Tahoma"/>
            <family val="2"/>
          </rPr>
          <t xml:space="preserve">
selecciona la categoría a la que pertenece el riesgo en proceso de identificación</t>
        </r>
      </text>
    </comment>
    <comment ref="L9" authorId="0" shapeId="0" xr:uid="{A66B9A95-026B-4C9B-84B8-2EDCC447340C}">
      <text>
        <r>
          <rPr>
            <b/>
            <sz val="9"/>
            <color indexed="81"/>
            <rFont val="Tahoma"/>
            <family val="2"/>
          </rPr>
          <t>¿Qué? - Impacto:</t>
        </r>
        <r>
          <rPr>
            <sz val="9"/>
            <color indexed="81"/>
            <rFont val="Tahoma"/>
            <family val="2"/>
          </rPr>
          <t xml:space="preserve">
Son las consecuencias (afectación económica (o presupuestal) y/o afectación reputacional) que puede ocasionar a la organización la materialización del riesgo.</t>
        </r>
      </text>
    </comment>
    <comment ref="M9" authorId="0" shapeId="0" xr:uid="{B31545CB-47C9-4BC4-A13E-66A6F374509F}">
      <text>
        <r>
          <rPr>
            <b/>
            <sz val="9"/>
            <color indexed="81"/>
            <rFont val="Tahoma"/>
            <family val="2"/>
          </rPr>
          <t>¿Cómo? - Causa Inmediata:</t>
        </r>
        <r>
          <rPr>
            <sz val="9"/>
            <color indexed="81"/>
            <rFont val="Tahoma"/>
            <family val="2"/>
          </rPr>
          <t xml:space="preserve">
son las circunstancias o situaciones más evidentes sobre las cuales se presenta el riesgo, las mismas no constituyen la causa principal o base para que se presente el riesgo. 
Estos dos elementos permiten plantear el evento no deseado (¿qué puede ocurrir?), es decir la situación, acción, condición o suceso incierto que, si ocurre, podría afectar el logro de los objetivos de la entidad. 
Características clave: Debe ser específico y claro, no genérico. Expresado en términos de qué podría pasar</t>
        </r>
      </text>
    </comment>
    <comment ref="N9" authorId="0" shapeId="0" xr:uid="{B7269004-AC4F-4BEF-B18F-209B145813FA}">
      <text>
        <r>
          <rPr>
            <b/>
            <sz val="9"/>
            <color indexed="81"/>
            <rFont val="Tahoma"/>
            <family val="2"/>
          </rPr>
          <t>¿Porqué? - Causa Inmediata:</t>
        </r>
        <r>
          <rPr>
            <sz val="9"/>
            <color indexed="81"/>
            <rFont val="Tahoma"/>
            <family val="2"/>
          </rPr>
          <t xml:space="preserve">
Se plantea ¿por qué puede ocurrir? el evento no deseado, bajo el análisis de la causa principal o básica, corresponden a las razones por la cuales se puede presentar el riesgo, información esencial para la definición de controles en el paso 3 de diseño y análisis de controles. Se debe tener en cuenta que para un mismo riesgo pueden existir más de una causa o subcausas que pueden ser analizada</t>
        </r>
      </text>
    </comment>
    <comment ref="O9" authorId="0" shapeId="0" xr:uid="{CD4D9A0C-1260-402A-B037-F72D305F56F8}">
      <text>
        <r>
          <rPr>
            <b/>
            <sz val="9"/>
            <color indexed="81"/>
            <rFont val="Tahoma"/>
            <family val="2"/>
          </rPr>
          <t>Descripción del Riesgo:</t>
        </r>
        <r>
          <rPr>
            <sz val="9"/>
            <color indexed="81"/>
            <rFont val="Tahoma"/>
            <family val="2"/>
          </rPr>
          <t xml:space="preserve">
IMPACTO + CAUSA inmediata + CAUSA raiz </t>
        </r>
      </text>
    </comment>
    <comment ref="P9" authorId="0" shapeId="0" xr:uid="{3E155272-A685-46E9-8B38-36A0BBFAC8D3}">
      <text>
        <r>
          <rPr>
            <b/>
            <sz val="9"/>
            <color indexed="81"/>
            <rFont val="Tahoma"/>
            <family val="2"/>
          </rPr>
          <t>Probabilidad:</t>
        </r>
        <r>
          <rPr>
            <sz val="9"/>
            <color indexed="81"/>
            <rFont val="Tahoma"/>
            <family val="2"/>
          </rPr>
          <t xml:space="preserve">
posibilidad de ocurrencia del riesgo, asociada a la exposición al riesgo del proceso o actividad que se esté analizand, para efectos de establecer la probabilidad iinherente, está será:
Nnúmero de veces que se pasa por el punto de riesgo en el periodo de 1 año.</t>
        </r>
      </text>
    </comment>
    <comment ref="R9" authorId="0" shapeId="0" xr:uid="{F29AD15B-2F7C-44D7-AEF4-5EDA8CF4F224}">
      <text>
        <r>
          <rPr>
            <b/>
            <sz val="9"/>
            <color indexed="81"/>
            <rFont val="Tahoma"/>
            <family val="2"/>
          </rPr>
          <t>Impacto:</t>
        </r>
        <r>
          <rPr>
            <sz val="9"/>
            <color indexed="81"/>
            <rFont val="Tahoma"/>
            <family val="2"/>
          </rPr>
          <t xml:space="preserve">
consecuencias que puede ocasionar a la entidad por la materialización de un riesgo</t>
        </r>
      </text>
    </comment>
  </commentList>
</comments>
</file>

<file path=xl/sharedStrings.xml><?xml version="1.0" encoding="utf-8"?>
<sst xmlns="http://schemas.openxmlformats.org/spreadsheetml/2006/main" count="2160" uniqueCount="585">
  <si>
    <t>DESCRIPCIÓN</t>
  </si>
  <si>
    <t>RIESGO</t>
  </si>
  <si>
    <t xml:space="preserve">PROBABILIDAD </t>
  </si>
  <si>
    <t xml:space="preserve">IMPACTO </t>
  </si>
  <si>
    <t>LISTAS DESPLEGABLES</t>
  </si>
  <si>
    <t>Estado de los controles:</t>
  </si>
  <si>
    <t xml:space="preserve"> No existen</t>
  </si>
  <si>
    <t xml:space="preserve"> No efectivos y no documentados</t>
  </si>
  <si>
    <t xml:space="preserve"> No Efectivos y documentados  </t>
  </si>
  <si>
    <t xml:space="preserve">  Efectivos y no documentados</t>
  </si>
  <si>
    <t xml:space="preserve"> Efectivos y documentados</t>
  </si>
  <si>
    <t xml:space="preserve"> Documentados, Efectivos y aplicados</t>
  </si>
  <si>
    <t>ETAPA 1</t>
  </si>
  <si>
    <t>Identificación del Riesgo</t>
  </si>
  <si>
    <t>ETAPA 2</t>
  </si>
  <si>
    <t>Análisis del Riesgo</t>
  </si>
  <si>
    <t>PROBABILIDAD</t>
  </si>
  <si>
    <t>IMPACTO</t>
  </si>
  <si>
    <t>ETAPA 3</t>
  </si>
  <si>
    <t>ETAPA 4</t>
  </si>
  <si>
    <t>Tratamiento del Riesgo:</t>
  </si>
  <si>
    <t>Manejo del Riesgo</t>
  </si>
  <si>
    <t>INDICADOR DE RIESGO</t>
  </si>
  <si>
    <t>Talento Humano</t>
  </si>
  <si>
    <t>Sistemas de Información</t>
  </si>
  <si>
    <t>Recursos Financieros</t>
  </si>
  <si>
    <t>Procedimientos y reglamentación</t>
  </si>
  <si>
    <t>Infraestructura</t>
  </si>
  <si>
    <t>Socioculturales</t>
  </si>
  <si>
    <t>Orden Público</t>
  </si>
  <si>
    <t>Legales y Normativos</t>
  </si>
  <si>
    <t>Esta matriz de priorización no tiene en cuenta los controles asociados a la prevención o mitigación del riesgo</t>
  </si>
  <si>
    <t>Evitar
Reducir
Transferir
Compartir</t>
  </si>
  <si>
    <t>Reducir
Transferir
Compartir</t>
  </si>
  <si>
    <t>Asumir</t>
  </si>
  <si>
    <t>Valoración
del Riesgo</t>
  </si>
  <si>
    <t>OPCIÓN DE TRATAMIENTO</t>
  </si>
  <si>
    <t>ACCIONES A TOMAR</t>
  </si>
  <si>
    <t>El riesgo se mide de acuerdo al impacto y la probabilidad para ubicarlo en la matriz de priorización inicial</t>
  </si>
  <si>
    <t>NIVEL
EXPOSICIÓN 
RIESGO</t>
  </si>
  <si>
    <t>MAPA DE RIESGOS</t>
  </si>
  <si>
    <t>FECHA ACTUALIZACIÓN</t>
  </si>
  <si>
    <t>No</t>
  </si>
  <si>
    <t>No.</t>
  </si>
  <si>
    <t>CONTROLES</t>
  </si>
  <si>
    <t>INDICADOR DEL RIESGO</t>
  </si>
  <si>
    <t>Periodicidad</t>
  </si>
  <si>
    <t>SEGUIMIENTO AL MAPA DE RIESGOS</t>
  </si>
  <si>
    <t>Seguimiento al Mapa de riesgos</t>
  </si>
  <si>
    <t>Código</t>
  </si>
  <si>
    <t xml:space="preserve">INSTRUCTIVO METODOLOGÍA ADMINISTRACIÓN DE RIESGOS </t>
  </si>
  <si>
    <t>SISTEMA DE GESTIÓN DE CALIDAD</t>
  </si>
  <si>
    <t>TIPO</t>
  </si>
  <si>
    <t>ACCIÓN</t>
  </si>
  <si>
    <t>CLASE</t>
  </si>
  <si>
    <t>VALORACIÓN</t>
  </si>
  <si>
    <t>NIVEL DE EXPOSICIÓN AL RIESGO</t>
  </si>
  <si>
    <t>Se debe realizar seguimiento a los riesgos con el fin de verificar su impacto, probabilidad y la valoración de los controles.</t>
  </si>
  <si>
    <t>IDENTIFICACIÓN DEL RIESGO</t>
  </si>
  <si>
    <t>IDENTIFICACIÓN</t>
  </si>
  <si>
    <t>ANÁLISIS</t>
  </si>
  <si>
    <t>MANEJO</t>
  </si>
  <si>
    <t>Se debe formular un indicador que permita monitorear el comportamiento del riesgo respecto al tratamiento y  las acciones emprendidas.</t>
  </si>
  <si>
    <t>Indicador de Monitoreo de Riesgo</t>
  </si>
  <si>
    <t>Calificación del Control</t>
  </si>
  <si>
    <t>Caracterice el riesgo de acuerdo a los conceptos siguientes:</t>
  </si>
  <si>
    <t>Control</t>
  </si>
  <si>
    <t>- Recursos asignados
- Relación costo - beneficio
- Planes de contingencia que se hayan formulado previamente o actividades que el proceso ha establecido con anterioridad.</t>
  </si>
  <si>
    <t>LEVE</t>
  </si>
  <si>
    <t>MODERADO</t>
  </si>
  <si>
    <t>GRAVE</t>
  </si>
  <si>
    <t>ASUMIR</t>
  </si>
  <si>
    <t>REDUCIR</t>
  </si>
  <si>
    <t>EVITAR</t>
  </si>
  <si>
    <t>COMPARTIR</t>
  </si>
  <si>
    <t>TRANSFERIR</t>
  </si>
  <si>
    <r>
      <t>Riesgo</t>
    </r>
    <r>
      <rPr>
        <sz val="8"/>
        <rFont val="Calibri"/>
        <family val="2"/>
        <scheme val="minor"/>
      </rPr>
      <t xml:space="preserve">: Posibilidad de que ocurra un acontecimiento que impacte el alcance de los objetivos y resultados de la Institución </t>
    </r>
  </si>
  <si>
    <r>
      <t>Descripción</t>
    </r>
    <r>
      <rPr>
        <sz val="8"/>
        <rFont val="Calibri"/>
        <family val="2"/>
        <scheme val="minor"/>
      </rPr>
      <t>: se refiere a las características generales o las formas en que se observa o manifiesta el riesgo identificado.</t>
    </r>
  </si>
  <si>
    <r>
      <t>Consecuencias</t>
    </r>
    <r>
      <rPr>
        <sz val="8"/>
        <rFont val="Calibri"/>
        <family val="2"/>
        <scheme val="minor"/>
      </rPr>
      <t>: corresponde a los efectos ocasionados por el riesgo.</t>
    </r>
  </si>
  <si>
    <r>
      <t xml:space="preserve">Causas:  </t>
    </r>
    <r>
      <rPr>
        <sz val="8"/>
        <rFont val="Calibri"/>
        <family val="2"/>
        <scheme val="minor"/>
      </rPr>
      <t>Es lo que origina el riesgo, son el punto de partida para el planteamiento de acciones preventivas. Las causas se deben establecer a partir de los factores internos y externos que se establecieron en el contexto. Para determinar las causas se podrá utilizar el diagrama causa - efecto.</t>
    </r>
  </si>
  <si>
    <r>
      <t xml:space="preserve">PROBABILIDAD: </t>
    </r>
    <r>
      <rPr>
        <sz val="8"/>
        <rFont val="Calibri"/>
        <family val="2"/>
        <scheme val="minor"/>
      </rPr>
      <t>Frecuencia que podría presentar el riesgo.</t>
    </r>
  </si>
  <si>
    <r>
      <t xml:space="preserve">Control: </t>
    </r>
    <r>
      <rPr>
        <sz val="8"/>
        <rFont val="Calibri"/>
        <family val="2"/>
        <scheme val="minor"/>
      </rPr>
      <t>Es toda acción que tiende a prevenir o mitigar los riesgos, significa analizar el desempeño de los procesos, evidenciando posibles desviaciones frente al resultado esperado. Los controles proporcionan un modelo operacional de seguridad razonable en el logro de los objetivos. Tipos:</t>
    </r>
  </si>
  <si>
    <r>
      <t xml:space="preserve">Acciones Preventivas
</t>
    </r>
    <r>
      <rPr>
        <sz val="8"/>
        <rFont val="Calibri"/>
        <family val="2"/>
        <scheme val="minor"/>
      </rPr>
      <t>Se deberá tener en cuenta:</t>
    </r>
  </si>
  <si>
    <r>
      <t>o</t>
    </r>
    <r>
      <rPr>
        <sz val="7"/>
        <rFont val="Calibri"/>
        <family val="2"/>
        <scheme val="minor"/>
      </rPr>
      <t xml:space="preserve"> </t>
    </r>
    <r>
      <rPr>
        <sz val="8"/>
        <rFont val="Calibri"/>
        <family val="2"/>
        <scheme val="minor"/>
      </rPr>
      <t>Evitar: Implementar acciones direccionadas a prevenir la materialización del riesgo
o Reducir: Implementar acciones orientadas a disminuir la probabilidad y el impacto del riesgo
o Transferir:  Implementar acciones que permitan traspasar las pérdidas a una entidad externa.
o Compartir: Implementar acciones que permitan la cooperación entre los procesos.
o Asumir: Aceptar el riesgo</t>
    </r>
  </si>
  <si>
    <r>
      <t xml:space="preserve">Plan de Mitigación
</t>
    </r>
    <r>
      <rPr>
        <sz val="8"/>
        <rFont val="Calibri"/>
        <family val="2"/>
        <scheme val="minor"/>
      </rPr>
      <t>Se deberá tener en cuenta:</t>
    </r>
  </si>
  <si>
    <t>MEDIA</t>
  </si>
  <si>
    <t>Operacional</t>
  </si>
  <si>
    <t>Estratégico</t>
  </si>
  <si>
    <t>Imagen</t>
  </si>
  <si>
    <t>Financiero</t>
  </si>
  <si>
    <t>Contable</t>
  </si>
  <si>
    <t>Cumplimiento</t>
  </si>
  <si>
    <t>Tecnología</t>
  </si>
  <si>
    <t>Información</t>
  </si>
  <si>
    <t>Ambiental</t>
  </si>
  <si>
    <t xml:space="preserve">ALTA </t>
  </si>
  <si>
    <t>BAJA</t>
  </si>
  <si>
    <t>N/A</t>
  </si>
  <si>
    <t>ALTO</t>
  </si>
  <si>
    <t>MEDIO</t>
  </si>
  <si>
    <t>BAJO</t>
  </si>
  <si>
    <t>Corrupción</t>
  </si>
  <si>
    <t>Derechos_Humanos</t>
  </si>
  <si>
    <t>ALTA</t>
  </si>
  <si>
    <t>MEDIO ALTA</t>
  </si>
  <si>
    <t>MEDIO BAJA</t>
  </si>
  <si>
    <t xml:space="preserve">LEVE </t>
  </si>
  <si>
    <t>PROCESOS</t>
  </si>
  <si>
    <t>DOCENCIA</t>
  </si>
  <si>
    <t>INTERNACIONALIZACIÓN</t>
  </si>
  <si>
    <t>EGRESADOS</t>
  </si>
  <si>
    <t>MAPA</t>
  </si>
  <si>
    <t>PDI</t>
  </si>
  <si>
    <t>TIPO DE MAPA</t>
  </si>
  <si>
    <t>FERNANDO NOREÑA JARAMILLO</t>
  </si>
  <si>
    <t>UNIDAD</t>
  </si>
  <si>
    <t>RECTORÍA</t>
  </si>
  <si>
    <t>JURIDICA</t>
  </si>
  <si>
    <t>PLANEACIÓN</t>
  </si>
  <si>
    <t>BIENESTAR_INSTITUCIONAL</t>
  </si>
  <si>
    <t>ADMINISTRACIÓN_INSTITUCIONAL</t>
  </si>
  <si>
    <t>DIRECCIONAMIENTO_INSTITUCIONAL</t>
  </si>
  <si>
    <t>INVESTIGACIÓN_E_INNOVACIÓN</t>
  </si>
  <si>
    <t>CONTROL_SEGUIMIENTO</t>
  </si>
  <si>
    <t>ASEGURAMIENTO_DE_LA_CALIDAD_INSTITUCIONAL</t>
  </si>
  <si>
    <t>EXTENSIÓN_PROYECCIÓN_SOCIAL</t>
  </si>
  <si>
    <t>LUZ SOCORRO LEONTES LENNIS</t>
  </si>
  <si>
    <t>DIANA PATRICIA JURADO RAMIREZ</t>
  </si>
  <si>
    <t>SANDRA YAMILE CALVO CATAÑO</t>
  </si>
  <si>
    <t>OSWALDO AGUDELO  GONZALEZ</t>
  </si>
  <si>
    <t>MARGARITA MARIA FAJARDO TORRES</t>
  </si>
  <si>
    <t>WILSON ARENAS VALENCIA</t>
  </si>
  <si>
    <t>RELACIONES_INTERNACIONALES</t>
  </si>
  <si>
    <t>SECRETARIA_GENERAL</t>
  </si>
  <si>
    <t>VICERRECTORÍA_ACADÉMICA</t>
  </si>
  <si>
    <t>GESTIÓN_FINANCIERA</t>
  </si>
  <si>
    <t>GESTIÓN_DE_SERVICIOS_INSTITUCIONALES</t>
  </si>
  <si>
    <t>CONTROL_INTERNO</t>
  </si>
  <si>
    <t>BIBLIOTECA_E_INFORMACIÓN_CIENTIFICA</t>
  </si>
  <si>
    <t>FACULTAD_CIENCIAS_DE_LA_SALUD</t>
  </si>
  <si>
    <t>FACULTAD_INGENIERÍAS</t>
  </si>
  <si>
    <t>FACULTAD_TECNOLOGÍA</t>
  </si>
  <si>
    <t>FACULTAD_CIENCIAS_AMBIENTALES</t>
  </si>
  <si>
    <t>FACULTAD_CIENCIAS_BÁSICAS</t>
  </si>
  <si>
    <t>FACULTAD_CIENCIAS_DE_LA_EDUCACIÓN</t>
  </si>
  <si>
    <t>FACULTAD_CIENCIAS_AGRARIAS_AGROINDUSTRIA</t>
  </si>
  <si>
    <t>FACULTAD_BELLAS_ARTES_HUMANIDADES</t>
  </si>
  <si>
    <t>Orientar el desarrollo de la Universidad mediante el direccionamiento estratégico y visión compartida de la comunidad universitaria, a fin de lograr los objetivos misionales.</t>
  </si>
  <si>
    <t>Promover la calidad educativa de la Institución, mediante la administración de los programas de formación que ofrece la universidad en sus diferentes niveles, con el fin de permitir al egresado desempeñarse con idoneidad, ética y compromiso social.</t>
  </si>
  <si>
    <t>Fomentar y fortalecer las actividades de investigación e innovación en las actividades académicas y de extensión de la Institución, apoyando los grupos y semilleros de investigación los cuales contribuyen al crecimiento de las capacidades científicas y tecnológicas del País.</t>
  </si>
  <si>
    <t>Promover y facilitar la interacción con la sociedad contribuyendo a la satisfacción de sus demandas, mediante servicios especializados, programas de educación continuada y de proyección social.</t>
  </si>
  <si>
    <t>Administrar y ejecutar los recursos de la institución generando en los procesos mayor eficiencia y eficacia para dar una respuesta oportuna a los servicios demandados en el cumplimiento de las funciones misionales.</t>
  </si>
  <si>
    <t>Promover el bienestar de la comunidad universitaria, contribuyendo al desarrollo humano, social e intercultural de sus integrantes, en concordancia con la misión Institucional.</t>
  </si>
  <si>
    <t>Transformar y fortalecer las funciones de investigación, docencia, extensión y proyección social para su articulación en un ambiente multicultural y globalizado, con excelencia académica.</t>
  </si>
  <si>
    <t>Ejercer la evaluación y control sobre el desarrollo del quehacer institucional, de forma preventiva y correctiva, vigilando el cumplimiento de las disposiciones establecidas por la Ley y la Universidad.</t>
  </si>
  <si>
    <t>Garantizar el aseguramiento de la calidad institucional, mediante acciones permanentes de autoevalución  y  autorregulación, la implementación de diferentes sistemas de gestión y el mejoramiento de procesos, que promuevan la mejora continua, la satisfacción de los usuarios internos y externos y la consolidación de una cultura de calidad institucional.</t>
  </si>
  <si>
    <t>CALIFICACIÓN DEL RIESGO INHERENTE</t>
  </si>
  <si>
    <t>CASI SEGURO</t>
  </si>
  <si>
    <t>PROBABLE</t>
  </si>
  <si>
    <t>MEDIA-ALTA</t>
  </si>
  <si>
    <t>POSIBLE</t>
  </si>
  <si>
    <t>IMPROBABLE</t>
  </si>
  <si>
    <t>MEDIA-BAJA</t>
  </si>
  <si>
    <t>RARO</t>
  </si>
  <si>
    <t>MEDIO-BAJO</t>
  </si>
  <si>
    <t>MEDIO-ALTO</t>
  </si>
  <si>
    <t>INSIGNIFICANTE</t>
  </si>
  <si>
    <t>MENOR</t>
  </si>
  <si>
    <t>MAYOR</t>
  </si>
  <si>
    <t>CATASTROFICO</t>
  </si>
  <si>
    <t>Tecnologías</t>
  </si>
  <si>
    <t>Procesos de Comunicación</t>
  </si>
  <si>
    <t>FRANCISCO ANTORIO URIBE GOMEZ</t>
  </si>
  <si>
    <t>ORLANDO CAÑAS MORENO</t>
  </si>
  <si>
    <t>JAIRO ORDILIO TORRES MORENO</t>
  </si>
  <si>
    <t>YETSIKA NATALIA VILLA MONTES</t>
  </si>
  <si>
    <t>CARLOS HUMBERTO MONTOYA NAVARRETE</t>
  </si>
  <si>
    <t>LABORATORIO_GENÉTICA_MÉDICA</t>
  </si>
  <si>
    <t>LABORATORIO_AGUAS_ALIMENTOS</t>
  </si>
  <si>
    <t xml:space="preserve">LABORATORIO_ENSAYOS_NO_DESTRUCTIVOS_DESTRUCTIVOS </t>
  </si>
  <si>
    <t>LABORATORIO_ENSAYOS_PARA_EQUIPO_DE_AIRE_ACONDICIONADO</t>
  </si>
  <si>
    <t>LABORATORIO_DE_METROOLOGIA_DE_VARIABLES_ELECTRICAS</t>
  </si>
  <si>
    <t>MARCELA BOTERO ARBELAEZ</t>
  </si>
  <si>
    <t>JOSE LUIS TRISTANCHO REYES</t>
  </si>
  <si>
    <t>ALVARO HERNAN RESTREPO VICTORIA</t>
  </si>
  <si>
    <t>DIEGO PAREDES CUERVO</t>
  </si>
  <si>
    <t>GRUPO_INVESTIGACIÓN_AGUAS_SANEAMIENTO</t>
  </si>
  <si>
    <t>FACTOR</t>
  </si>
  <si>
    <t>INTERNO</t>
  </si>
  <si>
    <t>EXTERNO</t>
  </si>
  <si>
    <t>Económicos</t>
  </si>
  <si>
    <t>AREAS INVOLUCRADAS EN EL MANEJO</t>
  </si>
  <si>
    <t>SI</t>
  </si>
  <si>
    <t>NO</t>
  </si>
  <si>
    <t>NO REQUIERE</t>
  </si>
  <si>
    <t>VOLUNTARIO</t>
  </si>
  <si>
    <t>Tipo</t>
  </si>
  <si>
    <t>Acción</t>
  </si>
  <si>
    <t>Áreas involucradas</t>
  </si>
  <si>
    <t>CUMPLIMIENTO_PARCIAL</t>
  </si>
  <si>
    <t>NO_CUMPLIDA</t>
  </si>
  <si>
    <t>Fecha de finalización de la acción</t>
  </si>
  <si>
    <t>VULNERABILIDAD
(Riesgo residual)</t>
  </si>
  <si>
    <t>META</t>
  </si>
  <si>
    <t>No_existen</t>
  </si>
  <si>
    <t>LABORATORIO_ENSAYOS_PARA_EQUIPOS_ACONDICIONADORES_DE_AIRE</t>
  </si>
  <si>
    <t>ENRIQUE DEMESIO CASTAÑO ARIAS</t>
  </si>
  <si>
    <t>ALEXANDER MOLINA CABRERA</t>
  </si>
  <si>
    <t>OBJETIVOS</t>
  </si>
  <si>
    <t>ACCIONES</t>
  </si>
  <si>
    <t>NIVELES DE EXPOSICION</t>
  </si>
  <si>
    <t>RESPONSABLE</t>
  </si>
  <si>
    <t>UNIDAD ASOCIADA</t>
  </si>
  <si>
    <t>LIDER</t>
  </si>
  <si>
    <t>UNIDADES ORGANIZACIONALES ASOCIADAS A PROCESOS</t>
  </si>
  <si>
    <t>FACULTADES ASOCIADAS A PROCESOS</t>
  </si>
  <si>
    <t>LABORATORIO ASOCIADOS A PROCESOS</t>
  </si>
  <si>
    <t>Oportuno</t>
  </si>
  <si>
    <t>RESPONSABILIDAD</t>
  </si>
  <si>
    <t>No asignado</t>
  </si>
  <si>
    <t>Asignado</t>
  </si>
  <si>
    <t>No oportuno</t>
  </si>
  <si>
    <t>PERIODICIDAD</t>
  </si>
  <si>
    <t>EVAL_PERIODICIDAD</t>
  </si>
  <si>
    <t>Anual</t>
  </si>
  <si>
    <t>Semestral</t>
  </si>
  <si>
    <t>Trimestral</t>
  </si>
  <si>
    <t>Bimestral</t>
  </si>
  <si>
    <t>Mensual</t>
  </si>
  <si>
    <t>Quincenal</t>
  </si>
  <si>
    <t>Semanal</t>
  </si>
  <si>
    <t>Diaria</t>
  </si>
  <si>
    <t>No definida</t>
  </si>
  <si>
    <t>NIVEL</t>
  </si>
  <si>
    <t>VALOR</t>
  </si>
  <si>
    <t>Descripción del Control Existente
(Máximo 3 controles)</t>
  </si>
  <si>
    <t xml:space="preserve">Descripción </t>
  </si>
  <si>
    <t>1</t>
  </si>
  <si>
    <t>EFECTIVIDAD</t>
  </si>
  <si>
    <t>Aplicados_Confiables_No_Documentados</t>
  </si>
  <si>
    <t>Aplicados_Confiables_Documentados</t>
  </si>
  <si>
    <t>Aplicativo / software</t>
  </si>
  <si>
    <t>NIVEL_AUTOMAT</t>
  </si>
  <si>
    <t>Manual</t>
  </si>
  <si>
    <t>Semiautomatico</t>
  </si>
  <si>
    <t>Automatico</t>
  </si>
  <si>
    <t>Confiables_No_aplicados</t>
  </si>
  <si>
    <t>OEC</t>
  </si>
  <si>
    <t>UNIDAD ORGANIZACIONALQUE DILIGENCIA EL MAPA DE RIESGO</t>
  </si>
  <si>
    <t>ORGANISMO DE EVALUACION DE LA CONFORMIDAD (Laboratorios de ensayo, calibración y QLCT) QUE DILIGENCIA EL MAPA DE RIESGO</t>
  </si>
  <si>
    <t>Calificación</t>
  </si>
  <si>
    <t>2</t>
  </si>
  <si>
    <t>3 - 4</t>
  </si>
  <si>
    <t>5</t>
  </si>
  <si>
    <r>
      <rPr>
        <b/>
        <sz val="8"/>
        <rFont val="Calibri"/>
        <family val="2"/>
        <scheme val="minor"/>
      </rPr>
      <t xml:space="preserve">Control Inexistente: </t>
    </r>
    <r>
      <rPr>
        <sz val="8"/>
        <rFont val="Calibri"/>
        <family val="2"/>
        <scheme val="minor"/>
      </rPr>
      <t>Cuando no existe el control.</t>
    </r>
  </si>
  <si>
    <r>
      <rPr>
        <b/>
        <sz val="8"/>
        <rFont val="Calibri"/>
        <family val="2"/>
        <scheme val="minor"/>
      </rPr>
      <t xml:space="preserve">Control Fuerte:  </t>
    </r>
    <r>
      <rPr>
        <sz val="8"/>
        <rFont val="Calibri"/>
        <family val="2"/>
        <scheme val="minor"/>
      </rPr>
      <t>Se considera que el diseño del control es adecuado y por tanto es eficaz para mitigar o prevenir el riesgo, por lo tanto es efectivo.</t>
    </r>
  </si>
  <si>
    <r>
      <rPr>
        <b/>
        <sz val="8"/>
        <rFont val="Calibri"/>
        <family val="2"/>
        <scheme val="minor"/>
      </rPr>
      <t xml:space="preserve">Control Débil:  </t>
    </r>
    <r>
      <rPr>
        <sz val="8"/>
        <rFont val="Calibri"/>
        <family val="2"/>
        <scheme val="minor"/>
      </rPr>
      <t>El control no ha sido diseñado adecuadamente y su eficacia no es confiable para mitigar o prevenir el riesgo, por lo tanto no es Efectivo.</t>
    </r>
  </si>
  <si>
    <t>La calificación del control resulta del promedio ponderado de las caracteristicas de la evaluación de los controles asociados al riesgo</t>
  </si>
  <si>
    <t>GRAVE
Riesgos con calificación superior o igual a 36</t>
  </si>
  <si>
    <t>LEVE
Riesgos con calificación inferior o igual a 10</t>
  </si>
  <si>
    <r>
      <rPr>
        <b/>
        <sz val="8"/>
        <rFont val="Calibri"/>
        <family val="2"/>
        <scheme val="minor"/>
      </rPr>
      <t xml:space="preserve">Control Aceptable: </t>
    </r>
    <r>
      <rPr>
        <sz val="8"/>
        <rFont val="Calibri"/>
        <family val="2"/>
        <scheme val="minor"/>
      </rPr>
      <t>Se considera que el diseño de control es adecuado, sin embargo su eficacia tiene un nivel de confianza medio para mitigar o prevenir el riesgo, sigue siendo efectivo.</t>
    </r>
  </si>
  <si>
    <t>MODERADO
Riesgos con calificación entre 12 y 32</t>
  </si>
  <si>
    <t>UNIDAD RESPONSABLE QUE DILIGENCIA EL MAPA DE RIESGO</t>
  </si>
  <si>
    <t>Regularmente_confiables</t>
  </si>
  <si>
    <t>Software/aplicativo asociado</t>
  </si>
  <si>
    <t>Responsable (Cargo)</t>
  </si>
  <si>
    <t>Propósito</t>
  </si>
  <si>
    <t>Calificación  Efectividad</t>
  </si>
  <si>
    <t>Propósito de control</t>
  </si>
  <si>
    <t>CALIFICACIÓN DEL CONTROL</t>
  </si>
  <si>
    <t>FÓRMULA</t>
  </si>
  <si>
    <t>GESTIÓN_AMBIENTAL (VICERRECTORIA INVESTIGACIONES, INNOVACIÓN Y EXTENSIÓN)</t>
  </si>
  <si>
    <t>Se hará a través del formato "seguimiento", y podrá ser realizada a través de procesos de autoevaluación, auditorías de calidad, evaluación de la Oficina de Control y auditorías externas por parte de organismo certificadores, entes de control u otro que lo requiera.</t>
  </si>
  <si>
    <t>Cargo Planta /
Transitorio / 
Contratista</t>
  </si>
  <si>
    <t xml:space="preserve">Estado del Control </t>
  </si>
  <si>
    <t>CARLOS FERNANDO CASTAÑO MONTOYA</t>
  </si>
  <si>
    <t>Fortalecer la relación de la Universidad con sus egresados, a través de la participación en el desarrollo de actividades que permitan la retroalimentación, el seguimiento continuo y sistemático y el desarrollo de un portafolio de servicios y beneficios acordes al entorno laboral y social.</t>
  </si>
  <si>
    <t>Nivel De Automatización</t>
  </si>
  <si>
    <t xml:space="preserve">Responsabilidad </t>
  </si>
  <si>
    <t>DISEÑO DEL CONTROL
(40%)</t>
  </si>
  <si>
    <t>EFICACIA
(60%)</t>
  </si>
  <si>
    <t>Periodicidad de aplicación</t>
  </si>
  <si>
    <r>
      <t xml:space="preserve">IMPACTO: </t>
    </r>
    <r>
      <rPr>
        <sz val="8"/>
        <rFont val="Calibri"/>
        <family val="2"/>
        <scheme val="minor"/>
      </rPr>
      <t>Forma en la cual el riesgo afecta los resultados del proceso (se asocia las consecuencias)</t>
    </r>
  </si>
  <si>
    <t>Para el analisis de riesgos se recomienda el uso de la hoja nombrada como ESCALA</t>
  </si>
  <si>
    <r>
      <t xml:space="preserve">Nota: </t>
    </r>
    <r>
      <rPr>
        <sz val="8"/>
        <rFont val="Calibri"/>
        <family val="2"/>
        <scheme val="minor"/>
      </rPr>
      <t xml:space="preserve">Cada proceso deberá individualizar la escala de calificación del riesgo basado en información objetiva y/o datos históricos.
Para el analisis de riesgos se recomienda el uso de la hoja nombrada como ESCALA
</t>
    </r>
  </si>
  <si>
    <r>
      <rPr>
        <b/>
        <sz val="8"/>
        <rFont val="Calibri"/>
        <family val="2"/>
        <scheme val="minor"/>
      </rPr>
      <t>Evaluacion del diseño:</t>
    </r>
    <r>
      <rPr>
        <sz val="8"/>
        <rFont val="Calibri"/>
        <family val="2"/>
        <scheme val="minor"/>
      </rPr>
      <t xml:space="preserve">
 -  Nivel de automatizacion   se define si el control es Automático (soportado en aplicativos),  Semiautomatico (Soportado en hojas de calculo o bases de datos),  manua (no tiene mediación de TIC)
 - Responsabiidad frente al control:  se define si el control esta asignado a un cargo especifico.
- Periodicidad del Control:  se evalua si el control es oportuno de acuerdo a la probabilidad del riesgos y las causas asociadas.
-  Propósito del control :  se define si el control es Detectivo (se diseñan para identificar si resultados indeseables han ocurrido después de un acontecimiento) o 
Preventivo (están diseñados para evitar o limitar la posibilidad de materialización de un riesgo)</t>
    </r>
  </si>
  <si>
    <r>
      <rPr>
        <b/>
        <sz val="8"/>
        <rFont val="Calibri"/>
        <family val="2"/>
        <scheme val="minor"/>
      </rPr>
      <t>Evaluacion de la eficacia:</t>
    </r>
    <r>
      <rPr>
        <sz val="8"/>
        <rFont val="Calibri"/>
        <family val="2"/>
        <scheme val="minor"/>
      </rPr>
      <t xml:space="preserve">
- No existe
- Regularmente confiables
-Confiables, No aplicados
- Aplicados, confiables, No documentados
-Aplicados, confiables documentados</t>
    </r>
  </si>
  <si>
    <t xml:space="preserve">Efectividad </t>
  </si>
  <si>
    <t xml:space="preserve">De acuerdo a los nivel de exposición del riesgo, se establecerá si corresponde: </t>
  </si>
  <si>
    <t>-  Plan de mitigación, para lo cual deberá  emplear el formato de Plan de mitigación</t>
  </si>
  <si>
    <t>- Recursos asignados en el presupuesto
- Relación costo - beneficio
- Accion que conlleve a "Compartir" se deberá concertar previamente con la dependencia involucrada.
- Accion que conlleve a "Transferir" se deberá concertar previamiente con la entidad involucrada y contar con las autorizaciones administrativas pertinentes.</t>
  </si>
  <si>
    <t>FACULTAD_DE_CIENCIAS_EMPRESARIALES</t>
  </si>
  <si>
    <t>Versión</t>
  </si>
  <si>
    <t>Fecha</t>
  </si>
  <si>
    <t>Página</t>
  </si>
  <si>
    <t>PILAR PDI</t>
  </si>
  <si>
    <t>EXCELENCIA_ACADÉMICA_PARA_LA_FORMACIÓN_INTEGRAL</t>
  </si>
  <si>
    <t>CREACIÓN_GESTIÓN_Y_TRANSFERENCIA_DEL_CONOCIMIENTO</t>
  </si>
  <si>
    <t>GESTIÓN_DEL_CONTEXTO_Y_VISIBILIDAD_NACIONAL_E_INTERNACIONAL</t>
  </si>
  <si>
    <t>FRANCISCO ANTONIO URIBE GÓMEZ</t>
  </si>
  <si>
    <t>GESTIÓN_Y_SOSTENIBILIDAD_INSTITUCIONAL</t>
  </si>
  <si>
    <t>BIENESTAR_INSTITUCIONAL_CALIDAD_DE_VIDA_E_INCLUSIÓN_EN_CONTEXTOS_UNIVERSITARIOS</t>
  </si>
  <si>
    <t>Transformar los procesos educativos  para la  consolidación de  una cultura institucional orientada a la calidad y excelencia académica.</t>
  </si>
  <si>
    <t>Fomentar  y fortalecer la Creación, Gestión y transferencia del conocimiento.</t>
  </si>
  <si>
    <t>Fortalecer la gestión del contexto para lograr mayor impacto y visibilidad regional, nacional e internacional.</t>
  </si>
  <si>
    <t>Administrar y gestionar los recursos físicos, ambientales, tecnológicos, humanos y financieros orientados al desarrollo y la sostenibilidad institucional.</t>
  </si>
  <si>
    <t>Contribuir a la formación integral,  el desarrollo social e intercultural y el acompañamiento integral, así como promover el ejercicio colectivo de la responsabilidad social aportando al mejoramiento de la calidad de vida de la comunidad universitaria.</t>
  </si>
  <si>
    <t>OBJETIVO</t>
  </si>
  <si>
    <t>Cuatrimestral</t>
  </si>
  <si>
    <t>ADMISIONES_REGISTRO_Y_CONTROL_ACADÉMICO</t>
  </si>
  <si>
    <t>GESTIÓN_DEL_TALENTO_HUMANO</t>
  </si>
  <si>
    <t>GESTIÓN_DE_TECNOLOGÍAS_INFORMÁTICAS_Y_SISTEMAS_DE_INFORMACIÓN</t>
  </si>
  <si>
    <t>RECURSOS_INFORMÁTICOS_Y_EDUCATIVOS_CRIE</t>
  </si>
  <si>
    <t>GLORIA INÉS HINCAPIÉ</t>
  </si>
  <si>
    <t>LABORATORIO_DE_METROLOGIA_DE_VARIABLES_ELECTRICAS</t>
  </si>
  <si>
    <t>JUAN PABLO TRUJILLO LEMUS</t>
  </si>
  <si>
    <t>CECILIA LUCA ESCOBAR VEKEMAN</t>
  </si>
  <si>
    <t>GIOVANNI GARCÍA CASTRO</t>
  </si>
  <si>
    <t>VALENTINA KALLEWAARD ECHEVERRI</t>
  </si>
  <si>
    <t>CAROLINA CUARTAS</t>
  </si>
  <si>
    <t>Una vez ubicados los riesgos en la matriz de riesgos inherente, se evaluan el dissño y la eficacia de los controles asociados a los riesgos, con el fin de determinar la posición del riesgo en la matriz de riesgo residual.</t>
  </si>
  <si>
    <t>El riesgo residual resulta de cruzar el resultado de la matriz de riesgo inherente con la efectividad de los controles asociados al riesgo identificado</t>
  </si>
  <si>
    <t xml:space="preserve">-  Acciones preventivas de acuerdo al tipo de tratamiento, para lo cual deberá  seguir el procedimiento de toma de acciones código SGC-PRO-006 </t>
  </si>
  <si>
    <t>Se deberá implementar inmediatamente las acciones preventivas que conlleven a evitar, reducir, transferir o compartir el riesgo de acuerdo al procedimiento de toma de acciones SGC-PRO-006 del Sistema Integral de Gestión.
Las acciones preventivas tomadas deberán conllevar a implementar nuevos controles que prevengan la materialización del riesgo y a mitigar el impacto.
Se debe implementar el plan de mitigación frente a a estos riesgos.</t>
  </si>
  <si>
    <t>Se deberá implementaracciones preventivas que conlleven a reducir, transferir o compartir el riesgo de acuerdo al procedimiento de toma de acciones SGC-PRO-006 del Sistema Integral de Gestión. 
Se deberá implementar acciones preventivas que conlleven a mejorar el diseño o eficacia de los controles existentes. 
La implementación de un plan de mitigación estará sujeto a las necesidades del usuario de la metodología</t>
  </si>
  <si>
    <t>DEFINICIÓN</t>
  </si>
  <si>
    <t>Caída de redes</t>
  </si>
  <si>
    <t>Daño de equipos</t>
  </si>
  <si>
    <t>Eventos relacionados con la infraestructura física de la entidad.</t>
  </si>
  <si>
    <t>Derrumbes</t>
  </si>
  <si>
    <t>Incendios</t>
  </si>
  <si>
    <t>Inundaciones</t>
  </si>
  <si>
    <t>Daños a activos fijos</t>
  </si>
  <si>
    <t>Medio  Ambientales</t>
  </si>
  <si>
    <t>RECURSOS_INFORMÁTICOS_EDUCATIVOS</t>
  </si>
  <si>
    <t>VICERRECTORIA_ADMINISTRATIVA_FINANCIERA</t>
  </si>
  <si>
    <t>VICERRECTORÍA_DE_RESPONSABILIDAD_SOCIAL_BIENESTAR_UNIVERSITARIO</t>
  </si>
  <si>
    <t>VICERRECTORÍA_INVESTIGACIÓN_INNOVACIÓN_EXTENSIÓN</t>
  </si>
  <si>
    <t>VICERRECTORÍA_RESPONSABILIDAD_SOCIAL_Y_BIENESTAR_UNIVERSITARIO</t>
  </si>
  <si>
    <t>VICERRECTORÍA_INVESTIGACIONES_INNOVACIÓN_Y_EXTENSIÓN</t>
  </si>
  <si>
    <t>UNIDAD ORGANIZACIONAL/ ÁREA</t>
  </si>
  <si>
    <t>NOMBRE DEL PROCESO O PILAR DEL PDI</t>
  </si>
  <si>
    <t>MAPA INSTITUCIONAL</t>
  </si>
  <si>
    <t>INTITUCIONAL</t>
  </si>
  <si>
    <t>RESPONSABLE APROBACIÓN DEL RIESGO</t>
  </si>
  <si>
    <t>VICERRECTORÍA_ACADÉMICA_PDI</t>
  </si>
  <si>
    <t>VICERRECTORÍA_INVESTIGACIONES_INNOVACIÓN_Y_EXTENSIÓN_PDI</t>
  </si>
  <si>
    <t>PLANEACIÓN_PDI</t>
  </si>
  <si>
    <t>VICERRECTORÍA_RESPONSABILIDAD_SOCIAL_Y_BIENESTAR_UNIVERSITARIO_PDI</t>
  </si>
  <si>
    <t>NOMBRES PDI</t>
  </si>
  <si>
    <t>VICERRECTORÍA_ADMINISTRATIVA_FINANCIERA_PDI</t>
  </si>
  <si>
    <t>LEONEAL ARIAS MONTOYA</t>
  </si>
  <si>
    <t>LEONEL ARIAS MONTOYA</t>
  </si>
  <si>
    <t>FACULTAD_MECÁNICA_APLICADA</t>
  </si>
  <si>
    <t>EDGAR ALONSON SAZALAR MARIN</t>
  </si>
  <si>
    <t>EDGAR ALONSO SALAZAR MARÍN</t>
  </si>
  <si>
    <t>JORGE AUGUSTO MONTOYA ARANGO</t>
  </si>
  <si>
    <t>JUAN MAURICIO CASTAÑO ROJAS</t>
  </si>
  <si>
    <t>CUMPLIMIENTO_TOTAL</t>
  </si>
  <si>
    <t>Pendiente Evaluación de eficacia</t>
  </si>
  <si>
    <t>Sin evaluación de eficiacia por no cumplimiento de la acción</t>
  </si>
  <si>
    <t>Eficaz</t>
  </si>
  <si>
    <t>No eficaz</t>
  </si>
  <si>
    <t>PRIORIDAD
INICIAL 
(Riesgo inherente)</t>
  </si>
  <si>
    <t>CLASE_RIESGO</t>
  </si>
  <si>
    <t>Seguridad_y_Salud_en_el_Trabajo</t>
  </si>
  <si>
    <t>LAFT-Canales</t>
  </si>
  <si>
    <t>LAFT - Ususarios</t>
  </si>
  <si>
    <t>LAFT - Servicios</t>
  </si>
  <si>
    <t>Contagio</t>
  </si>
  <si>
    <t>Fiscal</t>
  </si>
  <si>
    <t>Soborno</t>
  </si>
  <si>
    <t>Conflico de intereses</t>
  </si>
  <si>
    <t>Fraude</t>
  </si>
  <si>
    <t>Conflico_de_intereses</t>
  </si>
  <si>
    <t>OMAIRA CRUZ MONCADA</t>
  </si>
  <si>
    <t>RUBER NEL GARCÍA ANGULO</t>
  </si>
  <si>
    <t>LUIS FERNANDO GAVIRIA TRUJILLO</t>
  </si>
  <si>
    <t>LAURA DANIELA BUITRAGO CALVO</t>
  </si>
  <si>
    <t>MAURICIO HOLGUÍN LONDOÑO</t>
  </si>
  <si>
    <t>MARIA TERESA VELEZ</t>
  </si>
  <si>
    <t>CONTROL_DISCIPLINARIO_INTERNO</t>
  </si>
  <si>
    <t>GESTIÓN_DISCIPLINARIA</t>
  </si>
  <si>
    <t>FECHA DE SEGUIMIENTO 1</t>
  </si>
  <si>
    <r>
      <t xml:space="preserve">Clase: </t>
    </r>
    <r>
      <rPr>
        <sz val="8"/>
        <rFont val="Calibri"/>
        <family val="2"/>
        <scheme val="minor"/>
      </rPr>
      <t xml:space="preserve">determine qué clase de riesgo es el identificado, de acuerdo a la siguiente clasificación: Estratégico, Imagen, Operacional, Financiero, Contable,  Cumplimiento, Tecnología, Información,  Corrupción,  Ambiental, Derechos Humanos, Contagio, Fiscales, Soborno, Conflicto de intereses, Fraude. </t>
    </r>
  </si>
  <si>
    <t>1  de 4</t>
  </si>
  <si>
    <t>1313-SIG-F13-01</t>
  </si>
  <si>
    <t>FACTOR DE RIESGO</t>
  </si>
  <si>
    <t>SELECCIONE FUENTE GENERADORA DEL EVENTO</t>
  </si>
  <si>
    <t>DESCRIPCIÓN DEL TIPO DE FACTOR DE RIESGO</t>
  </si>
  <si>
    <t>TIPOLOGIA</t>
  </si>
  <si>
    <t>¿QUÉ? 
IMPACTO</t>
  </si>
  <si>
    <t>¿CÓMO?
CAUSA INMEDIATA 
(Iniciar con la palabra 
por)</t>
  </si>
  <si>
    <t>¿PORQUÉ?
CAUSA RAÍZ
(Iniciar con 
debido a/a causa de)</t>
  </si>
  <si>
    <t>DESCRIPCIÓN DEL RIESGO</t>
  </si>
  <si>
    <t>Preventivo</t>
  </si>
  <si>
    <t>Riesgo</t>
  </si>
  <si>
    <t>Ejecución_administración_de_procesos</t>
  </si>
  <si>
    <t>Transacción_u_Operación_aplica_para_LA_FT_FP</t>
  </si>
  <si>
    <t>Talento_Humano</t>
  </si>
  <si>
    <t>Evento_externo</t>
  </si>
  <si>
    <t>Falta de aplicación de los procedimientos</t>
  </si>
  <si>
    <t>Contrapartes de la entidad (naturales o jurídicas)</t>
  </si>
  <si>
    <t>Fraude interno</t>
  </si>
  <si>
    <t>Fraude Externo</t>
  </si>
  <si>
    <t>Falta segregación de funciones</t>
  </si>
  <si>
    <t xml:space="preserve">Productos (bienes o servicios) que oferta/requiere </t>
  </si>
  <si>
    <t>Caída de sistemas de información y aplicaciones</t>
  </si>
  <si>
    <t>Suplantación de identidad</t>
  </si>
  <si>
    <t>Errores de grabación, autorización</t>
  </si>
  <si>
    <t>Canales utilizados para la operación</t>
  </si>
  <si>
    <t xml:space="preserve">Gestión inadecuada de conflicto de Intereses </t>
  </si>
  <si>
    <t>Asalto a la oficina</t>
  </si>
  <si>
    <t>Errores en cálculos para pagos internos y externos</t>
  </si>
  <si>
    <t>Jurisdicciones (nacional o territorial)</t>
  </si>
  <si>
    <t>Errores en hardware o software</t>
  </si>
  <si>
    <t>Atentados, vandalismo, orden público</t>
  </si>
  <si>
    <t>Falta de supervisión o interventoría</t>
  </si>
  <si>
    <t>Errores en programas</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</si>
  <si>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</si>
  <si>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</si>
  <si>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</si>
  <si>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</si>
  <si>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Ejecución_administración_de_procesos_</t>
  </si>
  <si>
    <t>Descripción</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</si>
  <si>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</si>
  <si>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Eventos relacionados con transacciones y Operaciones realizadas por un cliente o usuario, que accede o entrega un bien o servicio a la entidad, a través de los canales dispuestos y en una jurisdicción específica.</t>
  </si>
  <si>
    <t>Eventos relacionados con las conductas o comportamientos de los empleados que afectan la Integridad Pública</t>
  </si>
  <si>
    <t>Eventos relacionados con la infraestructura tecnológica de la entidad.</t>
  </si>
  <si>
    <t>Eventos por situaciones externas que afectan la entidad.</t>
  </si>
  <si>
    <t>TIPOLOGÍA</t>
  </si>
  <si>
    <t>Gestión</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</si>
  <si>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</si>
  <si>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</si>
  <si>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</si>
  <si>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</si>
  <si>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</si>
  <si>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</si>
  <si>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pérdida económica</t>
  </si>
  <si>
    <t>Posibilidad de afectación reputacional</t>
  </si>
  <si>
    <t>Posibilidad  de efecto dañoso sobre bienes de uso público</t>
  </si>
  <si>
    <t>Posibilidad de perdida de confidencialidad</t>
  </si>
  <si>
    <t>Posibilidad de pérdida reputacional</t>
  </si>
  <si>
    <t>Posibilidad de afectación económica y reputacional</t>
  </si>
  <si>
    <t>Posibilidad  de efecto dañoso sobre bienes de uso fiscal</t>
  </si>
  <si>
    <t>Posibilidad de perdida de disponibilidad</t>
  </si>
  <si>
    <t>Posibilidad de pérdida económica y reputacional</t>
  </si>
  <si>
    <t>Posibilidad  de efecto dañoso sobre el interes patrimonial</t>
  </si>
  <si>
    <t>Tecnología_</t>
  </si>
  <si>
    <t>Talento_Humano_</t>
  </si>
  <si>
    <t>Transacción_u_Operación_aplica_para_LA_FT_FP_</t>
  </si>
  <si>
    <t>Descripción de la periodicidad</t>
  </si>
  <si>
    <t>Medición
Segundo seguimiento</t>
  </si>
  <si>
    <t>Medición
Primer seguimiento</t>
  </si>
  <si>
    <t>Análisis de la medición
Primer seguimiento</t>
  </si>
  <si>
    <t>Análisis de la medición
Segundo seguimiento</t>
  </si>
  <si>
    <t>Análisis de la aplicación del control existente Primer seguimiento</t>
  </si>
  <si>
    <t>Análisis de la aplicación del control existente Segundo seguimiento</t>
  </si>
  <si>
    <t>Análisis de cumplimiento de la acción
Primer Seguimiento</t>
  </si>
  <si>
    <t>Analisis de la eficacia de la acción
Primer Seguimiento</t>
  </si>
  <si>
    <t>SITUACIÓN DEL RIESGO LUEGO DEL   PRIMER SEGUIMIENTO</t>
  </si>
  <si>
    <t>Formula</t>
  </si>
  <si>
    <t>SITUACIÓN DEL RIESGO LUEGO DEL  SEGUNDO SEGUIMIENTO</t>
  </si>
  <si>
    <t xml:space="preserve">Ejecución administración de procesos </t>
  </si>
  <si>
    <t xml:space="preserve">Transacción u Operación aplica para LA FT FP </t>
  </si>
  <si>
    <t xml:space="preserve">Talento Humano </t>
  </si>
  <si>
    <t xml:space="preserve">Tecnología </t>
  </si>
  <si>
    <t xml:space="preserve">Infraestructura </t>
  </si>
  <si>
    <t xml:space="preserve">Evento_externo </t>
  </si>
  <si>
    <t>Eventos relacionados con las conductas o comportamientos de los empleados que afectan la Integridad Pública.</t>
  </si>
  <si>
    <t>Factores de Riesgos</t>
  </si>
  <si>
    <t>FACTOR Y DESCRIPCIÓN</t>
  </si>
  <si>
    <t>Análisis de cumplimiento de la acción
Segundo Seguimiento</t>
  </si>
  <si>
    <r>
      <t>5. ALTA</t>
    </r>
    <r>
      <rPr>
        <sz val="8"/>
        <rFont val="Calibri"/>
        <family val="2"/>
        <scheme val="minor"/>
      </rPr>
      <t>:  La actividad que conlleva el riesgo se ejecuta más de 5000 veces por año</t>
    </r>
  </si>
  <si>
    <r>
      <t>4. MEDIA ALTA</t>
    </r>
    <r>
      <rPr>
        <sz val="8"/>
        <rFont val="Calibri"/>
        <family val="2"/>
        <scheme val="minor"/>
      </rPr>
      <t>:  La actividad que conlleva el riesgo se ejecuta más de 500 veces al año y máximo 5000 veces por año</t>
    </r>
  </si>
  <si>
    <r>
      <t>3. MEDIA</t>
    </r>
    <r>
      <rPr>
        <sz val="8"/>
        <rFont val="Calibri"/>
        <family val="2"/>
        <scheme val="minor"/>
      </rPr>
      <t>: La actividad que conlleva el riesgo se ejecuta de 25 a 500 veces por año</t>
    </r>
  </si>
  <si>
    <r>
      <t>2. MEDIO BAJA</t>
    </r>
    <r>
      <rPr>
        <sz val="8"/>
        <rFont val="Calibri"/>
        <family val="2"/>
        <scheme val="minor"/>
      </rPr>
      <t>:  La actividad que conlleva el riesgo se ejecuta de
 3 a 24 veces por año</t>
    </r>
  </si>
  <si>
    <r>
      <t>1. BAJA</t>
    </r>
    <r>
      <rPr>
        <sz val="8"/>
        <rFont val="Calibri"/>
        <family val="2"/>
        <scheme val="minor"/>
      </rPr>
      <t xml:space="preserve">:  La actividad que conlleva el riesgo se ejecuta como máximos 2 veces por año </t>
    </r>
  </si>
  <si>
    <r>
      <t>5. ALTO</t>
    </r>
    <r>
      <rPr>
        <sz val="8"/>
        <rFont val="Calibri"/>
        <family val="2"/>
        <scheme val="minor"/>
      </rPr>
      <t>: El riesgo afecta la imagen de la entidad a nivel nacional, con efecto publicitario sostenido a nivel país</t>
    </r>
  </si>
  <si>
    <r>
      <t>4. MEDIO  ALTO</t>
    </r>
    <r>
      <rPr>
        <sz val="8"/>
        <rFont val="Calibri"/>
        <family val="2"/>
        <scheme val="minor"/>
      </rPr>
      <t>: El riesgo afecta la imagen de la entidad con efecto publicitario sostenido a nivel de sector educación, nivel departamental o municipal.</t>
    </r>
  </si>
  <si>
    <r>
      <t>3. MEDIO</t>
    </r>
    <r>
      <rPr>
        <sz val="8"/>
        <rFont val="Calibri"/>
        <family val="2"/>
        <scheme val="minor"/>
      </rPr>
      <t>: El riesgo afecta la imagen de la entidad con algunos usuarios de relevancia frente al logro de los objetivos.</t>
    </r>
  </si>
  <si>
    <r>
      <t>2. MEDIO BAJO</t>
    </r>
    <r>
      <rPr>
        <sz val="8"/>
        <rFont val="Calibri"/>
        <family val="2"/>
        <scheme val="minor"/>
      </rPr>
      <t>: El riesgo afecta la imagen de la entidad a nivel interno, de conocimiento general, del comité directivo y/o consejo superior.</t>
    </r>
  </si>
  <si>
    <r>
      <t>1. BAJO</t>
    </r>
    <r>
      <rPr>
        <sz val="8"/>
        <rFont val="Calibri"/>
        <family val="2"/>
        <scheme val="minor"/>
      </rPr>
      <t>: El riesgo afecta la imagen de algún área de la entidad.</t>
    </r>
  </si>
  <si>
    <t>1  de 5</t>
  </si>
  <si>
    <t>2 de 5</t>
  </si>
  <si>
    <t>1313-SIG-F13</t>
  </si>
  <si>
    <t>4 de 5</t>
  </si>
  <si>
    <t>5 de 5</t>
  </si>
  <si>
    <t>SISTEMA INTEGRAL DE GESTIÓN</t>
  </si>
  <si>
    <t>FORMATO</t>
  </si>
  <si>
    <t>SISTEMA INTREGAL DE GESTIÓN</t>
  </si>
  <si>
    <t>MATRIZ DE RIESGOS (VALORACIÓN DEL RIESGO)</t>
  </si>
  <si>
    <t>MATRIZ DE RIESGOS (IDENTIFICACIÓN DEL RIESGO)</t>
  </si>
  <si>
    <t>MATRIZ DE RIESGOS (1er. Seguimiento)</t>
  </si>
  <si>
    <t>MATRIZ DE RIESGOS (2do. Seguimiento)</t>
  </si>
  <si>
    <t>¿PORQUÉ?
CAUSA RAÍZ
(Iniciar con: debido a/a causa de)</t>
  </si>
  <si>
    <t>¿CÓMO?
CAUSA INMEDIATA 
(Iniciar con la palabra: por)</t>
  </si>
  <si>
    <t>AFECTACIÓN REPUTACIONAL</t>
  </si>
  <si>
    <r>
      <t xml:space="preserve">La actividad que conlleva el riesgo se ejecuta más de </t>
    </r>
    <r>
      <rPr>
        <b/>
        <sz val="11"/>
        <rFont val="Calibri"/>
        <family val="2"/>
        <scheme val="minor"/>
      </rPr>
      <t>5000 veces por año</t>
    </r>
  </si>
  <si>
    <r>
      <t xml:space="preserve">La actividad que conlleva el riesgo se ejecuta más de </t>
    </r>
    <r>
      <rPr>
        <b/>
        <sz val="11"/>
        <rFont val="Calibri"/>
        <family val="2"/>
        <scheme val="minor"/>
      </rPr>
      <t>500 veces al año y máximo 5000 veces por año</t>
    </r>
  </si>
  <si>
    <r>
      <t xml:space="preserve">La actividad que conlleva el riesgo se ejecuta de </t>
    </r>
    <r>
      <rPr>
        <b/>
        <sz val="11"/>
        <rFont val="Calibri"/>
        <family val="2"/>
        <scheme val="minor"/>
      </rPr>
      <t>25 a 500 veces por año</t>
    </r>
  </si>
  <si>
    <r>
      <t xml:space="preserve">La actividad que conlleva el riesgo se ejecuta de
 </t>
    </r>
    <r>
      <rPr>
        <b/>
        <sz val="11"/>
        <rFont val="Calibri"/>
        <family val="2"/>
        <scheme val="minor"/>
      </rPr>
      <t>3 a 24 veces por año</t>
    </r>
  </si>
  <si>
    <r>
      <t xml:space="preserve">La actividad que conlleva el riesgo se ejecuta como </t>
    </r>
    <r>
      <rPr>
        <b/>
        <sz val="11"/>
        <rFont val="Calibri"/>
        <family val="2"/>
        <scheme val="minor"/>
      </rPr>
      <t xml:space="preserve">máximos 2 veces por año </t>
    </r>
  </si>
  <si>
    <r>
      <t xml:space="preserve">El riesgo afecta la imagen de la entidad a </t>
    </r>
    <r>
      <rPr>
        <b/>
        <sz val="11"/>
        <rFont val="Calibri"/>
        <family val="2"/>
        <scheme val="minor"/>
      </rPr>
      <t>nivel nacional</t>
    </r>
    <r>
      <rPr>
        <sz val="10"/>
        <rFont val="Calibri"/>
        <family val="2"/>
        <scheme val="minor"/>
      </rPr>
      <t>, con efecto publicitario sostenido a nivel país</t>
    </r>
  </si>
  <si>
    <r>
      <t xml:space="preserve">
El riesgo afecta la imagen de la entidad con efecto publicitario sostenido a </t>
    </r>
    <r>
      <rPr>
        <b/>
        <sz val="11"/>
        <rFont val="Calibri"/>
        <family val="2"/>
        <scheme val="minor"/>
      </rPr>
      <t>nivel de sector educación, nivel departamental o municipa</t>
    </r>
    <r>
      <rPr>
        <sz val="11"/>
        <rFont val="Calibri"/>
        <family val="2"/>
        <scheme val="minor"/>
      </rPr>
      <t>l</t>
    </r>
  </si>
  <si>
    <r>
      <t xml:space="preserve">
El riesgo afecta la imagen de la entidad con </t>
    </r>
    <r>
      <rPr>
        <b/>
        <sz val="11"/>
        <rFont val="Calibri"/>
        <family val="2"/>
        <scheme val="minor"/>
      </rPr>
      <t>algunos usuarios de relevancia</t>
    </r>
    <r>
      <rPr>
        <sz val="10"/>
        <rFont val="Calibri"/>
        <family val="2"/>
        <scheme val="minor"/>
      </rPr>
      <t xml:space="preserve"> frente al logro de los objetivos.</t>
    </r>
  </si>
  <si>
    <r>
      <t xml:space="preserve">El riesgo afecta la imagen de la entidad a nivel interno, de conocimiento general, del </t>
    </r>
    <r>
      <rPr>
        <b/>
        <sz val="11"/>
        <rFont val="Calibri"/>
        <family val="2"/>
        <scheme val="minor"/>
      </rPr>
      <t>comité directivo y/o consejo superior</t>
    </r>
    <r>
      <rPr>
        <b/>
        <sz val="10"/>
        <rFont val="Calibri"/>
        <family val="2"/>
        <scheme val="minor"/>
      </rPr>
      <t>.</t>
    </r>
    <r>
      <rPr>
        <sz val="10"/>
        <rFont val="Calibri"/>
        <family val="2"/>
        <scheme val="minor"/>
      </rPr>
      <t xml:space="preserve"> </t>
    </r>
  </si>
  <si>
    <r>
      <t xml:space="preserve">El riesgo afecta la imagen de algún </t>
    </r>
    <r>
      <rPr>
        <b/>
        <sz val="11"/>
        <rFont val="Calibri"/>
        <family val="2"/>
        <scheme val="minor"/>
      </rPr>
      <t>área de la entidad</t>
    </r>
    <r>
      <rPr>
        <b/>
        <sz val="10"/>
        <rFont val="Calibri"/>
        <family val="2"/>
        <scheme val="minor"/>
      </rPr>
      <t>.</t>
    </r>
  </si>
  <si>
    <t>AFECTACIÓN ECONÓMICA</t>
  </si>
  <si>
    <t>Mayor a 500 SMLMV</t>
  </si>
  <si>
    <t>Mayor a 100 SMLMV y Menor a 500 SMLMV</t>
  </si>
  <si>
    <t>Mayor a 50 SMLMV y Menor a 100 SMLMV</t>
  </si>
  <si>
    <t>Mayor a 10 SMLMV y Menor a 50 SMLMV</t>
  </si>
  <si>
    <t>Afectación menor a 10 SMLMV</t>
  </si>
  <si>
    <t>Denominación del cargo</t>
  </si>
  <si>
    <t>LABORATORIO_DE_QUIMICA_AMBIENTAL</t>
  </si>
  <si>
    <t>por incumplimiento de las metas en los tres niveles de gestión  del PDI 2020-2028,</t>
  </si>
  <si>
    <t>debido a una inadeacuada planeación y ejecución de las metas.</t>
  </si>
  <si>
    <t xml:space="preserve">FRANCISCO ANTONIO URIBE GÓMEZ </t>
  </si>
  <si>
    <t>debido a un bajo nivel de seguimiento y control en la ejecución de contratos, Ordenes de servicios, proyectos de operación comercial</t>
  </si>
  <si>
    <t>Seguimiento en los tres niveles de gestión</t>
  </si>
  <si>
    <t>Calidad de información al reporte del PDI a los tres niveles de gestión</t>
  </si>
  <si>
    <t>Realización Comité de Gerencia del PDI</t>
  </si>
  <si>
    <t>Aplicación Manual de Interventoría y Supervisión de la UTP</t>
  </si>
  <si>
    <t xml:space="preserve">Realizar proceso de apoyo al seguimiento de la contratación de la oficina de Planeación </t>
  </si>
  <si>
    <t>Generar periodicamente alertas a los supervisores  e interventores frente al estado de los contratos y documentación contractual</t>
  </si>
  <si>
    <t>SIGER</t>
  </si>
  <si>
    <t>Profesional Especializado II
Profesional II</t>
  </si>
  <si>
    <t>Rector 
Jefe Planeación
Líderes de Pilares de Gestión</t>
  </si>
  <si>
    <t>Supervisor Interventor</t>
  </si>
  <si>
    <t>Profesional Especializado II
Profesional I</t>
  </si>
  <si>
    <t>Detectivo</t>
  </si>
  <si>
    <t>Nivel de cumplimiento de los indicadroes del PDI en sus tres niveles de gestión</t>
  </si>
  <si>
    <t>98,7%</t>
  </si>
  <si>
    <t>Contratos y/o proyectos ejecutados inadecuadamente /Total proyectos y/o contratos ejecutados</t>
  </si>
  <si>
    <t>Definir tips informativos contractuales y de interventoría y supervisión con el fin de generar conocimiento sobre estos temas</t>
  </si>
  <si>
    <t>Procesos de reinducción temas asociados a los procesos contractuales</t>
  </si>
  <si>
    <t>Desarrollo de una solución tecnológica interna para el registro y trazabilidad de la contratación</t>
  </si>
  <si>
    <t>debido a la ausencia de una política institucional formal de respaldo y gestión de copias de seguridad de la información.</t>
  </si>
  <si>
    <t>debido a la inadecuada estandarización y gobernanza unificada de las fuentes de datos, definiciones y reglas de negocio institucionales.</t>
  </si>
  <si>
    <t>Revisión a la Calidad de datos</t>
  </si>
  <si>
    <t>Scripts desarrollados en R para validar la consistencia de la información</t>
  </si>
  <si>
    <t>Profesional Especializado II AIE
Profesional AIE</t>
  </si>
  <si>
    <t>Nivel de actualización de la información a nivel estratégico y táctico</t>
  </si>
  <si>
    <t>Cumplimiento de la actividad Respaldo de activos de Información del Plan de acción de AIE</t>
  </si>
  <si>
    <t>Generar vistas materializadas con reglas de tiempo definida para que la información estadística no cambie cuando se realizan cambios y ajustes en el sistema transaccional de periodos ya cerrados</t>
  </si>
  <si>
    <t>Gestión de Tecnologías Informáticas  y Sistemas de Información</t>
  </si>
  <si>
    <t>a causa de la falta de seguimiento y control a las acciones de mejoramiento</t>
  </si>
  <si>
    <t>Seguimiento al plan de mejoramiento institucional</t>
  </si>
  <si>
    <t>Profesional especializado I</t>
  </si>
  <si>
    <t>Nivel cumplimiento del Plan de Mejoramiento Institucional</t>
  </si>
  <si>
    <t>Actividad en el Plan de Acción de AIE la generación de alertas a las fuentes de información cuando se detectan inconsistencias.</t>
  </si>
  <si>
    <t>Actividad en el plan de acción de AIE para el respaldo de los activos de información</t>
  </si>
  <si>
    <t>Actualizar y aplicar la metodología de Respaldo de Activos de Información</t>
  </si>
  <si>
    <t>Solicitar y definir mecanismos institucionales para el Respaldo de los Activos de Información</t>
  </si>
  <si>
    <t>por ejecución inadecuada de las actividades e incumplimiento de las metas del Pilar "Gestión del contexto y visibilidad nacional e internacional",</t>
  </si>
  <si>
    <t xml:space="preserve">debido a una planeación descontextualizada de la realidad regional, nacional e internacional
</t>
  </si>
  <si>
    <t>debido a una ejecución inadecuada de los proyectos financiados con Recursos del Sistema General de Regalías - SGR</t>
  </si>
  <si>
    <t>por baja calificación en el Índice de Gestión de Proyectos de Regalías - IGPR,</t>
  </si>
  <si>
    <t>por Incumplimiento de las metas del plan de mejora por el bajo nivel de ejecución de las acciones establecidas,</t>
  </si>
  <si>
    <t>por aplicación insuficiente de mecanismos y procedimientos de respaldo de la información,</t>
  </si>
  <si>
    <t>por la consolidación y extracción de información desde diversas fuentes internas con diferentes reglas de negocio y criterios de procesamiento,</t>
  </si>
  <si>
    <t>por ejecución inadecuada de los procesos contratactuales la Oficina de Planeación,</t>
  </si>
  <si>
    <t>Seguimiento al cumplimiento de los planes operativos del pilar "Gestión del contexto y visibilidad nacional e internacional"</t>
  </si>
  <si>
    <t>Reuniones de seguimiento a la ejecución de los proyectos</t>
  </si>
  <si>
    <t>Contratista</t>
  </si>
  <si>
    <t>Cumplimiento promedio de los planes operativos del pilar "Gestión de contexto y visibilidad nacional e internacional"</t>
  </si>
  <si>
    <t>Índice de Gestión de Proyectos de Regalías (IGPR)</t>
  </si>
  <si>
    <t>Mayor o igual a 60</t>
  </si>
  <si>
    <t>por desarticulación 
de los lineamientos del Plan Maestro de la Planta Físca con las apuestas del Plan de Desarrollo Institucional,</t>
  </si>
  <si>
    <t>debido a un inadecuada priorización y alineación de los proyectos en los estudios previos</t>
  </si>
  <si>
    <t>a causa de deficiencias en el regiestro y validación de las necesidades del espacio físico</t>
  </si>
  <si>
    <t>por una inadecuada planeación y ejecución de la infraestructura física</t>
  </si>
  <si>
    <t>Registro y consolidacion de la necesidad del usuario a través mediante actas de reunion y/o memorando y/o correos electrónicos.</t>
  </si>
  <si>
    <t>Cada proyecto de intervención de infraestructura debe contener (Estudios previos, diseños, presupuesto, especificaciones, en fase III, permisos aprobados)</t>
  </si>
  <si>
    <t>Verificación de los estudios previos</t>
  </si>
  <si>
    <t>Verificación de la intervención se encuentre en el plan de acción del proceso de la Insfraestructura física</t>
  </si>
  <si>
    <t>Se validan las intervenciones con las dependencias de la universidad relacionadas con el manejo de la planta fisica tales como seccion de mantenimiento, CRIE Centro de Recursos informaticos y Vicerrectoría Administrativa y Financiera</t>
  </si>
  <si>
    <t>Funcionaria enlace del Pilar de Gestión</t>
  </si>
  <si>
    <t xml:space="preserve">Profesional I y Interventor/supervisor del proyecto </t>
  </si>
  <si>
    <t xml:space="preserve"> Número de proyectos ejecutados y finalizados en la vigencia  
/  Número de proyectos incluidos en el  Plan de acción del proceso, alineados con el Plan Maestro y/o  PDI </t>
  </si>
  <si>
    <t xml:space="preserve">Intervenciones a la planta fisica del plan de accion de la vigencia/ Intervenciones recibidos a satisfacción por el usuario. </t>
  </si>
  <si>
    <t xml:space="preserve">Verificacion de los pliegos y estudios previos de proyectos en la etapa de planeacion previo al envio a la oficina juridica para su publicacion. </t>
  </si>
  <si>
    <t>Incluir en le proceso de inducción la socialización del plan maestro a los colaboradores del proceso</t>
  </si>
  <si>
    <t>Suscripción del acta de entrega a usurio que de cuenta del recibo sin observaciones de la intervención para su puesta en operación (Supeditado a la finalización y terminación de obras nuevas y/0 adecuaciones)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</si>
</sst>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dd/mm/yyyy;@"/>
    <numFmt numFmtId="166" formatCode="d/m/yyyy"/>
    <numFmt numFmtId="167" formatCode="_-* #,##0_-;\-* #,##0_-;_-* &quot;-&quot;??_-;_-@_-"/>
  </numFmts>
  <fonts count="60" x14ac:knownFonts="1">
    <font>
      <sz val="10"/>
      <name val="Arial"/>
    </font>
    <font>
      <sz val="11"/>
      <color theme="1"/>
      <name val="Calibri"/>
      <family val="2"/>
      <scheme val="minor"/>
    </font>
    <font>
      <b/>
      <sz val="8"/>
      <name val="Arial"/>
      <family val="2"/>
    </font>
    <font>
      <sz val="8"/>
      <name val="Arial"/>
      <family val="2"/>
    </font>
    <font>
      <sz val="10"/>
      <name val="Arial"/>
      <family val="2"/>
    </font>
    <font>
      <b/>
      <sz val="10"/>
      <name val="Arial"/>
      <family val="2"/>
    </font>
    <font>
      <b/>
      <sz val="11"/>
      <name val="Tahoma"/>
      <family val="2"/>
    </font>
    <font>
      <b/>
      <sz val="8"/>
      <name val="Tahoma"/>
      <family val="2"/>
    </font>
    <font>
      <sz val="8"/>
      <name val="Tahoma"/>
      <family val="2"/>
    </font>
    <font>
      <b/>
      <sz val="10"/>
      <name val="Tahoma"/>
      <family val="2"/>
    </font>
    <font>
      <b/>
      <sz val="6"/>
      <name val="Tahoma"/>
      <family val="2"/>
    </font>
    <font>
      <sz val="8"/>
      <name val="Calibri"/>
      <family val="2"/>
      <scheme val="minor"/>
    </font>
    <font>
      <sz val="9"/>
      <name val="Calibri"/>
      <family val="2"/>
      <scheme val="minor"/>
    </font>
    <font>
      <b/>
      <sz val="10"/>
      <name val="Calibri"/>
      <family val="2"/>
      <scheme val="minor"/>
    </font>
    <font>
      <sz val="10"/>
      <name val="Calibri"/>
      <family val="2"/>
      <scheme val="minor"/>
    </font>
    <font>
      <sz val="6"/>
      <name val="Calibri"/>
      <family val="2"/>
      <scheme val="minor"/>
    </font>
    <font>
      <b/>
      <sz val="8"/>
      <name val="Calibri"/>
      <family val="2"/>
      <scheme val="minor"/>
    </font>
    <font>
      <sz val="7"/>
      <name val="Calibri"/>
      <family val="2"/>
      <scheme val="minor"/>
    </font>
    <font>
      <b/>
      <sz val="12"/>
      <name val="Calibri"/>
      <family val="2"/>
      <scheme val="minor"/>
    </font>
    <font>
      <b/>
      <sz val="14"/>
      <name val="Calibri"/>
      <family val="2"/>
      <scheme val="minor"/>
    </font>
    <font>
      <sz val="8"/>
      <color theme="1"/>
      <name val="Arial"/>
      <family val="2"/>
    </font>
    <font>
      <sz val="14"/>
      <name val="Calibri"/>
      <family val="2"/>
      <scheme val="minor"/>
    </font>
    <font>
      <sz val="7"/>
      <name val="Arial"/>
      <family val="2"/>
    </font>
    <font>
      <b/>
      <sz val="10"/>
      <color theme="1"/>
      <name val="Arial"/>
      <family val="2"/>
    </font>
    <font>
      <sz val="7"/>
      <color theme="1"/>
      <name val="Calibri"/>
      <family val="2"/>
      <scheme val="minor"/>
    </font>
    <font>
      <sz val="8"/>
      <color indexed="8"/>
      <name val="Arial"/>
      <family val="2"/>
    </font>
    <font>
      <sz val="10"/>
      <color theme="1"/>
      <name val="Calibri"/>
      <family val="2"/>
      <scheme val="minor"/>
    </font>
    <font>
      <b/>
      <sz val="10"/>
      <color theme="1"/>
      <name val="Calibri"/>
      <family val="2"/>
      <scheme val="minor"/>
    </font>
    <font>
      <b/>
      <sz val="11"/>
      <name val="Arial"/>
      <family val="2"/>
    </font>
    <font>
      <sz val="10"/>
      <color theme="1"/>
      <name val="Arial"/>
      <family val="2"/>
    </font>
    <font>
      <sz val="10"/>
      <name val="Arial"/>
      <family val="2"/>
    </font>
    <font>
      <sz val="10"/>
      <color theme="1"/>
      <name val="Calibri"/>
      <family val="2"/>
    </font>
    <font>
      <b/>
      <sz val="10"/>
      <color theme="1"/>
      <name val="Calibri"/>
      <family val="2"/>
    </font>
    <font>
      <sz val="10"/>
      <name val="Calibri"/>
      <family val="2"/>
    </font>
    <font>
      <sz val="13"/>
      <color theme="1"/>
      <name val="Calibri"/>
      <family val="2"/>
    </font>
    <font>
      <b/>
      <sz val="13"/>
      <color theme="1"/>
      <name val="Calibri"/>
      <family val="2"/>
    </font>
    <font>
      <sz val="13"/>
      <name val="Calibri"/>
      <family val="2"/>
    </font>
    <font>
      <sz val="13"/>
      <color theme="1"/>
      <name val="Calibri"/>
      <family val="2"/>
      <scheme val="minor"/>
    </font>
    <font>
      <b/>
      <sz val="13"/>
      <color theme="1"/>
      <name val="Calibri"/>
      <family val="2"/>
      <scheme val="minor"/>
    </font>
    <font>
      <sz val="10"/>
      <color theme="1"/>
      <name val="Arial"/>
      <family val="2"/>
    </font>
    <font>
      <b/>
      <sz val="11"/>
      <color theme="1"/>
      <name val="Calibri"/>
      <family val="2"/>
      <scheme val="minor"/>
    </font>
    <font>
      <b/>
      <sz val="8"/>
      <color theme="1"/>
      <name val="Calibri"/>
      <family val="2"/>
      <scheme val="minor"/>
    </font>
    <font>
      <sz val="8"/>
      <color theme="1"/>
      <name val="Calibri"/>
      <family val="2"/>
      <scheme val="minor"/>
    </font>
    <font>
      <b/>
      <sz val="8"/>
      <color theme="1"/>
      <name val="Calibri"/>
      <family val="2"/>
    </font>
    <font>
      <sz val="8"/>
      <color theme="1"/>
      <name val="Calibri"/>
      <family val="2"/>
    </font>
    <font>
      <sz val="11"/>
      <color rgb="FF9C5700"/>
      <name val="Calibri"/>
      <family val="2"/>
      <scheme val="minor"/>
    </font>
    <font>
      <b/>
      <sz val="11"/>
      <color rgb="FFFF0000"/>
      <name val="Calibri"/>
      <family val="2"/>
      <scheme val="minor"/>
    </font>
    <font>
      <sz val="11"/>
      <color theme="1"/>
      <name val="Helvetica"/>
      <family val="2"/>
    </font>
    <font>
      <sz val="11"/>
      <color rgb="FF000000"/>
      <name val="Helvetica"/>
      <family val="2"/>
    </font>
    <font>
      <b/>
      <sz val="11"/>
      <color theme="1"/>
      <name val="Helvetica"/>
      <family val="2"/>
    </font>
    <font>
      <b/>
      <sz val="11"/>
      <name val="Calibri"/>
      <family val="2"/>
      <scheme val="minor"/>
    </font>
    <font>
      <sz val="11"/>
      <name val="Calibri"/>
      <family val="2"/>
      <scheme val="minor"/>
    </font>
    <font>
      <b/>
      <sz val="14"/>
      <color theme="1"/>
      <name val="Calibri"/>
      <family val="2"/>
      <scheme val="minor"/>
    </font>
    <font>
      <b/>
      <i/>
      <sz val="11"/>
      <name val="Calibri"/>
      <family val="2"/>
      <scheme val="minor"/>
    </font>
    <font>
      <sz val="10"/>
      <color rgb="FF000000"/>
      <name val="Calibri"/>
      <family val="2"/>
      <scheme val="minor"/>
    </font>
    <font>
      <b/>
      <i/>
      <sz val="11"/>
      <color theme="1"/>
      <name val="Calibri"/>
      <family val="2"/>
      <scheme val="minor"/>
    </font>
    <font>
      <b/>
      <sz val="16"/>
      <name val="Calibri"/>
      <family val="2"/>
    </font>
    <font>
      <sz val="9"/>
      <color indexed="81"/>
      <name val="Tahoma"/>
      <family val="2"/>
    </font>
    <font>
      <b/>
      <sz val="9"/>
      <color indexed="81"/>
      <name val="Tahoma"/>
      <family val="2"/>
    </font>
    <font>
      <b/>
      <sz val="9"/>
      <name val="Calibri"/>
      <family val="2"/>
      <scheme val="minor"/>
    </font>
  </fonts>
  <fills count="35">
    <fill>
      <patternFill patternType="none"/>
    </fill>
    <fill>
      <patternFill patternType="gray125"/>
    </fill>
    <fill>
      <patternFill patternType="solid">
        <fgColor indexed="9"/>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rgb="FFC00000"/>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FF"/>
        <bgColor rgb="FFFFFFFF"/>
      </patternFill>
    </fill>
    <fill>
      <patternFill patternType="solid">
        <fgColor theme="0"/>
        <bgColor theme="0"/>
      </patternFill>
    </fill>
    <fill>
      <patternFill patternType="solid">
        <fgColor rgb="FFDBE5F1"/>
        <bgColor rgb="FFDBE5F1"/>
      </patternFill>
    </fill>
    <fill>
      <patternFill patternType="solid">
        <fgColor rgb="FFC6D9F0"/>
        <bgColor rgb="FFC6D9F0"/>
      </patternFill>
    </fill>
    <fill>
      <patternFill patternType="solid">
        <fgColor rgb="FFFFFF00"/>
        <bgColor rgb="FFFFFF00"/>
      </patternFill>
    </fill>
    <fill>
      <patternFill patternType="solid">
        <fgColor theme="6" tint="0.79998168889431442"/>
        <bgColor indexed="64"/>
      </patternFill>
    </fill>
    <fill>
      <patternFill patternType="solid">
        <fgColor theme="0" tint="-0.14999847407452621"/>
        <bgColor theme="0"/>
      </patternFill>
    </fill>
    <fill>
      <patternFill patternType="solid">
        <fgColor rgb="FFBCE292"/>
        <bgColor rgb="FFFFFFFF"/>
      </patternFill>
    </fill>
    <fill>
      <patternFill patternType="solid">
        <fgColor theme="0" tint="-0.14999847407452621"/>
        <bgColor rgb="FFF2F2F2"/>
      </patternFill>
    </fill>
    <fill>
      <patternFill patternType="solid">
        <fgColor theme="0" tint="-0.14999847407452621"/>
        <bgColor rgb="FFFFFFFF"/>
      </patternFill>
    </fill>
    <fill>
      <patternFill patternType="solid">
        <fgColor rgb="FFFFEB9C"/>
      </patternFill>
    </fill>
    <fill>
      <patternFill patternType="solid">
        <fgColor theme="9" tint="0.39997558519241921"/>
        <bgColor indexed="64"/>
      </patternFill>
    </fill>
    <fill>
      <patternFill patternType="solid">
        <fgColor rgb="FF00B0F0"/>
        <bgColor indexed="64"/>
      </patternFill>
    </fill>
    <fill>
      <patternFill patternType="solid">
        <fgColor rgb="FFFFFFCC"/>
        <bgColor indexed="64"/>
      </patternFill>
    </fill>
    <fill>
      <patternFill patternType="solid">
        <fgColor rgb="FFFFFFCC"/>
        <bgColor rgb="FFFFFFCC"/>
      </patternFill>
    </fill>
    <fill>
      <patternFill patternType="solid">
        <fgColor rgb="FFFFFFCC"/>
        <bgColor rgb="FFDBE5F1"/>
      </patternFill>
    </fill>
    <fill>
      <patternFill patternType="solid">
        <fgColor rgb="FFFFFFCC"/>
        <bgColor rgb="FFFFFFFF"/>
      </patternFill>
    </fill>
    <fill>
      <patternFill patternType="solid">
        <fgColor theme="0"/>
        <bgColor theme="4" tint="0.79998168889431442"/>
      </patternFill>
    </fill>
    <fill>
      <patternFill patternType="solid">
        <fgColor theme="2" tint="-9.9978637043366805E-2"/>
        <bgColor indexed="64"/>
      </patternFill>
    </fill>
    <fill>
      <patternFill patternType="solid">
        <fgColor theme="0"/>
        <bgColor rgb="FFF2F2F2"/>
      </patternFill>
    </fill>
  </fills>
  <borders count="7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style="thin">
        <color rgb="FF000000"/>
      </right>
      <top/>
      <bottom/>
      <diagonal/>
    </border>
    <border>
      <left style="thin">
        <color rgb="FF000000"/>
      </left>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rgb="FF000000"/>
      </right>
      <top/>
      <bottom style="thin">
        <color rgb="FF000000"/>
      </bottom>
      <diagonal/>
    </border>
    <border>
      <left style="medium">
        <color indexed="64"/>
      </left>
      <right style="thin">
        <color indexed="64"/>
      </right>
      <top/>
      <bottom style="medium">
        <color indexed="64"/>
      </bottom>
      <diagonal/>
    </border>
  </borders>
  <cellStyleXfs count="4">
    <xf numFmtId="0" fontId="0" fillId="0" borderId="0"/>
    <xf numFmtId="43" fontId="30" fillId="0" borderId="0" applyFont="0" applyFill="0" applyBorder="0" applyAlignment="0" applyProtection="0"/>
    <xf numFmtId="0" fontId="45" fillId="25" borderId="0" applyNumberFormat="0" applyBorder="0" applyAlignment="0" applyProtection="0"/>
    <xf numFmtId="0" fontId="4" fillId="0" borderId="0"/>
  </cellStyleXfs>
  <cellXfs count="577">
    <xf numFmtId="0" fontId="0" fillId="0" borderId="0" xfId="0"/>
    <xf numFmtId="0" fontId="5" fillId="0" borderId="0" xfId="0" applyFont="1"/>
    <xf numFmtId="0" fontId="7" fillId="0" borderId="0" xfId="0" applyFont="1" applyAlignment="1">
      <alignment vertical="top" wrapText="1"/>
    </xf>
    <xf numFmtId="0" fontId="8"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textRotation="90" wrapText="1"/>
    </xf>
    <xf numFmtId="0" fontId="10" fillId="0" borderId="0" xfId="0" applyFont="1" applyAlignment="1">
      <alignment horizontal="center" vertical="center" wrapText="1"/>
    </xf>
    <xf numFmtId="0" fontId="0" fillId="0" borderId="0" xfId="0" applyAlignment="1">
      <alignment horizontal="center"/>
    </xf>
    <xf numFmtId="0" fontId="4" fillId="0" borderId="0" xfId="0" applyFont="1"/>
    <xf numFmtId="0" fontId="14" fillId="0" borderId="22" xfId="0" applyFont="1" applyBorder="1" applyAlignment="1">
      <alignment horizontal="center"/>
    </xf>
    <xf numFmtId="0" fontId="14" fillId="0" borderId="0" xfId="0" applyFont="1" applyAlignment="1">
      <alignment horizontal="center"/>
    </xf>
    <xf numFmtId="0" fontId="14" fillId="0" borderId="0" xfId="0" applyFont="1"/>
    <xf numFmtId="0" fontId="18" fillId="0" borderId="22" xfId="0" applyFont="1" applyBorder="1" applyAlignment="1">
      <alignment horizontal="center"/>
    </xf>
    <xf numFmtId="0" fontId="18" fillId="0" borderId="0" xfId="0" applyFont="1" applyAlignment="1">
      <alignment horizontal="center"/>
    </xf>
    <xf numFmtId="0" fontId="11" fillId="0" borderId="0" xfId="0" applyFont="1" applyAlignment="1">
      <alignment vertical="center"/>
    </xf>
    <xf numFmtId="0" fontId="11" fillId="0" borderId="4" xfId="0" applyFont="1" applyBorder="1" applyAlignment="1">
      <alignment horizontal="center" vertical="top" wrapText="1"/>
    </xf>
    <xf numFmtId="0" fontId="22" fillId="10" borderId="2"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4" fillId="10"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 fillId="8" borderId="0" xfId="0" applyFont="1" applyFill="1" applyAlignment="1">
      <alignment horizontal="center" vertical="center" textRotation="90" wrapText="1"/>
    </xf>
    <xf numFmtId="0" fontId="25" fillId="11" borderId="2" xfId="0" applyFont="1" applyFill="1" applyBorder="1" applyAlignment="1">
      <alignment horizontal="center" vertical="center" wrapText="1"/>
    </xf>
    <xf numFmtId="0" fontId="20" fillId="8" borderId="0" xfId="0" applyFont="1" applyFill="1" applyAlignment="1">
      <alignment wrapText="1"/>
    </xf>
    <xf numFmtId="0" fontId="20" fillId="8" borderId="0" xfId="0" applyFont="1" applyFill="1" applyAlignment="1">
      <alignment horizontal="center" vertical="center" wrapText="1"/>
    </xf>
    <xf numFmtId="0" fontId="2" fillId="10" borderId="2" xfId="0" applyFont="1" applyFill="1" applyBorder="1" applyAlignment="1">
      <alignment horizontal="center" vertical="center" wrapText="1"/>
    </xf>
    <xf numFmtId="0" fontId="0" fillId="8" borderId="0" xfId="0" applyFill="1"/>
    <xf numFmtId="0" fontId="2" fillId="8" borderId="0" xfId="0" applyFont="1" applyFill="1" applyAlignment="1">
      <alignment horizontal="center" vertical="center" wrapText="1"/>
    </xf>
    <xf numFmtId="0" fontId="13" fillId="0" borderId="0" xfId="0" applyFont="1" applyAlignment="1">
      <alignment horizontal="center" vertical="center" wrapText="1"/>
    </xf>
    <xf numFmtId="0" fontId="14" fillId="0" borderId="3" xfId="0" applyFont="1" applyBorder="1" applyAlignment="1">
      <alignment horizontal="center"/>
    </xf>
    <xf numFmtId="0" fontId="13" fillId="0" borderId="0" xfId="0" applyFont="1" applyAlignment="1">
      <alignment vertical="center" wrapText="1"/>
    </xf>
    <xf numFmtId="0" fontId="14" fillId="0" borderId="3" xfId="0" applyFont="1" applyBorder="1"/>
    <xf numFmtId="0" fontId="11" fillId="0" borderId="0" xfId="0" applyFont="1" applyAlignment="1">
      <alignment vertical="center" wrapText="1"/>
    </xf>
    <xf numFmtId="0" fontId="16" fillId="0" borderId="0" xfId="0" applyFont="1" applyAlignment="1">
      <alignment vertical="center" wrapText="1"/>
    </xf>
    <xf numFmtId="16" fontId="11" fillId="0" borderId="0" xfId="0" quotePrefix="1" applyNumberFormat="1" applyFont="1" applyAlignment="1">
      <alignment horizontal="center" vertical="center" wrapText="1"/>
    </xf>
    <xf numFmtId="0" fontId="11" fillId="0" borderId="0" xfId="0" quotePrefix="1" applyFont="1" applyAlignment="1">
      <alignment horizontal="center" vertical="center" wrapText="1"/>
    </xf>
    <xf numFmtId="0" fontId="28" fillId="7" borderId="29"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12" borderId="30" xfId="0" applyFont="1" applyFill="1" applyBorder="1" applyAlignment="1">
      <alignment horizontal="center" vertical="center" wrapText="1"/>
    </xf>
    <xf numFmtId="0" fontId="28" fillId="6" borderId="30" xfId="0" applyFont="1" applyFill="1" applyBorder="1" applyAlignment="1">
      <alignment horizontal="center" vertical="center" wrapText="1"/>
    </xf>
    <xf numFmtId="0" fontId="16" fillId="0" borderId="0" xfId="0" applyFont="1" applyAlignment="1">
      <alignment horizontal="left" vertical="top" wrapText="1"/>
    </xf>
    <xf numFmtId="0" fontId="13" fillId="8" borderId="0" xfId="0" applyFont="1" applyFill="1" applyAlignment="1">
      <alignment vertical="center" wrapText="1"/>
    </xf>
    <xf numFmtId="0" fontId="16" fillId="8" borderId="0" xfId="0" applyFont="1" applyFill="1" applyAlignment="1">
      <alignment vertical="center" textRotation="90"/>
    </xf>
    <xf numFmtId="0" fontId="2" fillId="8" borderId="0" xfId="0" applyFont="1" applyFill="1" applyAlignment="1">
      <alignment horizontal="center" vertical="center" textRotation="90"/>
    </xf>
    <xf numFmtId="0" fontId="27" fillId="8" borderId="0" xfId="0" applyFont="1" applyFill="1" applyAlignment="1">
      <alignment horizontal="center" vertical="center" wrapText="1"/>
    </xf>
    <xf numFmtId="0" fontId="26" fillId="8" borderId="0" xfId="0" applyFont="1" applyFill="1" applyAlignment="1">
      <alignment horizontal="center" vertical="center"/>
    </xf>
    <xf numFmtId="0" fontId="0" fillId="8" borderId="0" xfId="0" applyFill="1" applyAlignment="1">
      <alignment horizontal="center" vertical="center" textRotation="90"/>
    </xf>
    <xf numFmtId="0" fontId="14" fillId="8" borderId="0" xfId="0" applyFont="1" applyFill="1" applyAlignment="1">
      <alignment horizontal="center"/>
    </xf>
    <xf numFmtId="0" fontId="13" fillId="8" borderId="0" xfId="0" applyFont="1" applyFill="1" applyAlignment="1">
      <alignment horizontal="center" vertical="center" wrapText="1"/>
    </xf>
    <xf numFmtId="0" fontId="16" fillId="8" borderId="0" xfId="0" applyFont="1" applyFill="1" applyAlignment="1">
      <alignment horizontal="center" vertical="center" wrapText="1"/>
    </xf>
    <xf numFmtId="167" fontId="31" fillId="24" borderId="56" xfId="1" applyNumberFormat="1" applyFont="1" applyFill="1" applyBorder="1" applyAlignment="1" applyProtection="1">
      <alignment horizontal="center" vertical="center" wrapText="1"/>
      <protection hidden="1"/>
    </xf>
    <xf numFmtId="0" fontId="31" fillId="24" borderId="56" xfId="0" applyFont="1" applyFill="1" applyBorder="1" applyAlignment="1" applyProtection="1">
      <alignment horizontal="center" vertical="center" wrapText="1"/>
      <protection hidden="1"/>
    </xf>
    <xf numFmtId="0" fontId="31" fillId="13" borderId="56" xfId="0" applyFont="1" applyFill="1" applyBorder="1" applyAlignment="1" applyProtection="1">
      <alignment horizontal="center" vertical="center" wrapText="1"/>
      <protection hidden="1"/>
    </xf>
    <xf numFmtId="0" fontId="31" fillId="21" borderId="56" xfId="0" applyFont="1" applyFill="1" applyBorder="1" applyAlignment="1" applyProtection="1">
      <alignment horizontal="center" vertical="center" wrapText="1"/>
      <protection hidden="1"/>
    </xf>
    <xf numFmtId="0" fontId="31" fillId="21" borderId="57" xfId="0" applyFont="1" applyFill="1" applyBorder="1" applyAlignment="1" applyProtection="1">
      <alignment horizontal="center" vertical="center" wrapText="1"/>
      <protection hidden="1"/>
    </xf>
    <xf numFmtId="0" fontId="34" fillId="15" borderId="0" xfId="0" applyFont="1" applyFill="1" applyBorder="1" applyAlignment="1" applyProtection="1">
      <alignment horizontal="center" vertical="center" wrapText="1"/>
      <protection locked="0"/>
    </xf>
    <xf numFmtId="0" fontId="36" fillId="0" borderId="0" xfId="0" applyFont="1" applyAlignment="1" applyProtection="1">
      <alignment vertical="center"/>
      <protection locked="0"/>
    </xf>
    <xf numFmtId="0" fontId="35" fillId="15" borderId="0" xfId="0" applyFont="1" applyFill="1" applyBorder="1" applyAlignment="1" applyProtection="1">
      <alignment horizontal="center" vertical="center" wrapText="1"/>
      <protection locked="0"/>
    </xf>
    <xf numFmtId="0" fontId="32" fillId="15" borderId="0" xfId="0" applyFont="1" applyFill="1" applyBorder="1" applyAlignment="1" applyProtection="1">
      <alignment horizontal="center" vertical="center" wrapText="1"/>
      <protection locked="0"/>
    </xf>
    <xf numFmtId="0" fontId="33" fillId="0" borderId="0" xfId="0" applyFont="1" applyAlignment="1" applyProtection="1">
      <alignment vertical="center"/>
      <protection locked="0"/>
    </xf>
    <xf numFmtId="0" fontId="31" fillId="15" borderId="0" xfId="0" applyFont="1" applyFill="1" applyBorder="1" applyAlignment="1" applyProtection="1">
      <alignment horizontal="center" vertical="center" wrapText="1"/>
      <protection locked="0"/>
    </xf>
    <xf numFmtId="0" fontId="31" fillId="19" borderId="0" xfId="0" applyFont="1" applyFill="1" applyBorder="1" applyAlignment="1" applyProtection="1">
      <alignment horizontal="center" vertical="center" wrapText="1"/>
      <protection locked="0"/>
    </xf>
    <xf numFmtId="166" fontId="31" fillId="19" borderId="0" xfId="0" applyNumberFormat="1" applyFont="1" applyFill="1" applyBorder="1" applyAlignment="1" applyProtection="1">
      <alignment horizontal="center" vertical="center" wrapText="1"/>
      <protection locked="0"/>
    </xf>
    <xf numFmtId="166" fontId="31" fillId="15" borderId="0" xfId="0" applyNumberFormat="1" applyFont="1" applyFill="1" applyBorder="1" applyAlignment="1" applyProtection="1">
      <alignment horizontal="center" vertical="center" wrapText="1"/>
      <protection locked="0"/>
    </xf>
    <xf numFmtId="166" fontId="31" fillId="22" borderId="0" xfId="0" applyNumberFormat="1" applyFont="1" applyFill="1" applyBorder="1" applyAlignment="1" applyProtection="1">
      <alignment horizontal="center" vertical="center" wrapText="1"/>
      <protection locked="0"/>
    </xf>
    <xf numFmtId="0" fontId="31" fillId="22" borderId="0" xfId="0" applyFont="1" applyFill="1" applyBorder="1" applyAlignment="1" applyProtection="1">
      <alignment horizontal="center" vertical="center" wrapText="1"/>
      <protection locked="0"/>
    </xf>
    <xf numFmtId="0" fontId="37" fillId="2" borderId="8" xfId="0" applyFont="1" applyFill="1" applyBorder="1" applyAlignment="1" applyProtection="1">
      <alignment vertical="center" wrapText="1"/>
      <protection hidden="1"/>
    </xf>
    <xf numFmtId="0" fontId="37" fillId="2" borderId="3" xfId="0" applyFont="1" applyFill="1" applyBorder="1" applyAlignment="1" applyProtection="1">
      <alignment vertical="center" wrapText="1"/>
      <protection hidden="1"/>
    </xf>
    <xf numFmtId="0" fontId="37" fillId="8" borderId="3" xfId="0" applyFont="1" applyFill="1" applyBorder="1" applyAlignment="1" applyProtection="1">
      <alignment horizontal="center" vertical="center" wrapText="1"/>
      <protection hidden="1"/>
    </xf>
    <xf numFmtId="0" fontId="38" fillId="8" borderId="3" xfId="0" applyFont="1" applyFill="1" applyBorder="1" applyAlignment="1" applyProtection="1">
      <alignment horizontal="center" vertical="center" wrapText="1"/>
      <protection hidden="1"/>
    </xf>
    <xf numFmtId="0" fontId="37" fillId="2" borderId="0" xfId="0" applyFont="1" applyFill="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37" fillId="2" borderId="6" xfId="0" applyFont="1" applyFill="1" applyBorder="1" applyAlignment="1" applyProtection="1">
      <alignment vertical="center" wrapText="1"/>
      <protection hidden="1"/>
    </xf>
    <xf numFmtId="0" fontId="37" fillId="2" borderId="0" xfId="0" applyFont="1" applyFill="1" applyAlignment="1" applyProtection="1">
      <alignment vertical="center" wrapText="1"/>
      <protection hidden="1"/>
    </xf>
    <xf numFmtId="14" fontId="37" fillId="0" borderId="0" xfId="0" applyNumberFormat="1" applyFont="1" applyAlignment="1" applyProtection="1">
      <alignment horizontal="center" vertical="center" wrapText="1"/>
      <protection hidden="1"/>
    </xf>
    <xf numFmtId="0" fontId="37" fillId="0" borderId="0" xfId="0" applyFont="1" applyAlignment="1" applyProtection="1">
      <alignment vertical="center"/>
      <protection hidden="1"/>
    </xf>
    <xf numFmtId="0" fontId="37" fillId="2" borderId="0" xfId="0" applyFont="1" applyFill="1" applyAlignment="1" applyProtection="1">
      <alignment horizontal="center" vertical="center" wrapText="1"/>
      <protection locked="0"/>
    </xf>
    <xf numFmtId="14" fontId="38" fillId="14" borderId="37" xfId="0" applyNumberFormat="1" applyFont="1" applyFill="1" applyBorder="1" applyAlignment="1" applyProtection="1">
      <alignment horizontal="center" vertical="center"/>
      <protection locked="0"/>
    </xf>
    <xf numFmtId="0" fontId="38" fillId="0" borderId="0" xfId="0" applyFont="1" applyAlignment="1" applyProtection="1">
      <alignment vertical="center" wrapText="1"/>
      <protection locked="0"/>
    </xf>
    <xf numFmtId="0" fontId="38" fillId="8" borderId="0" xfId="0" applyFont="1" applyFill="1" applyAlignment="1" applyProtection="1">
      <alignment vertical="center" wrapText="1"/>
      <protection locked="0"/>
    </xf>
    <xf numFmtId="0" fontId="38" fillId="8" borderId="0" xfId="0" applyFont="1" applyFill="1" applyBorder="1" applyAlignment="1" applyProtection="1">
      <alignment vertical="center" wrapText="1"/>
      <protection locked="0"/>
    </xf>
    <xf numFmtId="0" fontId="37" fillId="8" borderId="0" xfId="0" applyFont="1" applyFill="1" applyAlignment="1" applyProtection="1">
      <alignment horizontal="center" vertical="center" wrapText="1"/>
      <protection locked="0"/>
    </xf>
    <xf numFmtId="0" fontId="38" fillId="0" borderId="0" xfId="0" applyFont="1" applyAlignment="1" applyProtection="1">
      <alignment vertical="center"/>
      <protection locked="0"/>
    </xf>
    <xf numFmtId="0" fontId="38" fillId="8" borderId="0" xfId="0" applyFont="1" applyFill="1" applyAlignment="1" applyProtection="1">
      <alignment vertical="center"/>
      <protection locked="0"/>
    </xf>
    <xf numFmtId="0" fontId="37" fillId="2" borderId="21" xfId="0" applyFont="1" applyFill="1" applyBorder="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26" fillId="8" borderId="2" xfId="0" applyFont="1" applyFill="1" applyBorder="1" applyAlignment="1" applyProtection="1">
      <alignment vertical="center" wrapText="1"/>
      <protection locked="0"/>
    </xf>
    <xf numFmtId="0" fontId="26" fillId="2" borderId="2" xfId="0" applyFont="1" applyFill="1" applyBorder="1" applyAlignment="1" applyProtection="1">
      <alignment vertical="center" wrapText="1"/>
      <protection locked="0"/>
    </xf>
    <xf numFmtId="165" fontId="26" fillId="2" borderId="2" xfId="0" applyNumberFormat="1" applyFont="1" applyFill="1" applyBorder="1" applyAlignment="1" applyProtection="1">
      <alignment horizontal="center" vertical="center" wrapText="1"/>
      <protection locked="0"/>
    </xf>
    <xf numFmtId="0" fontId="26" fillId="0" borderId="11"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14" fontId="26" fillId="0" borderId="0" xfId="0" applyNumberFormat="1" applyFont="1" applyAlignment="1" applyProtection="1">
      <alignment horizontal="center" vertical="center" wrapText="1"/>
      <protection locked="0"/>
    </xf>
    <xf numFmtId="0" fontId="26" fillId="8" borderId="12" xfId="0" applyFont="1" applyFill="1" applyBorder="1" applyAlignment="1" applyProtection="1">
      <alignment vertical="center" wrapText="1"/>
      <protection locked="0"/>
    </xf>
    <xf numFmtId="0" fontId="26" fillId="2" borderId="12" xfId="0" applyFont="1" applyFill="1" applyBorder="1" applyAlignment="1" applyProtection="1">
      <alignment vertical="center" wrapText="1"/>
      <protection locked="0"/>
    </xf>
    <xf numFmtId="165" fontId="26" fillId="2" borderId="12" xfId="0" applyNumberFormat="1" applyFont="1" applyFill="1" applyBorder="1" applyAlignment="1" applyProtection="1">
      <alignment horizontal="center" vertical="center" wrapText="1"/>
      <protection locked="0"/>
    </xf>
    <xf numFmtId="0" fontId="26" fillId="0" borderId="31" xfId="0" applyFont="1" applyBorder="1" applyAlignment="1" applyProtection="1">
      <alignment horizontal="center" vertical="center" wrapText="1"/>
      <protection locked="0"/>
    </xf>
    <xf numFmtId="0" fontId="27" fillId="2" borderId="0" xfId="0" applyFont="1" applyFill="1" applyBorder="1" applyAlignment="1" applyProtection="1">
      <alignment horizontal="center" vertical="center" wrapText="1"/>
      <protection locked="0"/>
    </xf>
    <xf numFmtId="0" fontId="27" fillId="0" borderId="0" xfId="0" applyFont="1" applyBorder="1" applyAlignment="1" applyProtection="1">
      <alignment horizontal="center" vertical="center" wrapText="1"/>
      <protection locked="0"/>
    </xf>
    <xf numFmtId="0" fontId="26" fillId="2" borderId="0" xfId="0" applyFont="1" applyFill="1" applyBorder="1" applyAlignment="1" applyProtection="1">
      <alignment horizontal="center" vertical="center" wrapText="1"/>
      <protection locked="0"/>
    </xf>
    <xf numFmtId="0" fontId="26" fillId="8" borderId="0" xfId="0" applyFont="1" applyFill="1" applyBorder="1" applyAlignment="1" applyProtection="1">
      <alignment vertical="center" wrapText="1"/>
      <protection locked="0"/>
    </xf>
    <xf numFmtId="0" fontId="27" fillId="8" borderId="0" xfId="0" applyFont="1" applyFill="1" applyBorder="1" applyAlignment="1" applyProtection="1">
      <alignment horizontal="center" vertical="center" wrapText="1"/>
      <protection locked="0"/>
    </xf>
    <xf numFmtId="0" fontId="26" fillId="8" borderId="0" xfId="0" applyFont="1" applyFill="1" applyBorder="1" applyAlignment="1" applyProtection="1">
      <alignment horizontal="center" vertical="center" wrapText="1"/>
      <protection locked="0"/>
    </xf>
    <xf numFmtId="165" fontId="26" fillId="2" borderId="0" xfId="0" applyNumberFormat="1" applyFont="1" applyFill="1" applyBorder="1" applyAlignment="1" applyProtection="1">
      <alignment horizontal="center" vertical="center" wrapText="1"/>
      <protection locked="0"/>
    </xf>
    <xf numFmtId="0" fontId="26" fillId="0" borderId="0" xfId="0" applyFont="1" applyBorder="1" applyAlignment="1" applyProtection="1">
      <alignment horizontal="center" vertical="center" wrapText="1"/>
      <protection locked="0"/>
    </xf>
    <xf numFmtId="0" fontId="26" fillId="2" borderId="0" xfId="0" applyFont="1" applyFill="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39" fillId="8" borderId="0" xfId="0" applyFont="1" applyFill="1" applyProtection="1">
      <protection locked="0"/>
    </xf>
    <xf numFmtId="0" fontId="16" fillId="14" borderId="8" xfId="0" applyFont="1" applyFill="1" applyBorder="1" applyAlignment="1">
      <alignment horizontal="center" vertical="center"/>
    </xf>
    <xf numFmtId="0" fontId="16" fillId="14" borderId="8" xfId="0" applyFont="1" applyFill="1" applyBorder="1" applyAlignment="1">
      <alignment horizontal="center" vertical="center" wrapText="1"/>
    </xf>
    <xf numFmtId="0" fontId="16" fillId="14" borderId="6" xfId="0" applyFont="1" applyFill="1" applyBorder="1" applyAlignment="1">
      <alignment horizontal="center" vertical="center" wrapText="1"/>
    </xf>
    <xf numFmtId="14" fontId="1" fillId="0" borderId="0" xfId="0" applyNumberFormat="1" applyFont="1" applyAlignment="1" applyProtection="1">
      <alignment horizontal="center" vertical="center" wrapText="1"/>
      <protection hidden="1"/>
    </xf>
    <xf numFmtId="0" fontId="1" fillId="0" borderId="0" xfId="0" applyFont="1" applyAlignment="1" applyProtection="1">
      <alignment vertical="center"/>
      <protection hidden="1"/>
    </xf>
    <xf numFmtId="0" fontId="1" fillId="2"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0" fillId="2" borderId="0" xfId="0" applyFont="1" applyFill="1" applyAlignment="1" applyProtection="1">
      <alignment horizontal="center" vertical="center" wrapText="1"/>
      <protection hidden="1"/>
    </xf>
    <xf numFmtId="9" fontId="40" fillId="14" borderId="2" xfId="0" applyNumberFormat="1" applyFont="1" applyFill="1" applyBorder="1" applyAlignment="1" applyProtection="1">
      <alignment horizontal="center" vertical="center" wrapText="1"/>
      <protection hidden="1"/>
    </xf>
    <xf numFmtId="0" fontId="40" fillId="14" borderId="2" xfId="0" applyFont="1" applyFill="1" applyBorder="1" applyAlignment="1" applyProtection="1">
      <alignment vertical="center" wrapText="1"/>
      <protection hidden="1"/>
    </xf>
    <xf numFmtId="0" fontId="41" fillId="8" borderId="42" xfId="0" applyFont="1" applyFill="1" applyBorder="1" applyAlignment="1" applyProtection="1">
      <alignment horizontal="center" vertical="center" wrapText="1"/>
      <protection hidden="1"/>
    </xf>
    <xf numFmtId="0" fontId="42" fillId="8" borderId="43" xfId="0" applyFont="1" applyFill="1" applyBorder="1" applyAlignment="1" applyProtection="1">
      <alignment horizontal="center" vertical="center" wrapText="1"/>
      <protection hidden="1"/>
    </xf>
    <xf numFmtId="0" fontId="41" fillId="8" borderId="44" xfId="0" applyFont="1" applyFill="1" applyBorder="1" applyAlignment="1" applyProtection="1">
      <alignment horizontal="center" vertical="center" wrapText="1"/>
      <protection hidden="1"/>
    </xf>
    <xf numFmtId="0" fontId="42" fillId="8" borderId="45" xfId="0" applyFont="1" applyFill="1" applyBorder="1" applyAlignment="1" applyProtection="1">
      <alignment horizontal="center" vertical="center" wrapText="1"/>
      <protection hidden="1"/>
    </xf>
    <xf numFmtId="164" fontId="42" fillId="8" borderId="45" xfId="0" applyNumberFormat="1" applyFont="1" applyFill="1" applyBorder="1" applyAlignment="1" applyProtection="1">
      <alignment horizontal="center" vertical="center" wrapText="1"/>
      <protection hidden="1"/>
    </xf>
    <xf numFmtId="0" fontId="41" fillId="8" borderId="47" xfId="0" applyFont="1" applyFill="1" applyBorder="1" applyAlignment="1" applyProtection="1">
      <alignment horizontal="center" vertical="center" wrapText="1"/>
      <protection hidden="1"/>
    </xf>
    <xf numFmtId="0" fontId="42" fillId="8" borderId="48" xfId="0" applyFont="1" applyFill="1" applyBorder="1" applyAlignment="1" applyProtection="1">
      <alignment horizontal="center" vertical="center" wrapText="1"/>
      <protection hidden="1"/>
    </xf>
    <xf numFmtId="0" fontId="27" fillId="8" borderId="2"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2" borderId="12" xfId="0" applyFont="1" applyFill="1" applyBorder="1" applyAlignment="1" applyProtection="1">
      <alignment horizontal="center" vertical="center" wrapText="1"/>
      <protection locked="0"/>
    </xf>
    <xf numFmtId="0" fontId="27" fillId="8" borderId="12" xfId="0" applyFont="1" applyFill="1" applyBorder="1" applyAlignment="1" applyProtection="1">
      <alignment horizontal="center" vertical="center" wrapText="1"/>
      <protection locked="0"/>
    </xf>
    <xf numFmtId="0" fontId="26" fillId="5" borderId="0" xfId="0" applyFont="1" applyFill="1" applyAlignment="1" applyProtection="1">
      <alignment horizontal="center" vertical="center" wrapText="1"/>
      <protection locked="0"/>
    </xf>
    <xf numFmtId="0" fontId="27" fillId="8" borderId="0" xfId="0" applyFont="1" applyFill="1" applyAlignment="1" applyProtection="1">
      <alignment vertical="center" wrapText="1"/>
      <protection locked="0"/>
    </xf>
    <xf numFmtId="0" fontId="26" fillId="8" borderId="0" xfId="0" applyFont="1" applyFill="1" applyAlignment="1" applyProtection="1">
      <alignment horizontal="justify" vertical="center" wrapText="1"/>
      <protection locked="0"/>
    </xf>
    <xf numFmtId="0" fontId="26" fillId="8" borderId="0" xfId="0" applyFont="1" applyFill="1" applyAlignment="1" applyProtection="1">
      <alignment vertical="center" wrapText="1"/>
      <protection locked="0"/>
    </xf>
    <xf numFmtId="0" fontId="26" fillId="8" borderId="0" xfId="0" applyFont="1" applyFill="1" applyAlignment="1" applyProtection="1">
      <alignment horizontal="justify" vertical="center"/>
      <protection locked="0"/>
    </xf>
    <xf numFmtId="0" fontId="26" fillId="8" borderId="0" xfId="0" applyFont="1" applyFill="1" applyAlignment="1" applyProtection="1">
      <alignment vertical="center"/>
      <protection locked="0"/>
    </xf>
    <xf numFmtId="0" fontId="27" fillId="20" borderId="0" xfId="0" applyFont="1" applyFill="1" applyAlignment="1" applyProtection="1">
      <alignment horizontal="center" vertical="center" wrapText="1"/>
      <protection locked="0"/>
    </xf>
    <xf numFmtId="0" fontId="26" fillId="2" borderId="0" xfId="0" applyFont="1" applyFill="1" applyBorder="1" applyAlignment="1" applyProtection="1">
      <alignment horizontal="center" vertical="center" wrapText="1"/>
      <protection hidden="1"/>
    </xf>
    <xf numFmtId="0" fontId="27" fillId="8" borderId="0" xfId="0" applyFont="1" applyFill="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8" borderId="2"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37" fillId="0" borderId="0" xfId="0" applyFont="1" applyAlignment="1" applyProtection="1">
      <alignment vertical="center"/>
      <protection locked="0"/>
    </xf>
    <xf numFmtId="0" fontId="40" fillId="14" borderId="2" xfId="0" applyFont="1" applyFill="1" applyBorder="1" applyAlignment="1" applyProtection="1">
      <alignment horizontal="center" vertical="center" wrapText="1"/>
      <protection hidden="1"/>
    </xf>
    <xf numFmtId="0" fontId="26" fillId="8" borderId="2"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hidden="1"/>
    </xf>
    <xf numFmtId="0" fontId="40" fillId="14" borderId="11" xfId="0" applyFont="1" applyFill="1" applyBorder="1" applyAlignment="1" applyProtection="1">
      <alignment horizontal="center" vertical="center" wrapText="1"/>
      <protection hidden="1"/>
    </xf>
    <xf numFmtId="0" fontId="26" fillId="2" borderId="12" xfId="0" applyFont="1" applyFill="1" applyBorder="1" applyAlignment="1" applyProtection="1">
      <alignment horizontal="center" vertical="center" wrapText="1"/>
      <protection locked="0"/>
    </xf>
    <xf numFmtId="0" fontId="27" fillId="8" borderId="12" xfId="0" applyFont="1" applyFill="1" applyBorder="1" applyAlignment="1" applyProtection="1">
      <alignment horizontal="center" vertical="center" wrapText="1"/>
      <protection locked="0"/>
    </xf>
    <xf numFmtId="0" fontId="26" fillId="8" borderId="12" xfId="0" applyFont="1" applyFill="1" applyBorder="1" applyAlignment="1" applyProtection="1">
      <alignment horizontal="center" vertical="center" wrapText="1"/>
      <protection locked="0"/>
    </xf>
    <xf numFmtId="0" fontId="27" fillId="20" borderId="0" xfId="0" applyFont="1" applyFill="1" applyAlignment="1" applyProtection="1">
      <alignment horizontal="center" vertical="center" wrapText="1"/>
      <protection locked="0"/>
    </xf>
    <xf numFmtId="0" fontId="16" fillId="0" borderId="0" xfId="0" applyFont="1" applyAlignment="1">
      <alignment horizontal="left" vertical="center" wrapText="1"/>
    </xf>
    <xf numFmtId="0" fontId="14" fillId="0" borderId="0" xfId="0" applyFont="1" applyAlignment="1">
      <alignment horizontal="center"/>
    </xf>
    <xf numFmtId="0" fontId="11" fillId="0" borderId="0" xfId="0" applyFont="1" applyAlignment="1">
      <alignment horizontal="center" vertical="center" wrapText="1"/>
    </xf>
    <xf numFmtId="0" fontId="14" fillId="0" borderId="4" xfId="0" applyFont="1" applyBorder="1" applyAlignment="1">
      <alignment horizontal="center" vertical="top" wrapText="1"/>
    </xf>
    <xf numFmtId="0" fontId="11" fillId="0" borderId="3" xfId="0" applyFont="1" applyBorder="1" applyAlignment="1">
      <alignment horizontal="left" vertical="center"/>
    </xf>
    <xf numFmtId="0" fontId="11" fillId="0" borderId="0" xfId="0" applyFont="1" applyAlignment="1">
      <alignment vertical="center" wrapText="1"/>
    </xf>
    <xf numFmtId="0" fontId="47" fillId="0" borderId="0" xfId="0" applyFont="1" applyAlignment="1">
      <alignment horizontal="left" vertical="top" wrapText="1"/>
    </xf>
    <xf numFmtId="0" fontId="48" fillId="0" borderId="2" xfId="0" applyFont="1" applyBorder="1" applyAlignment="1">
      <alignment horizontal="justify" vertical="center" wrapText="1"/>
    </xf>
    <xf numFmtId="0" fontId="48" fillId="8" borderId="2" xfId="0" applyFont="1" applyFill="1" applyBorder="1" applyAlignment="1">
      <alignment horizontal="left" vertical="center" wrapText="1"/>
    </xf>
    <xf numFmtId="0" fontId="48" fillId="8" borderId="2" xfId="0" applyFont="1" applyFill="1" applyBorder="1" applyAlignment="1">
      <alignment horizontal="justify" vertical="center" wrapText="1"/>
    </xf>
    <xf numFmtId="0" fontId="48" fillId="0" borderId="2" xfId="0" applyFont="1" applyBorder="1" applyAlignment="1">
      <alignment horizontal="left" vertical="center"/>
    </xf>
    <xf numFmtId="0" fontId="47" fillId="0" borderId="0" xfId="0" applyFont="1" applyAlignment="1">
      <alignment wrapText="1"/>
    </xf>
    <xf numFmtId="0" fontId="29" fillId="0" borderId="0" xfId="0" applyFont="1" applyAlignment="1">
      <alignment wrapText="1"/>
    </xf>
    <xf numFmtId="0" fontId="2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lignment horizontal="left" vertical="center" wrapText="1"/>
    </xf>
    <xf numFmtId="0" fontId="49" fillId="5" borderId="2" xfId="0" applyFont="1" applyFill="1" applyBorder="1" applyAlignment="1">
      <alignment horizontal="left" vertical="top" wrapText="1"/>
    </xf>
    <xf numFmtId="0" fontId="49" fillId="26" borderId="2" xfId="0" applyFont="1" applyFill="1" applyBorder="1" applyAlignment="1">
      <alignment horizontal="left" vertical="top" wrapText="1"/>
    </xf>
    <xf numFmtId="0" fontId="49" fillId="27" borderId="2" xfId="0" applyFont="1" applyFill="1" applyBorder="1" applyAlignment="1">
      <alignment horizontal="left" vertical="top" wrapText="1"/>
    </xf>
    <xf numFmtId="0" fontId="49" fillId="3" borderId="2" xfId="0" applyFont="1" applyFill="1" applyBorder="1" applyAlignment="1">
      <alignment horizontal="left" vertical="top" wrapText="1"/>
    </xf>
    <xf numFmtId="0" fontId="0" fillId="0" borderId="2" xfId="0" applyBorder="1"/>
    <xf numFmtId="0" fontId="31" fillId="21" borderId="58" xfId="0" applyFont="1" applyFill="1" applyBorder="1" applyAlignment="1" applyProtection="1">
      <alignment horizontal="center" vertical="center" wrapText="1"/>
      <protection hidden="1"/>
    </xf>
    <xf numFmtId="0" fontId="33" fillId="28" borderId="2" xfId="0" applyFont="1" applyFill="1" applyBorder="1" applyProtection="1">
      <protection locked="0"/>
    </xf>
    <xf numFmtId="0" fontId="31" fillId="29" borderId="58" xfId="0" applyFont="1" applyFill="1" applyBorder="1" applyAlignment="1" applyProtection="1">
      <alignment horizontal="center" vertical="center" wrapText="1"/>
      <protection locked="0"/>
    </xf>
    <xf numFmtId="0" fontId="31" fillId="29" borderId="2" xfId="0" applyFont="1" applyFill="1" applyBorder="1" applyAlignment="1" applyProtection="1">
      <alignment horizontal="center" vertical="center" wrapText="1"/>
      <protection locked="0"/>
    </xf>
    <xf numFmtId="0" fontId="31" fillId="29" borderId="56" xfId="0" applyFont="1" applyFill="1" applyBorder="1" applyAlignment="1" applyProtection="1">
      <alignment horizontal="center" vertical="center" wrapText="1"/>
      <protection locked="0"/>
    </xf>
    <xf numFmtId="0" fontId="35" fillId="15" borderId="0" xfId="0" applyFont="1" applyFill="1" applyBorder="1" applyAlignment="1" applyProtection="1">
      <alignment vertical="center"/>
      <protection hidden="1"/>
    </xf>
    <xf numFmtId="0" fontId="32" fillId="15" borderId="0" xfId="0" applyFont="1" applyFill="1" applyBorder="1" applyAlignment="1" applyProtection="1">
      <alignment horizontal="center" vertical="center" wrapText="1"/>
      <protection locked="0"/>
    </xf>
    <xf numFmtId="0" fontId="14" fillId="0" borderId="0" xfId="0" applyFont="1" applyAlignment="1"/>
    <xf numFmtId="0" fontId="16" fillId="0" borderId="4" xfId="0" applyFont="1" applyBorder="1" applyAlignment="1">
      <alignment vertical="top" wrapText="1"/>
    </xf>
    <xf numFmtId="0" fontId="11" fillId="0" borderId="3" xfId="0" applyFont="1" applyBorder="1" applyAlignment="1">
      <alignment vertical="center" wrapText="1"/>
    </xf>
    <xf numFmtId="0" fontId="27" fillId="13" borderId="51" xfId="3" applyFont="1" applyFill="1" applyBorder="1" applyAlignment="1">
      <alignment horizontal="center"/>
    </xf>
    <xf numFmtId="0" fontId="27" fillId="13" borderId="52" xfId="3" applyFont="1" applyFill="1" applyBorder="1" applyAlignment="1">
      <alignment horizontal="center"/>
    </xf>
    <xf numFmtId="0" fontId="4" fillId="0" borderId="0" xfId="3"/>
    <xf numFmtId="0" fontId="4" fillId="0" borderId="0" xfId="3" applyAlignment="1"/>
    <xf numFmtId="0" fontId="27" fillId="13" borderId="67" xfId="3" applyFont="1" applyFill="1" applyBorder="1" applyAlignment="1">
      <alignment horizontal="center"/>
    </xf>
    <xf numFmtId="0" fontId="54" fillId="32" borderId="17" xfId="0" applyFont="1" applyFill="1" applyBorder="1" applyAlignment="1">
      <alignment horizontal="justify" vertical="center"/>
    </xf>
    <xf numFmtId="0" fontId="54" fillId="8" borderId="11" xfId="0" applyFont="1" applyFill="1" applyBorder="1" applyAlignment="1">
      <alignment horizontal="justify" vertical="center"/>
    </xf>
    <xf numFmtId="0" fontId="54" fillId="32" borderId="11" xfId="0" applyFont="1" applyFill="1" applyBorder="1" applyAlignment="1">
      <alignment horizontal="justify" vertical="center"/>
    </xf>
    <xf numFmtId="0" fontId="54" fillId="32" borderId="31" xfId="0" applyFont="1" applyFill="1" applyBorder="1" applyAlignment="1">
      <alignment horizontal="justify" vertical="center"/>
    </xf>
    <xf numFmtId="0" fontId="16" fillId="0" borderId="38" xfId="0" applyFont="1"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40" fillId="14" borderId="16" xfId="0" applyFont="1" applyFill="1" applyBorder="1" applyAlignment="1" applyProtection="1">
      <alignment horizontal="center" vertical="center" wrapText="1"/>
      <protection hidden="1"/>
    </xf>
    <xf numFmtId="0" fontId="40" fillId="14" borderId="2" xfId="0" applyFont="1" applyFill="1" applyBorder="1" applyAlignment="1" applyProtection="1">
      <alignment horizontal="center" vertical="center" wrapText="1"/>
      <protection hidden="1"/>
    </xf>
    <xf numFmtId="0" fontId="26" fillId="2" borderId="1" xfId="0" applyFont="1" applyFill="1" applyBorder="1" applyAlignment="1" applyProtection="1">
      <alignment horizontal="center" vertical="center" wrapText="1"/>
      <protection locked="0"/>
    </xf>
    <xf numFmtId="0" fontId="34" fillId="15" borderId="0" xfId="0" applyFont="1" applyFill="1" applyBorder="1" applyAlignment="1" applyProtection="1">
      <alignment horizontal="center" vertical="center" wrapText="1"/>
      <protection hidden="1"/>
    </xf>
    <xf numFmtId="0" fontId="36" fillId="0" borderId="0" xfId="0" applyFont="1" applyBorder="1" applyAlignment="1" applyProtection="1">
      <alignment vertical="center"/>
      <protection hidden="1"/>
    </xf>
    <xf numFmtId="0" fontId="43" fillId="0" borderId="38" xfId="0" applyFont="1" applyBorder="1" applyAlignment="1" applyProtection="1">
      <alignment horizontal="center" vertical="center" wrapText="1"/>
      <protection hidden="1"/>
    </xf>
    <xf numFmtId="0" fontId="44" fillId="16" borderId="17" xfId="0" applyFont="1" applyFill="1" applyBorder="1" applyAlignment="1" applyProtection="1">
      <alignment horizontal="center" vertical="center" wrapText="1"/>
      <protection hidden="1"/>
    </xf>
    <xf numFmtId="0" fontId="43" fillId="0" borderId="13" xfId="0" applyFont="1" applyBorder="1" applyAlignment="1" applyProtection="1">
      <alignment horizontal="center" vertical="center" wrapText="1"/>
      <protection hidden="1"/>
    </xf>
    <xf numFmtId="0" fontId="44" fillId="16" borderId="11" xfId="0" applyFont="1" applyFill="1" applyBorder="1" applyAlignment="1" applyProtection="1">
      <alignment horizontal="center" vertical="center" wrapText="1"/>
      <protection hidden="1"/>
    </xf>
    <xf numFmtId="14" fontId="44" fillId="16" borderId="11" xfId="0" applyNumberFormat="1" applyFont="1" applyFill="1" applyBorder="1" applyAlignment="1" applyProtection="1">
      <alignment horizontal="center" vertical="center" wrapText="1"/>
      <protection hidden="1"/>
    </xf>
    <xf numFmtId="0" fontId="43" fillId="0" borderId="14" xfId="0" applyFont="1" applyBorder="1" applyAlignment="1" applyProtection="1">
      <alignment horizontal="center" vertical="center" wrapText="1"/>
      <protection hidden="1"/>
    </xf>
    <xf numFmtId="0" fontId="44" fillId="16" borderId="31" xfId="0" applyFont="1" applyFill="1" applyBorder="1" applyAlignment="1" applyProtection="1">
      <alignment horizontal="center" vertical="center" wrapText="1"/>
      <protection hidden="1"/>
    </xf>
    <xf numFmtId="0" fontId="41" fillId="8" borderId="38" xfId="0" applyFont="1" applyFill="1" applyBorder="1" applyAlignment="1" applyProtection="1">
      <alignment horizontal="center" vertical="center" wrapText="1"/>
      <protection hidden="1"/>
    </xf>
    <xf numFmtId="0" fontId="42" fillId="8" borderId="17" xfId="0" applyFont="1" applyFill="1" applyBorder="1" applyAlignment="1" applyProtection="1">
      <alignment horizontal="center" vertical="center" wrapText="1"/>
      <protection hidden="1"/>
    </xf>
    <xf numFmtId="0" fontId="41" fillId="8" borderId="13" xfId="0" applyFont="1" applyFill="1" applyBorder="1" applyAlignment="1" applyProtection="1">
      <alignment horizontal="center" vertical="center" wrapText="1"/>
      <protection hidden="1"/>
    </xf>
    <xf numFmtId="0" fontId="42" fillId="8" borderId="11" xfId="0" applyFont="1" applyFill="1" applyBorder="1" applyAlignment="1" applyProtection="1">
      <alignment horizontal="center" vertical="center" wrapText="1"/>
      <protection hidden="1"/>
    </xf>
    <xf numFmtId="164" fontId="42" fillId="8" borderId="11" xfId="0" applyNumberFormat="1" applyFont="1" applyFill="1" applyBorder="1" applyAlignment="1" applyProtection="1">
      <alignment horizontal="center" vertical="center" wrapText="1"/>
      <protection hidden="1"/>
    </xf>
    <xf numFmtId="0" fontId="41" fillId="8" borderId="14" xfId="0" applyFont="1" applyFill="1" applyBorder="1" applyAlignment="1" applyProtection="1">
      <alignment horizontal="center" vertical="center" wrapText="1"/>
      <protection hidden="1"/>
    </xf>
    <xf numFmtId="0" fontId="42" fillId="8" borderId="31" xfId="0" applyFont="1" applyFill="1" applyBorder="1" applyAlignment="1" applyProtection="1">
      <alignment horizontal="center" vertical="center" wrapText="1"/>
      <protection hidden="1"/>
    </xf>
    <xf numFmtId="0" fontId="33" fillId="28" borderId="10" xfId="0" applyFont="1" applyFill="1" applyBorder="1" applyProtection="1">
      <protection locked="0"/>
    </xf>
    <xf numFmtId="0" fontId="33" fillId="28" borderId="1" xfId="0" applyFont="1" applyFill="1" applyBorder="1" applyProtection="1">
      <protection locked="0"/>
    </xf>
    <xf numFmtId="0" fontId="33" fillId="28" borderId="37" xfId="0" applyFont="1" applyFill="1" applyBorder="1" applyProtection="1">
      <protection locked="0"/>
    </xf>
    <xf numFmtId="0" fontId="40" fillId="14" borderId="12" xfId="0" applyFont="1" applyFill="1" applyBorder="1" applyAlignment="1" applyProtection="1">
      <alignment horizontal="center" vertical="center" wrapText="1"/>
      <protection hidden="1"/>
    </xf>
    <xf numFmtId="0" fontId="37" fillId="2" borderId="0" xfId="0" applyFont="1" applyFill="1" applyBorder="1" applyAlignment="1" applyProtection="1">
      <alignment vertical="center" wrapText="1"/>
      <protection hidden="1"/>
    </xf>
    <xf numFmtId="0" fontId="37" fillId="8" borderId="0" xfId="0" applyFont="1" applyFill="1" applyBorder="1" applyAlignment="1" applyProtection="1">
      <alignment horizontal="center" vertical="center" wrapText="1"/>
      <protection hidden="1"/>
    </xf>
    <xf numFmtId="0" fontId="37" fillId="2" borderId="0" xfId="0" applyFont="1" applyFill="1" applyBorder="1" applyAlignment="1" applyProtection="1">
      <alignment horizontal="center" vertical="center" wrapText="1"/>
      <protection hidden="1"/>
    </xf>
    <xf numFmtId="0" fontId="38" fillId="8" borderId="0" xfId="0" applyFont="1" applyFill="1" applyBorder="1" applyAlignment="1" applyProtection="1">
      <alignment horizontal="center" vertical="center" wrapText="1"/>
      <protection hidden="1"/>
    </xf>
    <xf numFmtId="0" fontId="38" fillId="0" borderId="0" xfId="0" applyFont="1" applyBorder="1" applyAlignment="1" applyProtection="1">
      <alignment vertical="center" wrapText="1"/>
      <protection locked="0"/>
    </xf>
    <xf numFmtId="0" fontId="37" fillId="2" borderId="0" xfId="0" applyFont="1" applyFill="1" applyBorder="1" applyAlignment="1" applyProtection="1">
      <alignment horizontal="center" vertical="center" wrapText="1"/>
      <protection locked="0"/>
    </xf>
    <xf numFmtId="0" fontId="37" fillId="8" borderId="0" xfId="0" applyFont="1" applyFill="1" applyBorder="1" applyAlignment="1" applyProtection="1">
      <alignment horizontal="center" vertical="center" wrapText="1"/>
      <protection locked="0"/>
    </xf>
    <xf numFmtId="0" fontId="38" fillId="8" borderId="0" xfId="0" applyFont="1" applyFill="1" applyBorder="1" applyAlignment="1" applyProtection="1">
      <alignment vertical="center"/>
      <protection locked="0"/>
    </xf>
    <xf numFmtId="0" fontId="26" fillId="2" borderId="1" xfId="0" applyFont="1" applyFill="1" applyBorder="1" applyAlignment="1" applyProtection="1">
      <alignment vertical="center" wrapText="1"/>
      <protection locked="0"/>
    </xf>
    <xf numFmtId="0" fontId="26" fillId="8" borderId="1" xfId="0" applyFont="1" applyFill="1" applyBorder="1" applyAlignment="1" applyProtection="1">
      <alignment vertical="center" wrapText="1"/>
      <protection locked="0"/>
    </xf>
    <xf numFmtId="0" fontId="26" fillId="8" borderId="1" xfId="0" applyFont="1" applyFill="1" applyBorder="1" applyAlignment="1" applyProtection="1">
      <alignment horizontal="center" vertical="center" wrapText="1"/>
      <protection locked="0"/>
    </xf>
    <xf numFmtId="165" fontId="26" fillId="2" borderId="1" xfId="0" applyNumberFormat="1" applyFont="1" applyFill="1" applyBorder="1" applyAlignment="1" applyProtection="1">
      <alignment horizontal="center" vertical="center" wrapText="1"/>
      <protection locked="0"/>
    </xf>
    <xf numFmtId="0" fontId="26" fillId="0" borderId="60" xfId="0" applyFont="1" applyBorder="1" applyAlignment="1" applyProtection="1">
      <alignment horizontal="center" vertical="center" wrapText="1"/>
      <protection locked="0"/>
    </xf>
    <xf numFmtId="9" fontId="40" fillId="14" borderId="12" xfId="0" applyNumberFormat="1" applyFont="1" applyFill="1" applyBorder="1" applyAlignment="1" applyProtection="1">
      <alignment horizontal="center" vertical="center" wrapText="1"/>
      <protection hidden="1"/>
    </xf>
    <xf numFmtId="0" fontId="40" fillId="14" borderId="12" xfId="0" applyFont="1" applyFill="1" applyBorder="1" applyAlignment="1" applyProtection="1">
      <alignment vertical="center" wrapText="1"/>
      <protection hidden="1"/>
    </xf>
    <xf numFmtId="0" fontId="40" fillId="14" borderId="31" xfId="0" applyFont="1" applyFill="1" applyBorder="1" applyAlignment="1" applyProtection="1">
      <alignment horizontal="center" vertical="center" wrapText="1"/>
      <protection hidden="1"/>
    </xf>
    <xf numFmtId="0" fontId="0" fillId="0" borderId="0" xfId="0" applyBorder="1"/>
    <xf numFmtId="0" fontId="37" fillId="0" borderId="0" xfId="0" applyFont="1" applyBorder="1" applyAlignment="1" applyProtection="1">
      <alignment horizontal="center" vertical="center" wrapText="1"/>
      <protection hidden="1"/>
    </xf>
    <xf numFmtId="14" fontId="37" fillId="0" borderId="0" xfId="0" applyNumberFormat="1" applyFont="1" applyBorder="1" applyAlignment="1" applyProtection="1">
      <alignment horizontal="center" vertical="center" wrapText="1"/>
      <protection hidden="1"/>
    </xf>
    <xf numFmtId="0" fontId="37" fillId="0" borderId="0" xfId="0" applyFont="1" applyBorder="1" applyAlignment="1" applyProtection="1">
      <alignment vertical="center"/>
      <protection hidden="1"/>
    </xf>
    <xf numFmtId="0" fontId="37" fillId="0" borderId="0" xfId="0" applyFont="1" applyBorder="1" applyAlignment="1" applyProtection="1">
      <alignment vertical="center"/>
      <protection locked="0"/>
    </xf>
    <xf numFmtId="0" fontId="38" fillId="8" borderId="0" xfId="0" applyFont="1" applyFill="1" applyBorder="1" applyAlignment="1" applyProtection="1">
      <alignment horizontal="center" vertical="center"/>
      <protection hidden="1"/>
    </xf>
    <xf numFmtId="0" fontId="37" fillId="0" borderId="0" xfId="0" applyFont="1" applyBorder="1" applyAlignment="1" applyProtection="1">
      <alignment horizontal="center" vertical="center" wrapText="1"/>
      <protection locked="0"/>
    </xf>
    <xf numFmtId="0" fontId="37" fillId="8" borderId="0" xfId="0" applyFont="1" applyFill="1" applyBorder="1" applyAlignment="1" applyProtection="1">
      <alignment vertical="center"/>
      <protection locked="0"/>
    </xf>
    <xf numFmtId="14" fontId="38" fillId="8" borderId="0" xfId="0" applyNumberFormat="1" applyFont="1" applyFill="1" applyBorder="1" applyAlignment="1" applyProtection="1">
      <alignment vertical="center"/>
      <protection locked="0"/>
    </xf>
    <xf numFmtId="0" fontId="34" fillId="15" borderId="0" xfId="0" applyFont="1" applyFill="1" applyBorder="1" applyAlignment="1" applyProtection="1">
      <alignment vertical="center" wrapText="1"/>
      <protection hidden="1"/>
    </xf>
    <xf numFmtId="0" fontId="36" fillId="0" borderId="0" xfId="0" applyFont="1" applyBorder="1" applyAlignment="1" applyProtection="1">
      <alignment vertical="center"/>
      <protection locked="0"/>
    </xf>
    <xf numFmtId="0" fontId="34" fillId="0" borderId="0" xfId="0" applyFont="1" applyBorder="1" applyAlignment="1" applyProtection="1">
      <alignment vertical="center"/>
      <protection hidden="1"/>
    </xf>
    <xf numFmtId="167" fontId="31" fillId="24" borderId="59" xfId="1" applyNumberFormat="1" applyFont="1" applyFill="1" applyBorder="1" applyAlignment="1" applyProtection="1">
      <alignment horizontal="center" vertical="center" wrapText="1"/>
      <protection hidden="1"/>
    </xf>
    <xf numFmtId="0" fontId="31" fillId="24" borderId="59" xfId="0" applyFont="1" applyFill="1" applyBorder="1" applyAlignment="1" applyProtection="1">
      <alignment horizontal="center" vertical="center" wrapText="1"/>
      <protection hidden="1"/>
    </xf>
    <xf numFmtId="0" fontId="31" fillId="13" borderId="59" xfId="0" applyFont="1" applyFill="1" applyBorder="1" applyAlignment="1" applyProtection="1">
      <alignment horizontal="center" vertical="center" wrapText="1"/>
      <protection hidden="1"/>
    </xf>
    <xf numFmtId="0" fontId="31" fillId="29" borderId="1" xfId="0" applyFont="1" applyFill="1" applyBorder="1" applyAlignment="1" applyProtection="1">
      <alignment horizontal="center" vertical="center" wrapText="1"/>
      <protection locked="0"/>
    </xf>
    <xf numFmtId="0" fontId="31" fillId="21" borderId="75" xfId="0" applyFont="1" applyFill="1" applyBorder="1" applyAlignment="1" applyProtection="1">
      <alignment horizontal="center" vertical="center" wrapText="1"/>
      <protection hidden="1"/>
    </xf>
    <xf numFmtId="0" fontId="31" fillId="21" borderId="59" xfId="0" applyFont="1" applyFill="1" applyBorder="1" applyAlignment="1" applyProtection="1">
      <alignment horizontal="center" vertical="center" wrapText="1"/>
      <protection hidden="1"/>
    </xf>
    <xf numFmtId="0" fontId="31" fillId="21" borderId="65" xfId="0" applyFont="1" applyFill="1" applyBorder="1" applyAlignment="1" applyProtection="1">
      <alignment horizontal="center" vertical="center" wrapText="1"/>
      <protection hidden="1"/>
    </xf>
    <xf numFmtId="0" fontId="31" fillId="29" borderId="75" xfId="0" applyFont="1" applyFill="1" applyBorder="1" applyAlignment="1" applyProtection="1">
      <alignment horizontal="center" vertical="center" wrapText="1"/>
      <protection locked="0"/>
    </xf>
    <xf numFmtId="0" fontId="31" fillId="29" borderId="59" xfId="0" applyFont="1" applyFill="1" applyBorder="1" applyAlignment="1" applyProtection="1">
      <alignment horizontal="center" vertical="center" wrapText="1"/>
      <protection locked="0"/>
    </xf>
    <xf numFmtId="0" fontId="35" fillId="17" borderId="12" xfId="0" applyFont="1" applyFill="1" applyBorder="1" applyAlignment="1" applyProtection="1">
      <alignment horizontal="center" vertical="center" wrapText="1"/>
      <protection hidden="1"/>
    </xf>
    <xf numFmtId="0" fontId="35" fillId="30" borderId="12" xfId="0" applyFont="1" applyFill="1" applyBorder="1" applyAlignment="1" applyProtection="1">
      <alignment horizontal="center" vertical="center" wrapText="1"/>
      <protection hidden="1"/>
    </xf>
    <xf numFmtId="0" fontId="14" fillId="0" borderId="14" xfId="3" applyFont="1" applyBorder="1" applyAlignment="1">
      <alignment horizontal="center" vertical="center" wrapText="1"/>
    </xf>
    <xf numFmtId="0" fontId="4" fillId="8" borderId="0" xfId="3" applyFill="1"/>
    <xf numFmtId="0" fontId="50" fillId="7" borderId="13" xfId="3" applyFont="1" applyFill="1" applyBorder="1" applyAlignment="1">
      <alignment horizontal="center" vertical="center" wrapText="1"/>
    </xf>
    <xf numFmtId="0" fontId="50" fillId="4" borderId="2" xfId="3" applyFont="1" applyFill="1" applyBorder="1" applyAlignment="1">
      <alignment horizontal="center" vertical="center" wrapText="1"/>
    </xf>
    <xf numFmtId="0" fontId="50" fillId="5" borderId="2" xfId="3" applyFont="1" applyFill="1" applyBorder="1" applyAlignment="1">
      <alignment horizontal="center" vertical="center" wrapText="1"/>
    </xf>
    <xf numFmtId="0" fontId="50" fillId="12" borderId="2" xfId="3" applyFont="1" applyFill="1" applyBorder="1" applyAlignment="1">
      <alignment horizontal="center" vertical="center" wrapText="1"/>
    </xf>
    <xf numFmtId="0" fontId="50" fillId="6" borderId="11" xfId="3" applyFont="1" applyFill="1" applyBorder="1" applyAlignment="1">
      <alignment horizontal="center" vertical="center" wrapText="1"/>
    </xf>
    <xf numFmtId="0" fontId="50" fillId="7" borderId="2" xfId="3" applyFont="1" applyFill="1" applyBorder="1" applyAlignment="1">
      <alignment horizontal="center" vertical="center" wrapText="1"/>
    </xf>
    <xf numFmtId="0" fontId="14" fillId="0" borderId="12" xfId="3" applyFont="1" applyBorder="1" applyAlignment="1">
      <alignment horizontal="center" vertical="center" wrapText="1"/>
    </xf>
    <xf numFmtId="0" fontId="14" fillId="0" borderId="31" xfId="3" applyFont="1" applyBorder="1" applyAlignment="1">
      <alignment horizontal="center" vertical="center" wrapText="1"/>
    </xf>
    <xf numFmtId="0" fontId="14" fillId="8" borderId="0" xfId="3" applyFont="1" applyFill="1" applyAlignment="1">
      <alignment horizontal="center" vertical="center" wrapText="1"/>
    </xf>
    <xf numFmtId="0" fontId="4" fillId="8" borderId="0" xfId="3" applyFill="1" applyAlignment="1">
      <alignment horizontal="center" vertical="center"/>
    </xf>
    <xf numFmtId="0" fontId="52" fillId="33" borderId="76" xfId="3" applyFont="1" applyFill="1" applyBorder="1" applyAlignment="1">
      <alignment horizontal="center" vertical="center" textRotation="90"/>
    </xf>
    <xf numFmtId="0" fontId="14" fillId="0" borderId="61" xfId="3" applyFont="1" applyBorder="1" applyAlignment="1">
      <alignment horizontal="center" vertical="center" wrapText="1"/>
    </xf>
    <xf numFmtId="0" fontId="14" fillId="0" borderId="62" xfId="3" applyFont="1" applyBorder="1" applyAlignment="1">
      <alignment horizontal="center" vertical="center" wrapText="1"/>
    </xf>
    <xf numFmtId="0" fontId="26" fillId="2" borderId="1"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40" fillId="14" borderId="2" xfId="0" applyFont="1" applyFill="1" applyBorder="1" applyAlignment="1" applyProtection="1">
      <alignment horizontal="center" vertical="center" wrapText="1"/>
      <protection hidden="1"/>
    </xf>
    <xf numFmtId="0" fontId="40" fillId="14" borderId="12" xfId="0" applyFont="1" applyFill="1" applyBorder="1" applyAlignment="1" applyProtection="1">
      <alignment horizontal="center" vertical="center" wrapText="1"/>
      <protection hidden="1"/>
    </xf>
    <xf numFmtId="0" fontId="27" fillId="8" borderId="0" xfId="0" applyFont="1" applyFill="1" applyAlignment="1" applyProtection="1">
      <alignment horizontal="center" vertical="center" wrapText="1"/>
      <protection locked="0"/>
    </xf>
    <xf numFmtId="0" fontId="37" fillId="2" borderId="0" xfId="0" applyFont="1" applyFill="1" applyBorder="1" applyAlignment="1" applyProtection="1">
      <alignment horizontal="center" vertical="center" wrapText="1"/>
      <protection hidden="1"/>
    </xf>
    <xf numFmtId="0" fontId="26" fillId="2" borderId="10"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40" fillId="14" borderId="16" xfId="0" applyFont="1" applyFill="1" applyBorder="1" applyAlignment="1" applyProtection="1">
      <alignment horizontal="center" vertical="center" wrapText="1"/>
      <protection hidden="1"/>
    </xf>
    <xf numFmtId="0" fontId="40" fillId="14" borderId="2" xfId="0" applyFont="1" applyFill="1" applyBorder="1" applyAlignment="1" applyProtection="1">
      <alignment horizontal="center" vertical="center" wrapText="1"/>
      <protection hidden="1"/>
    </xf>
    <xf numFmtId="0" fontId="40" fillId="14" borderId="12" xfId="0" applyFont="1" applyFill="1" applyBorder="1" applyAlignment="1" applyProtection="1">
      <alignment horizontal="center" vertical="center" wrapText="1"/>
      <protection hidden="1"/>
    </xf>
    <xf numFmtId="0" fontId="27" fillId="8" borderId="0" xfId="0" applyFont="1" applyFill="1" applyAlignment="1" applyProtection="1">
      <alignment horizontal="center" vertical="center" wrapText="1"/>
      <protection locked="0"/>
    </xf>
    <xf numFmtId="0" fontId="27" fillId="2" borderId="12"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165" fontId="14" fillId="2" borderId="2" xfId="0" applyNumberFormat="1"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wrapText="1"/>
      <protection locked="0"/>
    </xf>
    <xf numFmtId="14" fontId="12" fillId="2" borderId="1" xfId="0" applyNumberFormat="1" applyFont="1" applyFill="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hidden="1"/>
    </xf>
    <xf numFmtId="0" fontId="26" fillId="0" borderId="22" xfId="0" applyFont="1" applyBorder="1" applyAlignment="1" applyProtection="1">
      <alignment horizontal="center" vertical="center" wrapText="1"/>
      <protection hidden="1"/>
    </xf>
    <xf numFmtId="0" fontId="26" fillId="2" borderId="2" xfId="0" applyFont="1" applyFill="1" applyBorder="1" applyAlignment="1" applyProtection="1">
      <alignment horizontal="center" vertical="center" wrapText="1"/>
      <protection locked="0"/>
    </xf>
    <xf numFmtId="0" fontId="27" fillId="8" borderId="2" xfId="0" applyFont="1" applyFill="1" applyBorder="1" applyAlignment="1" applyProtection="1">
      <alignment horizontal="center" vertical="center" wrapText="1"/>
      <protection locked="0"/>
    </xf>
    <xf numFmtId="0" fontId="26" fillId="8" borderId="2" xfId="0" applyFont="1" applyFill="1" applyBorder="1" applyAlignment="1" applyProtection="1">
      <alignment horizontal="center" vertical="center" wrapText="1"/>
      <protection locked="0"/>
    </xf>
    <xf numFmtId="0" fontId="27" fillId="2" borderId="10" xfId="0" applyFont="1" applyFill="1" applyBorder="1" applyAlignment="1" applyProtection="1">
      <alignment horizontal="center" vertical="center" wrapText="1"/>
      <protection locked="0"/>
    </xf>
    <xf numFmtId="0" fontId="27" fillId="2" borderId="27"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8" borderId="10" xfId="0" applyFont="1" applyFill="1" applyBorder="1" applyAlignment="1" applyProtection="1">
      <alignment horizontal="center" vertical="center" wrapText="1"/>
      <protection hidden="1"/>
    </xf>
    <xf numFmtId="0" fontId="27" fillId="8" borderId="27" xfId="0" applyFont="1" applyFill="1" applyBorder="1" applyAlignment="1" applyProtection="1">
      <alignment horizontal="center" vertical="center" wrapText="1"/>
      <protection hidden="1"/>
    </xf>
    <xf numFmtId="0" fontId="27" fillId="8" borderId="1" xfId="0" applyFont="1" applyFill="1" applyBorder="1" applyAlignment="1" applyProtection="1">
      <alignment horizontal="center" vertical="center" wrapText="1"/>
      <protection hidden="1"/>
    </xf>
    <xf numFmtId="0" fontId="27" fillId="2" borderId="2" xfId="0" applyFont="1" applyFill="1" applyBorder="1" applyAlignment="1" applyProtection="1">
      <alignment horizontal="center" vertical="center" wrapText="1"/>
      <protection locked="0"/>
    </xf>
    <xf numFmtId="0" fontId="27" fillId="20" borderId="0" xfId="0" applyFont="1" applyFill="1" applyAlignment="1" applyProtection="1">
      <alignment horizontal="center" vertical="center" wrapText="1"/>
      <protection locked="0"/>
    </xf>
    <xf numFmtId="0" fontId="26" fillId="2" borderId="27"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wrapText="1"/>
      <protection locked="0"/>
    </xf>
    <xf numFmtId="0" fontId="26" fillId="2" borderId="10" xfId="0" applyFont="1" applyFill="1" applyBorder="1" applyAlignment="1" applyProtection="1">
      <alignment horizontal="center" vertical="center" wrapText="1"/>
      <protection locked="0"/>
    </xf>
    <xf numFmtId="0" fontId="26" fillId="2" borderId="12" xfId="0" applyFont="1" applyFill="1" applyBorder="1" applyAlignment="1" applyProtection="1">
      <alignment horizontal="center" vertical="center" wrapText="1"/>
      <protection locked="0"/>
    </xf>
    <xf numFmtId="0" fontId="27" fillId="2" borderId="61" xfId="0" applyFont="1" applyFill="1" applyBorder="1" applyAlignment="1" applyProtection="1">
      <alignment horizontal="center" vertical="center" wrapText="1"/>
      <protection locked="0"/>
    </xf>
    <xf numFmtId="0" fontId="27" fillId="8" borderId="10" xfId="0" applyFont="1" applyFill="1" applyBorder="1" applyAlignment="1" applyProtection="1">
      <alignment horizontal="center" vertical="center" wrapText="1"/>
      <protection locked="0"/>
    </xf>
    <xf numFmtId="0" fontId="27" fillId="8" borderId="27" xfId="0" applyFont="1" applyFill="1" applyBorder="1" applyAlignment="1" applyProtection="1">
      <alignment horizontal="center" vertical="center" wrapText="1"/>
      <protection locked="0"/>
    </xf>
    <xf numFmtId="0" fontId="27" fillId="8" borderId="61" xfId="0" applyFont="1" applyFill="1" applyBorder="1" applyAlignment="1" applyProtection="1">
      <alignment horizontal="center" vertical="center" wrapText="1"/>
      <protection locked="0"/>
    </xf>
    <xf numFmtId="0" fontId="27" fillId="8" borderId="1" xfId="0" applyFont="1" applyFill="1" applyBorder="1" applyAlignment="1" applyProtection="1">
      <alignment horizontal="center" vertical="center" wrapText="1"/>
      <protection locked="0"/>
    </xf>
    <xf numFmtId="0" fontId="27" fillId="2" borderId="13" xfId="0" applyFont="1" applyFill="1" applyBorder="1" applyAlignment="1" applyProtection="1">
      <alignment horizontal="center" vertical="center" wrapText="1"/>
      <protection hidden="1"/>
    </xf>
    <xf numFmtId="0" fontId="27" fillId="2" borderId="2" xfId="0" applyFont="1" applyFill="1" applyBorder="1" applyAlignment="1" applyProtection="1">
      <alignment horizontal="center" vertical="center" wrapText="1"/>
      <protection hidden="1"/>
    </xf>
    <xf numFmtId="0" fontId="27" fillId="0" borderId="2" xfId="0" applyFont="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hidden="1"/>
    </xf>
    <xf numFmtId="0" fontId="27" fillId="2" borderId="14" xfId="0" applyFont="1" applyFill="1" applyBorder="1" applyAlignment="1" applyProtection="1">
      <alignment horizontal="center" vertical="center" wrapText="1"/>
      <protection hidden="1"/>
    </xf>
    <xf numFmtId="0" fontId="27" fillId="2" borderId="12"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locked="0"/>
    </xf>
    <xf numFmtId="0" fontId="26" fillId="2" borderId="12" xfId="0" applyFont="1" applyFill="1" applyBorder="1" applyAlignment="1" applyProtection="1">
      <alignment horizontal="center" vertical="center" wrapText="1"/>
      <protection hidden="1"/>
    </xf>
    <xf numFmtId="0" fontId="27" fillId="8" borderId="0" xfId="0" applyFont="1" applyFill="1" applyAlignment="1" applyProtection="1">
      <alignment horizontal="center" vertical="center" wrapText="1"/>
      <protection locked="0"/>
    </xf>
    <xf numFmtId="0" fontId="27" fillId="2" borderId="74" xfId="0" applyFont="1" applyFill="1" applyBorder="1" applyAlignment="1" applyProtection="1">
      <alignment horizontal="center" vertical="center" wrapText="1"/>
      <protection hidden="1"/>
    </xf>
    <xf numFmtId="0" fontId="50" fillId="14" borderId="2" xfId="0" applyFont="1" applyFill="1" applyBorder="1" applyAlignment="1" applyProtection="1">
      <alignment horizontal="center" vertical="center" wrapText="1"/>
      <protection hidden="1"/>
    </xf>
    <xf numFmtId="0" fontId="50" fillId="14" borderId="12" xfId="0" applyFont="1" applyFill="1" applyBorder="1" applyAlignment="1" applyProtection="1">
      <alignment horizontal="center" vertical="center" wrapText="1"/>
      <protection hidden="1"/>
    </xf>
    <xf numFmtId="0" fontId="40" fillId="14" borderId="38" xfId="0" applyFont="1" applyFill="1" applyBorder="1" applyAlignment="1" applyProtection="1">
      <alignment horizontal="center" vertical="center" wrapText="1"/>
      <protection hidden="1"/>
    </xf>
    <xf numFmtId="0" fontId="40" fillId="14" borderId="13" xfId="0" applyFont="1" applyFill="1" applyBorder="1" applyAlignment="1" applyProtection="1">
      <alignment horizontal="center" vertical="center" wrapText="1"/>
      <protection hidden="1"/>
    </xf>
    <xf numFmtId="0" fontId="40" fillId="14" borderId="14" xfId="0" applyFont="1" applyFill="1" applyBorder="1" applyAlignment="1" applyProtection="1">
      <alignment horizontal="center" vertical="center" wrapText="1"/>
      <protection hidden="1"/>
    </xf>
    <xf numFmtId="0" fontId="26" fillId="2" borderId="1" xfId="0" applyFont="1" applyFill="1" applyBorder="1" applyAlignment="1" applyProtection="1">
      <alignment horizontal="center" vertical="center" wrapText="1"/>
      <protection hidden="1"/>
    </xf>
    <xf numFmtId="0" fontId="26" fillId="8" borderId="2" xfId="0" applyFont="1" applyFill="1" applyBorder="1" applyAlignment="1" applyProtection="1">
      <alignment horizontal="center" vertical="center" wrapText="1"/>
      <protection hidden="1"/>
    </xf>
    <xf numFmtId="0" fontId="38" fillId="14" borderId="35" xfId="0" applyFont="1" applyFill="1" applyBorder="1" applyAlignment="1" applyProtection="1">
      <alignment horizontal="center" vertical="center"/>
      <protection locked="0"/>
    </xf>
    <xf numFmtId="0" fontId="38" fillId="14" borderId="36" xfId="0" applyFont="1" applyFill="1" applyBorder="1" applyAlignment="1" applyProtection="1">
      <alignment horizontal="center" vertical="center"/>
      <protection locked="0"/>
    </xf>
    <xf numFmtId="0" fontId="40" fillId="14" borderId="16" xfId="0" applyFont="1" applyFill="1" applyBorder="1" applyAlignment="1" applyProtection="1">
      <alignment horizontal="center" vertical="center" wrapText="1"/>
      <protection hidden="1"/>
    </xf>
    <xf numFmtId="0" fontId="40" fillId="14" borderId="2" xfId="0" applyFont="1" applyFill="1" applyBorder="1" applyAlignment="1" applyProtection="1">
      <alignment horizontal="center" vertical="center" wrapText="1"/>
      <protection hidden="1"/>
    </xf>
    <xf numFmtId="0" fontId="40" fillId="14" borderId="12" xfId="0" applyFont="1" applyFill="1" applyBorder="1" applyAlignment="1" applyProtection="1">
      <alignment horizontal="center" vertical="center" wrapText="1"/>
      <protection hidden="1"/>
    </xf>
    <xf numFmtId="0" fontId="40" fillId="14" borderId="32" xfId="0" applyFont="1" applyFill="1" applyBorder="1" applyAlignment="1" applyProtection="1">
      <alignment horizontal="center" vertical="center" wrapText="1"/>
      <protection hidden="1"/>
    </xf>
    <xf numFmtId="0" fontId="40" fillId="14" borderId="62" xfId="0" applyFont="1" applyFill="1" applyBorder="1" applyAlignment="1" applyProtection="1">
      <alignment horizontal="center" vertical="center" wrapText="1"/>
      <protection hidden="1"/>
    </xf>
    <xf numFmtId="0" fontId="26" fillId="8" borderId="1" xfId="0" applyFont="1" applyFill="1" applyBorder="1" applyAlignment="1" applyProtection="1">
      <alignment horizontal="center" vertical="center" wrapText="1"/>
      <protection locked="0"/>
    </xf>
    <xf numFmtId="0" fontId="37" fillId="0" borderId="0" xfId="0" applyFont="1" applyBorder="1" applyAlignment="1" applyProtection="1">
      <alignment vertical="center"/>
      <protection locked="0"/>
    </xf>
    <xf numFmtId="0" fontId="40" fillId="14" borderId="63" xfId="0" applyFont="1" applyFill="1" applyBorder="1" applyAlignment="1" applyProtection="1">
      <alignment horizontal="center" vertical="center" wrapText="1"/>
      <protection hidden="1"/>
    </xf>
    <xf numFmtId="0" fontId="40" fillId="14" borderId="64" xfId="0" applyFont="1" applyFill="1" applyBorder="1" applyAlignment="1" applyProtection="1">
      <alignment horizontal="center" vertical="center" wrapText="1"/>
      <protection hidden="1"/>
    </xf>
    <xf numFmtId="0" fontId="40" fillId="14" borderId="68" xfId="0" applyFont="1" applyFill="1" applyBorder="1" applyAlignment="1" applyProtection="1">
      <alignment horizontal="center" vertical="center" wrapText="1"/>
      <protection hidden="1"/>
    </xf>
    <xf numFmtId="0" fontId="26" fillId="0" borderId="9" xfId="0" applyFont="1" applyBorder="1" applyAlignment="1" applyProtection="1">
      <alignment horizontal="center" vertical="center" wrapText="1"/>
    </xf>
    <xf numFmtId="0" fontId="26" fillId="0" borderId="22" xfId="0" applyFont="1" applyBorder="1" applyAlignment="1" applyProtection="1">
      <alignment horizontal="center" vertical="center" wrapText="1"/>
    </xf>
    <xf numFmtId="0" fontId="38" fillId="2" borderId="0" xfId="0" applyFont="1" applyFill="1" applyBorder="1" applyAlignment="1" applyProtection="1">
      <alignment horizontal="center" vertical="center"/>
      <protection hidden="1"/>
    </xf>
    <xf numFmtId="0" fontId="37" fillId="2" borderId="0" xfId="0" applyFont="1" applyFill="1" applyBorder="1" applyAlignment="1" applyProtection="1">
      <alignment horizontal="center" vertical="center" wrapText="1"/>
      <protection hidden="1"/>
    </xf>
    <xf numFmtId="0" fontId="37" fillId="2" borderId="0" xfId="0" applyFont="1" applyFill="1" applyBorder="1" applyAlignment="1" applyProtection="1">
      <alignment horizontal="center" vertical="center" wrapText="1"/>
      <protection locked="0"/>
    </xf>
    <xf numFmtId="0" fontId="38" fillId="13" borderId="46" xfId="0" applyFont="1" applyFill="1" applyBorder="1" applyAlignment="1" applyProtection="1">
      <alignment horizontal="center" vertical="center" wrapText="1"/>
      <protection hidden="1"/>
    </xf>
    <xf numFmtId="0" fontId="38" fillId="13" borderId="72" xfId="0" applyFont="1" applyFill="1" applyBorder="1" applyAlignment="1" applyProtection="1">
      <alignment horizontal="center" vertical="center" wrapText="1"/>
      <protection hidden="1"/>
    </xf>
    <xf numFmtId="0" fontId="27" fillId="0" borderId="1" xfId="0" applyFont="1" applyBorder="1" applyAlignment="1" applyProtection="1">
      <alignment horizontal="center" vertical="center" wrapText="1"/>
      <protection locked="0"/>
    </xf>
    <xf numFmtId="0" fontId="50" fillId="14" borderId="10" xfId="0" applyFont="1" applyFill="1" applyBorder="1" applyAlignment="1" applyProtection="1">
      <alignment horizontal="center" vertical="center" wrapText="1"/>
      <protection hidden="1"/>
    </xf>
    <xf numFmtId="0" fontId="50" fillId="14" borderId="27" xfId="0" applyFont="1" applyFill="1" applyBorder="1" applyAlignment="1" applyProtection="1">
      <alignment horizontal="center" vertical="center" wrapText="1"/>
      <protection hidden="1"/>
    </xf>
    <xf numFmtId="0" fontId="40" fillId="14" borderId="10" xfId="0" applyFont="1" applyFill="1" applyBorder="1" applyAlignment="1" applyProtection="1">
      <alignment horizontal="center" vertical="center" wrapText="1"/>
      <protection hidden="1"/>
    </xf>
    <xf numFmtId="0" fontId="40" fillId="14" borderId="61" xfId="0" applyFont="1" applyFill="1" applyBorder="1" applyAlignment="1" applyProtection="1">
      <alignment horizontal="center" vertical="center" wrapText="1"/>
      <protection hidden="1"/>
    </xf>
    <xf numFmtId="0" fontId="27" fillId="2" borderId="1" xfId="0" applyFont="1" applyFill="1" applyBorder="1" applyAlignment="1" applyProtection="1">
      <alignment horizontal="center" vertical="center" wrapText="1"/>
      <protection hidden="1"/>
    </xf>
    <xf numFmtId="0" fontId="38" fillId="13" borderId="34" xfId="0" applyFont="1" applyFill="1" applyBorder="1" applyAlignment="1" applyProtection="1">
      <alignment horizontal="center" vertical="center"/>
      <protection hidden="1"/>
    </xf>
    <xf numFmtId="0" fontId="38" fillId="13" borderId="35" xfId="0" applyFont="1" applyFill="1" applyBorder="1" applyAlignment="1" applyProtection="1">
      <alignment horizontal="center" vertical="center"/>
      <protection hidden="1"/>
    </xf>
    <xf numFmtId="0" fontId="50" fillId="14" borderId="61" xfId="0" applyFont="1" applyFill="1" applyBorder="1" applyAlignment="1" applyProtection="1">
      <alignment horizontal="center" vertical="center" wrapText="1"/>
      <protection hidden="1"/>
    </xf>
    <xf numFmtId="0" fontId="26" fillId="8" borderId="1" xfId="0" applyFont="1" applyFill="1" applyBorder="1" applyAlignment="1" applyProtection="1">
      <alignment horizontal="center" vertical="center" wrapText="1"/>
      <protection hidden="1"/>
    </xf>
    <xf numFmtId="14" fontId="38" fillId="14" borderId="72" xfId="0" applyNumberFormat="1" applyFont="1" applyFill="1" applyBorder="1" applyAlignment="1" applyProtection="1">
      <alignment horizontal="center" vertical="center"/>
      <protection locked="0"/>
    </xf>
    <xf numFmtId="14" fontId="38" fillId="14" borderId="73" xfId="0" applyNumberFormat="1" applyFont="1" applyFill="1" applyBorder="1" applyAlignment="1" applyProtection="1">
      <alignment horizontal="center" vertical="center"/>
      <protection locked="0"/>
    </xf>
    <xf numFmtId="0" fontId="26" fillId="8" borderId="0" xfId="0" applyFont="1" applyFill="1" applyAlignment="1" applyProtection="1">
      <alignment horizontal="center" vertical="center" wrapText="1"/>
      <protection locked="0"/>
    </xf>
    <xf numFmtId="0" fontId="38" fillId="2" borderId="0" xfId="0" applyFont="1" applyFill="1" applyBorder="1" applyAlignment="1" applyProtection="1">
      <alignment horizontal="center" vertical="center" wrapText="1"/>
      <protection hidden="1"/>
    </xf>
    <xf numFmtId="0" fontId="38" fillId="2" borderId="21" xfId="0" applyFont="1" applyFill="1" applyBorder="1" applyAlignment="1" applyProtection="1">
      <alignment horizontal="center" vertical="center"/>
      <protection hidden="1"/>
    </xf>
    <xf numFmtId="14" fontId="38" fillId="14" borderId="35" xfId="0" applyNumberFormat="1" applyFont="1" applyFill="1" applyBorder="1" applyAlignment="1" applyProtection="1">
      <alignment horizontal="center" vertical="center"/>
      <protection locked="0"/>
    </xf>
    <xf numFmtId="14" fontId="38" fillId="14" borderId="36" xfId="0" applyNumberFormat="1" applyFont="1" applyFill="1" applyBorder="1" applyAlignment="1" applyProtection="1">
      <alignment horizontal="center" vertical="center"/>
      <protection locked="0"/>
    </xf>
    <xf numFmtId="0" fontId="40" fillId="14" borderId="17" xfId="0" applyFont="1" applyFill="1" applyBorder="1" applyAlignment="1" applyProtection="1">
      <alignment horizontal="center" vertical="center" wrapText="1"/>
      <protection hidden="1"/>
    </xf>
    <xf numFmtId="0" fontId="40" fillId="14" borderId="11" xfId="0" applyFont="1" applyFill="1" applyBorder="1" applyAlignment="1" applyProtection="1">
      <alignment horizontal="center" vertical="center" wrapText="1"/>
      <protection hidden="1"/>
    </xf>
    <xf numFmtId="0" fontId="37" fillId="8" borderId="0" xfId="0" applyFont="1" applyFill="1" applyBorder="1" applyAlignment="1" applyProtection="1">
      <alignment vertical="center"/>
      <protection locked="0"/>
    </xf>
    <xf numFmtId="0" fontId="38" fillId="13" borderId="34" xfId="0" applyFont="1" applyFill="1" applyBorder="1" applyAlignment="1" applyProtection="1">
      <alignment horizontal="center" vertical="center" wrapText="1"/>
      <protection hidden="1"/>
    </xf>
    <xf numFmtId="0" fontId="38" fillId="13" borderId="35" xfId="0" applyFont="1" applyFill="1" applyBorder="1" applyAlignment="1" applyProtection="1">
      <alignment horizontal="center" vertical="center" wrapText="1"/>
      <protection hidden="1"/>
    </xf>
    <xf numFmtId="0" fontId="27" fillId="8" borderId="2" xfId="0" applyFont="1" applyFill="1" applyBorder="1" applyAlignment="1" applyProtection="1">
      <alignment horizontal="center" vertical="center" wrapText="1"/>
      <protection hidden="1"/>
    </xf>
    <xf numFmtId="0" fontId="27" fillId="0" borderId="1" xfId="0" applyFont="1" applyBorder="1" applyAlignment="1" applyProtection="1">
      <alignment horizontal="center" vertical="center" wrapText="1"/>
      <protection hidden="1"/>
    </xf>
    <xf numFmtId="0" fontId="27" fillId="0" borderId="2" xfId="0" applyFont="1" applyBorder="1" applyAlignment="1" applyProtection="1">
      <alignment horizontal="center" vertical="center" wrapText="1"/>
      <protection hidden="1"/>
    </xf>
    <xf numFmtId="16" fontId="27" fillId="8" borderId="1" xfId="0" applyNumberFormat="1" applyFont="1" applyFill="1" applyBorder="1" applyAlignment="1" applyProtection="1">
      <alignment horizontal="center" vertical="center" wrapText="1"/>
      <protection locked="0"/>
    </xf>
    <xf numFmtId="0" fontId="59" fillId="0" borderId="10" xfId="0" applyFont="1" applyBorder="1" applyAlignment="1" applyProtection="1">
      <alignment horizontal="center" vertical="center" wrapText="1"/>
      <protection locked="0"/>
    </xf>
    <xf numFmtId="0" fontId="59" fillId="0" borderId="27" xfId="0" applyFont="1" applyBorder="1" applyAlignment="1" applyProtection="1">
      <alignment horizontal="center" vertical="center" wrapText="1"/>
      <protection locked="0"/>
    </xf>
    <xf numFmtId="0" fontId="59" fillId="0" borderId="1" xfId="0" applyFont="1" applyBorder="1" applyAlignment="1" applyProtection="1">
      <alignment horizontal="center" vertical="center" wrapText="1"/>
      <protection locked="0"/>
    </xf>
    <xf numFmtId="9" fontId="59" fillId="0" borderId="2" xfId="0" applyNumberFormat="1" applyFont="1" applyBorder="1" applyAlignment="1" applyProtection="1">
      <alignment horizontal="center" vertical="center" wrapText="1"/>
      <protection locked="0"/>
    </xf>
    <xf numFmtId="0" fontId="59" fillId="0" borderId="2" xfId="0" applyFont="1" applyBorder="1" applyAlignment="1" applyProtection="1">
      <alignment horizontal="center" vertical="center" wrapText="1"/>
      <protection locked="0"/>
    </xf>
    <xf numFmtId="9" fontId="27" fillId="0" borderId="1" xfId="0" applyNumberFormat="1" applyFont="1" applyBorder="1" applyAlignment="1" applyProtection="1">
      <alignment horizontal="center" vertical="center" wrapText="1"/>
      <protection locked="0"/>
    </xf>
    <xf numFmtId="16" fontId="27" fillId="0" borderId="2" xfId="0" applyNumberFormat="1" applyFont="1" applyBorder="1" applyAlignment="1" applyProtection="1">
      <alignment horizontal="center" vertical="center" wrapText="1"/>
      <protection locked="0"/>
    </xf>
    <xf numFmtId="9" fontId="27" fillId="0" borderId="2" xfId="0" applyNumberFormat="1" applyFont="1" applyBorder="1" applyAlignment="1" applyProtection="1">
      <alignment horizontal="center" vertical="center" wrapText="1"/>
      <protection locked="0"/>
    </xf>
    <xf numFmtId="0" fontId="59" fillId="8" borderId="10" xfId="0" applyFont="1" applyFill="1" applyBorder="1" applyAlignment="1" applyProtection="1">
      <alignment horizontal="center" vertical="center" wrapText="1"/>
      <protection locked="0"/>
    </xf>
    <xf numFmtId="0" fontId="59" fillId="8" borderId="27" xfId="0" applyFont="1" applyFill="1" applyBorder="1" applyAlignment="1" applyProtection="1">
      <alignment horizontal="center" vertical="center" wrapText="1"/>
      <protection locked="0"/>
    </xf>
    <xf numFmtId="0" fontId="59" fillId="8" borderId="1" xfId="0" applyFont="1" applyFill="1" applyBorder="1" applyAlignment="1" applyProtection="1">
      <alignment horizontal="center" vertical="center" wrapText="1"/>
      <protection locked="0"/>
    </xf>
    <xf numFmtId="9" fontId="59" fillId="8" borderId="10" xfId="0" applyNumberFormat="1" applyFont="1" applyFill="1" applyBorder="1" applyAlignment="1" applyProtection="1">
      <alignment horizontal="center" vertical="center" wrapText="1"/>
      <protection locked="0"/>
    </xf>
    <xf numFmtId="9" fontId="59" fillId="0" borderId="10" xfId="0" applyNumberFormat="1" applyFont="1" applyBorder="1" applyAlignment="1" applyProtection="1">
      <alignment horizontal="center" vertical="center" wrapText="1"/>
      <protection locked="0"/>
    </xf>
    <xf numFmtId="0" fontId="27" fillId="0" borderId="2" xfId="0" applyNumberFormat="1" applyFont="1" applyBorder="1" applyAlignment="1" applyProtection="1">
      <alignment horizontal="center" vertical="center" wrapText="1"/>
      <protection locked="0"/>
    </xf>
    <xf numFmtId="0" fontId="27" fillId="8" borderId="12" xfId="0" applyFont="1" applyFill="1" applyBorder="1" applyAlignment="1" applyProtection="1">
      <alignment horizontal="center" vertical="center" wrapText="1"/>
      <protection hidden="1"/>
    </xf>
    <xf numFmtId="0" fontId="27" fillId="8" borderId="12" xfId="0" applyFont="1" applyFill="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hidden="1"/>
    </xf>
    <xf numFmtId="0" fontId="26" fillId="8" borderId="12" xfId="0" applyFont="1" applyFill="1" applyBorder="1" applyAlignment="1" applyProtection="1">
      <alignment horizontal="center" vertical="center" wrapText="1"/>
      <protection locked="0"/>
    </xf>
    <xf numFmtId="0" fontId="38" fillId="2" borderId="0" xfId="0" applyFont="1" applyFill="1" applyAlignment="1" applyProtection="1">
      <alignment horizontal="center" vertical="center"/>
      <protection hidden="1"/>
    </xf>
    <xf numFmtId="0" fontId="37" fillId="2" borderId="8" xfId="0" applyFont="1" applyFill="1" applyBorder="1" applyAlignment="1" applyProtection="1">
      <alignment horizontal="center" vertical="center" wrapText="1"/>
      <protection hidden="1"/>
    </xf>
    <xf numFmtId="0" fontId="37" fillId="2" borderId="3" xfId="0" applyFont="1" applyFill="1" applyBorder="1" applyAlignment="1" applyProtection="1">
      <alignment horizontal="center" vertical="center" wrapText="1"/>
      <protection hidden="1"/>
    </xf>
    <xf numFmtId="0" fontId="37" fillId="2" borderId="20" xfId="0" applyFont="1" applyFill="1" applyBorder="1" applyAlignment="1" applyProtection="1">
      <alignment horizontal="center" vertical="center" wrapText="1"/>
      <protection hidden="1"/>
    </xf>
    <xf numFmtId="0" fontId="38" fillId="13" borderId="46" xfId="0" applyFont="1" applyFill="1" applyBorder="1" applyAlignment="1" applyProtection="1">
      <alignment horizontal="center" vertical="center"/>
      <protection hidden="1"/>
    </xf>
    <xf numFmtId="0" fontId="38" fillId="13" borderId="39" xfId="0" applyFont="1" applyFill="1" applyBorder="1" applyAlignment="1" applyProtection="1">
      <alignment horizontal="center" vertical="center"/>
      <protection hidden="1"/>
    </xf>
    <xf numFmtId="0" fontId="38" fillId="13" borderId="40" xfId="0" applyFont="1" applyFill="1" applyBorder="1" applyAlignment="1" applyProtection="1">
      <alignment horizontal="center" vertical="center"/>
      <protection hidden="1"/>
    </xf>
    <xf numFmtId="0" fontId="38" fillId="14" borderId="34" xfId="0" applyFont="1" applyFill="1" applyBorder="1" applyAlignment="1" applyProtection="1">
      <alignment horizontal="center" vertical="center"/>
      <protection locked="0"/>
    </xf>
    <xf numFmtId="0" fontId="46" fillId="14" borderId="2" xfId="0" applyFont="1" applyFill="1" applyBorder="1" applyAlignment="1" applyProtection="1">
      <alignment horizontal="center" vertical="center" wrapText="1"/>
      <protection hidden="1"/>
    </xf>
    <xf numFmtId="0" fontId="37" fillId="0" borderId="0" xfId="0" applyFont="1" applyAlignment="1" applyProtection="1">
      <alignment vertical="center"/>
      <protection locked="0"/>
    </xf>
    <xf numFmtId="0" fontId="37" fillId="2" borderId="53"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7" fillId="2" borderId="27" xfId="0" applyFont="1" applyFill="1" applyBorder="1" applyAlignment="1" applyProtection="1">
      <alignment horizontal="center" vertical="center" wrapText="1"/>
      <protection locked="0"/>
    </xf>
    <xf numFmtId="0" fontId="37" fillId="2" borderId="41" xfId="0" applyFont="1" applyFill="1" applyBorder="1" applyAlignment="1" applyProtection="1">
      <alignment horizontal="center" vertical="center" wrapText="1"/>
      <protection locked="0"/>
    </xf>
    <xf numFmtId="9" fontId="27" fillId="8" borderId="2" xfId="0" applyNumberFormat="1" applyFont="1" applyFill="1" applyBorder="1" applyAlignment="1" applyProtection="1">
      <alignment horizontal="center" vertical="center" wrapText="1"/>
      <protection locked="0"/>
    </xf>
    <xf numFmtId="16" fontId="27" fillId="8" borderId="2" xfId="0" applyNumberFormat="1" applyFont="1" applyFill="1" applyBorder="1" applyAlignment="1" applyProtection="1">
      <alignment horizontal="center" vertical="center" wrapText="1"/>
      <protection locked="0"/>
    </xf>
    <xf numFmtId="0" fontId="35" fillId="17" borderId="16" xfId="0" applyFont="1" applyFill="1" applyBorder="1" applyAlignment="1" applyProtection="1">
      <alignment horizontal="center" vertical="center" wrapText="1"/>
      <protection hidden="1"/>
    </xf>
    <xf numFmtId="0" fontId="36" fillId="0" borderId="12" xfId="0" applyFont="1" applyBorder="1" applyAlignment="1" applyProtection="1">
      <alignment vertical="center"/>
      <protection hidden="1"/>
    </xf>
    <xf numFmtId="0" fontId="36" fillId="0" borderId="16" xfId="0" applyFont="1" applyBorder="1" applyAlignment="1" applyProtection="1">
      <alignment vertical="center"/>
      <protection hidden="1"/>
    </xf>
    <xf numFmtId="0" fontId="35" fillId="30" borderId="12" xfId="0" applyFont="1" applyFill="1" applyBorder="1" applyAlignment="1" applyProtection="1">
      <alignment horizontal="center" vertical="center" wrapText="1"/>
      <protection hidden="1"/>
    </xf>
    <xf numFmtId="0" fontId="36" fillId="28" borderId="12" xfId="0" applyFont="1" applyFill="1" applyBorder="1" applyAlignment="1" applyProtection="1">
      <alignment vertical="center"/>
      <protection hidden="1"/>
    </xf>
    <xf numFmtId="0" fontId="32" fillId="24" borderId="49" xfId="0" applyFont="1" applyFill="1" applyBorder="1" applyAlignment="1" applyProtection="1">
      <alignment horizontal="center" vertical="center" wrapText="1"/>
      <protection hidden="1"/>
    </xf>
    <xf numFmtId="0" fontId="33" fillId="13" borderId="49" xfId="0" applyFont="1" applyFill="1" applyBorder="1" applyAlignment="1" applyProtection="1">
      <alignment vertical="center"/>
      <protection hidden="1"/>
    </xf>
    <xf numFmtId="0" fontId="33" fillId="13" borderId="59" xfId="0" applyFont="1" applyFill="1" applyBorder="1" applyAlignment="1" applyProtection="1">
      <alignment vertical="center"/>
      <protection hidden="1"/>
    </xf>
    <xf numFmtId="0" fontId="32" fillId="24" borderId="54" xfId="0" applyFont="1" applyFill="1" applyBorder="1" applyAlignment="1" applyProtection="1">
      <alignment horizontal="center" vertical="center" wrapText="1"/>
      <protection hidden="1"/>
    </xf>
    <xf numFmtId="0" fontId="31" fillId="24" borderId="54" xfId="0" applyFont="1" applyFill="1" applyBorder="1" applyAlignment="1" applyProtection="1">
      <alignment horizontal="center" vertical="center" wrapText="1"/>
      <protection hidden="1"/>
    </xf>
    <xf numFmtId="0" fontId="31" fillId="13" borderId="54" xfId="0" applyFont="1" applyFill="1" applyBorder="1" applyAlignment="1" applyProtection="1">
      <alignment horizontal="center" vertical="center" wrapText="1"/>
      <protection hidden="1"/>
    </xf>
    <xf numFmtId="0" fontId="31" fillId="24" borderId="49" xfId="0" applyFont="1" applyFill="1" applyBorder="1" applyAlignment="1" applyProtection="1">
      <alignment horizontal="center" vertical="center" wrapText="1"/>
      <protection hidden="1"/>
    </xf>
    <xf numFmtId="0" fontId="31" fillId="13" borderId="49" xfId="0" applyFont="1" applyFill="1" applyBorder="1" applyAlignment="1" applyProtection="1">
      <alignment horizontal="center" vertical="center" wrapText="1"/>
      <protection hidden="1"/>
    </xf>
    <xf numFmtId="0" fontId="31" fillId="13" borderId="55" xfId="0" applyFont="1" applyFill="1" applyBorder="1" applyAlignment="1" applyProtection="1">
      <alignment horizontal="center" vertical="center" wrapText="1"/>
      <protection hidden="1"/>
    </xf>
    <xf numFmtId="0" fontId="33" fillId="13" borderId="50" xfId="0" applyFont="1" applyFill="1" applyBorder="1" applyAlignment="1" applyProtection="1">
      <alignment vertical="center"/>
      <protection hidden="1"/>
    </xf>
    <xf numFmtId="0" fontId="33" fillId="13" borderId="65" xfId="0" applyFont="1" applyFill="1" applyBorder="1" applyAlignment="1" applyProtection="1">
      <alignment vertical="center"/>
      <protection hidden="1"/>
    </xf>
    <xf numFmtId="0" fontId="32" fillId="15" borderId="0" xfId="0" applyFont="1" applyFill="1" applyBorder="1" applyAlignment="1" applyProtection="1">
      <alignment horizontal="center" vertical="center" wrapText="1"/>
      <protection locked="0"/>
    </xf>
    <xf numFmtId="0" fontId="33" fillId="0" borderId="0" xfId="0" applyFont="1" applyBorder="1" applyAlignment="1" applyProtection="1">
      <alignment vertical="center"/>
      <protection locked="0"/>
    </xf>
    <xf numFmtId="49" fontId="31" fillId="24" borderId="54" xfId="0" applyNumberFormat="1" applyFont="1" applyFill="1" applyBorder="1" applyAlignment="1" applyProtection="1">
      <alignment horizontal="center" vertical="center" wrapText="1"/>
      <protection hidden="1"/>
    </xf>
    <xf numFmtId="49" fontId="33" fillId="13" borderId="49" xfId="0" applyNumberFormat="1" applyFont="1" applyFill="1" applyBorder="1" applyAlignment="1" applyProtection="1">
      <alignment vertical="center"/>
      <protection hidden="1"/>
    </xf>
    <xf numFmtId="49" fontId="33" fillId="13" borderId="59" xfId="0" applyNumberFormat="1" applyFont="1" applyFill="1" applyBorder="1" applyAlignment="1" applyProtection="1">
      <alignment vertical="center"/>
      <protection hidden="1"/>
    </xf>
    <xf numFmtId="0" fontId="51" fillId="28" borderId="54" xfId="2" applyFont="1" applyFill="1" applyBorder="1" applyAlignment="1" applyProtection="1">
      <alignment horizontal="center" vertical="center" wrapText="1"/>
      <protection locked="0"/>
    </xf>
    <xf numFmtId="0" fontId="51" fillId="28" borderId="49" xfId="2" applyFont="1" applyFill="1" applyBorder="1" applyAlignment="1" applyProtection="1">
      <alignment vertical="center"/>
      <protection locked="0"/>
    </xf>
    <xf numFmtId="0" fontId="51" fillId="28" borderId="59" xfId="2" applyFont="1" applyFill="1" applyBorder="1" applyAlignment="1" applyProtection="1">
      <alignment vertical="center"/>
      <protection locked="0"/>
    </xf>
    <xf numFmtId="9" fontId="51" fillId="28" borderId="54" xfId="2" applyNumberFormat="1" applyFont="1" applyFill="1" applyBorder="1" applyAlignment="1" applyProtection="1">
      <alignment horizontal="center" vertical="center" wrapText="1"/>
      <protection locked="0"/>
    </xf>
    <xf numFmtId="0" fontId="32" fillId="31" borderId="54" xfId="0" applyFont="1" applyFill="1" applyBorder="1" applyAlignment="1" applyProtection="1">
      <alignment horizontal="center" vertical="center" wrapText="1"/>
      <protection locked="0"/>
    </xf>
    <xf numFmtId="0" fontId="33" fillId="28" borderId="49" xfId="0" applyFont="1" applyFill="1" applyBorder="1" applyAlignment="1" applyProtection="1">
      <alignment vertical="center"/>
      <protection locked="0"/>
    </xf>
    <xf numFmtId="0" fontId="33" fillId="28" borderId="59" xfId="0" applyFont="1" applyFill="1" applyBorder="1" applyAlignment="1" applyProtection="1">
      <alignment vertical="center"/>
      <protection locked="0"/>
    </xf>
    <xf numFmtId="0" fontId="56" fillId="0" borderId="0" xfId="0" applyFont="1" applyBorder="1" applyAlignment="1" applyProtection="1">
      <alignment horizontal="center" vertical="center"/>
      <protection hidden="1"/>
    </xf>
    <xf numFmtId="0" fontId="56" fillId="0" borderId="21" xfId="0" applyFont="1" applyBorder="1" applyAlignment="1" applyProtection="1">
      <alignment horizontal="center" vertical="center"/>
      <protection hidden="1"/>
    </xf>
    <xf numFmtId="0" fontId="35" fillId="30" borderId="17" xfId="0" applyFont="1" applyFill="1" applyBorder="1" applyAlignment="1" applyProtection="1">
      <alignment horizontal="center" vertical="center" wrapText="1"/>
      <protection hidden="1"/>
    </xf>
    <xf numFmtId="0" fontId="36" fillId="28" borderId="31" xfId="0" applyFont="1" applyFill="1" applyBorder="1" applyAlignment="1" applyProtection="1">
      <alignment vertical="center"/>
      <protection hidden="1"/>
    </xf>
    <xf numFmtId="0" fontId="32" fillId="31" borderId="49" xfId="0" applyFont="1" applyFill="1" applyBorder="1" applyAlignment="1" applyProtection="1">
      <alignment horizontal="center" vertical="center" wrapText="1"/>
      <protection locked="0"/>
    </xf>
    <xf numFmtId="49" fontId="31" fillId="24" borderId="49" xfId="0" applyNumberFormat="1" applyFont="1" applyFill="1" applyBorder="1" applyAlignment="1" applyProtection="1">
      <alignment horizontal="center" vertical="center" wrapText="1"/>
      <protection hidden="1"/>
    </xf>
    <xf numFmtId="0" fontId="51" fillId="28" borderId="49" xfId="2" applyFont="1" applyFill="1" applyBorder="1" applyAlignment="1" applyProtection="1">
      <alignment horizontal="center" vertical="center" wrapText="1"/>
      <protection locked="0"/>
    </xf>
    <xf numFmtId="0" fontId="31" fillId="13" borderId="50" xfId="0" applyFont="1" applyFill="1" applyBorder="1" applyAlignment="1" applyProtection="1">
      <alignment horizontal="center" vertical="center" wrapText="1"/>
      <protection hidden="1"/>
    </xf>
    <xf numFmtId="0" fontId="34" fillId="15" borderId="0" xfId="0" applyFont="1" applyFill="1" applyBorder="1" applyAlignment="1" applyProtection="1">
      <alignment horizontal="center" vertical="center" wrapText="1"/>
      <protection hidden="1"/>
    </xf>
    <xf numFmtId="0" fontId="36" fillId="0" borderId="0" xfId="0" applyFont="1" applyBorder="1" applyAlignment="1" applyProtection="1">
      <alignment vertical="center"/>
      <protection hidden="1"/>
    </xf>
    <xf numFmtId="0" fontId="35" fillId="34" borderId="0" xfId="0" applyFont="1" applyFill="1" applyBorder="1" applyAlignment="1" applyProtection="1">
      <alignment horizontal="center" vertical="center"/>
      <protection hidden="1"/>
    </xf>
    <xf numFmtId="0" fontId="36" fillId="8" borderId="0" xfId="0" applyFont="1" applyFill="1" applyBorder="1" applyAlignment="1" applyProtection="1">
      <alignment vertical="center"/>
      <protection hidden="1"/>
    </xf>
    <xf numFmtId="0" fontId="35" fillId="23" borderId="34" xfId="0" applyFont="1" applyFill="1" applyBorder="1" applyAlignment="1" applyProtection="1">
      <alignment horizontal="center" vertical="center" wrapText="1"/>
      <protection hidden="1"/>
    </xf>
    <xf numFmtId="0" fontId="36" fillId="13" borderId="35" xfId="0" applyFont="1" applyFill="1" applyBorder="1" applyAlignment="1" applyProtection="1">
      <alignment vertical="center"/>
      <protection hidden="1"/>
    </xf>
    <xf numFmtId="166" fontId="35" fillId="18" borderId="35" xfId="0" applyNumberFormat="1" applyFont="1" applyFill="1" applyBorder="1" applyAlignment="1" applyProtection="1">
      <alignment horizontal="center" vertical="center" wrapText="1"/>
      <protection locked="0"/>
    </xf>
    <xf numFmtId="0" fontId="36" fillId="0" borderId="36" xfId="0" applyFont="1" applyBorder="1" applyAlignment="1" applyProtection="1">
      <alignment vertical="center"/>
      <protection locked="0"/>
    </xf>
    <xf numFmtId="0" fontId="35" fillId="0" borderId="0" xfId="0" applyFont="1" applyBorder="1" applyAlignment="1" applyProtection="1">
      <alignment horizontal="center" vertical="center"/>
      <protection hidden="1"/>
    </xf>
    <xf numFmtId="0" fontId="35" fillId="17" borderId="38" xfId="0" applyFont="1" applyFill="1" applyBorder="1" applyAlignment="1" applyProtection="1">
      <alignment horizontal="center" vertical="center" wrapText="1"/>
      <protection hidden="1"/>
    </xf>
    <xf numFmtId="0" fontId="36" fillId="0" borderId="14" xfId="0" applyFont="1" applyBorder="1" applyAlignment="1" applyProtection="1">
      <alignment vertical="center"/>
      <protection hidden="1"/>
    </xf>
    <xf numFmtId="0" fontId="16" fillId="0" borderId="0" xfId="0" applyFont="1" applyAlignment="1">
      <alignment horizontal="center" vertical="center" wrapText="1"/>
    </xf>
    <xf numFmtId="0" fontId="16" fillId="0" borderId="0" xfId="0" applyFont="1" applyAlignment="1">
      <alignment horizontal="left" vertical="center" wrapText="1"/>
    </xf>
    <xf numFmtId="0" fontId="16"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16" fillId="0" borderId="20" xfId="0" applyFont="1" applyBorder="1" applyAlignment="1">
      <alignment horizontal="center" vertical="top" wrapText="1"/>
    </xf>
    <xf numFmtId="0" fontId="16" fillId="0" borderId="21" xfId="0" applyFont="1" applyBorder="1" applyAlignment="1">
      <alignment horizontal="center" vertical="top" wrapText="1"/>
    </xf>
    <xf numFmtId="0" fontId="16" fillId="0" borderId="5" xfId="0" applyFont="1" applyBorder="1" applyAlignment="1">
      <alignment horizontal="center" vertical="top" wrapText="1"/>
    </xf>
    <xf numFmtId="0" fontId="7" fillId="0" borderId="19" xfId="0" applyFont="1" applyBorder="1" applyAlignment="1">
      <alignment horizontal="center" vertical="top" wrapText="1"/>
    </xf>
    <xf numFmtId="0" fontId="7" fillId="0" borderId="24" xfId="0" applyFont="1" applyBorder="1" applyAlignment="1">
      <alignment horizontal="center" vertical="top" wrapText="1"/>
    </xf>
    <xf numFmtId="0" fontId="7" fillId="0" borderId="25" xfId="0" applyFont="1" applyBorder="1" applyAlignment="1">
      <alignment horizontal="center" vertical="top" wrapText="1"/>
    </xf>
    <xf numFmtId="0" fontId="16" fillId="7"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2" fillId="8" borderId="0" xfId="0" applyFont="1" applyFill="1" applyAlignment="1">
      <alignment horizontal="center" vertical="center" textRotation="90"/>
    </xf>
    <xf numFmtId="0" fontId="16" fillId="8" borderId="0" xfId="0" applyFont="1" applyFill="1" applyAlignment="1">
      <alignment horizontal="center" vertical="center" wrapText="1"/>
    </xf>
    <xf numFmtId="0" fontId="2" fillId="8" borderId="0" xfId="0" applyFont="1" applyFill="1" applyAlignment="1">
      <alignment horizontal="center" vertical="center" wrapText="1"/>
    </xf>
    <xf numFmtId="0" fontId="16" fillId="0" borderId="0" xfId="0" applyFont="1" applyAlignment="1">
      <alignment horizontal="left" vertical="top" wrapText="1"/>
    </xf>
    <xf numFmtId="0" fontId="11" fillId="0" borderId="0" xfId="0" applyFont="1" applyAlignment="1">
      <alignment horizontal="left" vertical="center" wrapText="1"/>
    </xf>
    <xf numFmtId="0" fontId="14" fillId="0" borderId="20" xfId="0" applyFont="1" applyBorder="1" applyAlignment="1">
      <alignment horizontal="center"/>
    </xf>
    <xf numFmtId="0" fontId="14" fillId="0" borderId="21" xfId="0" applyFont="1" applyBorder="1" applyAlignment="1">
      <alignment horizontal="center"/>
    </xf>
    <xf numFmtId="0" fontId="14" fillId="0" borderId="5" xfId="0" applyFont="1" applyBorder="1" applyAlignment="1">
      <alignment horizontal="center"/>
    </xf>
    <xf numFmtId="0" fontId="23" fillId="9" borderId="23"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1" fillId="0" borderId="0" xfId="0" applyFont="1" applyAlignment="1">
      <alignment horizontal="center" vertical="top" wrapText="1"/>
    </xf>
    <xf numFmtId="0" fontId="16" fillId="0" borderId="0" xfId="0" applyFont="1" applyAlignment="1">
      <alignment horizontal="center" vertical="top" wrapText="1"/>
    </xf>
    <xf numFmtId="0" fontId="2" fillId="2" borderId="10" xfId="0" applyFont="1" applyFill="1" applyBorder="1" applyAlignment="1">
      <alignment horizontal="center" vertical="center" textRotation="90" wrapText="1"/>
    </xf>
    <xf numFmtId="0" fontId="2" fillId="2" borderId="27"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wrapText="1"/>
    </xf>
    <xf numFmtId="0" fontId="11" fillId="0" borderId="4" xfId="0" applyFont="1" applyBorder="1" applyAlignment="1">
      <alignment horizontal="center" vertical="top" wrapText="1"/>
    </xf>
    <xf numFmtId="0" fontId="5" fillId="8" borderId="0" xfId="0" applyFont="1" applyFill="1" applyAlignment="1">
      <alignment horizontal="center" vertical="center"/>
    </xf>
    <xf numFmtId="0" fontId="11" fillId="0" borderId="3" xfId="0" applyFont="1" applyBorder="1" applyAlignment="1">
      <alignment horizontal="left" vertical="center" wrapText="1"/>
    </xf>
    <xf numFmtId="0" fontId="18" fillId="14" borderId="22" xfId="0" applyFont="1" applyFill="1" applyBorder="1" applyAlignment="1">
      <alignment horizontal="center"/>
    </xf>
    <xf numFmtId="0" fontId="18" fillId="14" borderId="0" xfId="0" applyFont="1" applyFill="1" applyAlignment="1">
      <alignment horizontal="center"/>
    </xf>
    <xf numFmtId="0" fontId="18" fillId="14" borderId="26" xfId="0" applyFont="1" applyFill="1" applyBorder="1" applyAlignment="1">
      <alignment horizontal="center"/>
    </xf>
    <xf numFmtId="0" fontId="18" fillId="14" borderId="15" xfId="0" applyFont="1" applyFill="1" applyBorder="1" applyAlignment="1">
      <alignment horizont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5" xfId="0" applyFont="1" applyBorder="1" applyAlignment="1">
      <alignment horizontal="center" vertical="center"/>
    </xf>
    <xf numFmtId="0" fontId="14" fillId="0" borderId="4" xfId="0" applyFont="1" applyBorder="1" applyAlignment="1">
      <alignment horizontal="center" vertical="top" wrapText="1"/>
    </xf>
    <xf numFmtId="0" fontId="16" fillId="14" borderId="6" xfId="0" applyFont="1" applyFill="1" applyBorder="1" applyAlignment="1">
      <alignment horizontal="center" vertical="center" wrapText="1"/>
    </xf>
    <xf numFmtId="0" fontId="16" fillId="14" borderId="29" xfId="0" applyFont="1" applyFill="1" applyBorder="1" applyAlignment="1">
      <alignment horizontal="center" vertical="center" wrapText="1"/>
    </xf>
    <xf numFmtId="0" fontId="16" fillId="14" borderId="30" xfId="0" applyFont="1" applyFill="1" applyBorder="1" applyAlignment="1">
      <alignment horizontal="center" vertical="center" wrapText="1"/>
    </xf>
    <xf numFmtId="0" fontId="16" fillId="0" borderId="8"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1" fillId="0" borderId="3" xfId="0" applyFont="1" applyBorder="1" applyAlignment="1">
      <alignment horizontal="left" vertical="center"/>
    </xf>
    <xf numFmtId="0" fontId="14" fillId="0" borderId="9" xfId="0" applyFont="1" applyBorder="1" applyAlignment="1">
      <alignment horizontal="center"/>
    </xf>
    <xf numFmtId="0" fontId="14" fillId="0" borderId="22" xfId="0" applyFont="1" applyBorder="1" applyAlignment="1">
      <alignment horizontal="center"/>
    </xf>
    <xf numFmtId="0" fontId="14" fillId="0" borderId="28" xfId="0" applyFont="1" applyBorder="1" applyAlignment="1">
      <alignment horizontal="center"/>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11" fillId="0" borderId="63" xfId="0" applyFont="1" applyBorder="1" applyAlignment="1">
      <alignment horizontal="left" vertical="center" wrapText="1"/>
    </xf>
    <xf numFmtId="0" fontId="11" fillId="0" borderId="64" xfId="0" applyFont="1" applyBorder="1" applyAlignment="1">
      <alignment horizontal="left" vertical="center" wrapText="1"/>
    </xf>
    <xf numFmtId="0" fontId="11" fillId="0" borderId="68" xfId="0" applyFont="1" applyBorder="1" applyAlignment="1">
      <alignment horizontal="left" vertical="center" wrapText="1"/>
    </xf>
    <xf numFmtId="0" fontId="11" fillId="0" borderId="18" xfId="0" applyFont="1" applyBorder="1" applyAlignment="1">
      <alignment horizontal="left" vertical="center" wrapText="1"/>
    </xf>
    <xf numFmtId="0" fontId="11" fillId="0" borderId="33" xfId="0" applyFont="1" applyBorder="1" applyAlignment="1">
      <alignment horizontal="left" vertical="center" wrapText="1"/>
    </xf>
    <xf numFmtId="0" fontId="11" fillId="0" borderId="69" xfId="0" applyFont="1" applyBorder="1" applyAlignment="1">
      <alignment horizontal="left" vertical="center" wrapText="1"/>
    </xf>
    <xf numFmtId="0" fontId="11" fillId="0" borderId="66" xfId="0" applyFont="1" applyBorder="1" applyAlignment="1">
      <alignment horizontal="left" vertical="center" wrapText="1"/>
    </xf>
    <xf numFmtId="0" fontId="11" fillId="0" borderId="70" xfId="0" applyFont="1" applyBorder="1" applyAlignment="1">
      <alignment horizontal="left" vertical="center" wrapText="1"/>
    </xf>
    <xf numFmtId="0" fontId="11" fillId="0" borderId="71" xfId="0" applyFont="1" applyBorder="1" applyAlignment="1">
      <alignment horizontal="left" vertical="center" wrapText="1"/>
    </xf>
    <xf numFmtId="0" fontId="18" fillId="0" borderId="0" xfId="0" applyFont="1" applyAlignment="1">
      <alignment horizontal="center" vertical="center" wrapText="1"/>
    </xf>
    <xf numFmtId="0" fontId="16" fillId="14" borderId="7" xfId="0" applyFont="1" applyFill="1" applyBorder="1" applyAlignment="1">
      <alignment horizontal="center" vertical="center" wrapText="1"/>
    </xf>
    <xf numFmtId="0" fontId="16" fillId="0" borderId="8" xfId="0" applyFont="1" applyBorder="1" applyAlignment="1">
      <alignment horizontal="center" wrapText="1"/>
    </xf>
    <xf numFmtId="0" fontId="16" fillId="0" borderId="6" xfId="0" applyFont="1" applyBorder="1" applyAlignment="1">
      <alignment horizontal="center" wrapText="1"/>
    </xf>
    <xf numFmtId="0" fontId="16" fillId="0" borderId="7" xfId="0" applyFont="1" applyBorder="1" applyAlignment="1">
      <alignment horizontal="center" wrapText="1"/>
    </xf>
    <xf numFmtId="0" fontId="16" fillId="0" borderId="19" xfId="0" applyFont="1" applyBorder="1" applyAlignment="1">
      <alignment horizontal="center" vertical="top" wrapText="1"/>
    </xf>
    <xf numFmtId="0" fontId="16" fillId="0" borderId="24" xfId="0" applyFont="1" applyBorder="1" applyAlignment="1">
      <alignment horizontal="center" vertical="top" wrapText="1"/>
    </xf>
    <xf numFmtId="0" fontId="16" fillId="0" borderId="25" xfId="0" applyFont="1" applyBorder="1" applyAlignment="1">
      <alignment horizontal="center" vertical="top" wrapText="1"/>
    </xf>
    <xf numFmtId="0" fontId="11" fillId="0" borderId="0" xfId="0" applyFont="1" applyAlignment="1">
      <alignment horizontal="center" vertical="center" wrapText="1"/>
    </xf>
    <xf numFmtId="0" fontId="14" fillId="0" borderId="4" xfId="0" applyFont="1" applyBorder="1" applyAlignment="1">
      <alignment horizontal="center"/>
    </xf>
    <xf numFmtId="0" fontId="11" fillId="0" borderId="0" xfId="0" quotePrefix="1" applyFont="1" applyAlignment="1">
      <alignment horizontal="left" vertical="center" wrapText="1"/>
    </xf>
    <xf numFmtId="0" fontId="9" fillId="0" borderId="0" xfId="0" applyFont="1" applyAlignment="1">
      <alignment horizontal="center" vertical="center" wrapText="1"/>
    </xf>
    <xf numFmtId="0" fontId="16" fillId="0" borderId="9" xfId="0" applyFont="1" applyBorder="1" applyAlignment="1">
      <alignment horizontal="center" vertical="top" wrapText="1"/>
    </xf>
    <xf numFmtId="0" fontId="16" fillId="0" borderId="22" xfId="0" applyFont="1" applyBorder="1" applyAlignment="1">
      <alignment horizontal="center" vertical="top" wrapText="1"/>
    </xf>
    <xf numFmtId="0" fontId="16" fillId="0" borderId="28" xfId="0" applyFont="1" applyBorder="1" applyAlignment="1">
      <alignment horizontal="center" vertical="top" wrapText="1"/>
    </xf>
    <xf numFmtId="0" fontId="14" fillId="0" borderId="0" xfId="0" applyFont="1" applyAlignment="1">
      <alignment horizontal="center"/>
    </xf>
    <xf numFmtId="0" fontId="15" fillId="0" borderId="0" xfId="0" applyFont="1" applyAlignment="1">
      <alignment horizontal="justify" vertical="top" wrapText="1"/>
    </xf>
    <xf numFmtId="0" fontId="14" fillId="0" borderId="3" xfId="0" applyFont="1" applyBorder="1" applyAlignment="1">
      <alignment horizontal="center"/>
    </xf>
    <xf numFmtId="0" fontId="11" fillId="0" borderId="0" xfId="0" applyFont="1" applyAlignment="1">
      <alignment vertical="center" wrapText="1"/>
    </xf>
    <xf numFmtId="0" fontId="52" fillId="33" borderId="38" xfId="3" applyFont="1" applyFill="1" applyBorder="1" applyAlignment="1">
      <alignment horizontal="center" vertical="center"/>
    </xf>
    <xf numFmtId="0" fontId="52" fillId="33" borderId="16" xfId="3" applyFont="1" applyFill="1" applyBorder="1" applyAlignment="1">
      <alignment horizontal="center" vertical="center"/>
    </xf>
    <xf numFmtId="0" fontId="52" fillId="33" borderId="17" xfId="3" applyFont="1" applyFill="1" applyBorder="1" applyAlignment="1">
      <alignment horizontal="center" vertical="center"/>
    </xf>
    <xf numFmtId="0" fontId="52" fillId="8" borderId="0" xfId="3" applyFont="1" applyFill="1" applyAlignment="1">
      <alignment horizontal="center" vertical="center"/>
    </xf>
    <xf numFmtId="0" fontId="52" fillId="33" borderId="38" xfId="3" applyFont="1" applyFill="1" applyBorder="1" applyAlignment="1">
      <alignment horizontal="center" vertical="center" textRotation="90"/>
    </xf>
    <xf numFmtId="0" fontId="52" fillId="33" borderId="13" xfId="3" applyFont="1" applyFill="1" applyBorder="1" applyAlignment="1">
      <alignment horizontal="center" vertical="center" textRotation="90"/>
    </xf>
    <xf numFmtId="0" fontId="52" fillId="33" borderId="14" xfId="3" applyFont="1" applyFill="1" applyBorder="1" applyAlignment="1">
      <alignment horizontal="center" vertical="center" textRotation="90"/>
    </xf>
    <xf numFmtId="0" fontId="19" fillId="33" borderId="16" xfId="3" applyFont="1" applyFill="1" applyBorder="1" applyAlignment="1">
      <alignment horizontal="center" vertical="center"/>
    </xf>
    <xf numFmtId="0" fontId="19" fillId="33" borderId="17" xfId="3" applyFont="1" applyFill="1" applyBorder="1" applyAlignment="1">
      <alignment horizontal="center" vertical="center"/>
    </xf>
    <xf numFmtId="0" fontId="53" fillId="8" borderId="38" xfId="3" applyFont="1" applyFill="1" applyBorder="1" applyAlignment="1">
      <alignment horizontal="center" vertical="center" wrapText="1"/>
    </xf>
    <xf numFmtId="0" fontId="51" fillId="8" borderId="13" xfId="3" applyFont="1" applyFill="1" applyBorder="1"/>
    <xf numFmtId="0" fontId="51" fillId="8" borderId="14" xfId="3" applyFont="1" applyFill="1" applyBorder="1"/>
    <xf numFmtId="0" fontId="14" fillId="8" borderId="16" xfId="3" applyFont="1" applyFill="1" applyBorder="1" applyAlignment="1">
      <alignment horizontal="center" vertical="center" wrapText="1"/>
    </xf>
    <xf numFmtId="0" fontId="14" fillId="8" borderId="2" xfId="3" applyFont="1" applyFill="1" applyBorder="1" applyAlignment="1">
      <alignment vertical="center" wrapText="1"/>
    </xf>
    <xf numFmtId="0" fontId="14" fillId="8" borderId="12" xfId="3" applyFont="1" applyFill="1" applyBorder="1" applyAlignment="1">
      <alignment vertical="center" wrapText="1"/>
    </xf>
    <xf numFmtId="0" fontId="55" fillId="8" borderId="38" xfId="3" applyFont="1" applyFill="1" applyBorder="1" applyAlignment="1">
      <alignment horizontal="center" vertical="center" wrapText="1"/>
    </xf>
    <xf numFmtId="0" fontId="55" fillId="8" borderId="13" xfId="3" applyFont="1" applyFill="1" applyBorder="1" applyAlignment="1">
      <alignment horizontal="center" vertical="center" wrapText="1"/>
    </xf>
    <xf numFmtId="0" fontId="14" fillId="8" borderId="2" xfId="3" applyFont="1" applyFill="1" applyBorder="1" applyAlignment="1">
      <alignment horizontal="center" vertical="center" wrapText="1"/>
    </xf>
    <xf numFmtId="0" fontId="14" fillId="8" borderId="2" xfId="3" applyFont="1" applyFill="1" applyBorder="1"/>
    <xf numFmtId="0" fontId="14" fillId="8" borderId="12" xfId="3" applyFont="1" applyFill="1" applyBorder="1"/>
    <xf numFmtId="0" fontId="52" fillId="13" borderId="34" xfId="3" applyFont="1" applyFill="1" applyBorder="1" applyAlignment="1">
      <alignment horizontal="center" vertical="center"/>
    </xf>
    <xf numFmtId="0" fontId="52" fillId="13" borderId="35" xfId="3" applyFont="1" applyFill="1" applyBorder="1" applyAlignment="1">
      <alignment horizontal="center" vertical="center"/>
    </xf>
    <xf numFmtId="0" fontId="52" fillId="13" borderId="36" xfId="3" applyFont="1" applyFill="1" applyBorder="1" applyAlignment="1">
      <alignment horizontal="center" vertical="center"/>
    </xf>
    <xf numFmtId="0" fontId="53" fillId="8" borderId="13" xfId="3" applyFont="1" applyFill="1" applyBorder="1" applyAlignment="1">
      <alignment horizontal="center" vertical="center" wrapText="1"/>
    </xf>
    <xf numFmtId="0" fontId="14" fillId="8" borderId="2" xfId="3" applyFont="1" applyFill="1" applyBorder="1" applyAlignment="1">
      <alignment vertical="center"/>
    </xf>
    <xf numFmtId="0" fontId="14" fillId="8" borderId="12" xfId="3" applyFont="1" applyFill="1" applyBorder="1" applyAlignment="1">
      <alignment vertical="center"/>
    </xf>
  </cellXfs>
  <cellStyles count="4">
    <cellStyle name="Millares" xfId="1" builtinId="3"/>
    <cellStyle name="Neutral" xfId="2" builtinId="28"/>
    <cellStyle name="Normal" xfId="0" builtinId="0"/>
    <cellStyle name="Normal 2" xfId="3" xr:uid="{ED04D33C-EB1E-412C-B561-BB6BC430AF01}"/>
  </cellStyles>
  <dxfs count="268">
    <dxf>
      <fill>
        <patternFill patternType="darkGray">
          <fgColor auto="1"/>
        </patternFill>
      </fill>
    </dxf>
    <dxf>
      <fill>
        <patternFill patternType="solid">
          <fgColor rgb="FFE5B8B7"/>
          <bgColor rgb="FFE5B8B7"/>
        </patternFill>
      </fill>
    </dxf>
    <dxf>
      <fill>
        <patternFill patternType="solid">
          <fgColor rgb="FFC2D69B"/>
          <bgColor rgb="FFC2D69B"/>
        </patternFill>
      </fill>
    </dxf>
    <dxf>
      <fill>
        <patternFill patternType="gray0625">
          <fgColor theme="0" tint="-0.499984740745262"/>
          <bgColor theme="6" tint="0.39991454817346722"/>
        </patternFill>
      </fill>
    </dxf>
    <dxf>
      <fill>
        <patternFill patternType="gray0625">
          <fgColor theme="0" tint="-0.499984740745262"/>
          <bgColor rgb="FFFF3F3F"/>
        </patternFill>
      </fill>
    </dxf>
    <dxf>
      <fill>
        <patternFill patternType="gray0625">
          <fgColor theme="0" tint="-0.14996795556505021"/>
          <bgColor theme="9" tint="0.79995117038483843"/>
        </patternFill>
      </fill>
    </dxf>
    <dxf>
      <fill>
        <patternFill patternType="darkGray">
          <fgColor auto="1"/>
        </patternFill>
      </fill>
    </dxf>
    <dxf>
      <fill>
        <patternFill patternType="darkGray"/>
      </fill>
    </dxf>
    <dxf>
      <fill>
        <patternFill patternType="darkGray"/>
      </fill>
    </dxf>
    <dxf>
      <fill>
        <patternFill patternType="solid">
          <fgColor rgb="FFC00000"/>
          <bgColor rgb="FFC00000"/>
        </patternFill>
      </fill>
    </dxf>
    <dxf>
      <fill>
        <patternFill patternType="solid">
          <fgColor rgb="FF6BA42C"/>
          <bgColor rgb="FF6BA42C"/>
        </patternFill>
      </fill>
    </dxf>
    <dxf>
      <fill>
        <patternFill patternType="solid">
          <fgColor rgb="FFFFCC00"/>
          <bgColor rgb="FFFFCC00"/>
        </patternFill>
      </fill>
    </dxf>
    <dxf>
      <fill>
        <patternFill patternType="solid">
          <fgColor rgb="FFFF0000"/>
          <bgColor rgb="FFFF0000"/>
        </patternFill>
      </fill>
    </dxf>
    <dxf>
      <fill>
        <patternFill patternType="none"/>
      </fill>
    </dxf>
    <dxf>
      <fill>
        <patternFill patternType="none"/>
      </fill>
    </dxf>
    <dxf>
      <font>
        <b/>
      </font>
      <fill>
        <patternFill patternType="solid">
          <fgColor rgb="FF99CC00"/>
          <bgColor rgb="FF99CC00"/>
        </patternFill>
      </fill>
    </dxf>
    <dxf>
      <font>
        <b/>
      </font>
      <fill>
        <patternFill patternType="solid">
          <fgColor rgb="FFFFCC00"/>
          <bgColor rgb="FFFFCC00"/>
        </patternFill>
      </fill>
    </dxf>
    <dxf>
      <font>
        <b/>
      </font>
      <fill>
        <patternFill patternType="solid">
          <fgColor rgb="FFFF0000"/>
          <bgColor rgb="FFFF0000"/>
        </patternFill>
      </fill>
    </dxf>
    <dxf>
      <fill>
        <patternFill patternType="solid">
          <fgColor rgb="FFC00000"/>
          <bgColor rgb="FFC00000"/>
        </patternFill>
      </fill>
    </dxf>
    <dxf>
      <fill>
        <patternFill patternType="solid">
          <fgColor rgb="FFFFC000"/>
          <bgColor rgb="FFFFC000"/>
        </patternFill>
      </fill>
    </dxf>
    <dxf>
      <fill>
        <patternFill patternType="solid">
          <fgColor rgb="FF00B050"/>
          <bgColor rgb="FF00B050"/>
        </patternFill>
      </fill>
    </dxf>
    <dxf>
      <fill>
        <patternFill patternType="darkGray">
          <fgColor auto="1"/>
        </patternFill>
      </fill>
    </dxf>
    <dxf>
      <fill>
        <patternFill patternType="solid">
          <fgColor rgb="FFE5B8B7"/>
          <bgColor rgb="FFE5B8B7"/>
        </patternFill>
      </fill>
    </dxf>
    <dxf>
      <fill>
        <patternFill patternType="solid">
          <fgColor rgb="FFC2D69B"/>
          <bgColor rgb="FFC2D69B"/>
        </patternFill>
      </fill>
    </dxf>
    <dxf>
      <fill>
        <patternFill patternType="gray0625">
          <fgColor theme="0" tint="-0.499984740745262"/>
          <bgColor theme="6" tint="0.39991454817346722"/>
        </patternFill>
      </fill>
    </dxf>
    <dxf>
      <fill>
        <patternFill patternType="gray0625">
          <fgColor theme="0" tint="-0.499984740745262"/>
          <bgColor rgb="FFFF3F3F"/>
        </patternFill>
      </fill>
    </dxf>
    <dxf>
      <fill>
        <patternFill patternType="gray0625">
          <fgColor theme="0" tint="-0.14996795556505021"/>
          <bgColor theme="9" tint="0.79995117038483843"/>
        </patternFill>
      </fill>
    </dxf>
    <dxf>
      <fill>
        <patternFill patternType="darkGray">
          <fgColor auto="1"/>
        </patternFill>
      </fill>
    </dxf>
    <dxf>
      <fill>
        <patternFill patternType="darkGray"/>
      </fill>
    </dxf>
    <dxf>
      <fill>
        <patternFill patternType="darkGray"/>
      </fill>
    </dxf>
    <dxf>
      <fill>
        <patternFill patternType="solid">
          <fgColor rgb="FFC00000"/>
          <bgColor rgb="FFC00000"/>
        </patternFill>
      </fill>
    </dxf>
    <dxf>
      <fill>
        <patternFill patternType="solid">
          <fgColor rgb="FF6BA42C"/>
          <bgColor rgb="FF6BA42C"/>
        </patternFill>
      </fill>
    </dxf>
    <dxf>
      <fill>
        <patternFill patternType="solid">
          <fgColor rgb="FFFFCC00"/>
          <bgColor rgb="FFFFCC00"/>
        </patternFill>
      </fill>
    </dxf>
    <dxf>
      <fill>
        <patternFill patternType="solid">
          <fgColor rgb="FFFF0000"/>
          <bgColor rgb="FFFF0000"/>
        </patternFill>
      </fill>
    </dxf>
    <dxf>
      <fill>
        <patternFill patternType="none"/>
      </fill>
    </dxf>
    <dxf>
      <fill>
        <patternFill patternType="none"/>
      </fill>
    </dxf>
    <dxf>
      <font>
        <b/>
      </font>
      <fill>
        <patternFill patternType="solid">
          <fgColor rgb="FF99CC00"/>
          <bgColor rgb="FF99CC00"/>
        </patternFill>
      </fill>
    </dxf>
    <dxf>
      <font>
        <b/>
      </font>
      <fill>
        <patternFill patternType="solid">
          <fgColor rgb="FFFFCC00"/>
          <bgColor rgb="FFFFCC00"/>
        </patternFill>
      </fill>
    </dxf>
    <dxf>
      <font>
        <b/>
      </font>
      <fill>
        <patternFill patternType="solid">
          <fgColor rgb="FFFF0000"/>
          <bgColor rgb="FFFF0000"/>
        </patternFill>
      </fill>
    </dxf>
    <dxf>
      <fill>
        <patternFill patternType="solid">
          <fgColor rgb="FFC00000"/>
          <bgColor rgb="FFC00000"/>
        </patternFill>
      </fill>
    </dxf>
    <dxf>
      <fill>
        <patternFill patternType="solid">
          <fgColor rgb="FFFFC000"/>
          <bgColor rgb="FFFFC000"/>
        </patternFill>
      </fill>
    </dxf>
    <dxf>
      <fill>
        <patternFill patternType="solid">
          <fgColor rgb="FF00B050"/>
          <bgColor rgb="FF00B050"/>
        </patternFill>
      </fill>
    </dxf>
    <dxf>
      <fill>
        <patternFill patternType="darkTrellis"/>
      </fill>
    </dxf>
    <dxf>
      <fill>
        <patternFill patternType="darkTrellis"/>
      </fill>
    </dxf>
    <dxf>
      <fill>
        <patternFill patternType="darkGray"/>
      </fill>
    </dxf>
    <dxf>
      <fill>
        <patternFill patternType="darkGray"/>
      </fill>
    </dxf>
    <dxf>
      <fill>
        <patternFill patternType="darkGray">
          <fgColor theme="1"/>
        </patternFill>
      </fill>
    </dxf>
    <dxf>
      <fill>
        <patternFill>
          <bgColor rgb="FFC00000"/>
        </patternFill>
      </fill>
    </dxf>
    <dxf>
      <fill>
        <patternFill>
          <bgColor rgb="FFFFC000"/>
        </patternFill>
      </fill>
    </dxf>
    <dxf>
      <fill>
        <patternFill>
          <bgColor rgb="FF00B050"/>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patternType="darkGray"/>
      </fill>
    </dxf>
    <dxf>
      <fill>
        <patternFill patternType="darkTrellis"/>
      </fill>
    </dxf>
    <dxf>
      <fill>
        <patternFill patternType="darkTrellis"/>
      </fill>
    </dxf>
    <dxf>
      <fill>
        <patternFill patternType="darkGray"/>
      </fill>
    </dxf>
    <dxf>
      <fill>
        <patternFill patternType="darkGray"/>
      </fill>
    </dxf>
    <dxf>
      <fill>
        <patternFill patternType="darkGray">
          <fgColor theme="1"/>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bgColor theme="6" tint="-0.24994659260841701"/>
        </patternFill>
      </fill>
    </dxf>
    <dxf>
      <fill>
        <patternFill>
          <bgColor rgb="FFFFC000"/>
        </patternFill>
      </fill>
    </dxf>
    <dxf>
      <fill>
        <patternFill>
          <bgColor rgb="FFC00000"/>
        </patternFill>
      </fill>
    </dxf>
    <dxf>
      <fill>
        <patternFill>
          <bgColor rgb="FFFF0000"/>
        </patternFill>
      </fill>
    </dxf>
    <dxf>
      <fill>
        <patternFill patternType="darkTrellis"/>
      </fill>
    </dxf>
    <dxf>
      <fill>
        <patternFill patternType="darkTrellis"/>
      </fill>
    </dxf>
    <dxf>
      <fill>
        <patternFill patternType="darkTrellis"/>
      </fill>
    </dxf>
    <dxf>
      <fill>
        <patternFill patternType="darkTrellis"/>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bgColor rgb="FFFFFF00"/>
        </patternFill>
      </fill>
    </dxf>
    <dxf>
      <fill>
        <patternFill>
          <bgColor rgb="FFC00000"/>
        </patternFill>
      </fill>
    </dxf>
    <dxf>
      <fill>
        <patternFill>
          <bgColor rgb="FFFFC000"/>
        </patternFill>
      </fill>
    </dxf>
    <dxf>
      <fill>
        <patternFill>
          <bgColor rgb="FF00B05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patternType="darkGray"/>
      </fill>
    </dxf>
    <dxf>
      <fill>
        <patternFill patternType="darkGray"/>
      </fill>
    </dxf>
    <dxf>
      <fill>
        <patternFill patternType="darkGray"/>
      </fill>
    </dxf>
    <dxf>
      <fill>
        <patternFill patternType="darkGray">
          <fgColor theme="1"/>
        </patternFill>
      </fill>
    </dxf>
    <dxf>
      <fill>
        <patternFill patternType="darkGray"/>
      </fill>
    </dxf>
    <dxf>
      <fill>
        <patternFill patternType="darkGray"/>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gColor theme="1"/>
        </patternFill>
      </fill>
    </dxf>
    <dxf>
      <fill>
        <patternFill patternType="darkGray"/>
      </fill>
    </dxf>
    <dxf>
      <fill>
        <patternFill patternType="darkGray"/>
      </fill>
    </dxf>
    <dxf>
      <fill>
        <patternFill patternType="darkGray">
          <fgColor theme="1"/>
        </patternFill>
      </fill>
    </dxf>
    <dxf>
      <fill>
        <patternFill patternType="darkGray"/>
      </fill>
    </dxf>
    <dxf>
      <fill>
        <patternFill patternType="darkGray"/>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FFC000"/>
        </patternFill>
      </fill>
    </dxf>
    <dxf>
      <fill>
        <patternFill>
          <bgColor rgb="FF00B050"/>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bgColor rgb="FF00B050"/>
        </patternFill>
      </fill>
    </dxf>
    <dxf>
      <fill>
        <patternFill>
          <bgColor rgb="FFFFFF00"/>
        </patternFill>
      </fill>
    </dxf>
    <dxf>
      <fill>
        <patternFill>
          <bgColor rgb="FFFF0000"/>
        </patternFill>
      </fill>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ill>
        <patternFill>
          <bgColor rgb="FFC00000"/>
        </patternFill>
      </fill>
    </dxf>
    <dxf>
      <fill>
        <patternFill>
          <bgColor rgb="FF00B050"/>
        </patternFill>
      </fill>
    </dxf>
    <dxf>
      <fill>
        <patternFill>
          <bgColor rgb="FFFFC000"/>
        </patternFill>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patternType="darkGray"/>
      </fill>
    </dxf>
    <dxf>
      <fill>
        <patternFill>
          <bgColor rgb="FFC00000"/>
        </patternFill>
      </fill>
    </dxf>
    <dxf>
      <fill>
        <patternFill>
          <bgColor rgb="FFFFC000"/>
        </patternFill>
      </fill>
    </dxf>
    <dxf>
      <fill>
        <patternFill>
          <bgColor rgb="FF00B05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bgColor rgb="FF00B050"/>
        </patternFill>
      </fill>
    </dxf>
    <dxf>
      <fill>
        <patternFill>
          <bgColor rgb="FFC00000"/>
        </patternFill>
      </fill>
    </dxf>
    <dxf>
      <fill>
        <patternFill>
          <bgColor rgb="FFFFC000"/>
        </patternFill>
      </fill>
    </dxf>
    <dxf>
      <fill>
        <patternFill>
          <bgColor rgb="FF92D050"/>
        </patternFill>
      </fill>
    </dxf>
    <dxf>
      <fill>
        <patternFill>
          <bgColor rgb="FFFFFF00"/>
        </patternFill>
      </fill>
    </dxf>
    <dxf>
      <fill>
        <patternFill patternType="darkGray"/>
      </fill>
    </dxf>
  </dxfs>
  <tableStyles count="0" defaultTableStyle="TableStyleMedium9" defaultPivotStyle="PivotStyleLight16"/>
  <colors>
    <mruColors>
      <color rgb="FFFFFFCC"/>
      <color rgb="FF6BA42C"/>
      <color rgb="FFFF3F3F"/>
      <color rgb="FFBCE292"/>
      <color rgb="FFEAEAEA"/>
      <color rgb="FFE5F4FF"/>
      <color rgb="FFF3FFF4"/>
      <color rgb="FFE8FEE9"/>
      <color rgb="FFFFFF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200026</xdr:colOff>
      <xdr:row>0</xdr:row>
      <xdr:rowOff>200026</xdr:rowOff>
    </xdr:from>
    <xdr:to>
      <xdr:col>1</xdr:col>
      <xdr:colOff>200026</xdr:colOff>
      <xdr:row>3</xdr:row>
      <xdr:rowOff>228601</xdr:rowOff>
    </xdr:to>
    <xdr:pic>
      <xdr:nvPicPr>
        <xdr:cNvPr id="6" name="8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6" y="200026"/>
          <a:ext cx="1028700"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38101</xdr:rowOff>
    </xdr:from>
    <xdr:to>
      <xdr:col>0</xdr:col>
      <xdr:colOff>1027043</xdr:colOff>
      <xdr:row>3</xdr:row>
      <xdr:rowOff>209551</xdr:rowOff>
    </xdr:to>
    <xdr:pic>
      <xdr:nvPicPr>
        <xdr:cNvPr id="2" name="8 Imagen">
          <a:extLst>
            <a:ext uri="{FF2B5EF4-FFF2-40B4-BE49-F238E27FC236}">
              <a16:creationId xmlns:a16="http://schemas.microsoft.com/office/drawing/2014/main" id="{8F095A3F-CFD2-4D32-BC1B-D9B01ED55F4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38101"/>
          <a:ext cx="1028700"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38101</xdr:rowOff>
    </xdr:from>
    <xdr:to>
      <xdr:col>1</xdr:col>
      <xdr:colOff>1</xdr:colOff>
      <xdr:row>3</xdr:row>
      <xdr:rowOff>209551</xdr:rowOff>
    </xdr:to>
    <xdr:pic>
      <xdr:nvPicPr>
        <xdr:cNvPr id="2" name="8 Imagen">
          <a:extLst>
            <a:ext uri="{FF2B5EF4-FFF2-40B4-BE49-F238E27FC236}">
              <a16:creationId xmlns:a16="http://schemas.microsoft.com/office/drawing/2014/main" id="{0C6D952F-783C-455D-9399-FFB3A9C82D6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38101"/>
          <a:ext cx="1028700"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247651</xdr:colOff>
      <xdr:row>0</xdr:row>
      <xdr:rowOff>57150</xdr:rowOff>
    </xdr:from>
    <xdr:ext cx="1200150" cy="6572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600076" y="57150"/>
          <a:ext cx="1200150" cy="6572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447675</xdr:colOff>
      <xdr:row>0</xdr:row>
      <xdr:rowOff>57149</xdr:rowOff>
    </xdr:from>
    <xdr:ext cx="1000125" cy="657225"/>
    <xdr:pic>
      <xdr:nvPicPr>
        <xdr:cNvPr id="2" name="image1.png">
          <a:extLst>
            <a:ext uri="{FF2B5EF4-FFF2-40B4-BE49-F238E27FC236}">
              <a16:creationId xmlns:a16="http://schemas.microsoft.com/office/drawing/2014/main" id="{708DBAFA-6016-43FA-AC41-5C14EA3E42B1}"/>
            </a:ext>
          </a:extLst>
        </xdr:cNvPr>
        <xdr:cNvPicPr preferRelativeResize="0"/>
      </xdr:nvPicPr>
      <xdr:blipFill>
        <a:blip xmlns:r="http://schemas.openxmlformats.org/officeDocument/2006/relationships" r:embed="rId1" cstate="print"/>
        <a:stretch>
          <a:fillRect/>
        </a:stretch>
      </xdr:blipFill>
      <xdr:spPr>
        <a:xfrm>
          <a:off x="800100" y="57149"/>
          <a:ext cx="1000125" cy="65722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10</xdr:col>
      <xdr:colOff>114960</xdr:colOff>
      <xdr:row>39</xdr:row>
      <xdr:rowOff>254002</xdr:rowOff>
    </xdr:from>
    <xdr:to>
      <xdr:col>19</xdr:col>
      <xdr:colOff>188291</xdr:colOff>
      <xdr:row>70</xdr:row>
      <xdr:rowOff>10584</xdr:rowOff>
    </xdr:to>
    <xdr:pic>
      <xdr:nvPicPr>
        <xdr:cNvPr id="6" name="Imagen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3460" y="7027335"/>
          <a:ext cx="8074331" cy="5630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4D8ADF-04D9-4EC8-A1CD-5B95B8A61C1A}" name="Tabla2" displayName="Tabla2" ref="D750:I759" totalsRowShown="0" headerRowDxfId="241" dataDxfId="240">
  <autoFilter ref="D750:I759" xr:uid="{6F4D8ADF-04D9-4EC8-A1CD-5B95B8A61C1A}"/>
  <tableColumns count="6">
    <tableColumn id="1" xr3:uid="{3DBF41FF-7F76-4AA4-8AFE-EBF4CDB88C74}" name="Ejecución_administración_de_procesos" dataDxfId="239"/>
    <tableColumn id="2" xr3:uid="{20798258-F049-4005-8A56-DF2BE9B83A2B}" name="Transacción_u_Operación_aplica_para_LA_FT_FP" dataDxfId="238"/>
    <tableColumn id="3" xr3:uid="{6B78FFB3-31DA-4F89-9F0B-1114172CF7E6}" name="Talento_Humano" dataDxfId="237"/>
    <tableColumn id="4" xr3:uid="{BC135E2C-D46A-416F-97B9-3309193874E3}" name="Tecnología" dataDxfId="236"/>
    <tableColumn id="5" xr3:uid="{72ACEFBD-AA34-4726-876A-286193DD59C5}" name="Infraestructura" dataDxfId="235"/>
    <tableColumn id="6" xr3:uid="{87E43117-E82B-479D-A2B2-251737B878C3}" name="Evento_externo" dataDxfId="234"/>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F09E46-3792-4AA7-976D-E25EEDB71E7E}" name="Tabla3" displayName="Tabla3" ref="K750:L756" totalsRowShown="0" headerRowDxfId="233" dataDxfId="232">
  <autoFilter ref="K750:L756" xr:uid="{B6F09E46-3792-4AA7-976D-E25EEDB71E7E}"/>
  <tableColumns count="2">
    <tableColumn id="1" xr3:uid="{0FF45D77-3197-47F4-A038-139A572014E4}" name="FACTOR DE RIESGO" dataDxfId="231"/>
    <tableColumn id="2" xr3:uid="{2E10C2D7-2108-4C80-A634-7DF12A25D0B3}" name="Descripción" dataDxfId="23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7A56F9-E940-451A-A13A-33BE141719A9}" name="Tabla6" displayName="Tabla6" ref="Q750:U754" totalsRowShown="0" headerRowDxfId="229" dataDxfId="228">
  <autoFilter ref="Q750:U754" xr:uid="{967A56F9-E940-451A-A13A-33BE141719A9}"/>
  <tableColumns count="5">
    <tableColumn id="1" xr3:uid="{3B8ED527-8147-421C-9DAA-0FC0BF0058D6}" name="Gestión" dataDxfId="227"/>
    <tableColumn id="2" xr3:uid="{699DE822-1407-4E46-9268-905B457D63E3}" name="Fiscal" dataDxfId="226"/>
    <tableColumn id="3" xr3:uid="{705B53C5-9DE8-4352-B5FD-CDEFCFF37824}" name="Seguridad_Información" dataDxfId="225"/>
    <tableColumn id="4" xr3:uid="{D9897E39-0E66-4407-8480-AE920CA6AD62}" name="Integridad_Pública_Corrupción" dataDxfId="224"/>
    <tableColumn id="5" xr3:uid="{09157B34-24A7-4A0B-BAEF-27CA568A650D}" name="Integridad_Pública_LA_FT_FP" dataDxfId="223"/>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801"/>
  <sheetViews>
    <sheetView showGridLines="0" tabSelected="1" view="pageBreakPreview" zoomScaleNormal="100" zoomScaleSheetLayoutView="100" workbookViewId="0">
      <selection activeCell="A7" sqref="A7:T7"/>
    </sheetView>
  </sheetViews>
  <sheetFormatPr baseColWidth="10" defaultColWidth="15.42578125" defaultRowHeight="12.75" x14ac:dyDescent="0.2"/>
  <cols>
    <col min="1" max="1" width="15.42578125" style="111"/>
    <col min="2" max="2" width="35.140625" style="111" customWidth="1"/>
    <col min="3" max="3" width="35.140625" style="111" hidden="1" customWidth="1"/>
    <col min="4" max="4" width="23.42578125" style="111" customWidth="1"/>
    <col min="5" max="5" width="23.28515625" style="111" customWidth="1"/>
    <col min="6" max="6" width="45.42578125" style="111" customWidth="1"/>
    <col min="7" max="7" width="15.42578125" style="111"/>
    <col min="8" max="8" width="25.42578125" style="111" customWidth="1"/>
    <col min="9" max="9" width="61.5703125" style="111" customWidth="1"/>
    <col min="10" max="10" width="32.85546875" style="111" customWidth="1"/>
    <col min="11" max="11" width="29.42578125" style="111" customWidth="1"/>
    <col min="12" max="12" width="42.28515625" style="111" customWidth="1"/>
    <col min="13" max="13" width="32.5703125" style="111" customWidth="1"/>
    <col min="14" max="14" width="42.42578125" style="111" customWidth="1"/>
    <col min="15" max="15" width="29.5703125" style="111" customWidth="1"/>
    <col min="16" max="16" width="15.42578125" style="111"/>
    <col min="17" max="17" width="15.42578125" style="281" hidden="1" customWidth="1"/>
    <col min="18" max="18" width="15.42578125" style="111"/>
    <col min="19" max="19" width="15.42578125" style="113" hidden="1" customWidth="1"/>
    <col min="20" max="20" width="21.42578125" style="113" hidden="1" customWidth="1"/>
    <col min="21" max="16384" width="15.42578125" style="111"/>
  </cols>
  <sheetData>
    <row r="1" spans="1:54" s="227" customFormat="1" ht="21" customHeight="1" x14ac:dyDescent="0.2">
      <c r="A1" s="225"/>
      <c r="B1" s="225"/>
      <c r="C1" s="225"/>
      <c r="I1" s="285"/>
      <c r="L1" s="225"/>
      <c r="Q1" s="226"/>
      <c r="S1" s="241"/>
      <c r="U1" s="214" t="s">
        <v>49</v>
      </c>
      <c r="V1" s="215" t="s">
        <v>485</v>
      </c>
      <c r="W1" s="242"/>
      <c r="X1" s="242"/>
    </row>
    <row r="2" spans="1:54" s="227" customFormat="1" ht="21" customHeight="1" x14ac:dyDescent="0.2">
      <c r="A2" s="225"/>
      <c r="B2" s="225"/>
      <c r="C2" s="225"/>
      <c r="D2" s="357" t="s">
        <v>488</v>
      </c>
      <c r="E2" s="357"/>
      <c r="F2" s="357"/>
      <c r="G2" s="357"/>
      <c r="H2" s="357"/>
      <c r="I2" s="357"/>
      <c r="J2" s="357"/>
      <c r="K2" s="357"/>
      <c r="L2" s="225"/>
      <c r="Q2" s="285"/>
      <c r="S2" s="241"/>
      <c r="U2" s="216" t="s">
        <v>292</v>
      </c>
      <c r="V2" s="217">
        <v>2</v>
      </c>
      <c r="W2" s="242"/>
      <c r="X2" s="242"/>
    </row>
    <row r="3" spans="1:54" s="227" customFormat="1" ht="21" customHeight="1" x14ac:dyDescent="0.2">
      <c r="A3" s="225"/>
      <c r="B3" s="225"/>
      <c r="C3" s="225"/>
      <c r="D3" s="357" t="s">
        <v>489</v>
      </c>
      <c r="E3" s="357"/>
      <c r="F3" s="357"/>
      <c r="G3" s="357"/>
      <c r="H3" s="357"/>
      <c r="I3" s="357"/>
      <c r="J3" s="357"/>
      <c r="K3" s="357"/>
      <c r="L3" s="225"/>
      <c r="Q3" s="285"/>
      <c r="S3" s="241"/>
      <c r="U3" s="216" t="s">
        <v>293</v>
      </c>
      <c r="V3" s="218">
        <v>46071</v>
      </c>
      <c r="W3" s="243"/>
      <c r="X3" s="243"/>
    </row>
    <row r="4" spans="1:54" s="227" customFormat="1" ht="21" customHeight="1" thickBot="1" x14ac:dyDescent="0.25">
      <c r="A4" s="225"/>
      <c r="B4" s="225"/>
      <c r="C4" s="225"/>
      <c r="D4" s="375" t="s">
        <v>492</v>
      </c>
      <c r="E4" s="375"/>
      <c r="F4" s="375"/>
      <c r="G4" s="375"/>
      <c r="H4" s="375"/>
      <c r="I4" s="375"/>
      <c r="J4" s="375"/>
      <c r="K4" s="375"/>
      <c r="L4" s="225"/>
      <c r="Q4" s="285"/>
      <c r="S4" s="241"/>
      <c r="U4" s="219" t="s">
        <v>294</v>
      </c>
      <c r="V4" s="220" t="s">
        <v>483</v>
      </c>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c r="BA4" s="244"/>
      <c r="BB4" s="244"/>
    </row>
    <row r="5" spans="1:54" s="227" customFormat="1" ht="18" thickBot="1" x14ac:dyDescent="0.25">
      <c r="A5" s="358"/>
      <c r="B5" s="358"/>
      <c r="C5" s="358"/>
      <c r="D5" s="358"/>
      <c r="E5" s="358"/>
      <c r="F5" s="358"/>
      <c r="G5" s="358"/>
      <c r="H5" s="358"/>
      <c r="I5" s="358"/>
      <c r="J5" s="358"/>
      <c r="K5" s="358"/>
      <c r="L5" s="358"/>
      <c r="M5" s="358"/>
      <c r="N5" s="358"/>
      <c r="O5" s="358"/>
      <c r="P5" s="358"/>
      <c r="Q5" s="358"/>
      <c r="R5" s="358"/>
      <c r="S5" s="358"/>
      <c r="T5" s="358"/>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row>
    <row r="6" spans="1:54" s="230" customFormat="1" ht="18" thickBot="1" x14ac:dyDescent="0.25">
      <c r="A6" s="368" t="s">
        <v>113</v>
      </c>
      <c r="B6" s="369"/>
      <c r="C6" s="369"/>
      <c r="D6" s="369"/>
      <c r="E6" s="369"/>
      <c r="F6" s="343" t="s">
        <v>112</v>
      </c>
      <c r="G6" s="343"/>
      <c r="H6" s="344"/>
      <c r="I6" s="192"/>
      <c r="L6" s="360" t="s">
        <v>41</v>
      </c>
      <c r="M6" s="361"/>
      <c r="N6" s="372">
        <v>46128</v>
      </c>
      <c r="O6" s="373"/>
      <c r="P6" s="229"/>
      <c r="Q6" s="85"/>
      <c r="R6" s="229"/>
      <c r="S6" s="85"/>
      <c r="T6" s="85"/>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c r="AU6" s="351"/>
      <c r="AV6" s="351"/>
      <c r="AW6" s="351"/>
      <c r="AX6" s="351"/>
      <c r="AY6" s="351"/>
      <c r="AZ6" s="351"/>
      <c r="BA6" s="351"/>
      <c r="BB6" s="245"/>
    </row>
    <row r="7" spans="1:54" s="230" customFormat="1" ht="18" thickBot="1" x14ac:dyDescent="0.25">
      <c r="A7" s="359"/>
      <c r="B7" s="359"/>
      <c r="C7" s="359"/>
      <c r="D7" s="359"/>
      <c r="E7" s="359"/>
      <c r="F7" s="359"/>
      <c r="G7" s="359"/>
      <c r="H7" s="359"/>
      <c r="I7" s="359"/>
      <c r="J7" s="359"/>
      <c r="K7" s="359"/>
      <c r="L7" s="359"/>
      <c r="M7" s="359"/>
      <c r="N7" s="359"/>
      <c r="O7" s="359"/>
      <c r="P7" s="359"/>
      <c r="Q7" s="359"/>
      <c r="R7" s="359"/>
      <c r="S7" s="359"/>
      <c r="T7" s="359"/>
      <c r="U7" s="245"/>
      <c r="V7" s="245"/>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row>
    <row r="8" spans="1:54" s="120" customFormat="1" ht="29.25" customHeight="1" x14ac:dyDescent="0.2">
      <c r="A8" s="338" t="s">
        <v>42</v>
      </c>
      <c r="B8" s="345" t="s">
        <v>340</v>
      </c>
      <c r="C8" s="290"/>
      <c r="D8" s="345" t="s">
        <v>344</v>
      </c>
      <c r="E8" s="345" t="s">
        <v>341</v>
      </c>
      <c r="F8" s="345" t="s">
        <v>307</v>
      </c>
      <c r="G8" s="345" t="s">
        <v>342</v>
      </c>
      <c r="H8" s="345" t="s">
        <v>59</v>
      </c>
      <c r="I8" s="345"/>
      <c r="J8" s="345"/>
      <c r="K8" s="345"/>
      <c r="L8" s="345"/>
      <c r="M8" s="345"/>
      <c r="N8" s="345"/>
      <c r="O8" s="202"/>
      <c r="P8" s="352" t="s">
        <v>60</v>
      </c>
      <c r="Q8" s="353"/>
      <c r="R8" s="353"/>
      <c r="S8" s="353"/>
      <c r="T8" s="354"/>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row>
    <row r="9" spans="1:54" s="122" customFormat="1" ht="29.25" customHeight="1" x14ac:dyDescent="0.2">
      <c r="A9" s="339"/>
      <c r="B9" s="346"/>
      <c r="C9" s="291"/>
      <c r="D9" s="346"/>
      <c r="E9" s="346"/>
      <c r="F9" s="346"/>
      <c r="G9" s="346"/>
      <c r="H9" s="336" t="s">
        <v>387</v>
      </c>
      <c r="I9" s="363" t="s">
        <v>389</v>
      </c>
      <c r="J9" s="336" t="s">
        <v>388</v>
      </c>
      <c r="K9" s="336" t="s">
        <v>390</v>
      </c>
      <c r="L9" s="336" t="s">
        <v>391</v>
      </c>
      <c r="M9" s="336" t="s">
        <v>496</v>
      </c>
      <c r="N9" s="336" t="s">
        <v>495</v>
      </c>
      <c r="O9" s="363" t="s">
        <v>394</v>
      </c>
      <c r="P9" s="365" t="s">
        <v>2</v>
      </c>
      <c r="Q9" s="282"/>
      <c r="R9" s="365" t="s">
        <v>3</v>
      </c>
      <c r="S9" s="203"/>
      <c r="U9" s="348" t="s">
        <v>363</v>
      </c>
      <c r="V9" s="121"/>
      <c r="W9" s="121"/>
      <c r="X9" s="121"/>
      <c r="Y9" s="121"/>
      <c r="AW9" s="119"/>
      <c r="AX9" s="119"/>
      <c r="AY9" s="119"/>
      <c r="AZ9" s="119"/>
    </row>
    <row r="10" spans="1:54" s="122" customFormat="1" ht="15.75" thickBot="1" x14ac:dyDescent="0.25">
      <c r="A10" s="340"/>
      <c r="B10" s="347"/>
      <c r="C10" s="292"/>
      <c r="D10" s="347"/>
      <c r="E10" s="347"/>
      <c r="F10" s="347"/>
      <c r="G10" s="347"/>
      <c r="H10" s="337"/>
      <c r="I10" s="364"/>
      <c r="J10" s="337"/>
      <c r="K10" s="337"/>
      <c r="L10" s="337"/>
      <c r="M10" s="337"/>
      <c r="N10" s="337"/>
      <c r="O10" s="370"/>
      <c r="P10" s="366"/>
      <c r="Q10" s="283"/>
      <c r="R10" s="366"/>
      <c r="S10" s="224"/>
      <c r="U10" s="349"/>
      <c r="V10" s="121"/>
      <c r="W10" s="121"/>
      <c r="X10" s="121"/>
      <c r="Y10" s="121"/>
    </row>
    <row r="11" spans="1:54" s="97" customFormat="1" ht="15.75" customHeight="1" x14ac:dyDescent="0.2">
      <c r="A11" s="335">
        <v>1</v>
      </c>
      <c r="B11" s="310" t="s">
        <v>118</v>
      </c>
      <c r="C11" s="367"/>
      <c r="D11" s="310" t="s">
        <v>518</v>
      </c>
      <c r="E11" s="362" t="s">
        <v>121</v>
      </c>
      <c r="F11" s="341" t="str">
        <f>IF(E11=$E$661,$F$661,IF(E11=$E$662,$F$662,IF(E11=$E$663,$F$663,IF(E11=$E$664,$F$664,IF(E11=$E$665,$F$665,IF(E11=$E$666,$F$666,IF(E11=$E$667,$F$667,IF(E11=$E$668,$F$668,IF(E11=$E$669,$F$669,IF(E11=$E$670,$F$670,IF(E11=VICERRECTORÍA_ACADÉMICA_,$X$661,IF(E11=PLANEACIÓN_,$X$663, IF(E11=VICERRECTORÍA_INVESTIGACIONES_INNOVACIÓN_EXTENSIÓN_,$X$662,IF(E11=VICERRECTORÍA_ADMINISTRATIVA_FINANCIERA_,$X$664,IF(E11=_VICERRECTORÍA_RESPONSABILIDAD_SOCIAL_Y_BIENESTAR_UNIVERSITARIO_,$X$665," ")))))))))))))))</f>
        <v>Orientar el desarrollo de la Universidad mediante el direccionamiento estratégico y visión compartida de la comunidad universitaria, a fin de lograr los objetivos misionales.</v>
      </c>
      <c r="G11" s="317" t="s">
        <v>193</v>
      </c>
      <c r="H11" s="316" t="s">
        <v>397</v>
      </c>
      <c r="I11" s="328" t="str">
        <f>+IFERROR(VLOOKUP(H11,Tabla3[],2,0),"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11" s="316" t="s">
        <v>401</v>
      </c>
      <c r="K11" s="317" t="s">
        <v>431</v>
      </c>
      <c r="L11" s="324" t="s">
        <v>443</v>
      </c>
      <c r="M11" s="350" t="s">
        <v>516</v>
      </c>
      <c r="N11" s="350" t="s">
        <v>517</v>
      </c>
      <c r="O11" s="371" t="str">
        <f>+CONCATENATE(L11," "," ",M11," "," "," ",N11)</f>
        <v>Posibilidad de afectación económica y reputacional  por incumplimiento de las metas en los tres niveles de gestión  del PDI 2020-2028,   debido a una inadeacuada planeación y ejecución de las metas.</v>
      </c>
      <c r="P11" s="309" t="s">
        <v>105</v>
      </c>
      <c r="Q11" s="311">
        <f t="shared" ref="Q11" si="0">IF(P11="ALTA",5,IF(P11="MEDIO ALTA",4,IF(P11="MEDIA",3,IF(P11="MEDIO BAJA",2,IF(P11="BAJA",1,0)))))</f>
        <v>2</v>
      </c>
      <c r="R11" s="309" t="s">
        <v>165</v>
      </c>
      <c r="S11" s="312">
        <f>IF(R11="ALTO",5,IF(R11="MEDIO-ALTO",4,IF(R11="MEDIO",3,IF(R11="MEDIO-BAJO",2,IF(R11="BAJO",1,0)))))</f>
        <v>4</v>
      </c>
      <c r="T11" s="312">
        <f>S11*Q11</f>
        <v>8</v>
      </c>
      <c r="U11" s="355" t="str">
        <f>+IF(T11&lt;=3,"LEVE",IF(T11&lt;=9,"MODERADO","GRAVE"))</f>
        <v>MODERADO</v>
      </c>
      <c r="V11" s="95"/>
      <c r="W11" s="95"/>
      <c r="X11" s="95"/>
      <c r="Y11" s="95"/>
      <c r="Z11" s="96"/>
    </row>
    <row r="12" spans="1:54" s="97" customFormat="1" ht="15.75" customHeight="1" x14ac:dyDescent="0.2">
      <c r="A12" s="325"/>
      <c r="B12" s="314"/>
      <c r="C12" s="326"/>
      <c r="D12" s="314"/>
      <c r="E12" s="327"/>
      <c r="F12" s="328"/>
      <c r="G12" s="305"/>
      <c r="H12" s="316"/>
      <c r="I12" s="328"/>
      <c r="J12" s="316"/>
      <c r="K12" s="305"/>
      <c r="L12" s="307"/>
      <c r="M12" s="307"/>
      <c r="N12" s="307"/>
      <c r="O12" s="342"/>
      <c r="P12" s="309"/>
      <c r="Q12" s="312"/>
      <c r="R12" s="309"/>
      <c r="S12" s="312"/>
      <c r="T12" s="312"/>
      <c r="U12" s="356"/>
      <c r="V12" s="98"/>
      <c r="W12" s="98"/>
      <c r="X12" s="98"/>
      <c r="Y12" s="98"/>
      <c r="Z12" s="96"/>
    </row>
    <row r="13" spans="1:54" s="97" customFormat="1" ht="97.5" customHeight="1" thickBot="1" x14ac:dyDescent="0.25">
      <c r="A13" s="325"/>
      <c r="B13" s="314"/>
      <c r="C13" s="326"/>
      <c r="D13" s="314"/>
      <c r="E13" s="327"/>
      <c r="F13" s="328"/>
      <c r="G13" s="305"/>
      <c r="H13" s="317"/>
      <c r="I13" s="328"/>
      <c r="J13" s="317"/>
      <c r="K13" s="305"/>
      <c r="L13" s="307"/>
      <c r="M13" s="307"/>
      <c r="N13" s="307"/>
      <c r="O13" s="342"/>
      <c r="P13" s="310"/>
      <c r="Q13" s="313"/>
      <c r="R13" s="310"/>
      <c r="S13" s="313"/>
      <c r="T13" s="313"/>
      <c r="U13" s="356"/>
      <c r="V13" s="95"/>
      <c r="W13" s="95"/>
      <c r="X13" s="98"/>
      <c r="Y13" s="98"/>
    </row>
    <row r="14" spans="1:54" s="97" customFormat="1" ht="45" customHeight="1" x14ac:dyDescent="0.2">
      <c r="A14" s="325">
        <v>2</v>
      </c>
      <c r="B14" s="314" t="s">
        <v>118</v>
      </c>
      <c r="C14" s="287"/>
      <c r="D14" s="310" t="s">
        <v>518</v>
      </c>
      <c r="E14" s="327" t="s">
        <v>120</v>
      </c>
      <c r="F14" s="341" t="str">
        <f>IF(E14=$E$661,$F$661,IF(E14=$E$662,$F$662,IF(E14=$E$663,$F$663,IF(E14=$E$664,$F$664,IF(E14=$E$665,$F$665,IF(E14=$E$666,$F$666,IF(E14=$E$667,$F$667,IF(E14=$E$668,$F$668,IF(E14=$E$669,$F$669,IF(E14=$E$670,$F$670,IF(E14=VICERRECTORÍA_ACADÉMICA_,$X$661,IF(E14=PLANEACIÓN_,$X$663, IF(E14=VICERRECTORÍA_INVESTIGACIONES_INNOVACIÓN_EXTENSIÓN_,$X$662,IF(E14=VICERRECTORÍA_ADMINISTRATIVA_FINANCIERA_,$X$664,IF(E14=_VICERRECTORÍA_RESPONSABILIDAD_SOCIAL_Y_BIENESTAR_UNIVERSITARIO_,$X$665," ")))))))))))))))</f>
        <v>Administrar y ejecutar los recursos de la institución generando en los procesos mayor eficiencia y eficacia para dar una respuesta oportuna a los servicios demandados en el cumplimiento de las funciones misionales.</v>
      </c>
      <c r="G14" s="305" t="s">
        <v>192</v>
      </c>
      <c r="H14" s="318" t="s">
        <v>397</v>
      </c>
      <c r="I14" s="328" t="str">
        <f>+IFERROR(VLOOKUP(H14,Tabla3[],2,0),"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14" s="318" t="s">
        <v>417</v>
      </c>
      <c r="K14" s="305" t="s">
        <v>433</v>
      </c>
      <c r="L14" s="306" t="s">
        <v>446</v>
      </c>
      <c r="M14" s="305" t="s">
        <v>562</v>
      </c>
      <c r="N14" s="305" t="s">
        <v>519</v>
      </c>
      <c r="O14" s="342" t="str">
        <f>+CONCATENATE(L14," "," ",M14," "," "," ",N14)</f>
        <v>Posibilidad de pérdida económica y reputacional  por ejecución inadecuada de los procesos contratactuales la Oficina de Planeación,   debido a un bajo nivel de seguimiento y control en la ejecución de contratos, Ordenes de servicios, proyectos de operación comercial</v>
      </c>
      <c r="P14" s="308" t="s">
        <v>85</v>
      </c>
      <c r="Q14" s="311">
        <f t="shared" ref="Q14:Q20" si="1">IF(P14="ALTA",5,IF(P14="MEDIO ALTA",4,IF(P14="MEDIA",3,IF(P14="MEDIO BAJA",2,IF(P14="BAJA",1,0)))))</f>
        <v>3</v>
      </c>
      <c r="R14" s="308" t="s">
        <v>98</v>
      </c>
      <c r="S14" s="311">
        <f t="shared" ref="S14" si="2">IF(R14="ALTO",5,IF(R14="MEDIO-ALTO",4,IF(R14="MEDIO",3,IF(R14="MEDIO-BAJO",2,IF(R14="BAJO",1,0)))))</f>
        <v>5</v>
      </c>
      <c r="T14" s="311">
        <f>S14*Q14</f>
        <v>15</v>
      </c>
      <c r="U14" s="303" t="str">
        <f t="shared" ref="U14" si="3">+IF(T14&lt;=3,"LEVE",IF(T14&lt;=9,"MODERADO","GRAVE"))</f>
        <v>GRAVE</v>
      </c>
      <c r="V14" s="98"/>
      <c r="W14" s="98"/>
      <c r="X14" s="95"/>
      <c r="Y14" s="95"/>
    </row>
    <row r="15" spans="1:54" s="97" customFormat="1" ht="44.25" customHeight="1" x14ac:dyDescent="0.2">
      <c r="A15" s="325"/>
      <c r="B15" s="314"/>
      <c r="C15" s="288"/>
      <c r="D15" s="314"/>
      <c r="E15" s="327"/>
      <c r="F15" s="328"/>
      <c r="G15" s="305"/>
      <c r="H15" s="316"/>
      <c r="I15" s="328"/>
      <c r="J15" s="316"/>
      <c r="K15" s="305"/>
      <c r="L15" s="307"/>
      <c r="M15" s="305"/>
      <c r="N15" s="305"/>
      <c r="O15" s="342"/>
      <c r="P15" s="309"/>
      <c r="Q15" s="312"/>
      <c r="R15" s="309"/>
      <c r="S15" s="312"/>
      <c r="T15" s="312"/>
      <c r="U15" s="304"/>
      <c r="V15" s="95"/>
      <c r="W15" s="95"/>
      <c r="X15" s="95"/>
      <c r="Y15" s="95"/>
    </row>
    <row r="16" spans="1:54" s="97" customFormat="1" ht="38.25" customHeight="1" thickBot="1" x14ac:dyDescent="0.25">
      <c r="A16" s="325"/>
      <c r="B16" s="314"/>
      <c r="C16" s="288"/>
      <c r="D16" s="314"/>
      <c r="E16" s="327"/>
      <c r="F16" s="328"/>
      <c r="G16" s="305"/>
      <c r="H16" s="317"/>
      <c r="I16" s="328"/>
      <c r="J16" s="317"/>
      <c r="K16" s="305"/>
      <c r="L16" s="307"/>
      <c r="M16" s="305"/>
      <c r="N16" s="305"/>
      <c r="O16" s="342"/>
      <c r="P16" s="310"/>
      <c r="Q16" s="313"/>
      <c r="R16" s="310"/>
      <c r="S16" s="313"/>
      <c r="T16" s="313"/>
      <c r="U16" s="304"/>
      <c r="V16" s="95"/>
      <c r="W16" s="95"/>
      <c r="X16" s="95"/>
      <c r="Y16" s="95"/>
    </row>
    <row r="17" spans="1:25" s="97" customFormat="1" ht="57" customHeight="1" x14ac:dyDescent="0.2">
      <c r="A17" s="325">
        <v>3</v>
      </c>
      <c r="B17" s="314" t="s">
        <v>118</v>
      </c>
      <c r="C17" s="287"/>
      <c r="D17" s="310" t="s">
        <v>518</v>
      </c>
      <c r="E17" s="327" t="s">
        <v>121</v>
      </c>
      <c r="F17" s="341" t="str">
        <f>IF(E17=$E$661,$F$661,IF(E17=$E$662,$F$662,IF(E17=$E$663,$F$663,IF(E17=$E$664,$F$664,IF(E17=$E$665,$F$665,IF(E17=$E$666,$F$666,IF(E17=$E$667,$F$667,IF(E17=$E$668,$F$668,IF(E17=$E$669,$F$669,IF(E17=$E$670,$F$670,IF(E17=VICERRECTORÍA_ACADÉMICA_,$X$661,IF(E17=PLANEACIÓN_,$X$663, IF(E17=VICERRECTORÍA_INVESTIGACIONES_INNOVACIÓN_EXTENSIÓN_,$X$662,IF(E17=VICERRECTORÍA_ADMINISTRATIVA_FINANCIERA_,$X$664,IF(E17=_VICERRECTORÍA_RESPONSABILIDAD_SOCIAL_Y_BIENESTAR_UNIVERSITARIO_,$X$665," ")))))))))))))))</f>
        <v>Orientar el desarrollo de la Universidad mediante el direccionamiento estratégico y visión compartida de la comunidad universitaria, a fin de lograr los objetivos misionales.</v>
      </c>
      <c r="G17" s="305" t="s">
        <v>193</v>
      </c>
      <c r="H17" s="318" t="s">
        <v>92</v>
      </c>
      <c r="I17" s="328" t="str">
        <f>+IFERROR(VLOOKUP(H17,Tabla3[],2,0)," ")</f>
        <v>Eventos relacionados con la infraestructura tecnológica de la entidad.</v>
      </c>
      <c r="J17" s="318" t="s">
        <v>415</v>
      </c>
      <c r="K17" s="305" t="s">
        <v>432</v>
      </c>
      <c r="L17" s="306" t="s">
        <v>437</v>
      </c>
      <c r="M17" s="350" t="s">
        <v>561</v>
      </c>
      <c r="N17" s="350" t="s">
        <v>539</v>
      </c>
      <c r="O17" s="342" t="str">
        <f t="shared" ref="O17" si="4">+CONCATENATE(L17," "," ",M17," "," "," ",N17)</f>
        <v>Posibilidad de perdida de integridad  por la consolidación y extracción de información desde diversas fuentes internas con diferentes reglas de negocio y criterios de procesamiento,   debido a la inadecuada estandarización y gobernanza unificada de las fuentes de datos, definiciones y reglas de negocio institucionales.</v>
      </c>
      <c r="P17" s="308" t="s">
        <v>105</v>
      </c>
      <c r="Q17" s="311">
        <f t="shared" si="1"/>
        <v>2</v>
      </c>
      <c r="R17" s="308" t="s">
        <v>98</v>
      </c>
      <c r="S17" s="311">
        <f t="shared" ref="S17" si="5">IF(R17="ALTO",5,IF(R17="MEDIO-ALTO",4,IF(R17="MEDIO",3,IF(R17="MEDIO-BAJO",2,IF(R17="BAJO",1,0)))))</f>
        <v>5</v>
      </c>
      <c r="T17" s="311">
        <f>S17*Q17</f>
        <v>10</v>
      </c>
      <c r="U17" s="303" t="str">
        <f t="shared" ref="U17" si="6">+IF(T17&lt;=3,"LEVE",IF(T17&lt;=9,"MODERADO","GRAVE"))</f>
        <v>GRAVE</v>
      </c>
      <c r="V17" s="95"/>
      <c r="W17" s="95"/>
      <c r="X17" s="98"/>
      <c r="Y17" s="98"/>
    </row>
    <row r="18" spans="1:25" s="97" customFormat="1" ht="61.5" customHeight="1" x14ac:dyDescent="0.2">
      <c r="A18" s="325"/>
      <c r="B18" s="314"/>
      <c r="C18" s="288"/>
      <c r="D18" s="314"/>
      <c r="E18" s="327"/>
      <c r="F18" s="328"/>
      <c r="G18" s="305"/>
      <c r="H18" s="316"/>
      <c r="I18" s="328"/>
      <c r="J18" s="316"/>
      <c r="K18" s="305"/>
      <c r="L18" s="307"/>
      <c r="M18" s="307"/>
      <c r="N18" s="307"/>
      <c r="O18" s="342"/>
      <c r="P18" s="309"/>
      <c r="Q18" s="312"/>
      <c r="R18" s="309"/>
      <c r="S18" s="312"/>
      <c r="T18" s="312"/>
      <c r="U18" s="304"/>
      <c r="V18" s="98"/>
      <c r="W18" s="98"/>
      <c r="X18" s="95"/>
      <c r="Y18" s="95"/>
    </row>
    <row r="19" spans="1:25" s="97" customFormat="1" ht="33" customHeight="1" thickBot="1" x14ac:dyDescent="0.25">
      <c r="A19" s="325"/>
      <c r="B19" s="314"/>
      <c r="C19" s="288"/>
      <c r="D19" s="314"/>
      <c r="E19" s="327"/>
      <c r="F19" s="328"/>
      <c r="G19" s="305"/>
      <c r="H19" s="317"/>
      <c r="I19" s="328"/>
      <c r="J19" s="317"/>
      <c r="K19" s="305"/>
      <c r="L19" s="307"/>
      <c r="M19" s="307"/>
      <c r="N19" s="307"/>
      <c r="O19" s="342"/>
      <c r="P19" s="310"/>
      <c r="Q19" s="313"/>
      <c r="R19" s="310"/>
      <c r="S19" s="313"/>
      <c r="T19" s="313"/>
      <c r="U19" s="304"/>
      <c r="V19" s="95"/>
      <c r="W19" s="95"/>
      <c r="X19" s="98"/>
      <c r="Y19" s="98"/>
    </row>
    <row r="20" spans="1:25" s="97" customFormat="1" ht="22.5" customHeight="1" x14ac:dyDescent="0.2">
      <c r="A20" s="325">
        <v>4</v>
      </c>
      <c r="B20" s="314" t="s">
        <v>118</v>
      </c>
      <c r="C20" s="287"/>
      <c r="D20" s="310" t="s">
        <v>518</v>
      </c>
      <c r="E20" s="327" t="s">
        <v>121</v>
      </c>
      <c r="F20" s="341" t="str">
        <f>IF(E20=$E$661,$F$661,IF(E20=$E$662,$F$662,IF(E20=$E$663,$F$663,IF(E20=$E$664,$F$664,IF(E20=$E$665,$F$665,IF(E20=$E$666,$F$666,IF(E20=$E$667,$F$667,IF(E20=$E$668,$F$668,IF(E20=$E$669,$F$669,IF(E20=$E$670,$F$670,IF(E20=VICERRECTORÍA_ACADÉMICA_,$X$661,IF(E20=PLANEACIÓN_,$X$663, IF(E20=VICERRECTORÍA_INVESTIGACIONES_INNOVACIÓN_EXTENSIÓN_,$X$662,IF(E20=VICERRECTORÍA_ADMINISTRATIVA_FINANCIERA_,$X$664,IF(E20=_VICERRECTORÍA_RESPONSABILIDAD_SOCIAL_Y_BIENESTAR_UNIVERSITARIO_,$X$665," ")))))))))))))))</f>
        <v>Orientar el desarrollo de la Universidad mediante el direccionamiento estratégico y visión compartida de la comunidad universitaria, a fin de lograr los objetivos misionales.</v>
      </c>
      <c r="G20" s="305" t="s">
        <v>193</v>
      </c>
      <c r="H20" s="318" t="s">
        <v>92</v>
      </c>
      <c r="I20" s="328" t="str">
        <f>+IFERROR(VLOOKUP(H20,Tabla3[],2,0)," ")</f>
        <v>Eventos relacionados con la infraestructura tecnológica de la entidad.</v>
      </c>
      <c r="J20" s="318" t="s">
        <v>327</v>
      </c>
      <c r="K20" s="305" t="s">
        <v>432</v>
      </c>
      <c r="L20" s="306" t="s">
        <v>445</v>
      </c>
      <c r="M20" s="305" t="s">
        <v>560</v>
      </c>
      <c r="N20" s="305" t="s">
        <v>538</v>
      </c>
      <c r="O20" s="342" t="str">
        <f t="shared" ref="O20" si="7">+CONCATENATE(L20," "," ",M20," "," "," ",N20)</f>
        <v>Posibilidad de perdida de disponibilidad  por aplicación insuficiente de mecanismos y procedimientos de respaldo de la información,   debido a la ausencia de una política institucional formal de respaldo y gestión de copias de seguridad de la información.</v>
      </c>
      <c r="P20" s="308" t="s">
        <v>85</v>
      </c>
      <c r="Q20" s="311">
        <f t="shared" si="1"/>
        <v>3</v>
      </c>
      <c r="R20" s="308" t="s">
        <v>165</v>
      </c>
      <c r="S20" s="311">
        <f t="shared" ref="S20" si="8">IF(R20="ALTO",5,IF(R20="MEDIO-ALTO",4,IF(R20="MEDIO",3,IF(R20="MEDIO-BAJO",2,IF(R20="BAJO",1,0)))))</f>
        <v>4</v>
      </c>
      <c r="T20" s="311">
        <f t="shared" ref="T20" si="9">S20*Q20</f>
        <v>12</v>
      </c>
      <c r="U20" s="303" t="str">
        <f t="shared" ref="U20" si="10">+IF(T20&lt;=3,"LEVE",IF(T20&lt;=9,"MODERADO","GRAVE"))</f>
        <v>GRAVE</v>
      </c>
      <c r="V20" s="98"/>
      <c r="W20" s="98"/>
      <c r="X20" s="95"/>
      <c r="Y20" s="95"/>
    </row>
    <row r="21" spans="1:25" s="97" customFormat="1" ht="27" customHeight="1" x14ac:dyDescent="0.2">
      <c r="A21" s="325"/>
      <c r="B21" s="314"/>
      <c r="C21" s="288"/>
      <c r="D21" s="314"/>
      <c r="E21" s="327"/>
      <c r="F21" s="328"/>
      <c r="G21" s="305"/>
      <c r="H21" s="316"/>
      <c r="I21" s="328"/>
      <c r="J21" s="316"/>
      <c r="K21" s="305"/>
      <c r="L21" s="307"/>
      <c r="M21" s="305"/>
      <c r="N21" s="305"/>
      <c r="O21" s="342"/>
      <c r="P21" s="309"/>
      <c r="Q21" s="312"/>
      <c r="R21" s="309"/>
      <c r="S21" s="312"/>
      <c r="T21" s="312"/>
      <c r="U21" s="304"/>
      <c r="V21" s="95"/>
      <c r="W21" s="95"/>
      <c r="X21" s="95"/>
      <c r="Y21" s="95"/>
    </row>
    <row r="22" spans="1:25" s="97" customFormat="1" ht="28.5" customHeight="1" thickBot="1" x14ac:dyDescent="0.25">
      <c r="A22" s="325"/>
      <c r="B22" s="314"/>
      <c r="C22" s="288"/>
      <c r="D22" s="314"/>
      <c r="E22" s="327"/>
      <c r="F22" s="328"/>
      <c r="G22" s="305"/>
      <c r="H22" s="317"/>
      <c r="I22" s="328"/>
      <c r="J22" s="317"/>
      <c r="K22" s="305"/>
      <c r="L22" s="307"/>
      <c r="M22" s="305"/>
      <c r="N22" s="305"/>
      <c r="O22" s="342"/>
      <c r="P22" s="310"/>
      <c r="Q22" s="313"/>
      <c r="R22" s="310"/>
      <c r="S22" s="313"/>
      <c r="T22" s="313"/>
      <c r="U22" s="304"/>
      <c r="V22" s="95"/>
      <c r="W22" s="95"/>
      <c r="X22" s="98"/>
      <c r="Y22" s="98"/>
    </row>
    <row r="23" spans="1:25" s="97" customFormat="1" ht="46.5" customHeight="1" x14ac:dyDescent="0.2">
      <c r="A23" s="325">
        <v>5</v>
      </c>
      <c r="B23" s="314" t="s">
        <v>118</v>
      </c>
      <c r="C23" s="287"/>
      <c r="D23" s="310" t="s">
        <v>518</v>
      </c>
      <c r="E23" s="327" t="s">
        <v>124</v>
      </c>
      <c r="F23" s="341" t="str">
        <f>IF(E23=$E$661,$F$661,IF(E23=$E$662,$F$662,IF(E23=$E$663,$F$663,IF(E23=$E$664,$F$664,IF(E23=$E$665,$F$665,IF(E23=$E$666,$F$666,IF(E23=$E$667,$F$667,IF(E23=$E$668,$F$668,IF(E23=$E$669,$F$669,IF(E23=$E$670,$F$670,IF(E23=VICERRECTORÍA_ACADÉMICA_,$X$661,IF(E23=PLANEACIÓN_,$X$663, IF(E23=VICERRECTORÍA_INVESTIGACIONES_INNOVACIÓN_EXTENSIÓN_,$X$662,IF(E23=VICERRECTORÍA_ADMINISTRATIVA_FINANCIERA_,$X$664,IF(E23=_VICERRECTORÍA_RESPONSABILIDAD_SOCIAL_Y_BIENESTAR_UNIVERSITARIO_,$X$665," ")))))))))))))))</f>
        <v>Garantizar el aseguramiento de la calidad institucional, mediante acciones permanentes de autoevalución  y  autorregulación, la implementación de diferentes sistemas de gestión y el mejoramiento de procesos, que promuevan la mejora continua, la satisfacción de los usuarios internos y externos y la consolidación de una cultura de calidad institucional.</v>
      </c>
      <c r="G23" s="305" t="s">
        <v>192</v>
      </c>
      <c r="H23" s="318" t="s">
        <v>397</v>
      </c>
      <c r="I23" s="328" t="str">
        <f>+IFERROR(VLOOKUP(H23,Tabla3[],2,0),"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23" s="318" t="s">
        <v>401</v>
      </c>
      <c r="K23" s="305" t="s">
        <v>431</v>
      </c>
      <c r="L23" s="306" t="s">
        <v>439</v>
      </c>
      <c r="M23" s="350" t="s">
        <v>559</v>
      </c>
      <c r="N23" s="350" t="s">
        <v>547</v>
      </c>
      <c r="O23" s="342" t="str">
        <f t="shared" ref="O23" si="11">+CONCATENATE(L23," "," ",M23," "," "," ",N23)</f>
        <v>Posibilidad de afectación reputacional  por Incumplimiento de las metas del plan de mejora por el bajo nivel de ejecución de las acciones establecidas,   a causa de la falta de seguimiento y control a las acciones de mejoramiento</v>
      </c>
      <c r="P23" s="308" t="s">
        <v>96</v>
      </c>
      <c r="Q23" s="311">
        <f t="shared" ref="Q23" si="12">IF(P23="ALTA",5,IF(P23="MEDIO ALTA",4,IF(P23="MEDIA",3,IF(P23="MEDIO BAJA",2,IF(P23="BAJA",1,0)))))</f>
        <v>1</v>
      </c>
      <c r="R23" s="308" t="s">
        <v>99</v>
      </c>
      <c r="S23" s="311">
        <f t="shared" ref="S23" si="13">IF(R23="ALTO",5,IF(R23="MEDIO-ALTO",4,IF(R23="MEDIO",3,IF(R23="MEDIO-BAJO",2,IF(R23="BAJO",1,0)))))</f>
        <v>3</v>
      </c>
      <c r="T23" s="311">
        <f t="shared" ref="T23" si="14">S23*Q23</f>
        <v>3</v>
      </c>
      <c r="U23" s="303" t="str">
        <f t="shared" ref="U23" si="15">+IF(T23&lt;=3,"LEVE",IF(T23&lt;=9,"MODERADO","GRAVE"))</f>
        <v>LEVE</v>
      </c>
      <c r="V23" s="95"/>
      <c r="W23" s="95"/>
      <c r="X23" s="95"/>
      <c r="Y23" s="95"/>
    </row>
    <row r="24" spans="1:25" s="97" customFormat="1" ht="34.5" customHeight="1" x14ac:dyDescent="0.2">
      <c r="A24" s="325"/>
      <c r="B24" s="314"/>
      <c r="C24" s="288"/>
      <c r="D24" s="314"/>
      <c r="E24" s="327"/>
      <c r="F24" s="328"/>
      <c r="G24" s="305"/>
      <c r="H24" s="316"/>
      <c r="I24" s="328"/>
      <c r="J24" s="316"/>
      <c r="K24" s="305"/>
      <c r="L24" s="307"/>
      <c r="M24" s="307"/>
      <c r="N24" s="307"/>
      <c r="O24" s="342"/>
      <c r="P24" s="309"/>
      <c r="Q24" s="312"/>
      <c r="R24" s="309"/>
      <c r="S24" s="312"/>
      <c r="T24" s="312"/>
      <c r="U24" s="304"/>
      <c r="V24" s="98"/>
      <c r="W24" s="98"/>
      <c r="X24" s="95"/>
      <c r="Y24" s="95"/>
    </row>
    <row r="25" spans="1:25" s="97" customFormat="1" ht="30.75" customHeight="1" thickBot="1" x14ac:dyDescent="0.25">
      <c r="A25" s="325"/>
      <c r="B25" s="314"/>
      <c r="C25" s="288"/>
      <c r="D25" s="314"/>
      <c r="E25" s="327"/>
      <c r="F25" s="328"/>
      <c r="G25" s="305"/>
      <c r="H25" s="317"/>
      <c r="I25" s="328"/>
      <c r="J25" s="317"/>
      <c r="K25" s="305"/>
      <c r="L25" s="307"/>
      <c r="M25" s="307"/>
      <c r="N25" s="307"/>
      <c r="O25" s="342"/>
      <c r="P25" s="310"/>
      <c r="Q25" s="313"/>
      <c r="R25" s="310"/>
      <c r="S25" s="313"/>
      <c r="T25" s="313"/>
      <c r="U25" s="304"/>
      <c r="V25" s="95"/>
      <c r="W25" s="95"/>
      <c r="X25" s="95"/>
      <c r="Y25" s="95"/>
    </row>
    <row r="26" spans="1:25" s="97" customFormat="1" ht="42.75" customHeight="1" x14ac:dyDescent="0.2">
      <c r="A26" s="325">
        <v>6</v>
      </c>
      <c r="B26" s="314" t="s">
        <v>118</v>
      </c>
      <c r="C26" s="287"/>
      <c r="D26" s="310" t="s">
        <v>518</v>
      </c>
      <c r="E26" s="327" t="s">
        <v>120</v>
      </c>
      <c r="F26" s="341" t="str">
        <f>IF(E26=$E$661,$F$661,IF(E26=$E$662,$F$662,IF(E26=$E$663,$F$663,IF(E26=$E$664,$F$664,IF(E26=$E$665,$F$665,IF(E26=$E$666,$F$666,IF(E26=$E$667,$F$667,IF(E26=$E$668,$F$668,IF(E26=$E$669,$F$669,IF(E26=$E$670,$F$670,IF(E26=VICERRECTORÍA_ACADÉMICA_,$X$661,IF(E26=PLANEACIÓN_,$X$663, IF(E26=VICERRECTORÍA_INVESTIGACIONES_INNOVACIÓN_EXTENSIÓN_,$X$662,IF(E26=VICERRECTORÍA_ADMINISTRATIVA_FINANCIERA_,$X$664,IF(E26=_VICERRECTORÍA_RESPONSABILIDAD_SOCIAL_Y_BIENESTAR_UNIVERSITARIO_,$X$665," ")))))))))))))))</f>
        <v>Administrar y ejecutar los recursos de la institución generando en los procesos mayor eficiencia y eficacia para dar una respuesta oportuna a los servicios demandados en el cumplimiento de las funciones misionales.</v>
      </c>
      <c r="G26" s="305" t="s">
        <v>193</v>
      </c>
      <c r="H26" s="318" t="s">
        <v>397</v>
      </c>
      <c r="I26" s="328" t="str">
        <f>+IFERROR(VLOOKUP(H26,Tabla3[],2,0),"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26" s="318" t="s">
        <v>401</v>
      </c>
      <c r="K26" s="305" t="s">
        <v>431</v>
      </c>
      <c r="L26" s="306" t="s">
        <v>443</v>
      </c>
      <c r="M26" s="305" t="s">
        <v>569</v>
      </c>
      <c r="N26" s="305" t="s">
        <v>570</v>
      </c>
      <c r="O26" s="342" t="str">
        <f t="shared" ref="O26" si="16">+CONCATENATE(L26," "," ",M26," "," "," ",N26)</f>
        <v>Posibilidad de afectación económica y reputacional  por desarticulación 
de los lineamientos del Plan Maestro de la Planta Físca con las apuestas del Plan de Desarrollo Institucional,   debido a un inadecuada priorización y alineación de los proyectos en los estudios previos</v>
      </c>
      <c r="P26" s="308" t="s">
        <v>85</v>
      </c>
      <c r="Q26" s="311">
        <f t="shared" ref="Q26" si="17">IF(P26="ALTA",5,IF(P26="MEDIO ALTA",4,IF(P26="MEDIA",3,IF(P26="MEDIO BAJA",2,IF(P26="BAJA",1,0)))))</f>
        <v>3</v>
      </c>
      <c r="R26" s="308" t="s">
        <v>165</v>
      </c>
      <c r="S26" s="311">
        <f t="shared" ref="S26" si="18">IF(R26="ALTO",5,IF(R26="MEDIO-ALTO",4,IF(R26="MEDIO",3,IF(R26="MEDIO-BAJO",2,IF(R26="BAJO",1,0)))))</f>
        <v>4</v>
      </c>
      <c r="T26" s="311">
        <f t="shared" ref="T26" si="19">S26*Q26</f>
        <v>12</v>
      </c>
      <c r="U26" s="303" t="str">
        <f t="shared" ref="U26" si="20">+IF(T26&lt;=3,"LEVE",IF(T26&lt;=9,"MODERADO","GRAVE"))</f>
        <v>GRAVE</v>
      </c>
      <c r="V26" s="98"/>
      <c r="W26" s="98"/>
      <c r="X26" s="98"/>
      <c r="Y26" s="98"/>
    </row>
    <row r="27" spans="1:25" s="97" customFormat="1" ht="46.5" customHeight="1" x14ac:dyDescent="0.2">
      <c r="A27" s="325"/>
      <c r="B27" s="314"/>
      <c r="C27" s="288"/>
      <c r="D27" s="314"/>
      <c r="E27" s="327"/>
      <c r="F27" s="328"/>
      <c r="G27" s="305"/>
      <c r="H27" s="316"/>
      <c r="I27" s="328"/>
      <c r="J27" s="316"/>
      <c r="K27" s="305"/>
      <c r="L27" s="307"/>
      <c r="M27" s="305"/>
      <c r="N27" s="305"/>
      <c r="O27" s="342"/>
      <c r="P27" s="309"/>
      <c r="Q27" s="312"/>
      <c r="R27" s="309"/>
      <c r="S27" s="312"/>
      <c r="T27" s="312"/>
      <c r="U27" s="304"/>
      <c r="V27" s="95"/>
      <c r="W27" s="95"/>
      <c r="X27" s="95"/>
      <c r="Y27" s="95"/>
    </row>
    <row r="28" spans="1:25" s="97" customFormat="1" ht="54.75" customHeight="1" thickBot="1" x14ac:dyDescent="0.25">
      <c r="A28" s="325"/>
      <c r="B28" s="314"/>
      <c r="C28" s="288"/>
      <c r="D28" s="314"/>
      <c r="E28" s="327"/>
      <c r="F28" s="328"/>
      <c r="G28" s="305"/>
      <c r="H28" s="317"/>
      <c r="I28" s="328"/>
      <c r="J28" s="317"/>
      <c r="K28" s="305"/>
      <c r="L28" s="307"/>
      <c r="M28" s="305"/>
      <c r="N28" s="305"/>
      <c r="O28" s="342"/>
      <c r="P28" s="310"/>
      <c r="Q28" s="313"/>
      <c r="R28" s="310"/>
      <c r="S28" s="313"/>
      <c r="T28" s="313"/>
      <c r="U28" s="304"/>
      <c r="V28" s="95"/>
      <c r="W28" s="95"/>
      <c r="X28" s="95"/>
      <c r="Y28" s="95"/>
    </row>
    <row r="29" spans="1:25" s="97" customFormat="1" ht="32.25" customHeight="1" x14ac:dyDescent="0.2">
      <c r="A29" s="325">
        <v>7</v>
      </c>
      <c r="B29" s="314" t="s">
        <v>118</v>
      </c>
      <c r="C29" s="287"/>
      <c r="D29" s="308" t="s">
        <v>518</v>
      </c>
      <c r="E29" s="327" t="s">
        <v>120</v>
      </c>
      <c r="F29" s="341" t="str">
        <f>IF(E29=$E$661,$F$661,IF(E29=$E$662,$F$662,IF(E29=$E$663,$F$663,IF(E29=$E$664,$F$664,IF(E29=$E$665,$F$665,IF(E29=$E$666,$F$666,IF(E29=$E$667,$F$667,IF(E29=$E$668,$F$668,IF(E29=$E$669,$F$669,IF(E29=$E$670,$F$670,IF(E29=VICERRECTORÍA_ACADÉMICA_,$X$661,IF(E29=PLANEACIÓN_,$X$663, IF(E29=VICERRECTORÍA_INVESTIGACIONES_INNOVACIÓN_EXTENSIÓN_,$X$662,IF(E29=VICERRECTORÍA_ADMINISTRATIVA_FINANCIERA_,$X$664,IF(E29=_VICERRECTORÍA_RESPONSABILIDAD_SOCIAL_Y_BIENESTAR_UNIVERSITARIO_,$X$665," ")))))))))))))))</f>
        <v>Administrar y ejecutar los recursos de la institución generando en los procesos mayor eficiencia y eficacia para dar una respuesta oportuna a los servicios demandados en el cumplimiento de las funciones misionales.</v>
      </c>
      <c r="G29" s="305" t="s">
        <v>193</v>
      </c>
      <c r="H29" s="318" t="s">
        <v>397</v>
      </c>
      <c r="I29" s="328" t="str">
        <f>+IFERROR(VLOOKUP(H29,Tabla3[],2,0),"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29" s="318" t="s">
        <v>401</v>
      </c>
      <c r="K29" s="305" t="s">
        <v>431</v>
      </c>
      <c r="L29" s="306" t="s">
        <v>443</v>
      </c>
      <c r="M29" s="305" t="s">
        <v>572</v>
      </c>
      <c r="N29" s="305" t="s">
        <v>571</v>
      </c>
      <c r="O29" s="342" t="str">
        <f t="shared" ref="O29" si="21">+CONCATENATE(L29," "," ",M29," "," "," ",N29)</f>
        <v>Posibilidad de afectación económica y reputacional  por una inadecuada planeación y ejecución de la infraestructura física   a causa de deficiencias en el regiestro y validación de las necesidades del espacio físico</v>
      </c>
      <c r="P29" s="308" t="s">
        <v>85</v>
      </c>
      <c r="Q29" s="311">
        <f t="shared" ref="Q29" si="22">IF(P29="ALTA",5,IF(P29="MEDIO ALTA",4,IF(P29="MEDIA",3,IF(P29="MEDIO BAJA",2,IF(P29="BAJA",1,0)))))</f>
        <v>3</v>
      </c>
      <c r="R29" s="308" t="s">
        <v>99</v>
      </c>
      <c r="S29" s="311">
        <f t="shared" ref="S29" si="23">IF(R29="ALTO",5,IF(R29="MEDIO-ALTO",4,IF(R29="MEDIO",3,IF(R29="MEDIO-BAJO",2,IF(R29="BAJO",1,0)))))</f>
        <v>3</v>
      </c>
      <c r="T29" s="311">
        <f t="shared" ref="T29" si="24">S29*Q29</f>
        <v>9</v>
      </c>
      <c r="U29" s="303" t="str">
        <f t="shared" ref="U29" si="25">+IF(T29&lt;=3,"LEVE",IF(T29&lt;=9,"MODERADO","GRAVE"))</f>
        <v>MODERADO</v>
      </c>
      <c r="V29" s="98"/>
      <c r="W29" s="98"/>
      <c r="X29" s="98"/>
      <c r="Y29" s="98"/>
    </row>
    <row r="30" spans="1:25" s="97" customFormat="1" ht="30.75" customHeight="1" x14ac:dyDescent="0.2">
      <c r="A30" s="325"/>
      <c r="B30" s="314"/>
      <c r="C30" s="288"/>
      <c r="D30" s="309"/>
      <c r="E30" s="327"/>
      <c r="F30" s="328"/>
      <c r="G30" s="305"/>
      <c r="H30" s="316"/>
      <c r="I30" s="328"/>
      <c r="J30" s="316"/>
      <c r="K30" s="305"/>
      <c r="L30" s="307"/>
      <c r="M30" s="305"/>
      <c r="N30" s="305"/>
      <c r="O30" s="342"/>
      <c r="P30" s="309"/>
      <c r="Q30" s="312"/>
      <c r="R30" s="309"/>
      <c r="S30" s="312"/>
      <c r="T30" s="312"/>
      <c r="U30" s="304"/>
      <c r="V30" s="95"/>
      <c r="W30" s="95"/>
      <c r="X30" s="95"/>
      <c r="Y30" s="95"/>
    </row>
    <row r="31" spans="1:25" s="97" customFormat="1" ht="49.5" customHeight="1" thickBot="1" x14ac:dyDescent="0.25">
      <c r="A31" s="325"/>
      <c r="B31" s="314"/>
      <c r="C31" s="288"/>
      <c r="D31" s="310"/>
      <c r="E31" s="327"/>
      <c r="F31" s="328"/>
      <c r="G31" s="305"/>
      <c r="H31" s="317"/>
      <c r="I31" s="328"/>
      <c r="J31" s="317"/>
      <c r="K31" s="305"/>
      <c r="L31" s="307"/>
      <c r="M31" s="305"/>
      <c r="N31" s="305"/>
      <c r="O31" s="342"/>
      <c r="P31" s="310"/>
      <c r="Q31" s="313"/>
      <c r="R31" s="310"/>
      <c r="S31" s="313"/>
      <c r="T31" s="313"/>
      <c r="U31" s="304"/>
      <c r="V31" s="95"/>
      <c r="W31" s="95"/>
      <c r="X31" s="95"/>
      <c r="Y31" s="95"/>
    </row>
    <row r="32" spans="1:25" s="97" customFormat="1" ht="41.25" customHeight="1" x14ac:dyDescent="0.2">
      <c r="A32" s="325">
        <v>8</v>
      </c>
      <c r="B32" s="314" t="s">
        <v>347</v>
      </c>
      <c r="C32" s="287"/>
      <c r="D32" s="308" t="s">
        <v>518</v>
      </c>
      <c r="E32" s="327" t="s">
        <v>298</v>
      </c>
      <c r="F32" s="341" t="str">
        <f>IF(E32=$E$661,$F$661,IF(E32=$E$662,$F$662,IF(E32=$E$663,$F$663,IF(E32=$E$664,$F$664,IF(E32=$E$665,$F$665,IF(E32=$E$666,$F$666,IF(E32=$E$667,$F$667,IF(E32=$E$668,$F$668,IF(E32=$E$669,$F$669,IF(E32=$E$670,$F$670,IF(E32=VICERRECTORÍA_ACADÉMICA_,$X$661,IF(E32=PLANEACIÓN_,$X$663, IF(E32=VICERRECTORÍA_INVESTIGACIONES_INNOVACIÓN_EXTENSIÓN_,$X$662,IF(E32=VICERRECTORÍA_ADMINISTRATIVA_FINANCIERA_,$X$664,IF(E32=_VICERRECTORÍA_RESPONSABILIDAD_SOCIAL_Y_BIENESTAR_UNIVERSITARIO_,$X$665," ")))))))))))))))</f>
        <v>Fortalecer la gestión del contexto para lograr mayor impacto y visibilidad regional, nacional e internacional.</v>
      </c>
      <c r="G32" s="305" t="s">
        <v>192</v>
      </c>
      <c r="H32" s="318" t="s">
        <v>397</v>
      </c>
      <c r="I32" s="328" t="str">
        <f>+IFERROR(VLOOKUP(H32,Tabla3[],2,0),"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32" s="318" t="s">
        <v>401</v>
      </c>
      <c r="K32" s="305" t="s">
        <v>431</v>
      </c>
      <c r="L32" s="306" t="s">
        <v>439</v>
      </c>
      <c r="M32" s="350" t="s">
        <v>555</v>
      </c>
      <c r="N32" s="350" t="s">
        <v>556</v>
      </c>
      <c r="O32" s="342" t="str">
        <f t="shared" ref="O32" si="26">+CONCATENATE(L32," "," ",M32," "," "," ",N32)</f>
        <v xml:space="preserve">Posibilidad de afectación reputacional  por ejecución inadecuada de las actividades e incumplimiento de las metas del Pilar "Gestión del contexto y visibilidad nacional e internacional",   debido a una planeación descontextualizada de la realidad regional, nacional e internacional
</v>
      </c>
      <c r="P32" s="308" t="s">
        <v>85</v>
      </c>
      <c r="Q32" s="311">
        <f t="shared" ref="Q32" si="27">IF(P32="ALTA",5,IF(P32="MEDIO ALTA",4,IF(P32="MEDIA",3,IF(P32="MEDIO BAJA",2,IF(P32="BAJA",1,0)))))</f>
        <v>3</v>
      </c>
      <c r="R32" s="308" t="s">
        <v>99</v>
      </c>
      <c r="S32" s="311">
        <f t="shared" ref="S32" si="28">IF(R32="ALTO",5,IF(R32="MEDIO-ALTO",4,IF(R32="MEDIO",3,IF(R32="MEDIO-BAJO",2,IF(R32="BAJO",1,0)))))</f>
        <v>3</v>
      </c>
      <c r="T32" s="311">
        <f t="shared" ref="T32" si="29">S32*Q32</f>
        <v>9</v>
      </c>
      <c r="U32" s="303" t="str">
        <f t="shared" ref="U32" si="30">+IF(T32&lt;=3,"LEVE",IF(T32&lt;=9,"MODERADO","GRAVE"))</f>
        <v>MODERADO</v>
      </c>
      <c r="V32" s="98"/>
      <c r="W32" s="98"/>
      <c r="X32" s="98"/>
      <c r="Y32" s="98"/>
    </row>
    <row r="33" spans="1:25" s="97" customFormat="1" ht="54" customHeight="1" x14ac:dyDescent="0.2">
      <c r="A33" s="325"/>
      <c r="B33" s="314"/>
      <c r="C33" s="288"/>
      <c r="D33" s="309"/>
      <c r="E33" s="327"/>
      <c r="F33" s="328"/>
      <c r="G33" s="305"/>
      <c r="H33" s="316"/>
      <c r="I33" s="328"/>
      <c r="J33" s="316"/>
      <c r="K33" s="305"/>
      <c r="L33" s="307"/>
      <c r="M33" s="307"/>
      <c r="N33" s="307"/>
      <c r="O33" s="342"/>
      <c r="P33" s="309"/>
      <c r="Q33" s="312"/>
      <c r="R33" s="309"/>
      <c r="S33" s="312"/>
      <c r="T33" s="312"/>
      <c r="U33" s="304"/>
      <c r="V33" s="95"/>
      <c r="W33" s="95"/>
      <c r="X33" s="95"/>
      <c r="Y33" s="95"/>
    </row>
    <row r="34" spans="1:25" s="97" customFormat="1" ht="48" customHeight="1" thickBot="1" x14ac:dyDescent="0.25">
      <c r="A34" s="325"/>
      <c r="B34" s="314"/>
      <c r="C34" s="288"/>
      <c r="D34" s="310"/>
      <c r="E34" s="327"/>
      <c r="F34" s="328"/>
      <c r="G34" s="305"/>
      <c r="H34" s="317"/>
      <c r="I34" s="328"/>
      <c r="J34" s="317"/>
      <c r="K34" s="305"/>
      <c r="L34" s="307"/>
      <c r="M34" s="307"/>
      <c r="N34" s="307"/>
      <c r="O34" s="342"/>
      <c r="P34" s="310"/>
      <c r="Q34" s="313"/>
      <c r="R34" s="310"/>
      <c r="S34" s="313"/>
      <c r="T34" s="313"/>
      <c r="U34" s="304"/>
      <c r="V34" s="98"/>
      <c r="W34" s="98"/>
      <c r="X34" s="98"/>
      <c r="Y34" s="98"/>
    </row>
    <row r="35" spans="1:25" s="97" customFormat="1" ht="29.25" customHeight="1" x14ac:dyDescent="0.2">
      <c r="A35" s="325">
        <v>9</v>
      </c>
      <c r="B35" s="314" t="s">
        <v>347</v>
      </c>
      <c r="C35" s="287"/>
      <c r="D35" s="308" t="s">
        <v>518</v>
      </c>
      <c r="E35" s="327" t="s">
        <v>298</v>
      </c>
      <c r="F35" s="341" t="str">
        <f>IF(E35=$E$661,$F$661,IF(E35=$E$662,$F$662,IF(E35=$E$663,$F$663,IF(E35=$E$664,$F$664,IF(E35=$E$665,$F$665,IF(E35=$E$666,$F$666,IF(E35=$E$667,$F$667,IF(E35=$E$668,$F$668,IF(E35=$E$669,$F$669,IF(E35=$E$670,$F$670,IF(E35=VICERRECTORÍA_ACADÉMICA_,$X$661,IF(E35=PLANEACIÓN_,$X$663, IF(E35=VICERRECTORÍA_INVESTIGACIONES_INNOVACIÓN_EXTENSIÓN_,$X$662,IF(E35=VICERRECTORÍA_ADMINISTRATIVA_FINANCIERA_,$X$664,IF(E35=_VICERRECTORÍA_RESPONSABILIDAD_SOCIAL_Y_BIENESTAR_UNIVERSITARIO_,$X$665," ")))))))))))))))</f>
        <v>Fortalecer la gestión del contexto para lograr mayor impacto y visibilidad regional, nacional e internacional.</v>
      </c>
      <c r="G35" s="305" t="s">
        <v>192</v>
      </c>
      <c r="H35" s="318" t="s">
        <v>397</v>
      </c>
      <c r="I35" s="328" t="str">
        <f>+IFERROR(VLOOKUP(H35,Tabla3[],2,0)," ")</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J35" s="318" t="s">
        <v>401</v>
      </c>
      <c r="K35" s="305" t="s">
        <v>431</v>
      </c>
      <c r="L35" s="306" t="s">
        <v>439</v>
      </c>
      <c r="M35" s="305" t="s">
        <v>558</v>
      </c>
      <c r="N35" s="305" t="s">
        <v>557</v>
      </c>
      <c r="O35" s="342" t="str">
        <f t="shared" ref="O35" si="31">+CONCATENATE(L35," "," ",M35," "," "," ",N35)</f>
        <v>Posibilidad de afectación reputacional  por baja calificación en el Índice de Gestión de Proyectos de Regalías - IGPR,   debido a una ejecución inadecuada de los proyectos financiados con Recursos del Sistema General de Regalías - SGR</v>
      </c>
      <c r="P35" s="308" t="s">
        <v>96</v>
      </c>
      <c r="Q35" s="311">
        <f t="shared" ref="Q35" si="32">IF(P35="ALTA",5,IF(P35="MEDIO ALTA",4,IF(P35="MEDIA",3,IF(P35="MEDIO BAJA",2,IF(P35="BAJA",1,0)))))</f>
        <v>1</v>
      </c>
      <c r="R35" s="308" t="s">
        <v>99</v>
      </c>
      <c r="S35" s="311">
        <f t="shared" ref="S35" si="33">IF(R35="ALTO",5,IF(R35="MEDIO-ALTO",4,IF(R35="MEDIO",3,IF(R35="MEDIO-BAJO",2,IF(R35="BAJO",1,0)))))</f>
        <v>3</v>
      </c>
      <c r="T35" s="311">
        <f t="shared" ref="T35" si="34">S35*Q35</f>
        <v>3</v>
      </c>
      <c r="U35" s="303" t="str">
        <f t="shared" ref="U35" si="35">+IF(T35&lt;=3,"LEVE",IF(T35&lt;=9,"MODERADO","GRAVE"))</f>
        <v>LEVE</v>
      </c>
      <c r="V35" s="95"/>
      <c r="W35" s="95"/>
      <c r="X35" s="95"/>
      <c r="Y35" s="95"/>
    </row>
    <row r="36" spans="1:25" s="97" customFormat="1" ht="32.25" customHeight="1" x14ac:dyDescent="0.2">
      <c r="A36" s="325"/>
      <c r="B36" s="314"/>
      <c r="C36" s="288"/>
      <c r="D36" s="309"/>
      <c r="E36" s="327"/>
      <c r="F36" s="328"/>
      <c r="G36" s="305"/>
      <c r="H36" s="316"/>
      <c r="I36" s="328"/>
      <c r="J36" s="316"/>
      <c r="K36" s="305"/>
      <c r="L36" s="307"/>
      <c r="M36" s="305"/>
      <c r="N36" s="305"/>
      <c r="O36" s="342"/>
      <c r="P36" s="309"/>
      <c r="Q36" s="312"/>
      <c r="R36" s="309"/>
      <c r="S36" s="312"/>
      <c r="T36" s="312"/>
      <c r="U36" s="304"/>
      <c r="V36" s="95"/>
      <c r="W36" s="95"/>
      <c r="X36" s="95"/>
      <c r="Y36" s="95"/>
    </row>
    <row r="37" spans="1:25" s="97" customFormat="1" ht="52.5" customHeight="1" thickBot="1" x14ac:dyDescent="0.25">
      <c r="A37" s="325"/>
      <c r="B37" s="314"/>
      <c r="C37" s="288"/>
      <c r="D37" s="310"/>
      <c r="E37" s="327"/>
      <c r="F37" s="328"/>
      <c r="G37" s="305"/>
      <c r="H37" s="317"/>
      <c r="I37" s="328"/>
      <c r="J37" s="317"/>
      <c r="K37" s="305"/>
      <c r="L37" s="307"/>
      <c r="M37" s="305"/>
      <c r="N37" s="305"/>
      <c r="O37" s="342"/>
      <c r="P37" s="310"/>
      <c r="Q37" s="313"/>
      <c r="R37" s="310"/>
      <c r="S37" s="313"/>
      <c r="T37" s="313"/>
      <c r="U37" s="304"/>
      <c r="V37" s="98"/>
      <c r="W37" s="98"/>
      <c r="X37" s="98"/>
      <c r="Y37" s="95"/>
    </row>
    <row r="38" spans="1:25" s="97" customFormat="1" ht="15.75" customHeight="1" x14ac:dyDescent="0.2">
      <c r="A38" s="325">
        <v>10</v>
      </c>
      <c r="B38" s="314"/>
      <c r="C38" s="287"/>
      <c r="D38" s="310"/>
      <c r="E38" s="327"/>
      <c r="F38" s="341" t="str">
        <f>IF(E38=$E$661,$F$661,IF(E38=$E$662,$F$662,IF(E38=$E$663,$F$663,IF(E38=$E$664,$F$664,IF(E38=$E$665,$F$665,IF(E38=$E$666,$F$666,IF(E38=$E$667,$F$667,IF(E38=$E$668,$F$668,IF(E38=$E$669,$F$669,IF(E38=$E$670,$F$670,IF(E38=VICERRECTORÍA_ACADÉMICA_,$X$661,IF(E38=PLANEACIÓN_,$X$663, IF(E38=VICERRECTORÍA_INVESTIGACIONES_INNOVACIÓN_EXTENSIÓN_,$X$662,IF(E38=VICERRECTORÍA_ADMINISTRATIVA_FINANCIERA_,$X$664,IF(E38=_VICERRECTORÍA_RESPONSABILIDAD_SOCIAL_Y_BIENESTAR_UNIVERSITARIO_,$X$665," ")))))))))))))))</f>
        <v xml:space="preserve"> </v>
      </c>
      <c r="G38" s="305"/>
      <c r="H38" s="318"/>
      <c r="I38" s="328" t="str">
        <f>+IFERROR(VLOOKUP(H38,Tabla3[],2,0)," ")</f>
        <v xml:space="preserve"> </v>
      </c>
      <c r="J38" s="318"/>
      <c r="K38" s="305"/>
      <c r="L38" s="306"/>
      <c r="M38" s="305"/>
      <c r="N38" s="305"/>
      <c r="O38" s="342" t="str">
        <f t="shared" ref="O38" si="36">+CONCATENATE(L38," "," ",M38," "," "," ",N38)</f>
        <v xml:space="preserve">     </v>
      </c>
      <c r="P38" s="308"/>
      <c r="Q38" s="311">
        <f t="shared" ref="Q38" si="37">IF(P38="ALTA",5,IF(P38="MEDIO ALTA",4,IF(P38="MEDIA",3,IF(P38="MEDIO BAJA",2,IF(P38="BAJA",1,0)))))</f>
        <v>0</v>
      </c>
      <c r="R38" s="308"/>
      <c r="S38" s="311">
        <f t="shared" ref="S38" si="38">IF(R38="ALTO",5,IF(R38="MEDIO-ALTO",4,IF(R38="MEDIO",3,IF(R38="MEDIO-BAJO",2,IF(R38="BAJO",1,0)))))</f>
        <v>0</v>
      </c>
      <c r="T38" s="311">
        <f t="shared" ref="T38" si="39">S38*Q38</f>
        <v>0</v>
      </c>
      <c r="U38" s="303" t="str">
        <f t="shared" ref="U38" si="40">+IF(T38&lt;=3,"LEVE",IF(T38&lt;=9,"MODERADO","GRAVE"))</f>
        <v>LEVE</v>
      </c>
      <c r="V38" s="95"/>
      <c r="W38" s="95"/>
      <c r="X38" s="95"/>
      <c r="Y38" s="95"/>
    </row>
    <row r="39" spans="1:25" s="97" customFormat="1" ht="15.75" customHeight="1" x14ac:dyDescent="0.2">
      <c r="A39" s="325"/>
      <c r="B39" s="314"/>
      <c r="C39" s="288"/>
      <c r="D39" s="314"/>
      <c r="E39" s="327"/>
      <c r="F39" s="328"/>
      <c r="G39" s="305"/>
      <c r="H39" s="316"/>
      <c r="I39" s="328"/>
      <c r="J39" s="316"/>
      <c r="K39" s="305"/>
      <c r="L39" s="307"/>
      <c r="M39" s="305"/>
      <c r="N39" s="305"/>
      <c r="O39" s="342"/>
      <c r="P39" s="309"/>
      <c r="Q39" s="312"/>
      <c r="R39" s="309"/>
      <c r="S39" s="312"/>
      <c r="T39" s="312"/>
      <c r="U39" s="304"/>
      <c r="V39" s="95"/>
      <c r="W39" s="95"/>
      <c r="X39" s="95"/>
      <c r="Y39" s="95"/>
    </row>
    <row r="40" spans="1:25" s="97" customFormat="1" ht="15.75" customHeight="1" thickBot="1" x14ac:dyDescent="0.25">
      <c r="A40" s="325"/>
      <c r="B40" s="314"/>
      <c r="C40" s="288"/>
      <c r="D40" s="314"/>
      <c r="E40" s="327"/>
      <c r="F40" s="328"/>
      <c r="G40" s="305"/>
      <c r="H40" s="317"/>
      <c r="I40" s="328"/>
      <c r="J40" s="317"/>
      <c r="K40" s="305"/>
      <c r="L40" s="307"/>
      <c r="M40" s="305"/>
      <c r="N40" s="305"/>
      <c r="O40" s="342"/>
      <c r="P40" s="310"/>
      <c r="Q40" s="313"/>
      <c r="R40" s="310"/>
      <c r="S40" s="313"/>
      <c r="T40" s="313"/>
      <c r="U40" s="304"/>
      <c r="V40" s="98"/>
      <c r="W40" s="98"/>
      <c r="X40" s="98"/>
      <c r="Y40" s="95"/>
    </row>
    <row r="41" spans="1:25" s="97" customFormat="1" ht="15.75" customHeight="1" x14ac:dyDescent="0.2">
      <c r="A41" s="325">
        <v>11</v>
      </c>
      <c r="B41" s="314"/>
      <c r="C41" s="287"/>
      <c r="D41" s="310"/>
      <c r="E41" s="327"/>
      <c r="F41" s="341" t="str">
        <f>IF(E41=$E$661,$F$661,IF(E41=$E$662,$F$662,IF(E41=$E$663,$F$663,IF(E41=$E$664,$F$664,IF(E41=$E$665,$F$665,IF(E41=$E$666,$F$666,IF(E41=$E$667,$F$667,IF(E41=$E$668,$F$668,IF(E41=$E$669,$F$669,IF(E41=$E$670,$F$670,IF(E41=VICERRECTORÍA_ACADÉMICA_,$X$661,IF(E41=PLANEACIÓN_,$X$663, IF(E41=VICERRECTORÍA_INVESTIGACIONES_INNOVACIÓN_EXTENSIÓN_,$X$662,IF(E41=VICERRECTORÍA_ADMINISTRATIVA_FINANCIERA_,$X$664,IF(E41=_VICERRECTORÍA_RESPONSABILIDAD_SOCIAL_Y_BIENESTAR_UNIVERSITARIO_,$X$665," ")))))))))))))))</f>
        <v xml:space="preserve"> </v>
      </c>
      <c r="G41" s="305"/>
      <c r="H41" s="318"/>
      <c r="I41" s="328" t="str">
        <f>+IFERROR(VLOOKUP(H41,Tabla3[],2,0)," ")</f>
        <v xml:space="preserve"> </v>
      </c>
      <c r="J41" s="318"/>
      <c r="K41" s="305"/>
      <c r="L41" s="306"/>
      <c r="M41" s="305"/>
      <c r="N41" s="305"/>
      <c r="O41" s="342" t="str">
        <f t="shared" ref="O41" si="41">+CONCATENATE(L41," "," ",M41," "," "," ",N41)</f>
        <v xml:space="preserve">     </v>
      </c>
      <c r="P41" s="308"/>
      <c r="Q41" s="311">
        <f t="shared" ref="Q41" si="42">IF(P41="ALTA",5,IF(P41="MEDIO ALTA",4,IF(P41="MEDIA",3,IF(P41="MEDIO BAJA",2,IF(P41="BAJA",1,0)))))</f>
        <v>0</v>
      </c>
      <c r="R41" s="308"/>
      <c r="S41" s="311">
        <f t="shared" ref="S41" si="43">IF(R41="ALTO",5,IF(R41="MEDIO-ALTO",4,IF(R41="MEDIO",3,IF(R41="MEDIO-BAJO",2,IF(R41="BAJO",1,0)))))</f>
        <v>0</v>
      </c>
      <c r="T41" s="311">
        <f t="shared" ref="T41" si="44">S41*Q41</f>
        <v>0</v>
      </c>
      <c r="U41" s="303" t="str">
        <f t="shared" ref="U41" si="45">+IF(T41&lt;=3,"LEVE",IF(T41&lt;=9,"MODERADO","GRAVE"))</f>
        <v>LEVE</v>
      </c>
      <c r="V41" s="95"/>
      <c r="W41" s="95"/>
      <c r="X41" s="95"/>
      <c r="Y41" s="95"/>
    </row>
    <row r="42" spans="1:25" s="97" customFormat="1" ht="15.75" customHeight="1" x14ac:dyDescent="0.2">
      <c r="A42" s="325"/>
      <c r="B42" s="314"/>
      <c r="C42" s="288"/>
      <c r="D42" s="314"/>
      <c r="E42" s="327"/>
      <c r="F42" s="328"/>
      <c r="G42" s="305"/>
      <c r="H42" s="316"/>
      <c r="I42" s="328"/>
      <c r="J42" s="316"/>
      <c r="K42" s="305"/>
      <c r="L42" s="307"/>
      <c r="M42" s="305"/>
      <c r="N42" s="305"/>
      <c r="O42" s="342"/>
      <c r="P42" s="309"/>
      <c r="Q42" s="312"/>
      <c r="R42" s="309"/>
      <c r="S42" s="312"/>
      <c r="T42" s="312"/>
      <c r="U42" s="304"/>
      <c r="V42" s="95"/>
      <c r="W42" s="95"/>
      <c r="X42" s="95"/>
      <c r="Y42" s="95"/>
    </row>
    <row r="43" spans="1:25" s="97" customFormat="1" ht="15.75" customHeight="1" thickBot="1" x14ac:dyDescent="0.25">
      <c r="A43" s="325"/>
      <c r="B43" s="314"/>
      <c r="C43" s="288"/>
      <c r="D43" s="314"/>
      <c r="E43" s="327"/>
      <c r="F43" s="328"/>
      <c r="G43" s="305"/>
      <c r="H43" s="317"/>
      <c r="I43" s="328"/>
      <c r="J43" s="317"/>
      <c r="K43" s="305"/>
      <c r="L43" s="307"/>
      <c r="M43" s="305"/>
      <c r="N43" s="305"/>
      <c r="O43" s="342"/>
      <c r="P43" s="310"/>
      <c r="Q43" s="313"/>
      <c r="R43" s="310"/>
      <c r="S43" s="313"/>
      <c r="T43" s="313"/>
      <c r="U43" s="304"/>
      <c r="V43" s="98"/>
      <c r="W43" s="98"/>
      <c r="X43" s="98"/>
      <c r="Y43" s="95"/>
    </row>
    <row r="44" spans="1:25" s="97" customFormat="1" ht="15.75" customHeight="1" x14ac:dyDescent="0.2">
      <c r="A44" s="325">
        <v>12</v>
      </c>
      <c r="B44" s="314"/>
      <c r="C44" s="287"/>
      <c r="D44" s="310"/>
      <c r="E44" s="327"/>
      <c r="F44" s="341" t="str">
        <f>IF(E44=$E$661,$F$661,IF(E44=$E$662,$F$662,IF(E44=$E$663,$F$663,IF(E44=$E$664,$F$664,IF(E44=$E$665,$F$665,IF(E44=$E$666,$F$666,IF(E44=$E$667,$F$667,IF(E44=$E$668,$F$668,IF(E44=$E$669,$F$669,IF(E44=$E$670,$F$670,IF(E44=VICERRECTORÍA_ACADÉMICA_,$X$661,IF(E44=PLANEACIÓN_,$X$663, IF(E44=VICERRECTORÍA_INVESTIGACIONES_INNOVACIÓN_EXTENSIÓN_,$X$662,IF(E44=VICERRECTORÍA_ADMINISTRATIVA_FINANCIERA_,$X$664,IF(E44=_VICERRECTORÍA_RESPONSABILIDAD_SOCIAL_Y_BIENESTAR_UNIVERSITARIO_,$X$665," ")))))))))))))))</f>
        <v xml:space="preserve"> </v>
      </c>
      <c r="G44" s="305"/>
      <c r="H44" s="318"/>
      <c r="I44" s="328" t="str">
        <f>+IFERROR(VLOOKUP(H44,Tabla3[],2,0)," ")</f>
        <v xml:space="preserve"> </v>
      </c>
      <c r="J44" s="318"/>
      <c r="K44" s="305"/>
      <c r="L44" s="306"/>
      <c r="M44" s="305"/>
      <c r="N44" s="305"/>
      <c r="O44" s="342" t="str">
        <f t="shared" ref="O44" si="46">+CONCATENATE(L44," "," ",M44," "," "," ",N44)</f>
        <v xml:space="preserve">     </v>
      </c>
      <c r="P44" s="308"/>
      <c r="Q44" s="311">
        <f t="shared" ref="Q44" si="47">IF(P44="ALTA",5,IF(P44="MEDIO ALTA",4,IF(P44="MEDIA",3,IF(P44="MEDIO BAJA",2,IF(P44="BAJA",1,0)))))</f>
        <v>0</v>
      </c>
      <c r="R44" s="308"/>
      <c r="S44" s="311">
        <f t="shared" ref="S44" si="48">IF(R44="ALTO",5,IF(R44="MEDIO-ALTO",4,IF(R44="MEDIO",3,IF(R44="MEDIO-BAJO",2,IF(R44="BAJO",1,0)))))</f>
        <v>0</v>
      </c>
      <c r="T44" s="311">
        <f t="shared" ref="T44" si="49">S44*Q44</f>
        <v>0</v>
      </c>
      <c r="U44" s="303" t="str">
        <f t="shared" ref="U44" si="50">+IF(T44&lt;=3,"LEVE",IF(T44&lt;=9,"MODERADO","GRAVE"))</f>
        <v>LEVE</v>
      </c>
      <c r="V44" s="95"/>
      <c r="W44" s="95"/>
      <c r="X44" s="95"/>
      <c r="Y44" s="95"/>
    </row>
    <row r="45" spans="1:25" s="97" customFormat="1" ht="15.75" customHeight="1" x14ac:dyDescent="0.2">
      <c r="A45" s="325"/>
      <c r="B45" s="314"/>
      <c r="C45" s="288"/>
      <c r="D45" s="314"/>
      <c r="E45" s="327"/>
      <c r="F45" s="328"/>
      <c r="G45" s="305"/>
      <c r="H45" s="316"/>
      <c r="I45" s="328"/>
      <c r="J45" s="316"/>
      <c r="K45" s="305"/>
      <c r="L45" s="307"/>
      <c r="M45" s="305"/>
      <c r="N45" s="305"/>
      <c r="O45" s="342"/>
      <c r="P45" s="309"/>
      <c r="Q45" s="312"/>
      <c r="R45" s="309"/>
      <c r="S45" s="312"/>
      <c r="T45" s="312"/>
      <c r="U45" s="304"/>
      <c r="V45" s="95"/>
      <c r="W45" s="95"/>
      <c r="X45" s="95"/>
      <c r="Y45" s="95"/>
    </row>
    <row r="46" spans="1:25" s="97" customFormat="1" ht="15.75" customHeight="1" thickBot="1" x14ac:dyDescent="0.25">
      <c r="A46" s="325"/>
      <c r="B46" s="314"/>
      <c r="C46" s="288"/>
      <c r="D46" s="314"/>
      <c r="E46" s="327"/>
      <c r="F46" s="328"/>
      <c r="G46" s="305"/>
      <c r="H46" s="317"/>
      <c r="I46" s="328"/>
      <c r="J46" s="317"/>
      <c r="K46" s="305"/>
      <c r="L46" s="307"/>
      <c r="M46" s="305"/>
      <c r="N46" s="305"/>
      <c r="O46" s="342"/>
      <c r="P46" s="310"/>
      <c r="Q46" s="313"/>
      <c r="R46" s="310"/>
      <c r="S46" s="313"/>
      <c r="T46" s="313"/>
      <c r="U46" s="304"/>
      <c r="V46" s="95"/>
      <c r="W46" s="95"/>
      <c r="X46" s="95"/>
      <c r="Y46" s="95"/>
    </row>
    <row r="47" spans="1:25" s="97" customFormat="1" ht="15.75" customHeight="1" x14ac:dyDescent="0.2">
      <c r="A47" s="325">
        <v>13</v>
      </c>
      <c r="B47" s="314"/>
      <c r="C47" s="287"/>
      <c r="D47" s="310"/>
      <c r="E47" s="327"/>
      <c r="F47" s="341" t="str">
        <f>IF(E47=$E$661,$F$661,IF(E47=$E$662,$F$662,IF(E47=$E$663,$F$663,IF(E47=$E$664,$F$664,IF(E47=$E$665,$F$665,IF(E47=$E$666,$F$666,IF(E47=$E$667,$F$667,IF(E47=$E$668,$F$668,IF(E47=$E$669,$F$669,IF(E47=$E$670,$F$670,IF(E47=VICERRECTORÍA_ACADÉMICA_,$X$661,IF(E47=PLANEACIÓN_,$X$663, IF(E47=VICERRECTORÍA_INVESTIGACIONES_INNOVACIÓN_EXTENSIÓN_,$X$662,IF(E47=VICERRECTORÍA_ADMINISTRATIVA_FINANCIERA_,$X$664,IF(E47=_VICERRECTORÍA_RESPONSABILIDAD_SOCIAL_Y_BIENESTAR_UNIVERSITARIO_,$X$665," ")))))))))))))))</f>
        <v xml:space="preserve"> </v>
      </c>
      <c r="G47" s="305"/>
      <c r="H47" s="318"/>
      <c r="I47" s="328" t="str">
        <f>+IFERROR(VLOOKUP(H47,Tabla3[],2,0)," ")</f>
        <v xml:space="preserve"> </v>
      </c>
      <c r="J47" s="318"/>
      <c r="K47" s="305"/>
      <c r="L47" s="306"/>
      <c r="M47" s="305"/>
      <c r="N47" s="305"/>
      <c r="O47" s="342" t="str">
        <f t="shared" ref="O47" si="51">+CONCATENATE(L47," "," ",M47," "," "," ",N47)</f>
        <v xml:space="preserve">     </v>
      </c>
      <c r="P47" s="308"/>
      <c r="Q47" s="311">
        <f t="shared" ref="Q47" si="52">IF(P47="ALTA",5,IF(P47="MEDIO ALTA",4,IF(P47="MEDIA",3,IF(P47="MEDIO BAJA",2,IF(P47="BAJA",1,0)))))</f>
        <v>0</v>
      </c>
      <c r="R47" s="308"/>
      <c r="S47" s="311">
        <f t="shared" ref="S47" si="53">IF(R47="ALTO",5,IF(R47="MEDIO-ALTO",4,IF(R47="MEDIO",3,IF(R47="MEDIO-BAJO",2,IF(R47="BAJO",1,0)))))</f>
        <v>0</v>
      </c>
      <c r="T47" s="311">
        <f t="shared" ref="T47" si="54">S47*Q47</f>
        <v>0</v>
      </c>
      <c r="U47" s="303" t="str">
        <f t="shared" ref="U47" si="55">+IF(T47&lt;=3,"LEVE",IF(T47&lt;=9,"MODERADO","GRAVE"))</f>
        <v>LEVE</v>
      </c>
      <c r="V47" s="95"/>
      <c r="W47" s="95"/>
      <c r="X47" s="95"/>
      <c r="Y47" s="95"/>
    </row>
    <row r="48" spans="1:25" s="97" customFormat="1" ht="15.75" customHeight="1" x14ac:dyDescent="0.2">
      <c r="A48" s="325"/>
      <c r="B48" s="314"/>
      <c r="C48" s="288"/>
      <c r="D48" s="314"/>
      <c r="E48" s="327"/>
      <c r="F48" s="328"/>
      <c r="G48" s="305"/>
      <c r="H48" s="316"/>
      <c r="I48" s="328"/>
      <c r="J48" s="316"/>
      <c r="K48" s="305"/>
      <c r="L48" s="307"/>
      <c r="M48" s="305"/>
      <c r="N48" s="305"/>
      <c r="O48" s="342"/>
      <c r="P48" s="309"/>
      <c r="Q48" s="312"/>
      <c r="R48" s="309"/>
      <c r="S48" s="312"/>
      <c r="T48" s="312"/>
      <c r="U48" s="304"/>
      <c r="V48" s="95"/>
      <c r="W48" s="95"/>
      <c r="X48" s="95"/>
      <c r="Y48" s="95"/>
    </row>
    <row r="49" spans="1:25" s="97" customFormat="1" ht="15.75" customHeight="1" thickBot="1" x14ac:dyDescent="0.25">
      <c r="A49" s="325"/>
      <c r="B49" s="314"/>
      <c r="C49" s="288"/>
      <c r="D49" s="314"/>
      <c r="E49" s="327"/>
      <c r="F49" s="328"/>
      <c r="G49" s="305"/>
      <c r="H49" s="317"/>
      <c r="I49" s="328"/>
      <c r="J49" s="317"/>
      <c r="K49" s="305"/>
      <c r="L49" s="307"/>
      <c r="M49" s="305"/>
      <c r="N49" s="305"/>
      <c r="O49" s="342"/>
      <c r="P49" s="310"/>
      <c r="Q49" s="313"/>
      <c r="R49" s="310"/>
      <c r="S49" s="313"/>
      <c r="T49" s="313"/>
      <c r="U49" s="304"/>
      <c r="V49" s="95"/>
      <c r="W49" s="95"/>
      <c r="X49" s="95"/>
      <c r="Y49" s="95"/>
    </row>
    <row r="50" spans="1:25" s="97" customFormat="1" ht="15.75" customHeight="1" x14ac:dyDescent="0.2">
      <c r="A50" s="325">
        <v>14</v>
      </c>
      <c r="B50" s="314"/>
      <c r="C50" s="287"/>
      <c r="D50" s="310"/>
      <c r="E50" s="327"/>
      <c r="F50" s="341" t="str">
        <f>IF(E50=$E$661,$F$661,IF(E50=$E$662,$F$662,IF(E50=$E$663,$F$663,IF(E50=$E$664,$F$664,IF(E50=$E$665,$F$665,IF(E50=$E$666,$F$666,IF(E50=$E$667,$F$667,IF(E50=$E$668,$F$668,IF(E50=$E$669,$F$669,IF(E50=$E$670,$F$670,IF(E50=VICERRECTORÍA_ACADÉMICA_,$X$661,IF(E50=PLANEACIÓN_,$X$663, IF(E50=VICERRECTORÍA_INVESTIGACIONES_INNOVACIÓN_EXTENSIÓN_,$X$662,IF(E50=VICERRECTORÍA_ADMINISTRATIVA_FINANCIERA_,$X$664,IF(E50=_VICERRECTORÍA_RESPONSABILIDAD_SOCIAL_Y_BIENESTAR_UNIVERSITARIO_,$X$665," ")))))))))))))))</f>
        <v xml:space="preserve"> </v>
      </c>
      <c r="G50" s="305"/>
      <c r="H50" s="318"/>
      <c r="I50" s="328" t="str">
        <f>+IFERROR(VLOOKUP(H50,Tabla3[],2,0)," ")</f>
        <v xml:space="preserve"> </v>
      </c>
      <c r="J50" s="318"/>
      <c r="K50" s="305"/>
      <c r="L50" s="306"/>
      <c r="M50" s="305"/>
      <c r="N50" s="305"/>
      <c r="O50" s="342" t="str">
        <f t="shared" ref="O50" si="56">+CONCATENATE(L50," "," ",M50," "," "," ",N50)</f>
        <v xml:space="preserve">     </v>
      </c>
      <c r="P50" s="308"/>
      <c r="Q50" s="311">
        <f t="shared" ref="Q50" si="57">IF(P50="ALTA",5,IF(P50="MEDIO ALTA",4,IF(P50="MEDIA",3,IF(P50="MEDIO BAJA",2,IF(P50="BAJA",1,0)))))</f>
        <v>0</v>
      </c>
      <c r="R50" s="308"/>
      <c r="S50" s="311">
        <f t="shared" ref="S50" si="58">IF(R50="ALTO",5,IF(R50="MEDIO-ALTO",4,IF(R50="MEDIO",3,IF(R50="MEDIO-BAJO",2,IF(R50="BAJO",1,0)))))</f>
        <v>0</v>
      </c>
      <c r="T50" s="311">
        <f t="shared" ref="T50" si="59">S50*Q50</f>
        <v>0</v>
      </c>
      <c r="U50" s="303" t="str">
        <f t="shared" ref="U50" si="60">+IF(T50&lt;=3,"LEVE",IF(T50&lt;=9,"MODERADO","GRAVE"))</f>
        <v>LEVE</v>
      </c>
      <c r="V50" s="95"/>
      <c r="W50" s="95"/>
      <c r="X50" s="95"/>
      <c r="Y50" s="95"/>
    </row>
    <row r="51" spans="1:25" s="97" customFormat="1" ht="15.75" customHeight="1" x14ac:dyDescent="0.2">
      <c r="A51" s="325"/>
      <c r="B51" s="314"/>
      <c r="C51" s="288"/>
      <c r="D51" s="314"/>
      <c r="E51" s="327"/>
      <c r="F51" s="328"/>
      <c r="G51" s="305"/>
      <c r="H51" s="316"/>
      <c r="I51" s="328"/>
      <c r="J51" s="316"/>
      <c r="K51" s="305"/>
      <c r="L51" s="307"/>
      <c r="M51" s="305"/>
      <c r="N51" s="305"/>
      <c r="O51" s="342"/>
      <c r="P51" s="309"/>
      <c r="Q51" s="312"/>
      <c r="R51" s="309"/>
      <c r="S51" s="312"/>
      <c r="T51" s="312"/>
      <c r="U51" s="304"/>
      <c r="V51" s="95"/>
      <c r="W51" s="95"/>
      <c r="X51" s="95"/>
      <c r="Y51" s="95"/>
    </row>
    <row r="52" spans="1:25" s="97" customFormat="1" ht="15.75" customHeight="1" thickBot="1" x14ac:dyDescent="0.25">
      <c r="A52" s="325"/>
      <c r="B52" s="314"/>
      <c r="C52" s="288"/>
      <c r="D52" s="314"/>
      <c r="E52" s="327"/>
      <c r="F52" s="328"/>
      <c r="G52" s="305"/>
      <c r="H52" s="317"/>
      <c r="I52" s="328"/>
      <c r="J52" s="317"/>
      <c r="K52" s="305"/>
      <c r="L52" s="307"/>
      <c r="M52" s="305"/>
      <c r="N52" s="305"/>
      <c r="O52" s="342"/>
      <c r="P52" s="310"/>
      <c r="Q52" s="313"/>
      <c r="R52" s="310"/>
      <c r="S52" s="313"/>
      <c r="T52" s="313"/>
      <c r="U52" s="304"/>
      <c r="V52" s="95"/>
      <c r="W52" s="95"/>
      <c r="X52" s="95"/>
      <c r="Y52" s="95"/>
    </row>
    <row r="53" spans="1:25" s="97" customFormat="1" ht="15.75" customHeight="1" x14ac:dyDescent="0.2">
      <c r="A53" s="325">
        <v>15</v>
      </c>
      <c r="B53" s="314"/>
      <c r="C53" s="287"/>
      <c r="D53" s="310"/>
      <c r="E53" s="327"/>
      <c r="F53" s="341" t="str">
        <f>IF(E53=$E$661,$F$661,IF(E53=$E$662,$F$662,IF(E53=$E$663,$F$663,IF(E53=$E$664,$F$664,IF(E53=$E$665,$F$665,IF(E53=$E$666,$F$666,IF(E53=$E$667,$F$667,IF(E53=$E$668,$F$668,IF(E53=$E$669,$F$669,IF(E53=$E$670,$F$670,IF(E53=VICERRECTORÍA_ACADÉMICA_,$X$661,IF(E53=PLANEACIÓN_,$X$663, IF(E53=VICERRECTORÍA_INVESTIGACIONES_INNOVACIÓN_EXTENSIÓN_,$X$662,IF(E53=VICERRECTORÍA_ADMINISTRATIVA_FINANCIERA_,$X$664,IF(E53=_VICERRECTORÍA_RESPONSABILIDAD_SOCIAL_Y_BIENESTAR_UNIVERSITARIO_,$X$665," ")))))))))))))))</f>
        <v xml:space="preserve"> </v>
      </c>
      <c r="G53" s="305"/>
      <c r="H53" s="318"/>
      <c r="I53" s="328" t="str">
        <f>+IFERROR(VLOOKUP(H53,Tabla3[],2,0)," ")</f>
        <v xml:space="preserve"> </v>
      </c>
      <c r="J53" s="318"/>
      <c r="K53" s="305"/>
      <c r="L53" s="306"/>
      <c r="M53" s="305"/>
      <c r="N53" s="305"/>
      <c r="O53" s="342" t="str">
        <f t="shared" ref="O53" si="61">+CONCATENATE(L53," "," ",M53," "," "," ",N53)</f>
        <v xml:space="preserve">     </v>
      </c>
      <c r="P53" s="308"/>
      <c r="Q53" s="311">
        <f t="shared" ref="Q53:Q95" si="62">IF(P53="ALTA",5,IF(P53="MEDIO ALTA",4,IF(P53="MEDIA",3,IF(P53="MEDIO BAJA",2,IF(P53="BAJA",1,0)))))</f>
        <v>0</v>
      </c>
      <c r="R53" s="308"/>
      <c r="S53" s="311">
        <f t="shared" ref="S53" si="63">IF(R53="ALTO",5,IF(R53="MEDIO-ALTO",4,IF(R53="MEDIO",3,IF(R53="MEDIO-BAJO",2,IF(R53="BAJO",1,0)))))</f>
        <v>0</v>
      </c>
      <c r="T53" s="311">
        <f t="shared" ref="T53" si="64">S53*Q53</f>
        <v>0</v>
      </c>
      <c r="U53" s="303" t="str">
        <f t="shared" ref="U53" si="65">+IF(T53&lt;=3,"LEVE",IF(T53&lt;=9,"MODERADO","GRAVE"))</f>
        <v>LEVE</v>
      </c>
      <c r="V53" s="95"/>
      <c r="W53" s="95"/>
      <c r="X53" s="95"/>
      <c r="Y53" s="95"/>
    </row>
    <row r="54" spans="1:25" s="97" customFormat="1" ht="15.75" customHeight="1" x14ac:dyDescent="0.2">
      <c r="A54" s="325"/>
      <c r="B54" s="314"/>
      <c r="C54" s="288"/>
      <c r="D54" s="314"/>
      <c r="E54" s="327"/>
      <c r="F54" s="328"/>
      <c r="G54" s="305"/>
      <c r="H54" s="316"/>
      <c r="I54" s="328"/>
      <c r="J54" s="316"/>
      <c r="K54" s="305"/>
      <c r="L54" s="307"/>
      <c r="M54" s="305"/>
      <c r="N54" s="305"/>
      <c r="O54" s="342"/>
      <c r="P54" s="309"/>
      <c r="Q54" s="312"/>
      <c r="R54" s="309"/>
      <c r="S54" s="312"/>
      <c r="T54" s="312"/>
      <c r="U54" s="304"/>
      <c r="V54" s="95"/>
      <c r="W54" s="95"/>
      <c r="X54" s="95"/>
      <c r="Y54" s="95"/>
    </row>
    <row r="55" spans="1:25" s="97" customFormat="1" ht="15.75" customHeight="1" x14ac:dyDescent="0.2">
      <c r="A55" s="325"/>
      <c r="B55" s="314"/>
      <c r="C55" s="288"/>
      <c r="D55" s="314"/>
      <c r="E55" s="327"/>
      <c r="F55" s="328"/>
      <c r="G55" s="305"/>
      <c r="H55" s="317"/>
      <c r="I55" s="328"/>
      <c r="J55" s="317"/>
      <c r="K55" s="305"/>
      <c r="L55" s="307"/>
      <c r="M55" s="305"/>
      <c r="N55" s="305"/>
      <c r="O55" s="342"/>
      <c r="P55" s="310"/>
      <c r="Q55" s="313"/>
      <c r="R55" s="310"/>
      <c r="S55" s="313"/>
      <c r="T55" s="313"/>
      <c r="U55" s="304"/>
      <c r="V55" s="95"/>
      <c r="W55" s="95"/>
      <c r="X55" s="95"/>
      <c r="Y55" s="95"/>
    </row>
    <row r="56" spans="1:25" s="97" customFormat="1" hidden="1" x14ac:dyDescent="0.2">
      <c r="A56" s="325">
        <v>16</v>
      </c>
      <c r="B56" s="314"/>
      <c r="C56" s="288"/>
      <c r="D56" s="326" t="e">
        <f>+VLOOKUP(B56,$A$691:$B$730,2,0)</f>
        <v>#N/A</v>
      </c>
      <c r="E56" s="327"/>
      <c r="F56" s="328" t="e">
        <f>IF(E56=$E$661,$F$661,IF(E56=$E$662,$F$662,IF(E56=$E$663,$F$663,IF(E56=$E$664,$F$664,IF(E56=$E$665,$F$665,IF(E56=$E$666,$F$666,IF(E56=$E$667,$F$667,IF(E56=$E$668,$F$668,IF(E56=$E$669,$F$669,IF(E56=$E$670,$F$670,IF(E56=VICERRECTORÍA_ACADÉMICA_,X667,IF(E56=PLANEACIÓN_,X669, IF(E56=IMPACTO,X668,IF(E56=VICERRECTORÍA_ADMINISTRATIVA_FINANCIERA_,X670,IF(E56=_VICERRECTORÍA_RESPONSABILIDAD_SOCIAL_Y_BIENESTAR_UNIVERSITARIO_,X671," ")))))))))))))))</f>
        <v>#VALUE!</v>
      </c>
      <c r="G56" s="305"/>
      <c r="H56" s="147"/>
      <c r="I56" s="280"/>
      <c r="J56" s="133"/>
      <c r="K56" s="305"/>
      <c r="L56" s="314"/>
      <c r="M56" s="305"/>
      <c r="N56" s="305"/>
      <c r="O56" s="147"/>
      <c r="P56" s="308"/>
      <c r="Q56" s="321">
        <f t="shared" ref="Q56:Q98" si="66">IF(P56="ALTA",5,IF(P56="MEDIO ALTA",4,IF(P56="MEDIA",3,IF(P56="MEDIO BAJA",2,IF(P56="BAJA",1,0)))))</f>
        <v>0</v>
      </c>
      <c r="R56" s="308"/>
      <c r="S56" s="321">
        <f t="shared" ref="S56" si="67">IF(R56="ALTO",5,IF(R56="MEDIO-ALTO",4,IF(R56="MEDIO",3,IF(R56="MEDIO-BAJO",2,IF(R56="BAJO",1,0)))))</f>
        <v>0</v>
      </c>
      <c r="T56" s="321">
        <f t="shared" ref="T56" si="68">S56*Q56</f>
        <v>0</v>
      </c>
      <c r="U56" s="95"/>
      <c r="V56" s="95"/>
      <c r="W56" s="95"/>
      <c r="X56" s="95"/>
      <c r="Y56" s="95"/>
    </row>
    <row r="57" spans="1:25" s="97" customFormat="1" hidden="1" x14ac:dyDescent="0.2">
      <c r="A57" s="325"/>
      <c r="B57" s="314"/>
      <c r="C57" s="288"/>
      <c r="D57" s="326"/>
      <c r="E57" s="327"/>
      <c r="F57" s="328"/>
      <c r="G57" s="305"/>
      <c r="H57" s="147"/>
      <c r="I57" s="280"/>
      <c r="J57" s="133"/>
      <c r="K57" s="305"/>
      <c r="L57" s="305"/>
      <c r="M57" s="305"/>
      <c r="N57" s="305"/>
      <c r="O57" s="147"/>
      <c r="P57" s="309"/>
      <c r="Q57" s="322"/>
      <c r="R57" s="309"/>
      <c r="S57" s="322"/>
      <c r="T57" s="322"/>
      <c r="U57" s="95"/>
      <c r="V57" s="95"/>
      <c r="W57" s="95"/>
      <c r="X57" s="95"/>
      <c r="Y57" s="95"/>
    </row>
    <row r="58" spans="1:25" s="97" customFormat="1" hidden="1" x14ac:dyDescent="0.2">
      <c r="A58" s="325"/>
      <c r="B58" s="314"/>
      <c r="C58" s="288"/>
      <c r="D58" s="326"/>
      <c r="E58" s="327"/>
      <c r="F58" s="328"/>
      <c r="G58" s="305"/>
      <c r="H58" s="147"/>
      <c r="I58" s="280"/>
      <c r="J58" s="133"/>
      <c r="K58" s="305"/>
      <c r="L58" s="305"/>
      <c r="M58" s="305"/>
      <c r="N58" s="305"/>
      <c r="O58" s="147"/>
      <c r="P58" s="310"/>
      <c r="Q58" s="324"/>
      <c r="R58" s="310"/>
      <c r="S58" s="324"/>
      <c r="T58" s="324"/>
      <c r="U58" s="95"/>
      <c r="V58" s="95"/>
      <c r="W58" s="95"/>
      <c r="X58" s="95"/>
      <c r="Y58" s="95"/>
    </row>
    <row r="59" spans="1:25" s="97" customFormat="1" hidden="1" x14ac:dyDescent="0.2">
      <c r="A59" s="325">
        <v>17</v>
      </c>
      <c r="B59" s="314"/>
      <c r="C59" s="288"/>
      <c r="D59" s="326" t="e">
        <f>+VLOOKUP(B59,$A$691:$B$730,2,0)</f>
        <v>#N/A</v>
      </c>
      <c r="E59" s="327"/>
      <c r="F59" s="328" t="e">
        <f>IF(E59=$E$661,$F$661,IF(E59=$E$662,$F$662,IF(E59=$E$663,$F$663,IF(E59=$E$664,$F$664,IF(E59=$E$665,$F$665,IF(E59=$E$666,$F$666,IF(E59=$E$667,$F$667,IF(E59=$E$668,$F$668,IF(E59=$E$669,$F$669,IF(E59=$E$670,$F$670,IF(E59=VICERRECTORÍA_ACADÉMICA_,X670,IF(E59=PLANEACIÓN_,X672, IF(E59=IMPACTO,X671,IF(E59=VICERRECTORÍA_ADMINISTRATIVA_FINANCIERA_,X673,IF(E59=_VICERRECTORÍA_RESPONSABILIDAD_SOCIAL_Y_BIENESTAR_UNIVERSITARIO_,X674," ")))))))))))))))</f>
        <v>#VALUE!</v>
      </c>
      <c r="G59" s="305"/>
      <c r="H59" s="147"/>
      <c r="I59" s="280"/>
      <c r="J59" s="133"/>
      <c r="K59" s="305"/>
      <c r="L59" s="314"/>
      <c r="M59" s="305"/>
      <c r="N59" s="305"/>
      <c r="O59" s="147"/>
      <c r="P59" s="308"/>
      <c r="Q59" s="321">
        <f t="shared" ref="Q59" si="69">IF(P59="ALTA",5,IF(P59="MEDIO ALTA",4,IF(P59="MEDIA",3,IF(P59="MEDIO BAJA",2,IF(P59="BAJA",1,0)))))</f>
        <v>0</v>
      </c>
      <c r="R59" s="308"/>
      <c r="S59" s="321">
        <f t="shared" ref="S59" si="70">IF(R59="ALTO",5,IF(R59="MEDIO-ALTO",4,IF(R59="MEDIO",3,IF(R59="MEDIO-BAJO",2,IF(R59="BAJO",1,0)))))</f>
        <v>0</v>
      </c>
      <c r="T59" s="321">
        <f t="shared" ref="T59" si="71">S59*Q59</f>
        <v>0</v>
      </c>
      <c r="U59" s="95"/>
      <c r="V59" s="95"/>
      <c r="W59" s="95"/>
      <c r="X59" s="95"/>
      <c r="Y59" s="95"/>
    </row>
    <row r="60" spans="1:25" s="97" customFormat="1" hidden="1" x14ac:dyDescent="0.2">
      <c r="A60" s="325"/>
      <c r="B60" s="314"/>
      <c r="C60" s="288"/>
      <c r="D60" s="326"/>
      <c r="E60" s="327"/>
      <c r="F60" s="328"/>
      <c r="G60" s="305"/>
      <c r="H60" s="147"/>
      <c r="I60" s="280"/>
      <c r="J60" s="133"/>
      <c r="K60" s="305"/>
      <c r="L60" s="305"/>
      <c r="M60" s="305"/>
      <c r="N60" s="305"/>
      <c r="O60" s="147"/>
      <c r="P60" s="309"/>
      <c r="Q60" s="322"/>
      <c r="R60" s="309"/>
      <c r="S60" s="322"/>
      <c r="T60" s="322"/>
      <c r="U60" s="95"/>
      <c r="V60" s="95"/>
      <c r="W60" s="95"/>
      <c r="X60" s="95"/>
      <c r="Y60" s="95"/>
    </row>
    <row r="61" spans="1:25" s="97" customFormat="1" hidden="1" x14ac:dyDescent="0.2">
      <c r="A61" s="325"/>
      <c r="B61" s="314"/>
      <c r="C61" s="288"/>
      <c r="D61" s="326"/>
      <c r="E61" s="327"/>
      <c r="F61" s="328"/>
      <c r="G61" s="305"/>
      <c r="H61" s="147"/>
      <c r="I61" s="280"/>
      <c r="J61" s="133"/>
      <c r="K61" s="305"/>
      <c r="L61" s="305"/>
      <c r="M61" s="305"/>
      <c r="N61" s="305"/>
      <c r="O61" s="147"/>
      <c r="P61" s="310"/>
      <c r="Q61" s="324"/>
      <c r="R61" s="310"/>
      <c r="S61" s="324"/>
      <c r="T61" s="324"/>
      <c r="U61" s="95"/>
      <c r="V61" s="95"/>
      <c r="W61" s="95"/>
      <c r="X61" s="95"/>
      <c r="Y61" s="95"/>
    </row>
    <row r="62" spans="1:25" s="97" customFormat="1" hidden="1" x14ac:dyDescent="0.2">
      <c r="A62" s="325">
        <v>18</v>
      </c>
      <c r="B62" s="314"/>
      <c r="C62" s="288"/>
      <c r="D62" s="326" t="e">
        <f>+VLOOKUP(B62,$A$691:$B$730,2,0)</f>
        <v>#N/A</v>
      </c>
      <c r="E62" s="327"/>
      <c r="F62" s="328" t="e">
        <f>IF(E62=$E$661,$F$661,IF(E62=$E$662,$F$662,IF(E62=$E$663,$F$663,IF(E62=$E$664,$F$664,IF(E62=$E$665,$F$665,IF(E62=$E$666,$F$666,IF(E62=$E$667,$F$667,IF(E62=$E$668,$F$668,IF(E62=$E$669,$F$669,IF(E62=$E$670,$F$670,IF(E62=VICERRECTORÍA_ACADÉMICA_,X673,IF(E62=PLANEACIÓN_,X675, IF(E62=IMPACTO,X674,IF(E62=VICERRECTORÍA_ADMINISTRATIVA_FINANCIERA_,X676,IF(E62=_VICERRECTORÍA_RESPONSABILIDAD_SOCIAL_Y_BIENESTAR_UNIVERSITARIO_,X677," ")))))))))))))))</f>
        <v>#VALUE!</v>
      </c>
      <c r="G62" s="305"/>
      <c r="H62" s="147"/>
      <c r="I62" s="280"/>
      <c r="J62" s="133"/>
      <c r="K62" s="305"/>
      <c r="L62" s="314"/>
      <c r="M62" s="305"/>
      <c r="N62" s="305"/>
      <c r="O62" s="147"/>
      <c r="P62" s="308"/>
      <c r="Q62" s="321">
        <f t="shared" ref="Q62:Q104" si="72">IF(P62="ALTA",5,IF(P62="MEDIO ALTA",4,IF(P62="MEDIA",3,IF(P62="MEDIO BAJA",2,IF(P62="BAJA",1,0)))))</f>
        <v>0</v>
      </c>
      <c r="R62" s="308"/>
      <c r="S62" s="321">
        <f t="shared" ref="S62" si="73">IF(R62="ALTO",5,IF(R62="MEDIO-ALTO",4,IF(R62="MEDIO",3,IF(R62="MEDIO-BAJO",2,IF(R62="BAJO",1,0)))))</f>
        <v>0</v>
      </c>
      <c r="T62" s="321">
        <f t="shared" ref="T62" si="74">S62*Q62</f>
        <v>0</v>
      </c>
      <c r="U62" s="95"/>
      <c r="V62" s="95"/>
      <c r="W62" s="95"/>
      <c r="X62" s="95"/>
      <c r="Y62" s="95"/>
    </row>
    <row r="63" spans="1:25" s="97" customFormat="1" hidden="1" x14ac:dyDescent="0.2">
      <c r="A63" s="325"/>
      <c r="B63" s="314"/>
      <c r="C63" s="288"/>
      <c r="D63" s="326"/>
      <c r="E63" s="327"/>
      <c r="F63" s="328"/>
      <c r="G63" s="305"/>
      <c r="H63" s="147"/>
      <c r="I63" s="280"/>
      <c r="J63" s="133"/>
      <c r="K63" s="305"/>
      <c r="L63" s="305"/>
      <c r="M63" s="305"/>
      <c r="N63" s="305"/>
      <c r="O63" s="147"/>
      <c r="P63" s="309"/>
      <c r="Q63" s="322"/>
      <c r="R63" s="309"/>
      <c r="S63" s="322"/>
      <c r="T63" s="322"/>
      <c r="U63" s="95"/>
      <c r="V63" s="95"/>
      <c r="W63" s="95"/>
      <c r="X63" s="95"/>
      <c r="Y63" s="95"/>
    </row>
    <row r="64" spans="1:25" s="97" customFormat="1" hidden="1" x14ac:dyDescent="0.2">
      <c r="A64" s="325"/>
      <c r="B64" s="314"/>
      <c r="C64" s="288"/>
      <c r="D64" s="326"/>
      <c r="E64" s="327"/>
      <c r="F64" s="328"/>
      <c r="G64" s="305"/>
      <c r="H64" s="147"/>
      <c r="I64" s="280"/>
      <c r="J64" s="133"/>
      <c r="K64" s="305"/>
      <c r="L64" s="305"/>
      <c r="M64" s="305"/>
      <c r="N64" s="305"/>
      <c r="O64" s="147"/>
      <c r="P64" s="310"/>
      <c r="Q64" s="324"/>
      <c r="R64" s="310"/>
      <c r="S64" s="324"/>
      <c r="T64" s="324"/>
      <c r="U64" s="95"/>
      <c r="V64" s="95"/>
      <c r="W64" s="95"/>
      <c r="X64" s="95"/>
      <c r="Y64" s="95"/>
    </row>
    <row r="65" spans="1:25" s="97" customFormat="1" hidden="1" x14ac:dyDescent="0.2">
      <c r="A65" s="325">
        <v>19</v>
      </c>
      <c r="B65" s="314"/>
      <c r="C65" s="288"/>
      <c r="D65" s="326" t="e">
        <f>+VLOOKUP(B65,$A$691:$B$730,2,0)</f>
        <v>#N/A</v>
      </c>
      <c r="E65" s="327"/>
      <c r="F65" s="328" t="e">
        <f>IF(E65=$E$661,$F$661,IF(E65=$E$662,$F$662,IF(E65=$E$663,$F$663,IF(E65=$E$664,$F$664,IF(E65=$E$665,$F$665,IF(E65=$E$666,$F$666,IF(E65=$E$667,$F$667,IF(E65=$E$668,$F$668,IF(E65=$E$669,$F$669,IF(E65=$E$670,$F$670,IF(E65=VICERRECTORÍA_ACADÉMICA_,X676,IF(E65=PLANEACIÓN_,X678, IF(E65=IMPACTO,X677,IF(E65=VICERRECTORÍA_ADMINISTRATIVA_FINANCIERA_,X679,IF(E65=_VICERRECTORÍA_RESPONSABILIDAD_SOCIAL_Y_BIENESTAR_UNIVERSITARIO_,X680," ")))))))))))))))</f>
        <v>#VALUE!</v>
      </c>
      <c r="G65" s="305"/>
      <c r="H65" s="147"/>
      <c r="I65" s="280"/>
      <c r="J65" s="133"/>
      <c r="K65" s="305"/>
      <c r="L65" s="314"/>
      <c r="M65" s="305"/>
      <c r="N65" s="305"/>
      <c r="O65" s="147"/>
      <c r="P65" s="308"/>
      <c r="Q65" s="321">
        <f t="shared" ref="Q65:Q107" si="75">IF(P65="ALTA",5,IF(P65="MEDIO ALTA",4,IF(P65="MEDIA",3,IF(P65="MEDIO BAJA",2,IF(P65="BAJA",1,0)))))</f>
        <v>0</v>
      </c>
      <c r="R65" s="308"/>
      <c r="S65" s="321">
        <f t="shared" ref="S65" si="76">IF(R65="ALTO",5,IF(R65="MEDIO-ALTO",4,IF(R65="MEDIO",3,IF(R65="MEDIO-BAJO",2,IF(R65="BAJO",1,0)))))</f>
        <v>0</v>
      </c>
      <c r="T65" s="321">
        <f t="shared" ref="T65" si="77">S65*Q65</f>
        <v>0</v>
      </c>
      <c r="U65" s="95"/>
      <c r="V65" s="95"/>
      <c r="W65" s="95"/>
      <c r="X65" s="95"/>
      <c r="Y65" s="95"/>
    </row>
    <row r="66" spans="1:25" s="97" customFormat="1" hidden="1" x14ac:dyDescent="0.2">
      <c r="A66" s="325"/>
      <c r="B66" s="314"/>
      <c r="C66" s="288"/>
      <c r="D66" s="326"/>
      <c r="E66" s="327"/>
      <c r="F66" s="328"/>
      <c r="G66" s="305"/>
      <c r="H66" s="147"/>
      <c r="I66" s="280"/>
      <c r="J66" s="133"/>
      <c r="K66" s="305"/>
      <c r="L66" s="305"/>
      <c r="M66" s="305"/>
      <c r="N66" s="305"/>
      <c r="O66" s="147"/>
      <c r="P66" s="309"/>
      <c r="Q66" s="322"/>
      <c r="R66" s="309"/>
      <c r="S66" s="322"/>
      <c r="T66" s="322"/>
      <c r="U66" s="95"/>
      <c r="V66" s="95"/>
      <c r="W66" s="95"/>
      <c r="X66" s="95"/>
      <c r="Y66" s="95"/>
    </row>
    <row r="67" spans="1:25" s="97" customFormat="1" hidden="1" x14ac:dyDescent="0.2">
      <c r="A67" s="325"/>
      <c r="B67" s="314"/>
      <c r="C67" s="288"/>
      <c r="D67" s="326"/>
      <c r="E67" s="327"/>
      <c r="F67" s="328"/>
      <c r="G67" s="305"/>
      <c r="H67" s="147"/>
      <c r="I67" s="280"/>
      <c r="J67" s="133"/>
      <c r="K67" s="305"/>
      <c r="L67" s="305"/>
      <c r="M67" s="305"/>
      <c r="N67" s="305"/>
      <c r="O67" s="147"/>
      <c r="P67" s="310"/>
      <c r="Q67" s="324"/>
      <c r="R67" s="310"/>
      <c r="S67" s="324"/>
      <c r="T67" s="324"/>
      <c r="U67" s="95"/>
      <c r="V67" s="95"/>
      <c r="W67" s="95"/>
      <c r="X67" s="95"/>
      <c r="Y67" s="95"/>
    </row>
    <row r="68" spans="1:25" s="97" customFormat="1" hidden="1" x14ac:dyDescent="0.2">
      <c r="A68" s="325">
        <v>20</v>
      </c>
      <c r="B68" s="314"/>
      <c r="C68" s="288"/>
      <c r="D68" s="326" t="e">
        <f>+VLOOKUP(B68,$A$691:$B$730,2,0)</f>
        <v>#N/A</v>
      </c>
      <c r="E68" s="327"/>
      <c r="F68" s="328" t="e">
        <f>IF(E68=$E$661,$F$661,IF(E68=$E$662,$F$662,IF(E68=$E$663,$F$663,IF(E68=$E$664,$F$664,IF(E68=$E$665,$F$665,IF(E68=$E$666,$F$666,IF(E68=$E$667,$F$667,IF(E68=$E$668,$F$668,IF(E68=$E$669,$F$669,IF(E68=$E$670,$F$670,IF(E68=VICERRECTORÍA_ACADÉMICA_,X679,IF(E68=PLANEACIÓN_,X681, IF(E68=IMPACTO,X680,IF(E68=VICERRECTORÍA_ADMINISTRATIVA_FINANCIERA_,X682,IF(E68=_VICERRECTORÍA_RESPONSABILIDAD_SOCIAL_Y_BIENESTAR_UNIVERSITARIO_,X683," ")))))))))))))))</f>
        <v>#VALUE!</v>
      </c>
      <c r="G68" s="305"/>
      <c r="H68" s="147"/>
      <c r="I68" s="280"/>
      <c r="J68" s="133"/>
      <c r="K68" s="305"/>
      <c r="L68" s="314"/>
      <c r="M68" s="305"/>
      <c r="N68" s="305"/>
      <c r="O68" s="147"/>
      <c r="P68" s="308"/>
      <c r="Q68" s="321">
        <f t="shared" ref="Q68:Q110" si="78">IF(P68="ALTA",5,IF(P68="MEDIO ALTA",4,IF(P68="MEDIA",3,IF(P68="MEDIO BAJA",2,IF(P68="BAJA",1,0)))))</f>
        <v>0</v>
      </c>
      <c r="R68" s="308"/>
      <c r="S68" s="321">
        <f t="shared" ref="S68" si="79">IF(R68="ALTO",5,IF(R68="MEDIO-ALTO",4,IF(R68="MEDIO",3,IF(R68="MEDIO-BAJO",2,IF(R68="BAJO",1,0)))))</f>
        <v>0</v>
      </c>
      <c r="T68" s="321">
        <f t="shared" ref="T68" si="80">S68*Q68</f>
        <v>0</v>
      </c>
      <c r="U68" s="95"/>
      <c r="V68" s="95"/>
      <c r="W68" s="95"/>
      <c r="X68" s="95"/>
      <c r="Y68" s="95"/>
    </row>
    <row r="69" spans="1:25" s="97" customFormat="1" hidden="1" x14ac:dyDescent="0.2">
      <c r="A69" s="325"/>
      <c r="B69" s="314"/>
      <c r="C69" s="288"/>
      <c r="D69" s="326"/>
      <c r="E69" s="327"/>
      <c r="F69" s="328"/>
      <c r="G69" s="305"/>
      <c r="H69" s="147"/>
      <c r="I69" s="280"/>
      <c r="J69" s="133"/>
      <c r="K69" s="305"/>
      <c r="L69" s="305"/>
      <c r="M69" s="305"/>
      <c r="N69" s="305"/>
      <c r="O69" s="147"/>
      <c r="P69" s="309"/>
      <c r="Q69" s="322"/>
      <c r="R69" s="309"/>
      <c r="S69" s="322"/>
      <c r="T69" s="322"/>
      <c r="U69" s="95"/>
      <c r="V69" s="95"/>
      <c r="W69" s="95"/>
      <c r="X69" s="95"/>
      <c r="Y69" s="95"/>
    </row>
    <row r="70" spans="1:25" s="97" customFormat="1" hidden="1" x14ac:dyDescent="0.2">
      <c r="A70" s="325"/>
      <c r="B70" s="314"/>
      <c r="C70" s="288"/>
      <c r="D70" s="326"/>
      <c r="E70" s="327"/>
      <c r="F70" s="328"/>
      <c r="G70" s="305"/>
      <c r="H70" s="147"/>
      <c r="I70" s="280"/>
      <c r="J70" s="133"/>
      <c r="K70" s="305"/>
      <c r="L70" s="305"/>
      <c r="M70" s="305"/>
      <c r="N70" s="305"/>
      <c r="O70" s="147"/>
      <c r="P70" s="310"/>
      <c r="Q70" s="324"/>
      <c r="R70" s="310"/>
      <c r="S70" s="324"/>
      <c r="T70" s="324"/>
      <c r="U70" s="95"/>
      <c r="V70" s="95"/>
      <c r="W70" s="95"/>
      <c r="X70" s="95"/>
      <c r="Y70" s="95"/>
    </row>
    <row r="71" spans="1:25" s="97" customFormat="1" hidden="1" x14ac:dyDescent="0.2">
      <c r="A71" s="325">
        <v>21</v>
      </c>
      <c r="B71" s="314"/>
      <c r="C71" s="288"/>
      <c r="D71" s="326" t="e">
        <f>+VLOOKUP(B71,$A$691:$B$730,2,0)</f>
        <v>#N/A</v>
      </c>
      <c r="E71" s="327"/>
      <c r="F71" s="328" t="e">
        <f>IF(E71=$E$661,$F$661,IF(E71=$E$662,$F$662,IF(E71=$E$663,$F$663,IF(E71=$E$664,$F$664,IF(E71=$E$665,$F$665,IF(E71=$E$666,$F$666,IF(E71=$E$667,$F$667,IF(E71=$E$668,$F$668,IF(E71=$E$669,$F$669,IF(E71=$E$670,$F$670,IF(E71=VICERRECTORÍA_ACADÉMICA_,X682,IF(E71=PLANEACIÓN_,X684, IF(E71=IMPACTO,X683,IF(E71=VICERRECTORÍA_ADMINISTRATIVA_FINANCIERA_,X685,IF(E71=_VICERRECTORÍA_RESPONSABILIDAD_SOCIAL_Y_BIENESTAR_UNIVERSITARIO_,X686," ")))))))))))))))</f>
        <v>#VALUE!</v>
      </c>
      <c r="G71" s="305"/>
      <c r="H71" s="147"/>
      <c r="I71" s="280"/>
      <c r="J71" s="133"/>
      <c r="K71" s="305"/>
      <c r="L71" s="314"/>
      <c r="M71" s="305"/>
      <c r="N71" s="305"/>
      <c r="O71" s="147"/>
      <c r="P71" s="308"/>
      <c r="Q71" s="321">
        <f t="shared" ref="Q71:Q113" si="81">IF(P71="ALTA",5,IF(P71="MEDIO ALTA",4,IF(P71="MEDIA",3,IF(P71="MEDIO BAJA",2,IF(P71="BAJA",1,0)))))</f>
        <v>0</v>
      </c>
      <c r="R71" s="308"/>
      <c r="S71" s="321">
        <f t="shared" ref="S71" si="82">IF(R71="ALTO",5,IF(R71="MEDIO-ALTO",4,IF(R71="MEDIO",3,IF(R71="MEDIO-BAJO",2,IF(R71="BAJO",1,0)))))</f>
        <v>0</v>
      </c>
      <c r="T71" s="321">
        <f t="shared" ref="T71" si="83">S71*Q71</f>
        <v>0</v>
      </c>
      <c r="U71" s="95"/>
      <c r="V71" s="95"/>
      <c r="W71" s="95"/>
      <c r="X71" s="95"/>
      <c r="Y71" s="95"/>
    </row>
    <row r="72" spans="1:25" s="97" customFormat="1" hidden="1" x14ac:dyDescent="0.2">
      <c r="A72" s="325"/>
      <c r="B72" s="314"/>
      <c r="C72" s="288"/>
      <c r="D72" s="326"/>
      <c r="E72" s="327"/>
      <c r="F72" s="328"/>
      <c r="G72" s="305"/>
      <c r="H72" s="147"/>
      <c r="I72" s="280"/>
      <c r="J72" s="133"/>
      <c r="K72" s="305"/>
      <c r="L72" s="305"/>
      <c r="M72" s="305"/>
      <c r="N72" s="305"/>
      <c r="O72" s="147"/>
      <c r="P72" s="309"/>
      <c r="Q72" s="322"/>
      <c r="R72" s="309"/>
      <c r="S72" s="322"/>
      <c r="T72" s="322"/>
      <c r="U72" s="95"/>
      <c r="V72" s="95"/>
      <c r="W72" s="95"/>
      <c r="X72" s="95"/>
      <c r="Y72" s="95"/>
    </row>
    <row r="73" spans="1:25" s="97" customFormat="1" hidden="1" x14ac:dyDescent="0.2">
      <c r="A73" s="325"/>
      <c r="B73" s="314"/>
      <c r="C73" s="288"/>
      <c r="D73" s="326"/>
      <c r="E73" s="327"/>
      <c r="F73" s="328"/>
      <c r="G73" s="305"/>
      <c r="H73" s="147"/>
      <c r="I73" s="280"/>
      <c r="J73" s="133"/>
      <c r="K73" s="305"/>
      <c r="L73" s="305"/>
      <c r="M73" s="305"/>
      <c r="N73" s="305"/>
      <c r="O73" s="147"/>
      <c r="P73" s="310"/>
      <c r="Q73" s="324"/>
      <c r="R73" s="310"/>
      <c r="S73" s="324"/>
      <c r="T73" s="324"/>
      <c r="U73" s="95"/>
      <c r="V73" s="95"/>
      <c r="W73" s="95"/>
      <c r="X73" s="95"/>
      <c r="Y73" s="95"/>
    </row>
    <row r="74" spans="1:25" s="97" customFormat="1" hidden="1" x14ac:dyDescent="0.2">
      <c r="A74" s="325">
        <v>22</v>
      </c>
      <c r="B74" s="314"/>
      <c r="C74" s="288"/>
      <c r="D74" s="326" t="e">
        <f>+VLOOKUP(B74,$A$691:$B$730,2,0)</f>
        <v>#N/A</v>
      </c>
      <c r="E74" s="327"/>
      <c r="F74" s="328" t="e">
        <f>IF(E74=$E$661,$F$661,IF(E74=$E$662,$F$662,IF(E74=$E$663,$F$663,IF(E74=$E$664,$F$664,IF(E74=$E$665,$F$665,IF(E74=$E$666,$F$666,IF(E74=$E$667,$F$667,IF(E74=$E$668,$F$668,IF(E74=$E$669,$F$669,IF(E74=$E$670,$F$670,IF(E74=VICERRECTORÍA_ACADÉMICA_,X685,IF(E74=PLANEACIÓN_,X687, IF(E74=IMPACTO,X686,IF(E74=VICERRECTORÍA_ADMINISTRATIVA_FINANCIERA_,X688,IF(E74=_VICERRECTORÍA_RESPONSABILIDAD_SOCIAL_Y_BIENESTAR_UNIVERSITARIO_,X689," ")))))))))))))))</f>
        <v>#VALUE!</v>
      </c>
      <c r="G74" s="305"/>
      <c r="H74" s="147"/>
      <c r="I74" s="280"/>
      <c r="J74" s="133"/>
      <c r="K74" s="305"/>
      <c r="L74" s="314"/>
      <c r="M74" s="305"/>
      <c r="N74" s="305"/>
      <c r="O74" s="147"/>
      <c r="P74" s="308"/>
      <c r="Q74" s="321">
        <f t="shared" ref="Q74:Q116" si="84">IF(P74="ALTA",5,IF(P74="MEDIO ALTA",4,IF(P74="MEDIA",3,IF(P74="MEDIO BAJA",2,IF(P74="BAJA",1,0)))))</f>
        <v>0</v>
      </c>
      <c r="R74" s="308"/>
      <c r="S74" s="321">
        <f t="shared" ref="S74" si="85">IF(R74="ALTO",5,IF(R74="MEDIO-ALTO",4,IF(R74="MEDIO",3,IF(R74="MEDIO-BAJO",2,IF(R74="BAJO",1,0)))))</f>
        <v>0</v>
      </c>
      <c r="T74" s="321">
        <f t="shared" ref="T74" si="86">S74*Q74</f>
        <v>0</v>
      </c>
      <c r="U74" s="95"/>
      <c r="V74" s="95"/>
      <c r="W74" s="95"/>
      <c r="X74" s="95"/>
      <c r="Y74" s="95"/>
    </row>
    <row r="75" spans="1:25" s="97" customFormat="1" hidden="1" x14ac:dyDescent="0.2">
      <c r="A75" s="325"/>
      <c r="B75" s="314"/>
      <c r="C75" s="288"/>
      <c r="D75" s="326"/>
      <c r="E75" s="327"/>
      <c r="F75" s="328"/>
      <c r="G75" s="305"/>
      <c r="H75" s="147"/>
      <c r="I75" s="280"/>
      <c r="J75" s="133"/>
      <c r="K75" s="305"/>
      <c r="L75" s="305"/>
      <c r="M75" s="305"/>
      <c r="N75" s="305"/>
      <c r="O75" s="147"/>
      <c r="P75" s="309"/>
      <c r="Q75" s="322"/>
      <c r="R75" s="309"/>
      <c r="S75" s="322"/>
      <c r="T75" s="322"/>
      <c r="U75" s="95"/>
      <c r="V75" s="95"/>
      <c r="W75" s="95"/>
      <c r="X75" s="95"/>
      <c r="Y75" s="95"/>
    </row>
    <row r="76" spans="1:25" s="97" customFormat="1" hidden="1" x14ac:dyDescent="0.2">
      <c r="A76" s="325"/>
      <c r="B76" s="314"/>
      <c r="C76" s="288"/>
      <c r="D76" s="326"/>
      <c r="E76" s="327"/>
      <c r="F76" s="328"/>
      <c r="G76" s="305"/>
      <c r="H76" s="147"/>
      <c r="I76" s="280"/>
      <c r="J76" s="133"/>
      <c r="K76" s="305"/>
      <c r="L76" s="305"/>
      <c r="M76" s="305"/>
      <c r="N76" s="305"/>
      <c r="O76" s="147"/>
      <c r="P76" s="310"/>
      <c r="Q76" s="324"/>
      <c r="R76" s="310"/>
      <c r="S76" s="324"/>
      <c r="T76" s="324"/>
      <c r="U76" s="95"/>
      <c r="V76" s="95"/>
      <c r="W76" s="95"/>
      <c r="X76" s="95"/>
      <c r="Y76" s="95"/>
    </row>
    <row r="77" spans="1:25" s="97" customFormat="1" hidden="1" x14ac:dyDescent="0.2">
      <c r="A77" s="325">
        <v>23</v>
      </c>
      <c r="B77" s="314"/>
      <c r="C77" s="288"/>
      <c r="D77" s="326" t="e">
        <f>+VLOOKUP(B77,$A$691:$B$730,2,0)</f>
        <v>#N/A</v>
      </c>
      <c r="E77" s="327"/>
      <c r="F77" s="328" t="e">
        <f>IF(E77=$E$661,$F$661,IF(E77=$E$662,$F$662,IF(E77=$E$663,$F$663,IF(E77=$E$664,$F$664,IF(E77=$E$665,$F$665,IF(E77=$E$666,$F$666,IF(E77=$E$667,$F$667,IF(E77=$E$668,$F$668,IF(E77=$E$669,$F$669,IF(E77=$E$670,$F$670,IF(E77=VICERRECTORÍA_ACADÉMICA_,X688,IF(E77=PLANEACIÓN_,X690, IF(E77=IMPACTO,X689,IF(E77=VICERRECTORÍA_ADMINISTRATIVA_FINANCIERA_,X691,IF(E77=_VICERRECTORÍA_RESPONSABILIDAD_SOCIAL_Y_BIENESTAR_UNIVERSITARIO_,X692," ")))))))))))))))</f>
        <v>#VALUE!</v>
      </c>
      <c r="G77" s="305"/>
      <c r="H77" s="147"/>
      <c r="I77" s="280"/>
      <c r="J77" s="133"/>
      <c r="K77" s="305"/>
      <c r="L77" s="314"/>
      <c r="M77" s="305"/>
      <c r="N77" s="305"/>
      <c r="O77" s="147"/>
      <c r="P77" s="308"/>
      <c r="Q77" s="321">
        <f t="shared" ref="Q77:Q119" si="87">IF(P77="ALTA",5,IF(P77="MEDIO ALTA",4,IF(P77="MEDIA",3,IF(P77="MEDIO BAJA",2,IF(P77="BAJA",1,0)))))</f>
        <v>0</v>
      </c>
      <c r="R77" s="308"/>
      <c r="S77" s="321">
        <f t="shared" ref="S77" si="88">IF(R77="ALTO",5,IF(R77="MEDIO-ALTO",4,IF(R77="MEDIO",3,IF(R77="MEDIO-BAJO",2,IF(R77="BAJO",1,0)))))</f>
        <v>0</v>
      </c>
      <c r="T77" s="321">
        <f t="shared" ref="T77" si="89">S77*Q77</f>
        <v>0</v>
      </c>
      <c r="U77" s="95"/>
      <c r="V77" s="95"/>
      <c r="W77" s="95"/>
      <c r="X77" s="95"/>
      <c r="Y77" s="95"/>
    </row>
    <row r="78" spans="1:25" s="97" customFormat="1" hidden="1" x14ac:dyDescent="0.2">
      <c r="A78" s="325"/>
      <c r="B78" s="314"/>
      <c r="C78" s="288"/>
      <c r="D78" s="326"/>
      <c r="E78" s="327"/>
      <c r="F78" s="328"/>
      <c r="G78" s="305"/>
      <c r="H78" s="147"/>
      <c r="I78" s="280"/>
      <c r="J78" s="133"/>
      <c r="K78" s="305"/>
      <c r="L78" s="305"/>
      <c r="M78" s="305"/>
      <c r="N78" s="305"/>
      <c r="O78" s="147"/>
      <c r="P78" s="309"/>
      <c r="Q78" s="322"/>
      <c r="R78" s="309"/>
      <c r="S78" s="322"/>
      <c r="T78" s="322"/>
      <c r="U78" s="95"/>
      <c r="V78" s="95"/>
      <c r="W78" s="95"/>
      <c r="X78" s="95"/>
      <c r="Y78" s="95"/>
    </row>
    <row r="79" spans="1:25" s="97" customFormat="1" hidden="1" x14ac:dyDescent="0.2">
      <c r="A79" s="325"/>
      <c r="B79" s="314"/>
      <c r="C79" s="288"/>
      <c r="D79" s="326"/>
      <c r="E79" s="327"/>
      <c r="F79" s="328"/>
      <c r="G79" s="305"/>
      <c r="H79" s="147"/>
      <c r="I79" s="280"/>
      <c r="J79" s="133"/>
      <c r="K79" s="305"/>
      <c r="L79" s="305"/>
      <c r="M79" s="305"/>
      <c r="N79" s="305"/>
      <c r="O79" s="147"/>
      <c r="P79" s="310"/>
      <c r="Q79" s="324"/>
      <c r="R79" s="310"/>
      <c r="S79" s="324"/>
      <c r="T79" s="324"/>
      <c r="U79" s="95"/>
      <c r="V79" s="95"/>
      <c r="W79" s="95"/>
      <c r="X79" s="95"/>
      <c r="Y79" s="95"/>
    </row>
    <row r="80" spans="1:25" s="97" customFormat="1" hidden="1" x14ac:dyDescent="0.2">
      <c r="A80" s="325">
        <v>24</v>
      </c>
      <c r="B80" s="314"/>
      <c r="C80" s="288"/>
      <c r="D80" s="326" t="e">
        <f>+VLOOKUP(B80,$A$691:$B$730,2,0)</f>
        <v>#N/A</v>
      </c>
      <c r="E80" s="327"/>
      <c r="F80" s="328" t="e">
        <f>IF(E80=$E$661,$F$661,IF(E80=$E$662,$F$662,IF(E80=$E$663,$F$663,IF(E80=$E$664,$F$664,IF(E80=$E$665,$F$665,IF(E80=$E$666,$F$666,IF(E80=$E$667,$F$667,IF(E80=$E$668,$F$668,IF(E80=$E$669,$F$669,IF(E80=$E$670,$F$670,IF(E80=VICERRECTORÍA_ACADÉMICA_,X691,IF(E80=PLANEACIÓN_,X693, IF(E80=IMPACTO,X692,IF(E80=VICERRECTORÍA_ADMINISTRATIVA_FINANCIERA_,X694,IF(E80=_VICERRECTORÍA_RESPONSABILIDAD_SOCIAL_Y_BIENESTAR_UNIVERSITARIO_,X695," ")))))))))))))))</f>
        <v>#VALUE!</v>
      </c>
      <c r="G80" s="305"/>
      <c r="H80" s="147"/>
      <c r="I80" s="280"/>
      <c r="J80" s="133"/>
      <c r="K80" s="305"/>
      <c r="L80" s="314"/>
      <c r="M80" s="305"/>
      <c r="N80" s="305"/>
      <c r="O80" s="147"/>
      <c r="P80" s="308"/>
      <c r="Q80" s="321">
        <f t="shared" ref="Q80:Q122" si="90">IF(P80="ALTA",5,IF(P80="MEDIO ALTA",4,IF(P80="MEDIA",3,IF(P80="MEDIO BAJA",2,IF(P80="BAJA",1,0)))))</f>
        <v>0</v>
      </c>
      <c r="R80" s="308"/>
      <c r="S80" s="321">
        <f t="shared" ref="S80" si="91">IF(R80="ALTO",5,IF(R80="MEDIO-ALTO",4,IF(R80="MEDIO",3,IF(R80="MEDIO-BAJO",2,IF(R80="BAJO",1,0)))))</f>
        <v>0</v>
      </c>
      <c r="T80" s="321">
        <f t="shared" ref="T80" si="92">S80*Q80</f>
        <v>0</v>
      </c>
      <c r="U80" s="95"/>
      <c r="V80" s="95"/>
      <c r="W80" s="95"/>
      <c r="X80" s="95"/>
      <c r="Y80" s="95"/>
    </row>
    <row r="81" spans="1:25" s="97" customFormat="1" hidden="1" x14ac:dyDescent="0.2">
      <c r="A81" s="325"/>
      <c r="B81" s="314"/>
      <c r="C81" s="288"/>
      <c r="D81" s="326"/>
      <c r="E81" s="327"/>
      <c r="F81" s="328"/>
      <c r="G81" s="305"/>
      <c r="H81" s="147"/>
      <c r="I81" s="280"/>
      <c r="J81" s="133"/>
      <c r="K81" s="305"/>
      <c r="L81" s="305"/>
      <c r="M81" s="305"/>
      <c r="N81" s="305"/>
      <c r="O81" s="147"/>
      <c r="P81" s="309"/>
      <c r="Q81" s="322"/>
      <c r="R81" s="309"/>
      <c r="S81" s="322"/>
      <c r="T81" s="322"/>
      <c r="U81" s="95"/>
      <c r="V81" s="95"/>
      <c r="W81" s="95"/>
      <c r="X81" s="95"/>
      <c r="Y81" s="95"/>
    </row>
    <row r="82" spans="1:25" s="97" customFormat="1" hidden="1" x14ac:dyDescent="0.2">
      <c r="A82" s="325"/>
      <c r="B82" s="314"/>
      <c r="C82" s="288"/>
      <c r="D82" s="326"/>
      <c r="E82" s="327"/>
      <c r="F82" s="328"/>
      <c r="G82" s="305"/>
      <c r="H82" s="147"/>
      <c r="I82" s="280"/>
      <c r="J82" s="133"/>
      <c r="K82" s="305"/>
      <c r="L82" s="305"/>
      <c r="M82" s="305"/>
      <c r="N82" s="305"/>
      <c r="O82" s="147"/>
      <c r="P82" s="310"/>
      <c r="Q82" s="324"/>
      <c r="R82" s="310"/>
      <c r="S82" s="324"/>
      <c r="T82" s="324"/>
      <c r="U82" s="95"/>
      <c r="V82" s="95"/>
      <c r="W82" s="95"/>
      <c r="X82" s="95"/>
      <c r="Y82" s="95"/>
    </row>
    <row r="83" spans="1:25" s="97" customFormat="1" hidden="1" x14ac:dyDescent="0.2">
      <c r="A83" s="325">
        <v>25</v>
      </c>
      <c r="B83" s="314"/>
      <c r="C83" s="288"/>
      <c r="D83" s="326" t="e">
        <f>+VLOOKUP(B83,$A$691:$B$730,2,0)</f>
        <v>#N/A</v>
      </c>
      <c r="E83" s="327"/>
      <c r="F83" s="328" t="e">
        <f>IF(E83=$E$661,$F$661,IF(E83=$E$662,$F$662,IF(E83=$E$663,$F$663,IF(E83=$E$664,$F$664,IF(E83=$E$665,$F$665,IF(E83=$E$666,$F$666,IF(E83=$E$667,$F$667,IF(E83=$E$668,$F$668,IF(E83=$E$669,$F$669,IF(E83=$E$670,$F$670,IF(E83=VICERRECTORÍA_ACADÉMICA_,X694,IF(E83=PLANEACIÓN_,W696, IF(E83=IMPACTO,X695,IF(E83=VICERRECTORÍA_ADMINISTRATIVA_FINANCIERA_,W697,IF(E83=_VICERRECTORÍA_RESPONSABILIDAD_SOCIAL_Y_BIENESTAR_UNIVERSITARIO_,W698," ")))))))))))))))</f>
        <v>#VALUE!</v>
      </c>
      <c r="G83" s="305"/>
      <c r="H83" s="147"/>
      <c r="I83" s="280"/>
      <c r="J83" s="133"/>
      <c r="K83" s="305"/>
      <c r="L83" s="314"/>
      <c r="M83" s="305"/>
      <c r="N83" s="305"/>
      <c r="O83" s="147"/>
      <c r="P83" s="308"/>
      <c r="Q83" s="321">
        <f t="shared" ref="Q83:Q125" si="93">IF(P83="ALTA",5,IF(P83="MEDIO ALTA",4,IF(P83="MEDIA",3,IF(P83="MEDIO BAJA",2,IF(P83="BAJA",1,0)))))</f>
        <v>0</v>
      </c>
      <c r="R83" s="308"/>
      <c r="S83" s="321">
        <f t="shared" ref="S83" si="94">IF(R83="ALTO",5,IF(R83="MEDIO-ALTO",4,IF(R83="MEDIO",3,IF(R83="MEDIO-BAJO",2,IF(R83="BAJO",1,0)))))</f>
        <v>0</v>
      </c>
      <c r="T83" s="321">
        <f t="shared" ref="T83" si="95">S83*Q83</f>
        <v>0</v>
      </c>
      <c r="U83" s="95"/>
      <c r="V83" s="95"/>
      <c r="W83" s="95"/>
      <c r="X83" s="95"/>
      <c r="Y83" s="95"/>
    </row>
    <row r="84" spans="1:25" s="97" customFormat="1" hidden="1" x14ac:dyDescent="0.2">
      <c r="A84" s="325"/>
      <c r="B84" s="314"/>
      <c r="C84" s="288"/>
      <c r="D84" s="326"/>
      <c r="E84" s="327"/>
      <c r="F84" s="328"/>
      <c r="G84" s="305"/>
      <c r="H84" s="147"/>
      <c r="I84" s="280"/>
      <c r="J84" s="133"/>
      <c r="K84" s="305"/>
      <c r="L84" s="305"/>
      <c r="M84" s="305"/>
      <c r="N84" s="305"/>
      <c r="O84" s="147"/>
      <c r="P84" s="309"/>
      <c r="Q84" s="322"/>
      <c r="R84" s="309"/>
      <c r="S84" s="322"/>
      <c r="T84" s="322"/>
      <c r="U84" s="95"/>
      <c r="V84" s="95"/>
      <c r="W84" s="95"/>
      <c r="X84" s="95"/>
      <c r="Y84" s="95"/>
    </row>
    <row r="85" spans="1:25" s="97" customFormat="1" hidden="1" x14ac:dyDescent="0.2">
      <c r="A85" s="325"/>
      <c r="B85" s="314"/>
      <c r="C85" s="288"/>
      <c r="D85" s="326"/>
      <c r="E85" s="327"/>
      <c r="F85" s="328"/>
      <c r="G85" s="305"/>
      <c r="H85" s="147"/>
      <c r="I85" s="280"/>
      <c r="J85" s="133"/>
      <c r="K85" s="305"/>
      <c r="L85" s="305"/>
      <c r="M85" s="305"/>
      <c r="N85" s="305"/>
      <c r="O85" s="147"/>
      <c r="P85" s="310"/>
      <c r="Q85" s="324"/>
      <c r="R85" s="310"/>
      <c r="S85" s="324"/>
      <c r="T85" s="324"/>
      <c r="U85" s="95"/>
      <c r="V85" s="95"/>
      <c r="W85" s="95"/>
      <c r="X85" s="95"/>
      <c r="Y85" s="95"/>
    </row>
    <row r="86" spans="1:25" s="97" customFormat="1" hidden="1" x14ac:dyDescent="0.2">
      <c r="A86" s="325">
        <v>26</v>
      </c>
      <c r="B86" s="314"/>
      <c r="C86" s="288"/>
      <c r="D86" s="326" t="e">
        <f>+VLOOKUP(B86,$A$691:$B$730,2,0)</f>
        <v>#N/A</v>
      </c>
      <c r="E86" s="327"/>
      <c r="F86" s="328" t="e">
        <f>IF(E86=$E$661,$F$661,IF(E86=$E$662,$F$662,IF(E86=$E$663,$F$663,IF(E86=$E$664,$F$664,IF(E86=$E$665,$F$665,IF(E86=$E$666,$F$666,IF(E86=$E$667,$F$667,IF(E86=$E$668,$F$668,IF(E86=$E$669,$F$669,IF(E86=$E$670,$F$670,IF(E86=VICERRECTORÍA_ACADÉMICA_,W697,IF(E86=PLANEACIÓN_,W699, IF(E86=IMPACTO,W698,IF(E86=VICERRECTORÍA_ADMINISTRATIVA_FINANCIERA_,W700,IF(E86=_VICERRECTORÍA_RESPONSABILIDAD_SOCIAL_Y_BIENESTAR_UNIVERSITARIO_,W701," ")))))))))))))))</f>
        <v>#VALUE!</v>
      </c>
      <c r="G86" s="305"/>
      <c r="H86" s="147"/>
      <c r="I86" s="280"/>
      <c r="J86" s="133"/>
      <c r="K86" s="305"/>
      <c r="L86" s="314"/>
      <c r="M86" s="305"/>
      <c r="N86" s="305"/>
      <c r="O86" s="147"/>
      <c r="P86" s="308"/>
      <c r="Q86" s="321">
        <f t="shared" ref="Q86:Q128" si="96">IF(P86="ALTA",5,IF(P86="MEDIO ALTA",4,IF(P86="MEDIA",3,IF(P86="MEDIO BAJA",2,IF(P86="BAJA",1,0)))))</f>
        <v>0</v>
      </c>
      <c r="R86" s="308"/>
      <c r="S86" s="321">
        <f t="shared" ref="S86" si="97">IF(R86="ALTO",5,IF(R86="MEDIO-ALTO",4,IF(R86="MEDIO",3,IF(R86="MEDIO-BAJO",2,IF(R86="BAJO",1,0)))))</f>
        <v>0</v>
      </c>
      <c r="T86" s="321">
        <f t="shared" ref="T86" si="98">S86*Q86</f>
        <v>0</v>
      </c>
      <c r="U86" s="95"/>
      <c r="V86" s="95"/>
      <c r="W86" s="95"/>
      <c r="X86" s="95"/>
      <c r="Y86" s="95"/>
    </row>
    <row r="87" spans="1:25" s="97" customFormat="1" hidden="1" x14ac:dyDescent="0.2">
      <c r="A87" s="325"/>
      <c r="B87" s="314"/>
      <c r="C87" s="288"/>
      <c r="D87" s="326"/>
      <c r="E87" s="327"/>
      <c r="F87" s="328"/>
      <c r="G87" s="305"/>
      <c r="H87" s="147"/>
      <c r="I87" s="280"/>
      <c r="J87" s="133"/>
      <c r="K87" s="305"/>
      <c r="L87" s="305"/>
      <c r="M87" s="305"/>
      <c r="N87" s="305"/>
      <c r="O87" s="147"/>
      <c r="P87" s="309"/>
      <c r="Q87" s="322"/>
      <c r="R87" s="309"/>
      <c r="S87" s="322"/>
      <c r="T87" s="322"/>
      <c r="U87" s="95"/>
      <c r="V87" s="95"/>
      <c r="W87" s="95"/>
      <c r="X87" s="95"/>
      <c r="Y87" s="95"/>
    </row>
    <row r="88" spans="1:25" s="97" customFormat="1" hidden="1" x14ac:dyDescent="0.2">
      <c r="A88" s="325"/>
      <c r="B88" s="314"/>
      <c r="C88" s="288"/>
      <c r="D88" s="326"/>
      <c r="E88" s="327"/>
      <c r="F88" s="328"/>
      <c r="G88" s="305"/>
      <c r="H88" s="147"/>
      <c r="I88" s="280"/>
      <c r="J88" s="133"/>
      <c r="K88" s="305"/>
      <c r="L88" s="305"/>
      <c r="M88" s="305"/>
      <c r="N88" s="305"/>
      <c r="O88" s="147"/>
      <c r="P88" s="310"/>
      <c r="Q88" s="324"/>
      <c r="R88" s="310"/>
      <c r="S88" s="324"/>
      <c r="T88" s="324"/>
      <c r="U88" s="95"/>
      <c r="V88" s="95"/>
      <c r="W88" s="95"/>
      <c r="X88" s="95"/>
      <c r="Y88" s="95"/>
    </row>
    <row r="89" spans="1:25" s="97" customFormat="1" hidden="1" x14ac:dyDescent="0.2">
      <c r="A89" s="325">
        <v>27</v>
      </c>
      <c r="B89" s="314"/>
      <c r="C89" s="288"/>
      <c r="D89" s="326" t="e">
        <f>+VLOOKUP(B89,$A$691:$B$730,2,0)</f>
        <v>#N/A</v>
      </c>
      <c r="E89" s="327"/>
      <c r="F89" s="328" t="e">
        <f>IF(E89=$E$661,$F$661,IF(E89=$E$662,$F$662,IF(E89=$E$663,$F$663,IF(E89=$E$664,$F$664,IF(E89=$E$665,$F$665,IF(E89=$E$666,$F$666,IF(E89=$E$667,$F$667,IF(E89=$E$668,$F$668,IF(E89=$E$669,$F$669,IF(E89=$E$670,$F$670,IF(E89=VICERRECTORÍA_ACADÉMICA_,W700,IF(E89=PLANEACIÓN_,W702, IF(E89=IMPACTO,W701,IF(E89=VICERRECTORÍA_ADMINISTRATIVA_FINANCIERA_,W703,IF(E89=_VICERRECTORÍA_RESPONSABILIDAD_SOCIAL_Y_BIENESTAR_UNIVERSITARIO_,W704," ")))))))))))))))</f>
        <v>#VALUE!</v>
      </c>
      <c r="G89" s="305"/>
      <c r="H89" s="147"/>
      <c r="I89" s="280"/>
      <c r="J89" s="133"/>
      <c r="K89" s="305"/>
      <c r="L89" s="314"/>
      <c r="M89" s="305"/>
      <c r="N89" s="305"/>
      <c r="O89" s="147"/>
      <c r="P89" s="308"/>
      <c r="Q89" s="321">
        <f t="shared" ref="Q89:Q131" si="99">IF(P89="ALTA",5,IF(P89="MEDIO ALTA",4,IF(P89="MEDIA",3,IF(P89="MEDIO BAJA",2,IF(P89="BAJA",1,0)))))</f>
        <v>0</v>
      </c>
      <c r="R89" s="308"/>
      <c r="S89" s="321">
        <f t="shared" ref="S89" si="100">IF(R89="ALTO",5,IF(R89="MEDIO-ALTO",4,IF(R89="MEDIO",3,IF(R89="MEDIO-BAJO",2,IF(R89="BAJO",1,0)))))</f>
        <v>0</v>
      </c>
      <c r="T89" s="321">
        <f t="shared" ref="T89" si="101">S89*Q89</f>
        <v>0</v>
      </c>
      <c r="U89" s="95"/>
      <c r="V89" s="95"/>
      <c r="W89" s="95"/>
      <c r="X89" s="95"/>
      <c r="Y89" s="95"/>
    </row>
    <row r="90" spans="1:25" s="97" customFormat="1" hidden="1" x14ac:dyDescent="0.2">
      <c r="A90" s="325"/>
      <c r="B90" s="314"/>
      <c r="C90" s="288"/>
      <c r="D90" s="326"/>
      <c r="E90" s="327"/>
      <c r="F90" s="328"/>
      <c r="G90" s="305"/>
      <c r="H90" s="147"/>
      <c r="I90" s="280"/>
      <c r="J90" s="133"/>
      <c r="K90" s="305"/>
      <c r="L90" s="305"/>
      <c r="M90" s="305"/>
      <c r="N90" s="305"/>
      <c r="O90" s="147"/>
      <c r="P90" s="309"/>
      <c r="Q90" s="322"/>
      <c r="R90" s="309"/>
      <c r="S90" s="322"/>
      <c r="T90" s="322"/>
      <c r="U90" s="95"/>
      <c r="V90" s="95"/>
      <c r="W90" s="95"/>
      <c r="X90" s="95"/>
      <c r="Y90" s="95"/>
    </row>
    <row r="91" spans="1:25" s="97" customFormat="1" hidden="1" x14ac:dyDescent="0.2">
      <c r="A91" s="325"/>
      <c r="B91" s="314"/>
      <c r="C91" s="288"/>
      <c r="D91" s="326"/>
      <c r="E91" s="327"/>
      <c r="F91" s="328"/>
      <c r="G91" s="305"/>
      <c r="H91" s="147"/>
      <c r="I91" s="280"/>
      <c r="J91" s="133"/>
      <c r="K91" s="305"/>
      <c r="L91" s="305"/>
      <c r="M91" s="305"/>
      <c r="N91" s="305"/>
      <c r="O91" s="147"/>
      <c r="P91" s="310"/>
      <c r="Q91" s="324"/>
      <c r="R91" s="310"/>
      <c r="S91" s="324"/>
      <c r="T91" s="324"/>
      <c r="U91" s="95"/>
      <c r="V91" s="95"/>
      <c r="W91" s="95"/>
      <c r="X91" s="95"/>
      <c r="Y91" s="95"/>
    </row>
    <row r="92" spans="1:25" s="97" customFormat="1" hidden="1" x14ac:dyDescent="0.2">
      <c r="A92" s="325">
        <v>28</v>
      </c>
      <c r="B92" s="314"/>
      <c r="C92" s="288"/>
      <c r="D92" s="326" t="e">
        <f>+VLOOKUP(B92,$A$691:$B$730,2,0)</f>
        <v>#N/A</v>
      </c>
      <c r="E92" s="327"/>
      <c r="F92" s="328" t="e">
        <f>IF(E92=$E$661,$F$661,IF(E92=$E$662,$F$662,IF(E92=$E$663,$F$663,IF(E92=$E$664,$F$664,IF(E92=$E$665,$F$665,IF(E92=$E$666,$F$666,IF(E92=$E$667,$F$667,IF(E92=$E$668,$F$668,IF(E92=$E$669,$F$669,IF(E92=$E$670,$F$670,IF(E92=VICERRECTORÍA_ACADÉMICA_,W703,IF(E92=PLANEACIÓN_,W705, IF(E92=IMPACTO,W704,IF(E92=VICERRECTORÍA_ADMINISTRATIVA_FINANCIERA_,W706,IF(E92=_VICERRECTORÍA_RESPONSABILIDAD_SOCIAL_Y_BIENESTAR_UNIVERSITARIO_,W707," ")))))))))))))))</f>
        <v>#VALUE!</v>
      </c>
      <c r="G92" s="305"/>
      <c r="H92" s="147"/>
      <c r="I92" s="280"/>
      <c r="J92" s="133"/>
      <c r="K92" s="305"/>
      <c r="L92" s="314"/>
      <c r="M92" s="305"/>
      <c r="N92" s="305"/>
      <c r="O92" s="147"/>
      <c r="P92" s="308"/>
      <c r="Q92" s="321">
        <f t="shared" ref="Q92:Q134" si="102">IF(P92="ALTA",5,IF(P92="MEDIO ALTA",4,IF(P92="MEDIA",3,IF(P92="MEDIO BAJA",2,IF(P92="BAJA",1,0)))))</f>
        <v>0</v>
      </c>
      <c r="R92" s="308"/>
      <c r="S92" s="321">
        <f t="shared" ref="S92" si="103">IF(R92="ALTO",5,IF(R92="MEDIO-ALTO",4,IF(R92="MEDIO",3,IF(R92="MEDIO-BAJO",2,IF(R92="BAJO",1,0)))))</f>
        <v>0</v>
      </c>
      <c r="T92" s="321">
        <f t="shared" ref="T92" si="104">S92*Q92</f>
        <v>0</v>
      </c>
      <c r="U92" s="95"/>
      <c r="V92" s="95"/>
      <c r="W92" s="95"/>
      <c r="X92" s="95"/>
      <c r="Y92" s="95"/>
    </row>
    <row r="93" spans="1:25" s="97" customFormat="1" hidden="1" x14ac:dyDescent="0.2">
      <c r="A93" s="325"/>
      <c r="B93" s="314"/>
      <c r="C93" s="288"/>
      <c r="D93" s="326"/>
      <c r="E93" s="327"/>
      <c r="F93" s="328"/>
      <c r="G93" s="305"/>
      <c r="H93" s="147"/>
      <c r="I93" s="280"/>
      <c r="J93" s="133"/>
      <c r="K93" s="305"/>
      <c r="L93" s="305"/>
      <c r="M93" s="305"/>
      <c r="N93" s="305"/>
      <c r="O93" s="147"/>
      <c r="P93" s="309"/>
      <c r="Q93" s="322"/>
      <c r="R93" s="309"/>
      <c r="S93" s="322"/>
      <c r="T93" s="322"/>
      <c r="U93" s="95"/>
      <c r="V93" s="95"/>
      <c r="W93" s="95"/>
      <c r="X93" s="95"/>
      <c r="Y93" s="95"/>
    </row>
    <row r="94" spans="1:25" s="97" customFormat="1" hidden="1" x14ac:dyDescent="0.2">
      <c r="A94" s="325"/>
      <c r="B94" s="314"/>
      <c r="C94" s="288"/>
      <c r="D94" s="326"/>
      <c r="E94" s="327"/>
      <c r="F94" s="328"/>
      <c r="G94" s="305"/>
      <c r="H94" s="147"/>
      <c r="I94" s="280"/>
      <c r="J94" s="133"/>
      <c r="K94" s="305"/>
      <c r="L94" s="305"/>
      <c r="M94" s="305"/>
      <c r="N94" s="305"/>
      <c r="O94" s="147"/>
      <c r="P94" s="310"/>
      <c r="Q94" s="324"/>
      <c r="R94" s="310"/>
      <c r="S94" s="324"/>
      <c r="T94" s="324"/>
      <c r="U94" s="95"/>
      <c r="V94" s="95"/>
      <c r="W94" s="95"/>
      <c r="X94" s="95"/>
      <c r="Y94" s="95"/>
    </row>
    <row r="95" spans="1:25" s="97" customFormat="1" hidden="1" x14ac:dyDescent="0.2">
      <c r="A95" s="325">
        <v>29</v>
      </c>
      <c r="B95" s="314"/>
      <c r="C95" s="288"/>
      <c r="D95" s="326" t="e">
        <f>+VLOOKUP(B95,$A$691:$B$730,2,0)</f>
        <v>#N/A</v>
      </c>
      <c r="E95" s="327"/>
      <c r="F95" s="328" t="e">
        <f>IF(E95=$E$661,$F$661,IF(E95=$E$662,$F$662,IF(E95=$E$663,$F$663,IF(E95=$E$664,$F$664,IF(E95=$E$665,$F$665,IF(E95=$E$666,$F$666,IF(E95=$E$667,$F$667,IF(E95=$E$668,$F$668,IF(E95=$E$669,$F$669,IF(E95=$E$670,$F$670,IF(E95=VICERRECTORÍA_ACADÉMICA_,W706,IF(E95=PLANEACIÓN_,W708, IF(E95=IMPACTO,W707,IF(E95=VICERRECTORÍA_ADMINISTRATIVA_FINANCIERA_,W709,IF(E95=_VICERRECTORÍA_RESPONSABILIDAD_SOCIAL_Y_BIENESTAR_UNIVERSITARIO_,W710," ")))))))))))))))</f>
        <v>#VALUE!</v>
      </c>
      <c r="G95" s="305"/>
      <c r="H95" s="147"/>
      <c r="I95" s="280"/>
      <c r="J95" s="133"/>
      <c r="K95" s="305"/>
      <c r="L95" s="314"/>
      <c r="M95" s="305"/>
      <c r="N95" s="305"/>
      <c r="O95" s="147"/>
      <c r="P95" s="308"/>
      <c r="Q95" s="321">
        <f t="shared" si="62"/>
        <v>0</v>
      </c>
      <c r="R95" s="308"/>
      <c r="S95" s="321">
        <f t="shared" ref="S95" si="105">IF(R95="ALTO",5,IF(R95="MEDIO-ALTO",4,IF(R95="MEDIO",3,IF(R95="MEDIO-BAJO",2,IF(R95="BAJO",1,0)))))</f>
        <v>0</v>
      </c>
      <c r="T95" s="321">
        <f t="shared" ref="T95" si="106">S95*Q95</f>
        <v>0</v>
      </c>
      <c r="U95" s="95"/>
      <c r="V95" s="95"/>
      <c r="W95" s="95"/>
      <c r="X95" s="95"/>
      <c r="Y95" s="95"/>
    </row>
    <row r="96" spans="1:25" s="97" customFormat="1" hidden="1" x14ac:dyDescent="0.2">
      <c r="A96" s="325"/>
      <c r="B96" s="314"/>
      <c r="C96" s="288"/>
      <c r="D96" s="326"/>
      <c r="E96" s="327"/>
      <c r="F96" s="328"/>
      <c r="G96" s="305"/>
      <c r="H96" s="147"/>
      <c r="I96" s="280"/>
      <c r="J96" s="133"/>
      <c r="K96" s="305"/>
      <c r="L96" s="305"/>
      <c r="M96" s="305"/>
      <c r="N96" s="305"/>
      <c r="O96" s="147"/>
      <c r="P96" s="309"/>
      <c r="Q96" s="322"/>
      <c r="R96" s="309"/>
      <c r="S96" s="322"/>
      <c r="T96" s="322"/>
      <c r="U96" s="95"/>
      <c r="V96" s="95"/>
      <c r="W96" s="95"/>
      <c r="X96" s="95"/>
      <c r="Y96" s="95"/>
    </row>
    <row r="97" spans="1:25" s="97" customFormat="1" hidden="1" x14ac:dyDescent="0.2">
      <c r="A97" s="325"/>
      <c r="B97" s="314"/>
      <c r="C97" s="288"/>
      <c r="D97" s="326"/>
      <c r="E97" s="327"/>
      <c r="F97" s="328"/>
      <c r="G97" s="305"/>
      <c r="H97" s="147"/>
      <c r="I97" s="280"/>
      <c r="J97" s="133"/>
      <c r="K97" s="305"/>
      <c r="L97" s="305"/>
      <c r="M97" s="305"/>
      <c r="N97" s="305"/>
      <c r="O97" s="147"/>
      <c r="P97" s="310"/>
      <c r="Q97" s="324"/>
      <c r="R97" s="310"/>
      <c r="S97" s="324"/>
      <c r="T97" s="324"/>
      <c r="U97" s="95"/>
      <c r="V97" s="95"/>
      <c r="W97" s="95"/>
      <c r="X97" s="95"/>
      <c r="Y97" s="95"/>
    </row>
    <row r="98" spans="1:25" s="97" customFormat="1" hidden="1" x14ac:dyDescent="0.2">
      <c r="A98" s="325">
        <v>30</v>
      </c>
      <c r="B98" s="314"/>
      <c r="C98" s="288"/>
      <c r="D98" s="326" t="e">
        <f>+VLOOKUP(B98,$A$691:$B$730,2,0)</f>
        <v>#N/A</v>
      </c>
      <c r="E98" s="327"/>
      <c r="F98" s="328" t="e">
        <f>IF(E98=$E$661,$F$661,IF(E98=$E$662,$F$662,IF(E98=$E$663,$F$663,IF(E98=$E$664,$F$664,IF(E98=$E$665,$F$665,IF(E98=$E$666,$F$666,IF(E98=$E$667,$F$667,IF(E98=$E$668,$F$668,IF(E98=$E$669,$F$669,IF(E98=$E$670,$F$670,IF(E98=VICERRECTORÍA_ACADÉMICA_,W709,IF(E98=PLANEACIÓN_,W711, IF(E98=IMPACTO,W710,IF(E98=VICERRECTORÍA_ADMINISTRATIVA_FINANCIERA_,W712,IF(E98=_VICERRECTORÍA_RESPONSABILIDAD_SOCIAL_Y_BIENESTAR_UNIVERSITARIO_,W713," ")))))))))))))))</f>
        <v>#VALUE!</v>
      </c>
      <c r="G98" s="305"/>
      <c r="H98" s="147"/>
      <c r="I98" s="280"/>
      <c r="J98" s="133"/>
      <c r="K98" s="305"/>
      <c r="L98" s="314"/>
      <c r="M98" s="305"/>
      <c r="N98" s="305"/>
      <c r="O98" s="147"/>
      <c r="P98" s="308"/>
      <c r="Q98" s="321">
        <f t="shared" si="66"/>
        <v>0</v>
      </c>
      <c r="R98" s="308"/>
      <c r="S98" s="321">
        <f t="shared" ref="S98" si="107">IF(R98="ALTO",5,IF(R98="MEDIO-ALTO",4,IF(R98="MEDIO",3,IF(R98="MEDIO-BAJO",2,IF(R98="BAJO",1,0)))))</f>
        <v>0</v>
      </c>
      <c r="T98" s="321">
        <f t="shared" ref="T98" si="108">S98*Q98</f>
        <v>0</v>
      </c>
      <c r="U98" s="95"/>
      <c r="V98" s="95"/>
      <c r="W98" s="95"/>
      <c r="X98" s="95"/>
      <c r="Y98" s="95"/>
    </row>
    <row r="99" spans="1:25" s="97" customFormat="1" hidden="1" x14ac:dyDescent="0.2">
      <c r="A99" s="325"/>
      <c r="B99" s="314"/>
      <c r="C99" s="288"/>
      <c r="D99" s="326"/>
      <c r="E99" s="327"/>
      <c r="F99" s="328"/>
      <c r="G99" s="305"/>
      <c r="H99" s="147"/>
      <c r="I99" s="280"/>
      <c r="J99" s="133"/>
      <c r="K99" s="305"/>
      <c r="L99" s="305"/>
      <c r="M99" s="305"/>
      <c r="N99" s="305"/>
      <c r="O99" s="147"/>
      <c r="P99" s="309"/>
      <c r="Q99" s="322"/>
      <c r="R99" s="309"/>
      <c r="S99" s="322"/>
      <c r="T99" s="322"/>
      <c r="U99" s="95"/>
      <c r="V99" s="95"/>
      <c r="W99" s="95"/>
      <c r="X99" s="95"/>
      <c r="Y99" s="95"/>
    </row>
    <row r="100" spans="1:25" s="97" customFormat="1" hidden="1" x14ac:dyDescent="0.2">
      <c r="A100" s="325"/>
      <c r="B100" s="314"/>
      <c r="C100" s="288"/>
      <c r="D100" s="326"/>
      <c r="E100" s="327"/>
      <c r="F100" s="328"/>
      <c r="G100" s="305"/>
      <c r="H100" s="147"/>
      <c r="I100" s="280"/>
      <c r="J100" s="133"/>
      <c r="K100" s="305"/>
      <c r="L100" s="305"/>
      <c r="M100" s="305"/>
      <c r="N100" s="305"/>
      <c r="O100" s="147"/>
      <c r="P100" s="310"/>
      <c r="Q100" s="324"/>
      <c r="R100" s="310"/>
      <c r="S100" s="324"/>
      <c r="T100" s="324"/>
      <c r="U100" s="95"/>
      <c r="V100" s="95"/>
      <c r="W100" s="95"/>
      <c r="X100" s="95"/>
      <c r="Y100" s="95"/>
    </row>
    <row r="101" spans="1:25" s="97" customFormat="1" hidden="1" x14ac:dyDescent="0.2">
      <c r="A101" s="325">
        <v>31</v>
      </c>
      <c r="B101" s="314"/>
      <c r="C101" s="288"/>
      <c r="D101" s="326" t="e">
        <f>+VLOOKUP(B101,$A$691:$B$730,2,0)</f>
        <v>#N/A</v>
      </c>
      <c r="E101" s="327"/>
      <c r="F101" s="328" t="e">
        <f>IF(E101=$E$661,$F$661,IF(E101=$E$662,$F$662,IF(E101=$E$663,$F$663,IF(E101=$E$664,$F$664,IF(E101=$E$665,$F$665,IF(E101=$E$666,$F$666,IF(E101=$E$667,$F$667,IF(E101=$E$668,$F$668,IF(E101=$E$669,$F$669,IF(E101=$E$670,$F$670,IF(E101=VICERRECTORÍA_ACADÉMICA_,W712,IF(E101=PLANEACIÓN_,W714, IF(E101=IMPACTO,W713,IF(E101=VICERRECTORÍA_ADMINISTRATIVA_FINANCIERA_,W715,IF(E101=_VICERRECTORÍA_RESPONSABILIDAD_SOCIAL_Y_BIENESTAR_UNIVERSITARIO_,W716," ")))))))))))))))</f>
        <v>#VALUE!</v>
      </c>
      <c r="G101" s="305"/>
      <c r="H101" s="147"/>
      <c r="I101" s="280"/>
      <c r="J101" s="133"/>
      <c r="K101" s="305"/>
      <c r="L101" s="314"/>
      <c r="M101" s="305"/>
      <c r="N101" s="305"/>
      <c r="O101" s="147"/>
      <c r="P101" s="308"/>
      <c r="Q101" s="321">
        <f t="shared" ref="Q101" si="109">IF(P101="ALTA",5,IF(P101="MEDIO ALTA",4,IF(P101="MEDIA",3,IF(P101="MEDIO BAJA",2,IF(P101="BAJA",1,0)))))</f>
        <v>0</v>
      </c>
      <c r="R101" s="308"/>
      <c r="S101" s="321">
        <f t="shared" ref="S101" si="110">IF(R101="ALTO",5,IF(R101="MEDIO-ALTO",4,IF(R101="MEDIO",3,IF(R101="MEDIO-BAJO",2,IF(R101="BAJO",1,0)))))</f>
        <v>0</v>
      </c>
      <c r="T101" s="321">
        <f t="shared" ref="T101" si="111">S101*Q101</f>
        <v>0</v>
      </c>
      <c r="U101" s="95"/>
      <c r="V101" s="95"/>
      <c r="W101" s="95"/>
      <c r="X101" s="95"/>
      <c r="Y101" s="95"/>
    </row>
    <row r="102" spans="1:25" s="97" customFormat="1" hidden="1" x14ac:dyDescent="0.2">
      <c r="A102" s="325"/>
      <c r="B102" s="314"/>
      <c r="C102" s="288"/>
      <c r="D102" s="326"/>
      <c r="E102" s="327"/>
      <c r="F102" s="328"/>
      <c r="G102" s="305"/>
      <c r="H102" s="147"/>
      <c r="I102" s="280"/>
      <c r="J102" s="133"/>
      <c r="K102" s="305"/>
      <c r="L102" s="305"/>
      <c r="M102" s="305"/>
      <c r="N102" s="305"/>
      <c r="O102" s="147"/>
      <c r="P102" s="309"/>
      <c r="Q102" s="322"/>
      <c r="R102" s="309"/>
      <c r="S102" s="322"/>
      <c r="T102" s="322"/>
      <c r="U102" s="95"/>
      <c r="V102" s="95"/>
      <c r="W102" s="95"/>
      <c r="X102" s="95"/>
      <c r="Y102" s="95"/>
    </row>
    <row r="103" spans="1:25" s="97" customFormat="1" hidden="1" x14ac:dyDescent="0.2">
      <c r="A103" s="325"/>
      <c r="B103" s="314"/>
      <c r="C103" s="288"/>
      <c r="D103" s="326"/>
      <c r="E103" s="327"/>
      <c r="F103" s="328"/>
      <c r="G103" s="305"/>
      <c r="H103" s="147"/>
      <c r="I103" s="280"/>
      <c r="J103" s="133"/>
      <c r="K103" s="305"/>
      <c r="L103" s="305"/>
      <c r="M103" s="305"/>
      <c r="N103" s="305"/>
      <c r="O103" s="147"/>
      <c r="P103" s="310"/>
      <c r="Q103" s="324"/>
      <c r="R103" s="310"/>
      <c r="S103" s="324"/>
      <c r="T103" s="324"/>
      <c r="U103" s="95"/>
      <c r="V103" s="95"/>
      <c r="W103" s="95"/>
      <c r="X103" s="95"/>
      <c r="Y103" s="95"/>
    </row>
    <row r="104" spans="1:25" s="97" customFormat="1" hidden="1" x14ac:dyDescent="0.2">
      <c r="A104" s="325">
        <v>32</v>
      </c>
      <c r="B104" s="314"/>
      <c r="C104" s="288"/>
      <c r="D104" s="326" t="e">
        <f>+VLOOKUP(B104,$A$691:$B$730,2,0)</f>
        <v>#N/A</v>
      </c>
      <c r="E104" s="327"/>
      <c r="F104" s="328" t="e">
        <f>IF(E104=$E$661,$F$661,IF(E104=$E$662,$F$662,IF(E104=$E$663,$F$663,IF(E104=$E$664,$F$664,IF(E104=$E$665,$F$665,IF(E104=$E$666,$F$666,IF(E104=$E$667,$F$667,IF(E104=$E$668,$F$668,IF(E104=$E$669,$F$669,IF(E104=$E$670,$F$670,IF(E104=VICERRECTORÍA_ACADÉMICA_,W715,IF(E104=PLANEACIÓN_,W717, IF(E104=IMPACTO,W716,IF(E104=VICERRECTORÍA_ADMINISTRATIVA_FINANCIERA_,W718,IF(E104=_VICERRECTORÍA_RESPONSABILIDAD_SOCIAL_Y_BIENESTAR_UNIVERSITARIO_,W719," ")))))))))))))))</f>
        <v>#VALUE!</v>
      </c>
      <c r="G104" s="305"/>
      <c r="H104" s="147"/>
      <c r="I104" s="280"/>
      <c r="J104" s="133"/>
      <c r="K104" s="305"/>
      <c r="L104" s="314"/>
      <c r="M104" s="305"/>
      <c r="N104" s="305"/>
      <c r="O104" s="147"/>
      <c r="P104" s="308"/>
      <c r="Q104" s="321">
        <f t="shared" si="72"/>
        <v>0</v>
      </c>
      <c r="R104" s="308"/>
      <c r="S104" s="321">
        <f t="shared" ref="S104" si="112">IF(R104="ALTO",5,IF(R104="MEDIO-ALTO",4,IF(R104="MEDIO",3,IF(R104="MEDIO-BAJO",2,IF(R104="BAJO",1,0)))))</f>
        <v>0</v>
      </c>
      <c r="T104" s="321">
        <f t="shared" ref="T104" si="113">S104*Q104</f>
        <v>0</v>
      </c>
      <c r="U104" s="95"/>
      <c r="V104" s="95"/>
      <c r="W104" s="95"/>
      <c r="X104" s="95"/>
      <c r="Y104" s="95"/>
    </row>
    <row r="105" spans="1:25" s="97" customFormat="1" hidden="1" x14ac:dyDescent="0.2">
      <c r="A105" s="325"/>
      <c r="B105" s="314"/>
      <c r="C105" s="288"/>
      <c r="D105" s="326"/>
      <c r="E105" s="327"/>
      <c r="F105" s="328"/>
      <c r="G105" s="305"/>
      <c r="H105" s="147"/>
      <c r="I105" s="280"/>
      <c r="J105" s="133"/>
      <c r="K105" s="305"/>
      <c r="L105" s="305"/>
      <c r="M105" s="305"/>
      <c r="N105" s="305"/>
      <c r="O105" s="147"/>
      <c r="P105" s="309"/>
      <c r="Q105" s="322"/>
      <c r="R105" s="309"/>
      <c r="S105" s="322"/>
      <c r="T105" s="322"/>
      <c r="U105" s="95"/>
      <c r="V105" s="95"/>
      <c r="W105" s="95"/>
      <c r="X105" s="95"/>
      <c r="Y105" s="95"/>
    </row>
    <row r="106" spans="1:25" s="97" customFormat="1" hidden="1" x14ac:dyDescent="0.2">
      <c r="A106" s="325"/>
      <c r="B106" s="314"/>
      <c r="C106" s="288"/>
      <c r="D106" s="326"/>
      <c r="E106" s="327"/>
      <c r="F106" s="328"/>
      <c r="G106" s="305"/>
      <c r="H106" s="147"/>
      <c r="I106" s="280"/>
      <c r="J106" s="133"/>
      <c r="K106" s="305"/>
      <c r="L106" s="305"/>
      <c r="M106" s="305"/>
      <c r="N106" s="305"/>
      <c r="O106" s="147"/>
      <c r="P106" s="310"/>
      <c r="Q106" s="324"/>
      <c r="R106" s="310"/>
      <c r="S106" s="324"/>
      <c r="T106" s="324"/>
      <c r="U106" s="95"/>
      <c r="V106" s="95"/>
      <c r="W106" s="95"/>
      <c r="X106" s="95"/>
      <c r="Y106" s="95"/>
    </row>
    <row r="107" spans="1:25" s="97" customFormat="1" hidden="1" x14ac:dyDescent="0.2">
      <c r="A107" s="325">
        <v>33</v>
      </c>
      <c r="B107" s="314"/>
      <c r="C107" s="288"/>
      <c r="D107" s="326" t="e">
        <f>+VLOOKUP(B107,$A$691:$B$730,2,0)</f>
        <v>#N/A</v>
      </c>
      <c r="E107" s="327"/>
      <c r="F107" s="328" t="e">
        <f>IF(E107=$E$661,$F$661,IF(E107=$E$662,$F$662,IF(E107=$E$663,$F$663,IF(E107=$E$664,$F$664,IF(E107=$E$665,$F$665,IF(E107=$E$666,$F$666,IF(E107=$E$667,$F$667,IF(E107=$E$668,$F$668,IF(E107=$E$669,$F$669,IF(E107=$E$670,$F$670,IF(E107=VICERRECTORÍA_ACADÉMICA_,W718,IF(E107=PLANEACIÓN_,W720, IF(E107=IMPACTO,W719,IF(E107=VICERRECTORÍA_ADMINISTRATIVA_FINANCIERA_,W721,IF(E107=_VICERRECTORÍA_RESPONSABILIDAD_SOCIAL_Y_BIENESTAR_UNIVERSITARIO_,W722," ")))))))))))))))</f>
        <v>#VALUE!</v>
      </c>
      <c r="G107" s="305"/>
      <c r="H107" s="147"/>
      <c r="I107" s="280"/>
      <c r="J107" s="133"/>
      <c r="K107" s="305"/>
      <c r="L107" s="314"/>
      <c r="M107" s="305"/>
      <c r="N107" s="305"/>
      <c r="O107" s="147"/>
      <c r="P107" s="308"/>
      <c r="Q107" s="321">
        <f t="shared" si="75"/>
        <v>0</v>
      </c>
      <c r="R107" s="308"/>
      <c r="S107" s="321">
        <f t="shared" ref="S107" si="114">IF(R107="ALTO",5,IF(R107="MEDIO-ALTO",4,IF(R107="MEDIO",3,IF(R107="MEDIO-BAJO",2,IF(R107="BAJO",1,0)))))</f>
        <v>0</v>
      </c>
      <c r="T107" s="321">
        <f t="shared" ref="T107" si="115">S107*Q107</f>
        <v>0</v>
      </c>
      <c r="U107" s="95"/>
      <c r="V107" s="95"/>
      <c r="W107" s="95"/>
      <c r="X107" s="95"/>
      <c r="Y107" s="95"/>
    </row>
    <row r="108" spans="1:25" s="97" customFormat="1" hidden="1" x14ac:dyDescent="0.2">
      <c r="A108" s="325"/>
      <c r="B108" s="314"/>
      <c r="C108" s="288"/>
      <c r="D108" s="326"/>
      <c r="E108" s="327"/>
      <c r="F108" s="328"/>
      <c r="G108" s="305"/>
      <c r="H108" s="147"/>
      <c r="I108" s="280"/>
      <c r="J108" s="133"/>
      <c r="K108" s="305"/>
      <c r="L108" s="305"/>
      <c r="M108" s="305"/>
      <c r="N108" s="305"/>
      <c r="O108" s="147"/>
      <c r="P108" s="309"/>
      <c r="Q108" s="322"/>
      <c r="R108" s="309"/>
      <c r="S108" s="322"/>
      <c r="T108" s="322"/>
      <c r="U108" s="95"/>
      <c r="V108" s="95"/>
      <c r="W108" s="95"/>
      <c r="X108" s="95"/>
      <c r="Y108" s="95"/>
    </row>
    <row r="109" spans="1:25" s="97" customFormat="1" hidden="1" x14ac:dyDescent="0.2">
      <c r="A109" s="325"/>
      <c r="B109" s="314"/>
      <c r="C109" s="288"/>
      <c r="D109" s="326"/>
      <c r="E109" s="327"/>
      <c r="F109" s="328"/>
      <c r="G109" s="305"/>
      <c r="H109" s="147"/>
      <c r="I109" s="280"/>
      <c r="J109" s="133"/>
      <c r="K109" s="305"/>
      <c r="L109" s="305"/>
      <c r="M109" s="305"/>
      <c r="N109" s="305"/>
      <c r="O109" s="147"/>
      <c r="P109" s="310"/>
      <c r="Q109" s="324"/>
      <c r="R109" s="310"/>
      <c r="S109" s="324"/>
      <c r="T109" s="324"/>
      <c r="U109" s="95"/>
      <c r="V109" s="95"/>
      <c r="W109" s="95"/>
      <c r="X109" s="95"/>
      <c r="Y109" s="95"/>
    </row>
    <row r="110" spans="1:25" s="97" customFormat="1" hidden="1" x14ac:dyDescent="0.2">
      <c r="A110" s="325">
        <v>34</v>
      </c>
      <c r="B110" s="314"/>
      <c r="C110" s="288"/>
      <c r="D110" s="326" t="e">
        <f>+VLOOKUP(B110,$A$691:$B$730,2,0)</f>
        <v>#N/A</v>
      </c>
      <c r="E110" s="327"/>
      <c r="F110" s="328" t="e">
        <f>IF(E110=$E$661,$F$661,IF(E110=$E$662,$F$662,IF(E110=$E$663,$F$663,IF(E110=$E$664,$F$664,IF(E110=$E$665,$F$665,IF(E110=$E$666,$F$666,IF(E110=$E$667,$F$667,IF(E110=$E$668,$F$668,IF(E110=$E$669,$F$669,IF(E110=$E$670,$F$670,IF(E110=VICERRECTORÍA_ACADÉMICA_,W721,IF(E110=PLANEACIÓN_,W723, IF(E110=IMPACTO,W722,IF(E110=VICERRECTORÍA_ADMINISTRATIVA_FINANCIERA_,W724,IF(E110=_VICERRECTORÍA_RESPONSABILIDAD_SOCIAL_Y_BIENESTAR_UNIVERSITARIO_,W725," ")))))))))))))))</f>
        <v>#VALUE!</v>
      </c>
      <c r="G110" s="305"/>
      <c r="H110" s="147"/>
      <c r="I110" s="280"/>
      <c r="J110" s="133"/>
      <c r="K110" s="305"/>
      <c r="L110" s="314"/>
      <c r="M110" s="305"/>
      <c r="N110" s="305"/>
      <c r="O110" s="147"/>
      <c r="P110" s="308"/>
      <c r="Q110" s="321">
        <f t="shared" si="78"/>
        <v>0</v>
      </c>
      <c r="R110" s="308"/>
      <c r="S110" s="321">
        <f t="shared" ref="S110" si="116">IF(R110="ALTO",5,IF(R110="MEDIO-ALTO",4,IF(R110="MEDIO",3,IF(R110="MEDIO-BAJO",2,IF(R110="BAJO",1,0)))))</f>
        <v>0</v>
      </c>
      <c r="T110" s="321">
        <f t="shared" ref="T110" si="117">S110*Q110</f>
        <v>0</v>
      </c>
      <c r="U110" s="95"/>
      <c r="V110" s="95"/>
      <c r="W110" s="95"/>
      <c r="X110" s="95"/>
      <c r="Y110" s="95"/>
    </row>
    <row r="111" spans="1:25" s="97" customFormat="1" hidden="1" x14ac:dyDescent="0.2">
      <c r="A111" s="325"/>
      <c r="B111" s="314"/>
      <c r="C111" s="288"/>
      <c r="D111" s="326"/>
      <c r="E111" s="327"/>
      <c r="F111" s="328"/>
      <c r="G111" s="305"/>
      <c r="H111" s="147"/>
      <c r="I111" s="280"/>
      <c r="J111" s="133"/>
      <c r="K111" s="305"/>
      <c r="L111" s="305"/>
      <c r="M111" s="305"/>
      <c r="N111" s="305"/>
      <c r="O111" s="147"/>
      <c r="P111" s="309"/>
      <c r="Q111" s="322"/>
      <c r="R111" s="309"/>
      <c r="S111" s="322"/>
      <c r="T111" s="322"/>
      <c r="U111" s="95"/>
      <c r="V111" s="95"/>
      <c r="W111" s="95"/>
      <c r="X111" s="95"/>
      <c r="Y111" s="95"/>
    </row>
    <row r="112" spans="1:25" s="97" customFormat="1" hidden="1" x14ac:dyDescent="0.2">
      <c r="A112" s="325"/>
      <c r="B112" s="314"/>
      <c r="C112" s="288"/>
      <c r="D112" s="326"/>
      <c r="E112" s="327"/>
      <c r="F112" s="328"/>
      <c r="G112" s="305"/>
      <c r="H112" s="147"/>
      <c r="I112" s="280"/>
      <c r="J112" s="133"/>
      <c r="K112" s="305"/>
      <c r="L112" s="305"/>
      <c r="M112" s="305"/>
      <c r="N112" s="305"/>
      <c r="O112" s="147"/>
      <c r="P112" s="310"/>
      <c r="Q112" s="324"/>
      <c r="R112" s="310"/>
      <c r="S112" s="324"/>
      <c r="T112" s="324"/>
      <c r="U112" s="95"/>
      <c r="V112" s="95"/>
      <c r="W112" s="95"/>
      <c r="X112" s="95"/>
      <c r="Y112" s="95"/>
    </row>
    <row r="113" spans="1:25" s="97" customFormat="1" hidden="1" x14ac:dyDescent="0.2">
      <c r="A113" s="325">
        <v>35</v>
      </c>
      <c r="B113" s="314"/>
      <c r="C113" s="288"/>
      <c r="D113" s="326" t="e">
        <f>+VLOOKUP(B113,$A$691:$B$730,2,0)</f>
        <v>#N/A</v>
      </c>
      <c r="E113" s="327"/>
      <c r="F113" s="328" t="e">
        <f>IF(E113=$E$661,$F$661,IF(E113=$E$662,$F$662,IF(E113=$E$663,$F$663,IF(E113=$E$664,$F$664,IF(E113=$E$665,$F$665,IF(E113=$E$666,$F$666,IF(E113=$E$667,$F$667,IF(E113=$E$668,$F$668,IF(E113=$E$669,$F$669,IF(E113=$E$670,$F$670,IF(E113=VICERRECTORÍA_ACADÉMICA_,W724,IF(E113=PLANEACIÓN_,W726, IF(E113=IMPACTO,W725,IF(E113=VICERRECTORÍA_ADMINISTRATIVA_FINANCIERA_,W727,IF(E113=_VICERRECTORÍA_RESPONSABILIDAD_SOCIAL_Y_BIENESTAR_UNIVERSITARIO_,W728," ")))))))))))))))</f>
        <v>#VALUE!</v>
      </c>
      <c r="G113" s="305"/>
      <c r="H113" s="147"/>
      <c r="I113" s="280"/>
      <c r="J113" s="133"/>
      <c r="K113" s="305"/>
      <c r="L113" s="314"/>
      <c r="M113" s="305"/>
      <c r="N113" s="305"/>
      <c r="O113" s="147"/>
      <c r="P113" s="308"/>
      <c r="Q113" s="321">
        <f t="shared" si="81"/>
        <v>0</v>
      </c>
      <c r="R113" s="308"/>
      <c r="S113" s="321">
        <f t="shared" ref="S113" si="118">IF(R113="ALTO",5,IF(R113="MEDIO-ALTO",4,IF(R113="MEDIO",3,IF(R113="MEDIO-BAJO",2,IF(R113="BAJO",1,0)))))</f>
        <v>0</v>
      </c>
      <c r="T113" s="321">
        <f t="shared" ref="T113" si="119">S113*Q113</f>
        <v>0</v>
      </c>
      <c r="U113" s="95"/>
      <c r="V113" s="95"/>
      <c r="W113" s="95"/>
      <c r="X113" s="95"/>
      <c r="Y113" s="95"/>
    </row>
    <row r="114" spans="1:25" s="97" customFormat="1" hidden="1" x14ac:dyDescent="0.2">
      <c r="A114" s="325"/>
      <c r="B114" s="314"/>
      <c r="C114" s="288"/>
      <c r="D114" s="326"/>
      <c r="E114" s="327"/>
      <c r="F114" s="328"/>
      <c r="G114" s="305"/>
      <c r="H114" s="147"/>
      <c r="I114" s="280"/>
      <c r="J114" s="133"/>
      <c r="K114" s="305"/>
      <c r="L114" s="305"/>
      <c r="M114" s="305"/>
      <c r="N114" s="305"/>
      <c r="O114" s="147"/>
      <c r="P114" s="309"/>
      <c r="Q114" s="322"/>
      <c r="R114" s="309"/>
      <c r="S114" s="322"/>
      <c r="T114" s="322"/>
      <c r="U114" s="95"/>
      <c r="V114" s="95"/>
      <c r="W114" s="95"/>
      <c r="X114" s="95"/>
      <c r="Y114" s="95"/>
    </row>
    <row r="115" spans="1:25" s="97" customFormat="1" hidden="1" x14ac:dyDescent="0.2">
      <c r="A115" s="325"/>
      <c r="B115" s="314"/>
      <c r="C115" s="288"/>
      <c r="D115" s="326"/>
      <c r="E115" s="327"/>
      <c r="F115" s="328"/>
      <c r="G115" s="305"/>
      <c r="H115" s="147"/>
      <c r="I115" s="280"/>
      <c r="J115" s="133"/>
      <c r="K115" s="305"/>
      <c r="L115" s="305"/>
      <c r="M115" s="305"/>
      <c r="N115" s="305"/>
      <c r="O115" s="147"/>
      <c r="P115" s="310"/>
      <c r="Q115" s="324"/>
      <c r="R115" s="310"/>
      <c r="S115" s="324"/>
      <c r="T115" s="324"/>
      <c r="U115" s="95"/>
      <c r="V115" s="95"/>
      <c r="W115" s="95"/>
      <c r="X115" s="95"/>
      <c r="Y115" s="95"/>
    </row>
    <row r="116" spans="1:25" s="97" customFormat="1" hidden="1" x14ac:dyDescent="0.2">
      <c r="A116" s="325">
        <v>36</v>
      </c>
      <c r="B116" s="314"/>
      <c r="C116" s="288"/>
      <c r="D116" s="326" t="e">
        <f>+VLOOKUP(B116,$A$691:$B$730,2,0)</f>
        <v>#N/A</v>
      </c>
      <c r="E116" s="327"/>
      <c r="F116" s="328" t="e">
        <f>IF(E116=$E$661,$F$661,IF(E116=$E$662,$F$662,IF(E116=$E$663,$F$663,IF(E116=$E$664,$F$664,IF(E116=$E$665,$F$665,IF(E116=$E$666,$F$666,IF(E116=$E$667,$F$667,IF(E116=$E$668,$F$668,IF(E116=$E$669,$F$669,IF(E116=$E$670,$F$670,IF(E116=VICERRECTORÍA_ACADÉMICA_,W727,IF(E116=PLANEACIÓN_,W729, IF(E116=IMPACTO,W728,IF(E116=VICERRECTORÍA_ADMINISTRATIVA_FINANCIERA_,W730,IF(E116=_VICERRECTORÍA_RESPONSABILIDAD_SOCIAL_Y_BIENESTAR_UNIVERSITARIO_,W731," ")))))))))))))))</f>
        <v>#VALUE!</v>
      </c>
      <c r="G116" s="305"/>
      <c r="H116" s="147"/>
      <c r="I116" s="280"/>
      <c r="J116" s="133"/>
      <c r="K116" s="305"/>
      <c r="L116" s="314"/>
      <c r="M116" s="305"/>
      <c r="N116" s="305"/>
      <c r="O116" s="147"/>
      <c r="P116" s="308"/>
      <c r="Q116" s="321">
        <f t="shared" si="84"/>
        <v>0</v>
      </c>
      <c r="R116" s="308"/>
      <c r="S116" s="321">
        <f t="shared" ref="S116" si="120">IF(R116="ALTO",5,IF(R116="MEDIO-ALTO",4,IF(R116="MEDIO",3,IF(R116="MEDIO-BAJO",2,IF(R116="BAJO",1,0)))))</f>
        <v>0</v>
      </c>
      <c r="T116" s="321">
        <f t="shared" ref="T116" si="121">S116*Q116</f>
        <v>0</v>
      </c>
      <c r="U116" s="95"/>
      <c r="V116" s="95"/>
      <c r="W116" s="95"/>
      <c r="X116" s="95"/>
      <c r="Y116" s="95"/>
    </row>
    <row r="117" spans="1:25" s="97" customFormat="1" hidden="1" x14ac:dyDescent="0.2">
      <c r="A117" s="325"/>
      <c r="B117" s="314"/>
      <c r="C117" s="288"/>
      <c r="D117" s="326"/>
      <c r="E117" s="327"/>
      <c r="F117" s="328"/>
      <c r="G117" s="305"/>
      <c r="H117" s="147"/>
      <c r="I117" s="280"/>
      <c r="J117" s="133"/>
      <c r="K117" s="305"/>
      <c r="L117" s="305"/>
      <c r="M117" s="305"/>
      <c r="N117" s="305"/>
      <c r="O117" s="147"/>
      <c r="P117" s="309"/>
      <c r="Q117" s="322"/>
      <c r="R117" s="309"/>
      <c r="S117" s="322"/>
      <c r="T117" s="322"/>
      <c r="U117" s="95"/>
      <c r="V117" s="95"/>
      <c r="W117" s="95"/>
      <c r="X117" s="95"/>
      <c r="Y117" s="95"/>
    </row>
    <row r="118" spans="1:25" s="97" customFormat="1" hidden="1" x14ac:dyDescent="0.2">
      <c r="A118" s="325"/>
      <c r="B118" s="314"/>
      <c r="C118" s="288"/>
      <c r="D118" s="326"/>
      <c r="E118" s="327"/>
      <c r="F118" s="328"/>
      <c r="G118" s="305"/>
      <c r="H118" s="147"/>
      <c r="I118" s="280"/>
      <c r="J118" s="133"/>
      <c r="K118" s="305"/>
      <c r="L118" s="305"/>
      <c r="M118" s="305"/>
      <c r="N118" s="305"/>
      <c r="O118" s="147"/>
      <c r="P118" s="310"/>
      <c r="Q118" s="324"/>
      <c r="R118" s="310"/>
      <c r="S118" s="324"/>
      <c r="T118" s="324"/>
      <c r="U118" s="95"/>
      <c r="V118" s="95"/>
      <c r="W118" s="95"/>
      <c r="X118" s="95"/>
      <c r="Y118" s="95"/>
    </row>
    <row r="119" spans="1:25" s="97" customFormat="1" hidden="1" x14ac:dyDescent="0.2">
      <c r="A119" s="325">
        <v>37</v>
      </c>
      <c r="B119" s="314"/>
      <c r="C119" s="288"/>
      <c r="D119" s="326" t="e">
        <f>+VLOOKUP(B119,$A$691:$B$730,2,0)</f>
        <v>#N/A</v>
      </c>
      <c r="E119" s="327"/>
      <c r="F119" s="328" t="e">
        <f>IF(E119=$E$661,$F$661,IF(E119=$E$662,$F$662,IF(E119=$E$663,$F$663,IF(E119=$E$664,$F$664,IF(E119=$E$665,$F$665,IF(E119=$E$666,$F$666,IF(E119=$E$667,$F$667,IF(E119=$E$668,$F$668,IF(E119=$E$669,$F$669,IF(E119=$E$670,$F$670,IF(E119=VICERRECTORÍA_ACADÉMICA_,W730,IF(E119=PLANEACIÓN_,W732, IF(E119=IMPACTO,W731,IF(E119=VICERRECTORÍA_ADMINISTRATIVA_FINANCIERA_,W733,IF(E119=_VICERRECTORÍA_RESPONSABILIDAD_SOCIAL_Y_BIENESTAR_UNIVERSITARIO_,W734," ")))))))))))))))</f>
        <v>#VALUE!</v>
      </c>
      <c r="G119" s="305"/>
      <c r="H119" s="147"/>
      <c r="I119" s="280"/>
      <c r="J119" s="133"/>
      <c r="K119" s="305"/>
      <c r="L119" s="314"/>
      <c r="M119" s="305"/>
      <c r="N119" s="305"/>
      <c r="O119" s="147"/>
      <c r="P119" s="308"/>
      <c r="Q119" s="321">
        <f t="shared" si="87"/>
        <v>0</v>
      </c>
      <c r="R119" s="308"/>
      <c r="S119" s="321">
        <f t="shared" ref="S119" si="122">IF(R119="ALTO",5,IF(R119="MEDIO-ALTO",4,IF(R119="MEDIO",3,IF(R119="MEDIO-BAJO",2,IF(R119="BAJO",1,0)))))</f>
        <v>0</v>
      </c>
      <c r="T119" s="321">
        <f t="shared" ref="T119" si="123">S119*Q119</f>
        <v>0</v>
      </c>
      <c r="U119" s="95"/>
      <c r="V119" s="95"/>
      <c r="W119" s="95"/>
      <c r="X119" s="95"/>
      <c r="Y119" s="95"/>
    </row>
    <row r="120" spans="1:25" s="97" customFormat="1" hidden="1" x14ac:dyDescent="0.2">
      <c r="A120" s="325"/>
      <c r="B120" s="314"/>
      <c r="C120" s="288"/>
      <c r="D120" s="326"/>
      <c r="E120" s="327"/>
      <c r="F120" s="328"/>
      <c r="G120" s="305"/>
      <c r="H120" s="147"/>
      <c r="I120" s="280"/>
      <c r="J120" s="133"/>
      <c r="K120" s="305"/>
      <c r="L120" s="305"/>
      <c r="M120" s="305"/>
      <c r="N120" s="305"/>
      <c r="O120" s="147"/>
      <c r="P120" s="309"/>
      <c r="Q120" s="322"/>
      <c r="R120" s="309"/>
      <c r="S120" s="322"/>
      <c r="T120" s="322"/>
      <c r="U120" s="95"/>
      <c r="V120" s="95"/>
      <c r="W120" s="95"/>
      <c r="X120" s="95"/>
      <c r="Y120" s="95"/>
    </row>
    <row r="121" spans="1:25" s="97" customFormat="1" hidden="1" x14ac:dyDescent="0.2">
      <c r="A121" s="325"/>
      <c r="B121" s="314"/>
      <c r="C121" s="288"/>
      <c r="D121" s="326"/>
      <c r="E121" s="327"/>
      <c r="F121" s="328"/>
      <c r="G121" s="305"/>
      <c r="H121" s="147"/>
      <c r="I121" s="280"/>
      <c r="J121" s="133"/>
      <c r="K121" s="305"/>
      <c r="L121" s="305"/>
      <c r="M121" s="305"/>
      <c r="N121" s="305"/>
      <c r="O121" s="147"/>
      <c r="P121" s="310"/>
      <c r="Q121" s="324"/>
      <c r="R121" s="310"/>
      <c r="S121" s="324"/>
      <c r="T121" s="324"/>
      <c r="U121" s="95"/>
      <c r="V121" s="95"/>
      <c r="W121" s="95"/>
      <c r="X121" s="95"/>
      <c r="Y121" s="95"/>
    </row>
    <row r="122" spans="1:25" s="97" customFormat="1" hidden="1" x14ac:dyDescent="0.2">
      <c r="A122" s="325">
        <v>38</v>
      </c>
      <c r="B122" s="314"/>
      <c r="C122" s="288"/>
      <c r="D122" s="326" t="e">
        <f>+VLOOKUP(B122,$A$691:$B$730,2,0)</f>
        <v>#N/A</v>
      </c>
      <c r="E122" s="327"/>
      <c r="F122" s="328" t="e">
        <f>IF(E122=$E$661,$F$661,IF(E122=$E$662,$F$662,IF(E122=$E$663,$F$663,IF(E122=$E$664,$F$664,IF(E122=$E$665,$F$665,IF(E122=$E$666,$F$666,IF(E122=$E$667,$F$667,IF(E122=$E$668,$F$668,IF(E122=$E$669,$F$669,IF(E122=$E$670,$F$670,IF(E122=VICERRECTORÍA_ACADÉMICA_,W733,IF(E122=PLANEACIÓN_,W735, IF(E122=IMPACTO,W734,IF(E122=VICERRECTORÍA_ADMINISTRATIVA_FINANCIERA_,W736,IF(E122=_VICERRECTORÍA_RESPONSABILIDAD_SOCIAL_Y_BIENESTAR_UNIVERSITARIO_,W737," ")))))))))))))))</f>
        <v>#VALUE!</v>
      </c>
      <c r="G122" s="305"/>
      <c r="H122" s="147"/>
      <c r="I122" s="280"/>
      <c r="J122" s="133"/>
      <c r="K122" s="305"/>
      <c r="L122" s="314"/>
      <c r="M122" s="305"/>
      <c r="N122" s="305"/>
      <c r="O122" s="147"/>
      <c r="P122" s="308"/>
      <c r="Q122" s="321">
        <f t="shared" si="90"/>
        <v>0</v>
      </c>
      <c r="R122" s="308"/>
      <c r="S122" s="321">
        <f t="shared" ref="S122" si="124">IF(R122="ALTO",5,IF(R122="MEDIO-ALTO",4,IF(R122="MEDIO",3,IF(R122="MEDIO-BAJO",2,IF(R122="BAJO",1,0)))))</f>
        <v>0</v>
      </c>
      <c r="T122" s="321">
        <f t="shared" ref="T122" si="125">S122*Q122</f>
        <v>0</v>
      </c>
      <c r="U122" s="95"/>
      <c r="V122" s="95"/>
      <c r="W122" s="95"/>
      <c r="X122" s="95"/>
      <c r="Y122" s="95"/>
    </row>
    <row r="123" spans="1:25" s="97" customFormat="1" hidden="1" x14ac:dyDescent="0.2">
      <c r="A123" s="325"/>
      <c r="B123" s="314"/>
      <c r="C123" s="288"/>
      <c r="D123" s="326"/>
      <c r="E123" s="327"/>
      <c r="F123" s="328"/>
      <c r="G123" s="305"/>
      <c r="H123" s="147"/>
      <c r="I123" s="280"/>
      <c r="J123" s="133"/>
      <c r="K123" s="305"/>
      <c r="L123" s="305"/>
      <c r="M123" s="305"/>
      <c r="N123" s="305"/>
      <c r="O123" s="147"/>
      <c r="P123" s="309"/>
      <c r="Q123" s="322"/>
      <c r="R123" s="309"/>
      <c r="S123" s="322"/>
      <c r="T123" s="322"/>
      <c r="U123" s="95"/>
      <c r="V123" s="95"/>
      <c r="W123" s="95"/>
      <c r="X123" s="95"/>
      <c r="Y123" s="95"/>
    </row>
    <row r="124" spans="1:25" s="97" customFormat="1" hidden="1" x14ac:dyDescent="0.2">
      <c r="A124" s="325"/>
      <c r="B124" s="314"/>
      <c r="C124" s="288"/>
      <c r="D124" s="326"/>
      <c r="E124" s="327"/>
      <c r="F124" s="328"/>
      <c r="G124" s="305"/>
      <c r="H124" s="147"/>
      <c r="I124" s="280"/>
      <c r="J124" s="133"/>
      <c r="K124" s="305"/>
      <c r="L124" s="305"/>
      <c r="M124" s="305"/>
      <c r="N124" s="305"/>
      <c r="O124" s="147"/>
      <c r="P124" s="310"/>
      <c r="Q124" s="324"/>
      <c r="R124" s="310"/>
      <c r="S124" s="324"/>
      <c r="T124" s="324"/>
      <c r="U124" s="95"/>
      <c r="V124" s="95"/>
      <c r="W124" s="95"/>
      <c r="X124" s="95"/>
      <c r="Y124" s="95"/>
    </row>
    <row r="125" spans="1:25" s="97" customFormat="1" hidden="1" x14ac:dyDescent="0.2">
      <c r="A125" s="325">
        <v>39</v>
      </c>
      <c r="B125" s="314"/>
      <c r="C125" s="288"/>
      <c r="D125" s="326" t="e">
        <f>+VLOOKUP(B125,$A$691:$B$730,2,0)</f>
        <v>#N/A</v>
      </c>
      <c r="E125" s="327"/>
      <c r="F125" s="328" t="e">
        <f>IF(E125=$E$661,$F$661,IF(E125=$E$662,$F$662,IF(E125=$E$663,$F$663,IF(E125=$E$664,$F$664,IF(E125=$E$665,$F$665,IF(E125=$E$666,$F$666,IF(E125=$E$667,$F$667,IF(E125=$E$668,$F$668,IF(E125=$E$669,$F$669,IF(E125=$E$670,$F$670,IF(E125=VICERRECTORÍA_ACADÉMICA_,W736,IF(E125=PLANEACIÓN_,W738, IF(E125=IMPACTO,W737,IF(E125=VICERRECTORÍA_ADMINISTRATIVA_FINANCIERA_,W739,IF(E125=_VICERRECTORÍA_RESPONSABILIDAD_SOCIAL_Y_BIENESTAR_UNIVERSITARIO_,W740," ")))))))))))))))</f>
        <v>#VALUE!</v>
      </c>
      <c r="G125" s="305"/>
      <c r="H125" s="147"/>
      <c r="I125" s="280"/>
      <c r="J125" s="133"/>
      <c r="K125" s="305"/>
      <c r="L125" s="314"/>
      <c r="M125" s="305"/>
      <c r="N125" s="305"/>
      <c r="O125" s="147"/>
      <c r="P125" s="308"/>
      <c r="Q125" s="321">
        <f t="shared" si="93"/>
        <v>0</v>
      </c>
      <c r="R125" s="308"/>
      <c r="S125" s="321">
        <f t="shared" ref="S125" si="126">IF(R125="ALTO",5,IF(R125="MEDIO-ALTO",4,IF(R125="MEDIO",3,IF(R125="MEDIO-BAJO",2,IF(R125="BAJO",1,0)))))</f>
        <v>0</v>
      </c>
      <c r="T125" s="321">
        <f t="shared" ref="T125" si="127">S125*Q125</f>
        <v>0</v>
      </c>
      <c r="U125" s="95"/>
      <c r="V125" s="95"/>
      <c r="W125" s="95"/>
      <c r="X125" s="95"/>
      <c r="Y125" s="95"/>
    </row>
    <row r="126" spans="1:25" s="97" customFormat="1" hidden="1" x14ac:dyDescent="0.2">
      <c r="A126" s="325"/>
      <c r="B126" s="314"/>
      <c r="C126" s="288"/>
      <c r="D126" s="326"/>
      <c r="E126" s="327"/>
      <c r="F126" s="328"/>
      <c r="G126" s="305"/>
      <c r="H126" s="147"/>
      <c r="I126" s="280"/>
      <c r="J126" s="133"/>
      <c r="K126" s="305"/>
      <c r="L126" s="305"/>
      <c r="M126" s="305"/>
      <c r="N126" s="305"/>
      <c r="O126" s="147"/>
      <c r="P126" s="309"/>
      <c r="Q126" s="322"/>
      <c r="R126" s="309"/>
      <c r="S126" s="322"/>
      <c r="T126" s="322"/>
      <c r="U126" s="95"/>
      <c r="V126" s="95"/>
      <c r="W126" s="95"/>
      <c r="X126" s="95"/>
      <c r="Y126" s="95"/>
    </row>
    <row r="127" spans="1:25" s="97" customFormat="1" hidden="1" x14ac:dyDescent="0.2">
      <c r="A127" s="325"/>
      <c r="B127" s="314"/>
      <c r="C127" s="288"/>
      <c r="D127" s="326"/>
      <c r="E127" s="327"/>
      <c r="F127" s="328"/>
      <c r="G127" s="305"/>
      <c r="H127" s="147"/>
      <c r="I127" s="280"/>
      <c r="J127" s="133"/>
      <c r="K127" s="305"/>
      <c r="L127" s="305"/>
      <c r="M127" s="305"/>
      <c r="N127" s="305"/>
      <c r="O127" s="147"/>
      <c r="P127" s="310"/>
      <c r="Q127" s="324"/>
      <c r="R127" s="310"/>
      <c r="S127" s="324"/>
      <c r="T127" s="324"/>
      <c r="U127" s="95"/>
      <c r="V127" s="95"/>
      <c r="W127" s="95"/>
      <c r="X127" s="95"/>
      <c r="Y127" s="95"/>
    </row>
    <row r="128" spans="1:25" s="97" customFormat="1" hidden="1" x14ac:dyDescent="0.2">
      <c r="A128" s="325">
        <v>40</v>
      </c>
      <c r="B128" s="314"/>
      <c r="C128" s="288"/>
      <c r="D128" s="326" t="e">
        <f>+VLOOKUP(B128,$A$691:$B$730,2,0)</f>
        <v>#N/A</v>
      </c>
      <c r="E128" s="327"/>
      <c r="F128" s="328" t="e">
        <f>IF(E128=$E$661,$F$661,IF(E128=$E$662,$F$662,IF(E128=$E$663,$F$663,IF(E128=$E$664,$F$664,IF(E128=$E$665,$F$665,IF(E128=$E$666,$F$666,IF(E128=$E$667,$F$667,IF(E128=$E$668,$F$668,IF(E128=$E$669,$F$669,IF(E128=$E$670,$F$670,IF(E128=VICERRECTORÍA_ACADÉMICA_,W739,IF(E128=PLANEACIÓN_,W741, IF(E128=IMPACTO,W740,IF(E128=VICERRECTORÍA_ADMINISTRATIVA_FINANCIERA_,W742,IF(E128=_VICERRECTORÍA_RESPONSABILIDAD_SOCIAL_Y_BIENESTAR_UNIVERSITARIO_,W743," ")))))))))))))))</f>
        <v>#VALUE!</v>
      </c>
      <c r="G128" s="305"/>
      <c r="H128" s="147"/>
      <c r="I128" s="280"/>
      <c r="J128" s="133"/>
      <c r="K128" s="305"/>
      <c r="L128" s="314"/>
      <c r="M128" s="305"/>
      <c r="N128" s="305"/>
      <c r="O128" s="147"/>
      <c r="P128" s="308"/>
      <c r="Q128" s="321">
        <f t="shared" si="96"/>
        <v>0</v>
      </c>
      <c r="R128" s="308"/>
      <c r="S128" s="321">
        <f t="shared" ref="S128" si="128">IF(R128="ALTO",5,IF(R128="MEDIO-ALTO",4,IF(R128="MEDIO",3,IF(R128="MEDIO-BAJO",2,IF(R128="BAJO",1,0)))))</f>
        <v>0</v>
      </c>
      <c r="T128" s="321">
        <f t="shared" ref="T128" si="129">S128*Q128</f>
        <v>0</v>
      </c>
      <c r="U128" s="95"/>
      <c r="V128" s="95"/>
      <c r="W128" s="95"/>
      <c r="X128" s="95"/>
      <c r="Y128" s="95"/>
    </row>
    <row r="129" spans="1:25" s="97" customFormat="1" hidden="1" x14ac:dyDescent="0.2">
      <c r="A129" s="325"/>
      <c r="B129" s="314"/>
      <c r="C129" s="288"/>
      <c r="D129" s="326"/>
      <c r="E129" s="327"/>
      <c r="F129" s="328"/>
      <c r="G129" s="305"/>
      <c r="H129" s="147"/>
      <c r="I129" s="280"/>
      <c r="J129" s="133"/>
      <c r="K129" s="305"/>
      <c r="L129" s="305"/>
      <c r="M129" s="305"/>
      <c r="N129" s="305"/>
      <c r="O129" s="147"/>
      <c r="P129" s="309"/>
      <c r="Q129" s="322"/>
      <c r="R129" s="309"/>
      <c r="S129" s="322"/>
      <c r="T129" s="322"/>
      <c r="U129" s="95"/>
      <c r="V129" s="95"/>
      <c r="W129" s="95"/>
      <c r="X129" s="95"/>
      <c r="Y129" s="95"/>
    </row>
    <row r="130" spans="1:25" s="97" customFormat="1" hidden="1" x14ac:dyDescent="0.2">
      <c r="A130" s="325"/>
      <c r="B130" s="314"/>
      <c r="C130" s="288"/>
      <c r="D130" s="326"/>
      <c r="E130" s="327"/>
      <c r="F130" s="328"/>
      <c r="G130" s="305"/>
      <c r="H130" s="147"/>
      <c r="I130" s="280"/>
      <c r="J130" s="133"/>
      <c r="K130" s="305"/>
      <c r="L130" s="305"/>
      <c r="M130" s="305"/>
      <c r="N130" s="305"/>
      <c r="O130" s="147"/>
      <c r="P130" s="310"/>
      <c r="Q130" s="324"/>
      <c r="R130" s="310"/>
      <c r="S130" s="324"/>
      <c r="T130" s="324"/>
      <c r="U130" s="95"/>
      <c r="V130" s="95"/>
      <c r="W130" s="95"/>
      <c r="X130" s="95"/>
      <c r="Y130" s="95"/>
    </row>
    <row r="131" spans="1:25" s="97" customFormat="1" hidden="1" x14ac:dyDescent="0.2">
      <c r="A131" s="325">
        <v>41</v>
      </c>
      <c r="B131" s="314"/>
      <c r="C131" s="288"/>
      <c r="D131" s="326" t="e">
        <f>+VLOOKUP(B131,$A$691:$B$730,2,0)</f>
        <v>#N/A</v>
      </c>
      <c r="E131" s="327"/>
      <c r="F131" s="328" t="e">
        <f>IF(E131=$E$661,$F$661,IF(E131=$E$662,$F$662,IF(E131=$E$663,$F$663,IF(E131=$E$664,$F$664,IF(E131=$E$665,$F$665,IF(E131=$E$666,$F$666,IF(E131=$E$667,$F$667,IF(E131=$E$668,$F$668,IF(E131=$E$669,$F$669,IF(E131=$E$670,$F$670,IF(E131=VICERRECTORÍA_ACADÉMICA_,W742,IF(E131=PLANEACIÓN_,W744, IF(E131=IMPACTO,W743,IF(E131=VICERRECTORÍA_ADMINISTRATIVA_FINANCIERA_,W745,IF(E131=_VICERRECTORÍA_RESPONSABILIDAD_SOCIAL_Y_BIENESTAR_UNIVERSITARIO_,W746," ")))))))))))))))</f>
        <v>#VALUE!</v>
      </c>
      <c r="G131" s="305"/>
      <c r="H131" s="147"/>
      <c r="I131" s="280"/>
      <c r="J131" s="133"/>
      <c r="K131" s="305"/>
      <c r="L131" s="314"/>
      <c r="M131" s="305"/>
      <c r="N131" s="305"/>
      <c r="O131" s="147"/>
      <c r="P131" s="308"/>
      <c r="Q131" s="321">
        <f t="shared" si="99"/>
        <v>0</v>
      </c>
      <c r="R131" s="308"/>
      <c r="S131" s="321">
        <f t="shared" ref="S131" si="130">IF(R131="ALTO",5,IF(R131="MEDIO-ALTO",4,IF(R131="MEDIO",3,IF(R131="MEDIO-BAJO",2,IF(R131="BAJO",1,0)))))</f>
        <v>0</v>
      </c>
      <c r="T131" s="321">
        <f t="shared" ref="T131" si="131">S131*Q131</f>
        <v>0</v>
      </c>
      <c r="U131" s="95"/>
      <c r="V131" s="95"/>
      <c r="W131" s="95"/>
      <c r="X131" s="95"/>
      <c r="Y131" s="95"/>
    </row>
    <row r="132" spans="1:25" s="97" customFormat="1" hidden="1" x14ac:dyDescent="0.2">
      <c r="A132" s="325"/>
      <c r="B132" s="314"/>
      <c r="C132" s="288"/>
      <c r="D132" s="326"/>
      <c r="E132" s="327"/>
      <c r="F132" s="328"/>
      <c r="G132" s="305"/>
      <c r="H132" s="147"/>
      <c r="I132" s="280"/>
      <c r="J132" s="133"/>
      <c r="K132" s="305"/>
      <c r="L132" s="305"/>
      <c r="M132" s="305"/>
      <c r="N132" s="305"/>
      <c r="O132" s="147"/>
      <c r="P132" s="309"/>
      <c r="Q132" s="322"/>
      <c r="R132" s="309"/>
      <c r="S132" s="322"/>
      <c r="T132" s="322"/>
      <c r="U132" s="95"/>
      <c r="V132" s="95"/>
      <c r="W132" s="95"/>
      <c r="X132" s="95"/>
      <c r="Y132" s="95"/>
    </row>
    <row r="133" spans="1:25" s="97" customFormat="1" hidden="1" x14ac:dyDescent="0.2">
      <c r="A133" s="325"/>
      <c r="B133" s="314"/>
      <c r="C133" s="288"/>
      <c r="D133" s="326"/>
      <c r="E133" s="327"/>
      <c r="F133" s="328"/>
      <c r="G133" s="305"/>
      <c r="H133" s="147"/>
      <c r="I133" s="280"/>
      <c r="J133" s="133"/>
      <c r="K133" s="305"/>
      <c r="L133" s="305"/>
      <c r="M133" s="305"/>
      <c r="N133" s="305"/>
      <c r="O133" s="147"/>
      <c r="P133" s="310"/>
      <c r="Q133" s="324"/>
      <c r="R133" s="310"/>
      <c r="S133" s="324"/>
      <c r="T133" s="324"/>
      <c r="U133" s="95"/>
      <c r="V133" s="95"/>
      <c r="W133" s="95"/>
      <c r="X133" s="95"/>
      <c r="Y133" s="95"/>
    </row>
    <row r="134" spans="1:25" s="97" customFormat="1" hidden="1" x14ac:dyDescent="0.2">
      <c r="A134" s="325">
        <v>42</v>
      </c>
      <c r="B134" s="314"/>
      <c r="C134" s="288"/>
      <c r="D134" s="326" t="e">
        <f>+VLOOKUP(B134,$A$691:$B$730,2,0)</f>
        <v>#N/A</v>
      </c>
      <c r="E134" s="327"/>
      <c r="F134" s="328" t="e">
        <f>IF(E134=$E$661,$F$661,IF(E134=$E$662,$F$662,IF(E134=$E$663,$F$663,IF(E134=$E$664,$F$664,IF(E134=$E$665,$F$665,IF(E134=$E$666,$F$666,IF(E134=$E$667,$F$667,IF(E134=$E$668,$F$668,IF(E134=$E$669,$F$669,IF(E134=$E$670,$F$670,IF(E134=VICERRECTORÍA_ACADÉMICA_,W745,IF(E134=PLANEACIÓN_,W747, IF(E134=IMPACTO,W746,IF(E134=VICERRECTORÍA_ADMINISTRATIVA_FINANCIERA_,W748,IF(E134=_VICERRECTORÍA_RESPONSABILIDAD_SOCIAL_Y_BIENESTAR_UNIVERSITARIO_,W749," ")))))))))))))))</f>
        <v>#VALUE!</v>
      </c>
      <c r="G134" s="305"/>
      <c r="H134" s="147"/>
      <c r="I134" s="280"/>
      <c r="J134" s="133"/>
      <c r="K134" s="305"/>
      <c r="L134" s="314"/>
      <c r="M134" s="305"/>
      <c r="N134" s="305"/>
      <c r="O134" s="147"/>
      <c r="P134" s="308"/>
      <c r="Q134" s="321">
        <f t="shared" si="102"/>
        <v>0</v>
      </c>
      <c r="R134" s="308"/>
      <c r="S134" s="321">
        <f t="shared" ref="S134" si="132">IF(R134="ALTO",5,IF(R134="MEDIO-ALTO",4,IF(R134="MEDIO",3,IF(R134="MEDIO-BAJO",2,IF(R134="BAJO",1,0)))))</f>
        <v>0</v>
      </c>
      <c r="T134" s="321">
        <f t="shared" ref="T134" si="133">S134*Q134</f>
        <v>0</v>
      </c>
      <c r="U134" s="95"/>
      <c r="V134" s="95"/>
      <c r="W134" s="95"/>
      <c r="X134" s="95"/>
      <c r="Y134" s="95"/>
    </row>
    <row r="135" spans="1:25" s="97" customFormat="1" hidden="1" x14ac:dyDescent="0.2">
      <c r="A135" s="325"/>
      <c r="B135" s="314"/>
      <c r="C135" s="288"/>
      <c r="D135" s="326"/>
      <c r="E135" s="327"/>
      <c r="F135" s="328"/>
      <c r="G135" s="305"/>
      <c r="H135" s="147"/>
      <c r="I135" s="280"/>
      <c r="J135" s="133"/>
      <c r="K135" s="305"/>
      <c r="L135" s="305"/>
      <c r="M135" s="305"/>
      <c r="N135" s="305"/>
      <c r="O135" s="147"/>
      <c r="P135" s="309"/>
      <c r="Q135" s="322"/>
      <c r="R135" s="309"/>
      <c r="S135" s="322"/>
      <c r="T135" s="322"/>
      <c r="U135" s="95"/>
      <c r="V135" s="95"/>
      <c r="W135" s="95"/>
      <c r="X135" s="95"/>
      <c r="Y135" s="95"/>
    </row>
    <row r="136" spans="1:25" s="97" customFormat="1" hidden="1" x14ac:dyDescent="0.2">
      <c r="A136" s="325"/>
      <c r="B136" s="314"/>
      <c r="C136" s="288"/>
      <c r="D136" s="326"/>
      <c r="E136" s="327"/>
      <c r="F136" s="328"/>
      <c r="G136" s="305"/>
      <c r="H136" s="147"/>
      <c r="I136" s="280"/>
      <c r="J136" s="133"/>
      <c r="K136" s="305"/>
      <c r="L136" s="305"/>
      <c r="M136" s="305"/>
      <c r="N136" s="305"/>
      <c r="O136" s="147"/>
      <c r="P136" s="310"/>
      <c r="Q136" s="324"/>
      <c r="R136" s="310"/>
      <c r="S136" s="324"/>
      <c r="T136" s="324"/>
      <c r="U136" s="95"/>
      <c r="V136" s="95"/>
      <c r="W136" s="95"/>
      <c r="X136" s="95"/>
      <c r="Y136" s="95"/>
    </row>
    <row r="137" spans="1:25" s="97" customFormat="1" hidden="1" x14ac:dyDescent="0.2">
      <c r="A137" s="325">
        <v>43</v>
      </c>
      <c r="B137" s="314"/>
      <c r="C137" s="288"/>
      <c r="D137" s="326" t="e">
        <f>+VLOOKUP(B137,$A$691:$B$730,2,0)</f>
        <v>#N/A</v>
      </c>
      <c r="E137" s="327"/>
      <c r="F137" s="328" t="e">
        <f>IF(E137=$E$661,$F$661,IF(E137=$E$662,$F$662,IF(E137=$E$663,$F$663,IF(E137=$E$664,$F$664,IF(E137=$E$665,$F$665,IF(E137=$E$666,$F$666,IF(E137=$E$667,$F$667,IF(E137=$E$668,$F$668,IF(E137=$E$669,$F$669,IF(E137=$E$670,$F$670,IF(E137=VICERRECTORÍA_ACADÉMICA_,W748,IF(E137=PLANEACIÓN_,V750, IF(E137=IMPACTO,W749,IF(E137=VICERRECTORÍA_ADMINISTRATIVA_FINANCIERA_,V751,IF(E137=_VICERRECTORÍA_RESPONSABILIDAD_SOCIAL_Y_BIENESTAR_UNIVERSITARIO_,V752," ")))))))))))))))</f>
        <v>#VALUE!</v>
      </c>
      <c r="G137" s="305"/>
      <c r="H137" s="147"/>
      <c r="I137" s="280"/>
      <c r="J137" s="133"/>
      <c r="K137" s="305"/>
      <c r="L137" s="314"/>
      <c r="M137" s="305"/>
      <c r="N137" s="305"/>
      <c r="O137" s="147"/>
      <c r="P137" s="308"/>
      <c r="Q137" s="321">
        <f t="shared" ref="Q137:Q179" si="134">IF(P137="ALTA",5,IF(P137="MEDIO ALTA",4,IF(P137="MEDIA",3,IF(P137="MEDIO BAJA",2,IF(P137="BAJA",1,0)))))</f>
        <v>0</v>
      </c>
      <c r="R137" s="308"/>
      <c r="S137" s="321">
        <f t="shared" ref="S137" si="135">IF(R137="ALTO",5,IF(R137="MEDIO-ALTO",4,IF(R137="MEDIO",3,IF(R137="MEDIO-BAJO",2,IF(R137="BAJO",1,0)))))</f>
        <v>0</v>
      </c>
      <c r="T137" s="321">
        <f t="shared" ref="T137" si="136">S137*Q137</f>
        <v>0</v>
      </c>
      <c r="U137" s="95"/>
      <c r="V137" s="95"/>
      <c r="W137" s="95"/>
      <c r="X137" s="95"/>
      <c r="Y137" s="95"/>
    </row>
    <row r="138" spans="1:25" s="97" customFormat="1" hidden="1" x14ac:dyDescent="0.2">
      <c r="A138" s="325"/>
      <c r="B138" s="314"/>
      <c r="C138" s="288"/>
      <c r="D138" s="326"/>
      <c r="E138" s="327"/>
      <c r="F138" s="328"/>
      <c r="G138" s="305"/>
      <c r="H138" s="147"/>
      <c r="I138" s="280"/>
      <c r="J138" s="133"/>
      <c r="K138" s="305"/>
      <c r="L138" s="305"/>
      <c r="M138" s="305"/>
      <c r="N138" s="305"/>
      <c r="O138" s="147"/>
      <c r="P138" s="309"/>
      <c r="Q138" s="322"/>
      <c r="R138" s="309"/>
      <c r="S138" s="322"/>
      <c r="T138" s="322"/>
      <c r="U138" s="95"/>
      <c r="V138" s="95"/>
      <c r="W138" s="95"/>
      <c r="X138" s="95"/>
      <c r="Y138" s="95"/>
    </row>
    <row r="139" spans="1:25" s="97" customFormat="1" hidden="1" x14ac:dyDescent="0.2">
      <c r="A139" s="325"/>
      <c r="B139" s="314"/>
      <c r="C139" s="288"/>
      <c r="D139" s="326"/>
      <c r="E139" s="327"/>
      <c r="F139" s="328"/>
      <c r="G139" s="305"/>
      <c r="H139" s="147"/>
      <c r="I139" s="280"/>
      <c r="J139" s="133"/>
      <c r="K139" s="305"/>
      <c r="L139" s="305"/>
      <c r="M139" s="305"/>
      <c r="N139" s="305"/>
      <c r="O139" s="147"/>
      <c r="P139" s="310"/>
      <c r="Q139" s="324"/>
      <c r="R139" s="310"/>
      <c r="S139" s="324"/>
      <c r="T139" s="324"/>
      <c r="U139" s="95"/>
      <c r="V139" s="95"/>
      <c r="W139" s="95"/>
      <c r="X139" s="95"/>
      <c r="Y139" s="95"/>
    </row>
    <row r="140" spans="1:25" s="97" customFormat="1" hidden="1" x14ac:dyDescent="0.2">
      <c r="A140" s="325">
        <v>44</v>
      </c>
      <c r="B140" s="314"/>
      <c r="C140" s="288"/>
      <c r="D140" s="326" t="e">
        <f>+VLOOKUP(B140,$A$691:$B$730,2,0)</f>
        <v>#N/A</v>
      </c>
      <c r="E140" s="327"/>
      <c r="F140" s="328" t="e">
        <f>IF(E140=$E$661,$F$661,IF(E140=$E$662,$F$662,IF(E140=$E$663,$F$663,IF(E140=$E$664,$F$664,IF(E140=$E$665,$F$665,IF(E140=$E$666,$F$666,IF(E140=$E$667,$F$667,IF(E140=$E$668,$F$668,IF(E140=$E$669,$F$669,IF(E140=$E$670,$F$670,IF(E140=VICERRECTORÍA_ACADÉMICA_,V751,IF(E140=PLANEACIÓN_,V753, IF(E140=IMPACTO,V752,IF(E140=VICERRECTORÍA_ADMINISTRATIVA_FINANCIERA_,V754,IF(E140=_VICERRECTORÍA_RESPONSABILIDAD_SOCIAL_Y_BIENESTAR_UNIVERSITARIO_,V755," ")))))))))))))))</f>
        <v>#VALUE!</v>
      </c>
      <c r="G140" s="305"/>
      <c r="H140" s="147"/>
      <c r="I140" s="280"/>
      <c r="J140" s="133"/>
      <c r="K140" s="305"/>
      <c r="L140" s="314"/>
      <c r="M140" s="305"/>
      <c r="N140" s="305"/>
      <c r="O140" s="147"/>
      <c r="P140" s="308"/>
      <c r="Q140" s="321">
        <f t="shared" ref="Q140:Q182" si="137">IF(P140="ALTA",5,IF(P140="MEDIO ALTA",4,IF(P140="MEDIA",3,IF(P140="MEDIO BAJA",2,IF(P140="BAJA",1,0)))))</f>
        <v>0</v>
      </c>
      <c r="R140" s="308"/>
      <c r="S140" s="321">
        <f t="shared" ref="S140" si="138">IF(R140="ALTO",5,IF(R140="MEDIO-ALTO",4,IF(R140="MEDIO",3,IF(R140="MEDIO-BAJO",2,IF(R140="BAJO",1,0)))))</f>
        <v>0</v>
      </c>
      <c r="T140" s="321">
        <f t="shared" ref="T140" si="139">S140*Q140</f>
        <v>0</v>
      </c>
      <c r="U140" s="95"/>
      <c r="V140" s="95"/>
      <c r="W140" s="95"/>
      <c r="X140" s="95"/>
      <c r="Y140" s="95"/>
    </row>
    <row r="141" spans="1:25" s="97" customFormat="1" hidden="1" x14ac:dyDescent="0.2">
      <c r="A141" s="325"/>
      <c r="B141" s="314"/>
      <c r="C141" s="288"/>
      <c r="D141" s="326"/>
      <c r="E141" s="327"/>
      <c r="F141" s="328"/>
      <c r="G141" s="305"/>
      <c r="H141" s="147"/>
      <c r="I141" s="280"/>
      <c r="J141" s="133"/>
      <c r="K141" s="305"/>
      <c r="L141" s="305"/>
      <c r="M141" s="305"/>
      <c r="N141" s="305"/>
      <c r="O141" s="147"/>
      <c r="P141" s="309"/>
      <c r="Q141" s="322"/>
      <c r="R141" s="309"/>
      <c r="S141" s="322"/>
      <c r="T141" s="322"/>
      <c r="U141" s="95"/>
      <c r="V141" s="95"/>
      <c r="W141" s="95"/>
      <c r="X141" s="95"/>
      <c r="Y141" s="95"/>
    </row>
    <row r="142" spans="1:25" s="97" customFormat="1" hidden="1" x14ac:dyDescent="0.2">
      <c r="A142" s="325"/>
      <c r="B142" s="314"/>
      <c r="C142" s="288"/>
      <c r="D142" s="326"/>
      <c r="E142" s="327"/>
      <c r="F142" s="328"/>
      <c r="G142" s="305"/>
      <c r="H142" s="147"/>
      <c r="I142" s="280"/>
      <c r="J142" s="133"/>
      <c r="K142" s="305"/>
      <c r="L142" s="305"/>
      <c r="M142" s="305"/>
      <c r="N142" s="305"/>
      <c r="O142" s="147"/>
      <c r="P142" s="310"/>
      <c r="Q142" s="324"/>
      <c r="R142" s="310"/>
      <c r="S142" s="324"/>
      <c r="T142" s="324"/>
      <c r="U142" s="95"/>
      <c r="V142" s="95"/>
      <c r="W142" s="95"/>
      <c r="X142" s="95"/>
      <c r="Y142" s="95"/>
    </row>
    <row r="143" spans="1:25" s="97" customFormat="1" hidden="1" x14ac:dyDescent="0.2">
      <c r="A143" s="325">
        <v>45</v>
      </c>
      <c r="B143" s="314"/>
      <c r="C143" s="288"/>
      <c r="D143" s="326" t="e">
        <f>+VLOOKUP(B143,$A$691:$B$730,2,0)</f>
        <v>#N/A</v>
      </c>
      <c r="E143" s="327"/>
      <c r="F143" s="328" t="e">
        <f>IF(E143=$E$661,$F$661,IF(E143=$E$662,$F$662,IF(E143=$E$663,$F$663,IF(E143=$E$664,$F$664,IF(E143=$E$665,$F$665,IF(E143=$E$666,$F$666,IF(E143=$E$667,$F$667,IF(E143=$E$668,$F$668,IF(E143=$E$669,$F$669,IF(E143=$E$670,$F$670,IF(E143=VICERRECTORÍA_ACADÉMICA_,V754,IF(E143=PLANEACIÓN_,V756, IF(E143=IMPACTO,V755,IF(E143=VICERRECTORÍA_ADMINISTRATIVA_FINANCIERA_,V757,IF(E143=_VICERRECTORÍA_RESPONSABILIDAD_SOCIAL_Y_BIENESTAR_UNIVERSITARIO_,V758," ")))))))))))))))</f>
        <v>#VALUE!</v>
      </c>
      <c r="G143" s="305"/>
      <c r="H143" s="147"/>
      <c r="I143" s="280"/>
      <c r="J143" s="133"/>
      <c r="K143" s="305"/>
      <c r="L143" s="314"/>
      <c r="M143" s="305"/>
      <c r="N143" s="305"/>
      <c r="O143" s="147"/>
      <c r="P143" s="308"/>
      <c r="Q143" s="321">
        <f t="shared" ref="Q143" si="140">IF(P143="ALTA",5,IF(P143="MEDIO ALTA",4,IF(P143="MEDIA",3,IF(P143="MEDIO BAJA",2,IF(P143="BAJA",1,0)))))</f>
        <v>0</v>
      </c>
      <c r="R143" s="308"/>
      <c r="S143" s="321">
        <f t="shared" ref="S143" si="141">IF(R143="ALTO",5,IF(R143="MEDIO-ALTO",4,IF(R143="MEDIO",3,IF(R143="MEDIO-BAJO",2,IF(R143="BAJO",1,0)))))</f>
        <v>0</v>
      </c>
      <c r="T143" s="321">
        <f t="shared" ref="T143" si="142">S143*Q143</f>
        <v>0</v>
      </c>
      <c r="U143" s="95"/>
      <c r="V143" s="95"/>
      <c r="W143" s="95"/>
      <c r="X143" s="95"/>
      <c r="Y143" s="95"/>
    </row>
    <row r="144" spans="1:25" s="97" customFormat="1" hidden="1" x14ac:dyDescent="0.2">
      <c r="A144" s="325"/>
      <c r="B144" s="314"/>
      <c r="C144" s="288"/>
      <c r="D144" s="326"/>
      <c r="E144" s="327"/>
      <c r="F144" s="328"/>
      <c r="G144" s="305"/>
      <c r="H144" s="147"/>
      <c r="I144" s="280"/>
      <c r="J144" s="133"/>
      <c r="K144" s="305"/>
      <c r="L144" s="305"/>
      <c r="M144" s="305"/>
      <c r="N144" s="305"/>
      <c r="O144" s="147"/>
      <c r="P144" s="309"/>
      <c r="Q144" s="322"/>
      <c r="R144" s="309"/>
      <c r="S144" s="322"/>
      <c r="T144" s="322"/>
      <c r="U144" s="95"/>
      <c r="V144" s="95"/>
      <c r="W144" s="95"/>
      <c r="X144" s="95"/>
      <c r="Y144" s="95"/>
    </row>
    <row r="145" spans="1:25" s="97" customFormat="1" hidden="1" x14ac:dyDescent="0.2">
      <c r="A145" s="325"/>
      <c r="B145" s="314"/>
      <c r="C145" s="288"/>
      <c r="D145" s="326"/>
      <c r="E145" s="327"/>
      <c r="F145" s="328"/>
      <c r="G145" s="305"/>
      <c r="H145" s="147"/>
      <c r="I145" s="280"/>
      <c r="J145" s="133"/>
      <c r="K145" s="305"/>
      <c r="L145" s="305"/>
      <c r="M145" s="305"/>
      <c r="N145" s="305"/>
      <c r="O145" s="147"/>
      <c r="P145" s="310"/>
      <c r="Q145" s="324"/>
      <c r="R145" s="310"/>
      <c r="S145" s="324"/>
      <c r="T145" s="324"/>
      <c r="U145" s="95"/>
      <c r="V145" s="95"/>
      <c r="W145" s="95"/>
      <c r="X145" s="95"/>
      <c r="Y145" s="95"/>
    </row>
    <row r="146" spans="1:25" s="97" customFormat="1" hidden="1" x14ac:dyDescent="0.2">
      <c r="A146" s="325">
        <v>46</v>
      </c>
      <c r="B146" s="314"/>
      <c r="C146" s="288"/>
      <c r="D146" s="326" t="e">
        <f>+VLOOKUP(B146,$A$691:$B$730,2,0)</f>
        <v>#N/A</v>
      </c>
      <c r="E146" s="327"/>
      <c r="F146" s="328" t="e">
        <f>IF(E146=$E$661,$F$661,IF(E146=$E$662,$F$662,IF(E146=$E$663,$F$663,IF(E146=$E$664,$F$664,IF(E146=$E$665,$F$665,IF(E146=$E$666,$F$666,IF(E146=$E$667,$F$667,IF(E146=$E$668,$F$668,IF(E146=$E$669,$F$669,IF(E146=$E$670,$F$670,IF(E146=VICERRECTORÍA_ACADÉMICA_,V757,IF(E146=PLANEACIÓN_,V759, IF(E146=IMPACTO,V758,IF(E146=VICERRECTORÍA_ADMINISTRATIVA_FINANCIERA_,W760,IF(E146=_VICERRECTORÍA_RESPONSABILIDAD_SOCIAL_Y_BIENESTAR_UNIVERSITARIO_,W761," ")))))))))))))))</f>
        <v>#VALUE!</v>
      </c>
      <c r="G146" s="305"/>
      <c r="H146" s="147"/>
      <c r="I146" s="280"/>
      <c r="J146" s="133"/>
      <c r="K146" s="305"/>
      <c r="L146" s="314"/>
      <c r="M146" s="305"/>
      <c r="N146" s="305"/>
      <c r="O146" s="147"/>
      <c r="P146" s="308"/>
      <c r="Q146" s="321">
        <f t="shared" ref="Q146:Q188" si="143">IF(P146="ALTA",5,IF(P146="MEDIO ALTA",4,IF(P146="MEDIA",3,IF(P146="MEDIO BAJA",2,IF(P146="BAJA",1,0)))))</f>
        <v>0</v>
      </c>
      <c r="R146" s="308"/>
      <c r="S146" s="321">
        <f t="shared" ref="S146" si="144">IF(R146="ALTO",5,IF(R146="MEDIO-ALTO",4,IF(R146="MEDIO",3,IF(R146="MEDIO-BAJO",2,IF(R146="BAJO",1,0)))))</f>
        <v>0</v>
      </c>
      <c r="T146" s="321">
        <f t="shared" ref="T146" si="145">S146*Q146</f>
        <v>0</v>
      </c>
      <c r="U146" s="95"/>
      <c r="V146" s="95"/>
      <c r="W146" s="95"/>
      <c r="X146" s="95"/>
      <c r="Y146" s="95"/>
    </row>
    <row r="147" spans="1:25" s="97" customFormat="1" hidden="1" x14ac:dyDescent="0.2">
      <c r="A147" s="325"/>
      <c r="B147" s="314"/>
      <c r="C147" s="288"/>
      <c r="D147" s="326"/>
      <c r="E147" s="327"/>
      <c r="F147" s="328"/>
      <c r="G147" s="305"/>
      <c r="H147" s="147"/>
      <c r="I147" s="280"/>
      <c r="J147" s="133"/>
      <c r="K147" s="305"/>
      <c r="L147" s="305"/>
      <c r="M147" s="305"/>
      <c r="N147" s="305"/>
      <c r="O147" s="147"/>
      <c r="P147" s="309"/>
      <c r="Q147" s="322"/>
      <c r="R147" s="309"/>
      <c r="S147" s="322"/>
      <c r="T147" s="322"/>
      <c r="U147" s="95"/>
      <c r="V147" s="95"/>
      <c r="W147" s="95"/>
      <c r="X147" s="95"/>
      <c r="Y147" s="95"/>
    </row>
    <row r="148" spans="1:25" s="97" customFormat="1" hidden="1" x14ac:dyDescent="0.2">
      <c r="A148" s="325"/>
      <c r="B148" s="314"/>
      <c r="C148" s="288"/>
      <c r="D148" s="326"/>
      <c r="E148" s="327"/>
      <c r="F148" s="328"/>
      <c r="G148" s="305"/>
      <c r="H148" s="147"/>
      <c r="I148" s="280"/>
      <c r="J148" s="133"/>
      <c r="K148" s="305"/>
      <c r="L148" s="305"/>
      <c r="M148" s="305"/>
      <c r="N148" s="305"/>
      <c r="O148" s="147"/>
      <c r="P148" s="310"/>
      <c r="Q148" s="324"/>
      <c r="R148" s="310"/>
      <c r="S148" s="324"/>
      <c r="T148" s="324"/>
      <c r="U148" s="95"/>
      <c r="V148" s="95"/>
      <c r="W148" s="95"/>
      <c r="X148" s="95"/>
      <c r="Y148" s="95"/>
    </row>
    <row r="149" spans="1:25" s="97" customFormat="1" hidden="1" x14ac:dyDescent="0.2">
      <c r="A149" s="325">
        <v>47</v>
      </c>
      <c r="B149" s="314"/>
      <c r="C149" s="288"/>
      <c r="D149" s="326" t="e">
        <f>+VLOOKUP(B149,$A$691:$B$730,2,0)</f>
        <v>#N/A</v>
      </c>
      <c r="E149" s="327"/>
      <c r="F149" s="328" t="e">
        <f>IF(E149=$E$661,$F$661,IF(E149=$E$662,$F$662,IF(E149=$E$663,$F$663,IF(E149=$E$664,$F$664,IF(E149=$E$665,$F$665,IF(E149=$E$666,$F$666,IF(E149=$E$667,$F$667,IF(E149=$E$668,$F$668,IF(E149=$E$669,$F$669,IF(E149=$E$670,$F$670,IF(E149=VICERRECTORÍA_ACADÉMICA_,W760,IF(E149=PLANEACIÓN_,W762, IF(E149=IMPACTO,W761,IF(E149=VICERRECTORÍA_ADMINISTRATIVA_FINANCIERA_,W763,IF(E149=_VICERRECTORÍA_RESPONSABILIDAD_SOCIAL_Y_BIENESTAR_UNIVERSITARIO_,W764," ")))))))))))))))</f>
        <v>#VALUE!</v>
      </c>
      <c r="G149" s="305"/>
      <c r="H149" s="147"/>
      <c r="I149" s="280"/>
      <c r="J149" s="133"/>
      <c r="K149" s="305"/>
      <c r="L149" s="314"/>
      <c r="M149" s="305"/>
      <c r="N149" s="305"/>
      <c r="O149" s="147"/>
      <c r="P149" s="308"/>
      <c r="Q149" s="321">
        <f t="shared" ref="Q149:Q191" si="146">IF(P149="ALTA",5,IF(P149="MEDIO ALTA",4,IF(P149="MEDIA",3,IF(P149="MEDIO BAJA",2,IF(P149="BAJA",1,0)))))</f>
        <v>0</v>
      </c>
      <c r="R149" s="308"/>
      <c r="S149" s="321">
        <f t="shared" ref="S149" si="147">IF(R149="ALTO",5,IF(R149="MEDIO-ALTO",4,IF(R149="MEDIO",3,IF(R149="MEDIO-BAJO",2,IF(R149="BAJO",1,0)))))</f>
        <v>0</v>
      </c>
      <c r="T149" s="321">
        <f t="shared" ref="T149" si="148">S149*Q149</f>
        <v>0</v>
      </c>
      <c r="U149" s="95"/>
      <c r="V149" s="95"/>
      <c r="W149" s="95"/>
      <c r="X149" s="95"/>
      <c r="Y149" s="95"/>
    </row>
    <row r="150" spans="1:25" s="97" customFormat="1" hidden="1" x14ac:dyDescent="0.2">
      <c r="A150" s="325"/>
      <c r="B150" s="314"/>
      <c r="C150" s="288"/>
      <c r="D150" s="326"/>
      <c r="E150" s="327"/>
      <c r="F150" s="328"/>
      <c r="G150" s="305"/>
      <c r="H150" s="147"/>
      <c r="I150" s="280"/>
      <c r="J150" s="133"/>
      <c r="K150" s="305"/>
      <c r="L150" s="305"/>
      <c r="M150" s="305"/>
      <c r="N150" s="305"/>
      <c r="O150" s="147"/>
      <c r="P150" s="309"/>
      <c r="Q150" s="322"/>
      <c r="R150" s="309"/>
      <c r="S150" s="322"/>
      <c r="T150" s="322"/>
      <c r="U150" s="95"/>
      <c r="V150" s="95"/>
      <c r="W150" s="95"/>
      <c r="X150" s="95"/>
      <c r="Y150" s="95"/>
    </row>
    <row r="151" spans="1:25" s="97" customFormat="1" hidden="1" x14ac:dyDescent="0.2">
      <c r="A151" s="325"/>
      <c r="B151" s="314"/>
      <c r="C151" s="288"/>
      <c r="D151" s="326"/>
      <c r="E151" s="327"/>
      <c r="F151" s="328"/>
      <c r="G151" s="305"/>
      <c r="H151" s="147"/>
      <c r="I151" s="280"/>
      <c r="J151" s="133"/>
      <c r="K151" s="305"/>
      <c r="L151" s="305"/>
      <c r="M151" s="305"/>
      <c r="N151" s="305"/>
      <c r="O151" s="147"/>
      <c r="P151" s="310"/>
      <c r="Q151" s="324"/>
      <c r="R151" s="310"/>
      <c r="S151" s="324"/>
      <c r="T151" s="324"/>
      <c r="U151" s="95"/>
      <c r="V151" s="95"/>
      <c r="W151" s="95"/>
      <c r="X151" s="95"/>
      <c r="Y151" s="95"/>
    </row>
    <row r="152" spans="1:25" s="97" customFormat="1" hidden="1" x14ac:dyDescent="0.2">
      <c r="A152" s="325">
        <v>48</v>
      </c>
      <c r="B152" s="314"/>
      <c r="C152" s="288"/>
      <c r="D152" s="326" t="e">
        <f>+VLOOKUP(B152,$A$691:$B$730,2,0)</f>
        <v>#N/A</v>
      </c>
      <c r="E152" s="327"/>
      <c r="F152" s="328" t="e">
        <f>IF(E152=$E$661,$F$661,IF(E152=$E$662,$F$662,IF(E152=$E$663,$F$663,IF(E152=$E$664,$F$664,IF(E152=$E$665,$F$665,IF(E152=$E$666,$F$666,IF(E152=$E$667,$F$667,IF(E152=$E$668,$F$668,IF(E152=$E$669,$F$669,IF(E152=$E$670,$F$670,IF(E152=VICERRECTORÍA_ACADÉMICA_,W763,IF(E152=PLANEACIÓN_,W765, IF(E152=IMPACTO,W764,IF(E152=VICERRECTORÍA_ADMINISTRATIVA_FINANCIERA_,W766,IF(E152=_VICERRECTORÍA_RESPONSABILIDAD_SOCIAL_Y_BIENESTAR_UNIVERSITARIO_,W767," ")))))))))))))))</f>
        <v>#VALUE!</v>
      </c>
      <c r="G152" s="305"/>
      <c r="H152" s="147"/>
      <c r="I152" s="280"/>
      <c r="J152" s="133"/>
      <c r="K152" s="305"/>
      <c r="L152" s="314"/>
      <c r="M152" s="305"/>
      <c r="N152" s="305"/>
      <c r="O152" s="147"/>
      <c r="P152" s="308"/>
      <c r="Q152" s="321">
        <f t="shared" ref="Q152:Q194" si="149">IF(P152="ALTA",5,IF(P152="MEDIO ALTA",4,IF(P152="MEDIA",3,IF(P152="MEDIO BAJA",2,IF(P152="BAJA",1,0)))))</f>
        <v>0</v>
      </c>
      <c r="R152" s="308"/>
      <c r="S152" s="321">
        <f t="shared" ref="S152" si="150">IF(R152="ALTO",5,IF(R152="MEDIO-ALTO",4,IF(R152="MEDIO",3,IF(R152="MEDIO-BAJO",2,IF(R152="BAJO",1,0)))))</f>
        <v>0</v>
      </c>
      <c r="T152" s="321">
        <f t="shared" ref="T152" si="151">S152*Q152</f>
        <v>0</v>
      </c>
      <c r="U152" s="95"/>
      <c r="V152" s="95"/>
      <c r="W152" s="95"/>
      <c r="X152" s="95"/>
      <c r="Y152" s="95"/>
    </row>
    <row r="153" spans="1:25" s="97" customFormat="1" hidden="1" x14ac:dyDescent="0.2">
      <c r="A153" s="325"/>
      <c r="B153" s="314"/>
      <c r="C153" s="288"/>
      <c r="D153" s="326"/>
      <c r="E153" s="327"/>
      <c r="F153" s="328"/>
      <c r="G153" s="305"/>
      <c r="H153" s="147"/>
      <c r="I153" s="280"/>
      <c r="J153" s="133"/>
      <c r="K153" s="305"/>
      <c r="L153" s="305"/>
      <c r="M153" s="305"/>
      <c r="N153" s="305"/>
      <c r="O153" s="147"/>
      <c r="P153" s="309"/>
      <c r="Q153" s="322"/>
      <c r="R153" s="309"/>
      <c r="S153" s="322"/>
      <c r="T153" s="322"/>
      <c r="U153" s="95"/>
      <c r="V153" s="95"/>
      <c r="W153" s="95"/>
      <c r="X153" s="95"/>
      <c r="Y153" s="95"/>
    </row>
    <row r="154" spans="1:25" s="97" customFormat="1" hidden="1" x14ac:dyDescent="0.2">
      <c r="A154" s="325"/>
      <c r="B154" s="314"/>
      <c r="C154" s="288"/>
      <c r="D154" s="326"/>
      <c r="E154" s="327"/>
      <c r="F154" s="328"/>
      <c r="G154" s="305"/>
      <c r="H154" s="147"/>
      <c r="I154" s="280"/>
      <c r="J154" s="133"/>
      <c r="K154" s="305"/>
      <c r="L154" s="305"/>
      <c r="M154" s="305"/>
      <c r="N154" s="305"/>
      <c r="O154" s="147"/>
      <c r="P154" s="310"/>
      <c r="Q154" s="324"/>
      <c r="R154" s="310"/>
      <c r="S154" s="324"/>
      <c r="T154" s="324"/>
      <c r="U154" s="95"/>
      <c r="V154" s="95"/>
      <c r="W154" s="95"/>
      <c r="X154" s="95"/>
      <c r="Y154" s="95"/>
    </row>
    <row r="155" spans="1:25" s="97" customFormat="1" hidden="1" x14ac:dyDescent="0.2">
      <c r="A155" s="325">
        <v>49</v>
      </c>
      <c r="B155" s="314"/>
      <c r="C155" s="288"/>
      <c r="D155" s="326" t="e">
        <f>+VLOOKUP(B155,$A$691:$B$730,2,0)</f>
        <v>#N/A</v>
      </c>
      <c r="E155" s="327"/>
      <c r="F155" s="328" t="e">
        <f>IF(E155=$E$661,$F$661,IF(E155=$E$662,$F$662,IF(E155=$E$663,$F$663,IF(E155=$E$664,$F$664,IF(E155=$E$665,$F$665,IF(E155=$E$666,$F$666,IF(E155=$E$667,$F$667,IF(E155=$E$668,$F$668,IF(E155=$E$669,$F$669,IF(E155=$E$670,$F$670,IF(E155=VICERRECTORÍA_ACADÉMICA_,W766,IF(E155=PLANEACIÓN_,W768, IF(E155=IMPACTO,W767,IF(E155=VICERRECTORÍA_ADMINISTRATIVA_FINANCIERA_,W769,IF(E155=_VICERRECTORÍA_RESPONSABILIDAD_SOCIAL_Y_BIENESTAR_UNIVERSITARIO_,W770," ")))))))))))))))</f>
        <v>#VALUE!</v>
      </c>
      <c r="G155" s="305"/>
      <c r="H155" s="147"/>
      <c r="I155" s="280"/>
      <c r="J155" s="133"/>
      <c r="K155" s="305"/>
      <c r="L155" s="314"/>
      <c r="M155" s="305"/>
      <c r="N155" s="305"/>
      <c r="O155" s="147"/>
      <c r="P155" s="308"/>
      <c r="Q155" s="321">
        <f t="shared" ref="Q155:Q197" si="152">IF(P155="ALTA",5,IF(P155="MEDIO ALTA",4,IF(P155="MEDIA",3,IF(P155="MEDIO BAJA",2,IF(P155="BAJA",1,0)))))</f>
        <v>0</v>
      </c>
      <c r="R155" s="308"/>
      <c r="S155" s="321">
        <f t="shared" ref="S155" si="153">IF(R155="ALTO",5,IF(R155="MEDIO-ALTO",4,IF(R155="MEDIO",3,IF(R155="MEDIO-BAJO",2,IF(R155="BAJO",1,0)))))</f>
        <v>0</v>
      </c>
      <c r="T155" s="321">
        <f t="shared" ref="T155" si="154">S155*Q155</f>
        <v>0</v>
      </c>
      <c r="U155" s="95"/>
      <c r="V155" s="95"/>
      <c r="W155" s="95"/>
      <c r="X155" s="95"/>
      <c r="Y155" s="95"/>
    </row>
    <row r="156" spans="1:25" s="97" customFormat="1" hidden="1" x14ac:dyDescent="0.2">
      <c r="A156" s="325"/>
      <c r="B156" s="314"/>
      <c r="C156" s="288"/>
      <c r="D156" s="326"/>
      <c r="E156" s="327"/>
      <c r="F156" s="328"/>
      <c r="G156" s="305"/>
      <c r="H156" s="147"/>
      <c r="I156" s="280"/>
      <c r="J156" s="133"/>
      <c r="K156" s="305"/>
      <c r="L156" s="305"/>
      <c r="M156" s="305"/>
      <c r="N156" s="305"/>
      <c r="O156" s="147"/>
      <c r="P156" s="309"/>
      <c r="Q156" s="322"/>
      <c r="R156" s="309"/>
      <c r="S156" s="322"/>
      <c r="T156" s="322"/>
      <c r="U156" s="95"/>
      <c r="V156" s="95"/>
      <c r="W156" s="95"/>
      <c r="X156" s="95"/>
      <c r="Y156" s="95"/>
    </row>
    <row r="157" spans="1:25" s="97" customFormat="1" hidden="1" x14ac:dyDescent="0.2">
      <c r="A157" s="325"/>
      <c r="B157" s="314"/>
      <c r="C157" s="288"/>
      <c r="D157" s="326"/>
      <c r="E157" s="327"/>
      <c r="F157" s="328"/>
      <c r="G157" s="305"/>
      <c r="H157" s="147"/>
      <c r="I157" s="280"/>
      <c r="J157" s="133"/>
      <c r="K157" s="305"/>
      <c r="L157" s="305"/>
      <c r="M157" s="305"/>
      <c r="N157" s="305"/>
      <c r="O157" s="147"/>
      <c r="P157" s="310"/>
      <c r="Q157" s="324"/>
      <c r="R157" s="310"/>
      <c r="S157" s="324"/>
      <c r="T157" s="324"/>
      <c r="U157" s="95"/>
      <c r="V157" s="95"/>
      <c r="W157" s="95"/>
      <c r="X157" s="95"/>
      <c r="Y157" s="95"/>
    </row>
    <row r="158" spans="1:25" s="97" customFormat="1" hidden="1" x14ac:dyDescent="0.2">
      <c r="A158" s="325">
        <v>50</v>
      </c>
      <c r="B158" s="314"/>
      <c r="C158" s="288"/>
      <c r="D158" s="326" t="e">
        <f>+VLOOKUP(B158,$A$691:$B$730,2,0)</f>
        <v>#N/A</v>
      </c>
      <c r="E158" s="327"/>
      <c r="F158" s="328" t="e">
        <f>IF(E158=$E$661,$F$661,IF(E158=$E$662,$F$662,IF(E158=$E$663,$F$663,IF(E158=$E$664,$F$664,IF(E158=$E$665,$F$665,IF(E158=$E$666,$F$666,IF(E158=$E$667,$F$667,IF(E158=$E$668,$F$668,IF(E158=$E$669,$F$669,IF(E158=$E$670,$F$670,IF(E158=VICERRECTORÍA_ACADÉMICA_,W769,IF(E158=PLANEACIÓN_,W771, IF(E158=IMPACTO,W770,IF(E158=VICERRECTORÍA_ADMINISTRATIVA_FINANCIERA_,W772,IF(E158=_VICERRECTORÍA_RESPONSABILIDAD_SOCIAL_Y_BIENESTAR_UNIVERSITARIO_,W773," ")))))))))))))))</f>
        <v>#VALUE!</v>
      </c>
      <c r="G158" s="305"/>
      <c r="H158" s="147"/>
      <c r="I158" s="280"/>
      <c r="J158" s="133"/>
      <c r="K158" s="305"/>
      <c r="L158" s="314"/>
      <c r="M158" s="305"/>
      <c r="N158" s="305"/>
      <c r="O158" s="147"/>
      <c r="P158" s="308"/>
      <c r="Q158" s="321">
        <f t="shared" ref="Q158:Q200" si="155">IF(P158="ALTA",5,IF(P158="MEDIO ALTA",4,IF(P158="MEDIA",3,IF(P158="MEDIO BAJA",2,IF(P158="BAJA",1,0)))))</f>
        <v>0</v>
      </c>
      <c r="R158" s="308"/>
      <c r="S158" s="321">
        <f t="shared" ref="S158" si="156">IF(R158="ALTO",5,IF(R158="MEDIO-ALTO",4,IF(R158="MEDIO",3,IF(R158="MEDIO-BAJO",2,IF(R158="BAJO",1,0)))))</f>
        <v>0</v>
      </c>
      <c r="T158" s="321">
        <f t="shared" ref="T158" si="157">S158*Q158</f>
        <v>0</v>
      </c>
      <c r="U158" s="95"/>
      <c r="V158" s="95"/>
      <c r="W158" s="95"/>
      <c r="X158" s="95"/>
      <c r="Y158" s="95"/>
    </row>
    <row r="159" spans="1:25" s="97" customFormat="1" hidden="1" x14ac:dyDescent="0.2">
      <c r="A159" s="325"/>
      <c r="B159" s="314"/>
      <c r="C159" s="288"/>
      <c r="D159" s="326"/>
      <c r="E159" s="327"/>
      <c r="F159" s="328"/>
      <c r="G159" s="305"/>
      <c r="H159" s="147"/>
      <c r="I159" s="280"/>
      <c r="J159" s="133"/>
      <c r="K159" s="305"/>
      <c r="L159" s="305"/>
      <c r="M159" s="305"/>
      <c r="N159" s="305"/>
      <c r="O159" s="147"/>
      <c r="P159" s="309"/>
      <c r="Q159" s="322"/>
      <c r="R159" s="309"/>
      <c r="S159" s="322"/>
      <c r="T159" s="322"/>
      <c r="U159" s="95"/>
      <c r="V159" s="95"/>
      <c r="W159" s="95"/>
      <c r="X159" s="95"/>
      <c r="Y159" s="95"/>
    </row>
    <row r="160" spans="1:25" s="97" customFormat="1" hidden="1" x14ac:dyDescent="0.2">
      <c r="A160" s="325"/>
      <c r="B160" s="314"/>
      <c r="C160" s="288"/>
      <c r="D160" s="326"/>
      <c r="E160" s="327"/>
      <c r="F160" s="328"/>
      <c r="G160" s="305"/>
      <c r="H160" s="147"/>
      <c r="I160" s="280"/>
      <c r="J160" s="133"/>
      <c r="K160" s="305"/>
      <c r="L160" s="305"/>
      <c r="M160" s="305"/>
      <c r="N160" s="305"/>
      <c r="O160" s="147"/>
      <c r="P160" s="310"/>
      <c r="Q160" s="324"/>
      <c r="R160" s="310"/>
      <c r="S160" s="324"/>
      <c r="T160" s="324"/>
      <c r="U160" s="95"/>
      <c r="V160" s="95"/>
      <c r="W160" s="95"/>
      <c r="X160" s="95"/>
      <c r="Y160" s="95"/>
    </row>
    <row r="161" spans="1:25" s="97" customFormat="1" hidden="1" x14ac:dyDescent="0.2">
      <c r="A161" s="325">
        <v>51</v>
      </c>
      <c r="B161" s="314"/>
      <c r="C161" s="288"/>
      <c r="D161" s="326" t="e">
        <f>+VLOOKUP(B161,$A$691:$B$730,2,0)</f>
        <v>#N/A</v>
      </c>
      <c r="E161" s="327"/>
      <c r="F161" s="328" t="e">
        <f>IF(E161=$E$661,$F$661,IF(E161=$E$662,$F$662,IF(E161=$E$663,$F$663,IF(E161=$E$664,$F$664,IF(E161=$E$665,$F$665,IF(E161=$E$666,$F$666,IF(E161=$E$667,$F$667,IF(E161=$E$668,$F$668,IF(E161=$E$669,$F$669,IF(E161=$E$670,$F$670,IF(E161=VICERRECTORÍA_ACADÉMICA_,W772,IF(E161=PLANEACIÓN_,W774, IF(E161=IMPACTO,W773,IF(E161=VICERRECTORÍA_ADMINISTRATIVA_FINANCIERA_,W775,IF(E161=_VICERRECTORÍA_RESPONSABILIDAD_SOCIAL_Y_BIENESTAR_UNIVERSITARIO_,W776," ")))))))))))))))</f>
        <v>#VALUE!</v>
      </c>
      <c r="G161" s="305"/>
      <c r="H161" s="147"/>
      <c r="I161" s="280"/>
      <c r="J161" s="133"/>
      <c r="K161" s="305"/>
      <c r="L161" s="314"/>
      <c r="M161" s="305"/>
      <c r="N161" s="305"/>
      <c r="O161" s="147"/>
      <c r="P161" s="308"/>
      <c r="Q161" s="321">
        <f t="shared" ref="Q161:Q203" si="158">IF(P161="ALTA",5,IF(P161="MEDIO ALTA",4,IF(P161="MEDIA",3,IF(P161="MEDIO BAJA",2,IF(P161="BAJA",1,0)))))</f>
        <v>0</v>
      </c>
      <c r="R161" s="308"/>
      <c r="S161" s="321">
        <f t="shared" ref="S161" si="159">IF(R161="ALTO",5,IF(R161="MEDIO-ALTO",4,IF(R161="MEDIO",3,IF(R161="MEDIO-BAJO",2,IF(R161="BAJO",1,0)))))</f>
        <v>0</v>
      </c>
      <c r="T161" s="321">
        <f t="shared" ref="T161" si="160">S161*Q161</f>
        <v>0</v>
      </c>
      <c r="U161" s="95"/>
      <c r="V161" s="95"/>
      <c r="W161" s="95"/>
      <c r="X161" s="95"/>
      <c r="Y161" s="95"/>
    </row>
    <row r="162" spans="1:25" s="97" customFormat="1" hidden="1" x14ac:dyDescent="0.2">
      <c r="A162" s="325"/>
      <c r="B162" s="314"/>
      <c r="C162" s="288"/>
      <c r="D162" s="326"/>
      <c r="E162" s="327"/>
      <c r="F162" s="328"/>
      <c r="G162" s="305"/>
      <c r="H162" s="147"/>
      <c r="I162" s="280"/>
      <c r="J162" s="133"/>
      <c r="K162" s="305"/>
      <c r="L162" s="305"/>
      <c r="M162" s="305"/>
      <c r="N162" s="305"/>
      <c r="O162" s="147"/>
      <c r="P162" s="309"/>
      <c r="Q162" s="322"/>
      <c r="R162" s="309"/>
      <c r="S162" s="322"/>
      <c r="T162" s="322"/>
      <c r="U162" s="95"/>
      <c r="V162" s="95"/>
      <c r="W162" s="95"/>
      <c r="X162" s="95"/>
      <c r="Y162" s="95"/>
    </row>
    <row r="163" spans="1:25" s="97" customFormat="1" hidden="1" x14ac:dyDescent="0.2">
      <c r="A163" s="325"/>
      <c r="B163" s="314"/>
      <c r="C163" s="288"/>
      <c r="D163" s="326"/>
      <c r="E163" s="327"/>
      <c r="F163" s="328"/>
      <c r="G163" s="305"/>
      <c r="H163" s="147"/>
      <c r="I163" s="280"/>
      <c r="J163" s="133"/>
      <c r="K163" s="305"/>
      <c r="L163" s="305"/>
      <c r="M163" s="305"/>
      <c r="N163" s="305"/>
      <c r="O163" s="147"/>
      <c r="P163" s="310"/>
      <c r="Q163" s="324"/>
      <c r="R163" s="310"/>
      <c r="S163" s="324"/>
      <c r="T163" s="324"/>
      <c r="U163" s="95"/>
      <c r="V163" s="95"/>
      <c r="W163" s="95"/>
      <c r="X163" s="95"/>
      <c r="Y163" s="95"/>
    </row>
    <row r="164" spans="1:25" s="97" customFormat="1" hidden="1" x14ac:dyDescent="0.2">
      <c r="A164" s="325">
        <v>52</v>
      </c>
      <c r="B164" s="314"/>
      <c r="C164" s="288"/>
      <c r="D164" s="326" t="e">
        <f>+VLOOKUP(B164,$A$691:$B$730,2,0)</f>
        <v>#N/A</v>
      </c>
      <c r="E164" s="327"/>
      <c r="F164" s="328" t="e">
        <f>IF(E164=$E$661,$F$661,IF(E164=$E$662,$F$662,IF(E164=$E$663,$F$663,IF(E164=$E$664,$F$664,IF(E164=$E$665,$F$665,IF(E164=$E$666,$F$666,IF(E164=$E$667,$F$667,IF(E164=$E$668,$F$668,IF(E164=$E$669,$F$669,IF(E164=$E$670,$F$670,IF(E164=VICERRECTORÍA_ACADÉMICA_,W775,IF(E164=PLANEACIÓN_,W777, IF(E164=IMPACTO,W776,IF(E164=VICERRECTORÍA_ADMINISTRATIVA_FINANCIERA_,W778,IF(E164=_VICERRECTORÍA_RESPONSABILIDAD_SOCIAL_Y_BIENESTAR_UNIVERSITARIO_,W779," ")))))))))))))))</f>
        <v>#VALUE!</v>
      </c>
      <c r="G164" s="305"/>
      <c r="H164" s="147"/>
      <c r="I164" s="280"/>
      <c r="J164" s="133"/>
      <c r="K164" s="305"/>
      <c r="L164" s="314"/>
      <c r="M164" s="305"/>
      <c r="N164" s="305"/>
      <c r="O164" s="147"/>
      <c r="P164" s="308"/>
      <c r="Q164" s="321">
        <f t="shared" ref="Q164:Q206" si="161">IF(P164="ALTA",5,IF(P164="MEDIO ALTA",4,IF(P164="MEDIA",3,IF(P164="MEDIO BAJA",2,IF(P164="BAJA",1,0)))))</f>
        <v>0</v>
      </c>
      <c r="R164" s="308"/>
      <c r="S164" s="321">
        <f t="shared" ref="S164" si="162">IF(R164="ALTO",5,IF(R164="MEDIO-ALTO",4,IF(R164="MEDIO",3,IF(R164="MEDIO-BAJO",2,IF(R164="BAJO",1,0)))))</f>
        <v>0</v>
      </c>
      <c r="T164" s="321">
        <f t="shared" ref="T164" si="163">S164*Q164</f>
        <v>0</v>
      </c>
      <c r="U164" s="95"/>
      <c r="V164" s="95"/>
      <c r="W164" s="95"/>
      <c r="X164" s="95"/>
      <c r="Y164" s="95"/>
    </row>
    <row r="165" spans="1:25" s="97" customFormat="1" hidden="1" x14ac:dyDescent="0.2">
      <c r="A165" s="325"/>
      <c r="B165" s="314"/>
      <c r="C165" s="288"/>
      <c r="D165" s="326"/>
      <c r="E165" s="327"/>
      <c r="F165" s="328"/>
      <c r="G165" s="305"/>
      <c r="H165" s="147"/>
      <c r="I165" s="280"/>
      <c r="J165" s="133"/>
      <c r="K165" s="305"/>
      <c r="L165" s="305"/>
      <c r="M165" s="305"/>
      <c r="N165" s="305"/>
      <c r="O165" s="147"/>
      <c r="P165" s="309"/>
      <c r="Q165" s="322"/>
      <c r="R165" s="309"/>
      <c r="S165" s="322"/>
      <c r="T165" s="322"/>
      <c r="U165" s="95"/>
      <c r="V165" s="95"/>
      <c r="W165" s="95"/>
      <c r="X165" s="95"/>
      <c r="Y165" s="95"/>
    </row>
    <row r="166" spans="1:25" s="97" customFormat="1" hidden="1" x14ac:dyDescent="0.2">
      <c r="A166" s="325"/>
      <c r="B166" s="314"/>
      <c r="C166" s="288"/>
      <c r="D166" s="326"/>
      <c r="E166" s="327"/>
      <c r="F166" s="328"/>
      <c r="G166" s="305"/>
      <c r="H166" s="147"/>
      <c r="I166" s="280"/>
      <c r="J166" s="133"/>
      <c r="K166" s="305"/>
      <c r="L166" s="305"/>
      <c r="M166" s="305"/>
      <c r="N166" s="305"/>
      <c r="O166" s="147"/>
      <c r="P166" s="310"/>
      <c r="Q166" s="324"/>
      <c r="R166" s="310"/>
      <c r="S166" s="324"/>
      <c r="T166" s="324"/>
      <c r="U166" s="95"/>
      <c r="V166" s="95"/>
      <c r="W166" s="95"/>
      <c r="X166" s="95"/>
      <c r="Y166" s="95"/>
    </row>
    <row r="167" spans="1:25" s="97" customFormat="1" hidden="1" x14ac:dyDescent="0.2">
      <c r="A167" s="325">
        <v>53</v>
      </c>
      <c r="B167" s="314"/>
      <c r="C167" s="288"/>
      <c r="D167" s="326" t="e">
        <f>+VLOOKUP(B167,$A$691:$B$730,2,0)</f>
        <v>#N/A</v>
      </c>
      <c r="E167" s="327"/>
      <c r="F167" s="328" t="e">
        <f>IF(E167=$E$661,$F$661,IF(E167=$E$662,$F$662,IF(E167=$E$663,$F$663,IF(E167=$E$664,$F$664,IF(E167=$E$665,$F$665,IF(E167=$E$666,$F$666,IF(E167=$E$667,$F$667,IF(E167=$E$668,$F$668,IF(E167=$E$669,$F$669,IF(E167=$E$670,$F$670,IF(E167=VICERRECTORÍA_ACADÉMICA_,W778,IF(E167=PLANEACIÓN_,W780, IF(E167=IMPACTO,W779,IF(E167=VICERRECTORÍA_ADMINISTRATIVA_FINANCIERA_,W781,IF(E167=_VICERRECTORÍA_RESPONSABILIDAD_SOCIAL_Y_BIENESTAR_UNIVERSITARIO_,W782," ")))))))))))))))</f>
        <v>#VALUE!</v>
      </c>
      <c r="G167" s="305"/>
      <c r="H167" s="147"/>
      <c r="I167" s="280"/>
      <c r="J167" s="133"/>
      <c r="K167" s="305"/>
      <c r="L167" s="314"/>
      <c r="M167" s="305"/>
      <c r="N167" s="305"/>
      <c r="O167" s="147"/>
      <c r="P167" s="308"/>
      <c r="Q167" s="321">
        <f t="shared" ref="Q167:Q209" si="164">IF(P167="ALTA",5,IF(P167="MEDIO ALTA",4,IF(P167="MEDIA",3,IF(P167="MEDIO BAJA",2,IF(P167="BAJA",1,0)))))</f>
        <v>0</v>
      </c>
      <c r="R167" s="308"/>
      <c r="S167" s="321">
        <f t="shared" ref="S167" si="165">IF(R167="ALTO",5,IF(R167="MEDIO-ALTO",4,IF(R167="MEDIO",3,IF(R167="MEDIO-BAJO",2,IF(R167="BAJO",1,0)))))</f>
        <v>0</v>
      </c>
      <c r="T167" s="321">
        <f t="shared" ref="T167" si="166">S167*Q167</f>
        <v>0</v>
      </c>
      <c r="U167" s="95"/>
      <c r="V167" s="95"/>
      <c r="W167" s="95"/>
      <c r="X167" s="95"/>
      <c r="Y167" s="95"/>
    </row>
    <row r="168" spans="1:25" s="97" customFormat="1" hidden="1" x14ac:dyDescent="0.2">
      <c r="A168" s="325"/>
      <c r="B168" s="314"/>
      <c r="C168" s="288"/>
      <c r="D168" s="326"/>
      <c r="E168" s="327"/>
      <c r="F168" s="328"/>
      <c r="G168" s="305"/>
      <c r="H168" s="147"/>
      <c r="I168" s="280"/>
      <c r="J168" s="133"/>
      <c r="K168" s="305"/>
      <c r="L168" s="305"/>
      <c r="M168" s="305"/>
      <c r="N168" s="305"/>
      <c r="O168" s="147"/>
      <c r="P168" s="309"/>
      <c r="Q168" s="322"/>
      <c r="R168" s="309"/>
      <c r="S168" s="322"/>
      <c r="T168" s="322"/>
      <c r="U168" s="95"/>
      <c r="V168" s="95"/>
      <c r="W168" s="95"/>
      <c r="X168" s="95"/>
      <c r="Y168" s="95"/>
    </row>
    <row r="169" spans="1:25" s="97" customFormat="1" hidden="1" x14ac:dyDescent="0.2">
      <c r="A169" s="325"/>
      <c r="B169" s="314"/>
      <c r="C169" s="288"/>
      <c r="D169" s="326"/>
      <c r="E169" s="327"/>
      <c r="F169" s="328"/>
      <c r="G169" s="305"/>
      <c r="H169" s="147"/>
      <c r="I169" s="280"/>
      <c r="J169" s="133"/>
      <c r="K169" s="305"/>
      <c r="L169" s="305"/>
      <c r="M169" s="305"/>
      <c r="N169" s="305"/>
      <c r="O169" s="147"/>
      <c r="P169" s="310"/>
      <c r="Q169" s="324"/>
      <c r="R169" s="310"/>
      <c r="S169" s="324"/>
      <c r="T169" s="324"/>
      <c r="U169" s="95"/>
      <c r="V169" s="95"/>
      <c r="W169" s="95"/>
      <c r="X169" s="95"/>
      <c r="Y169" s="95"/>
    </row>
    <row r="170" spans="1:25" s="97" customFormat="1" hidden="1" x14ac:dyDescent="0.2">
      <c r="A170" s="325">
        <v>54</v>
      </c>
      <c r="B170" s="314"/>
      <c r="C170" s="288"/>
      <c r="D170" s="326" t="e">
        <f>+VLOOKUP(B170,$A$691:$B$730,2,0)</f>
        <v>#N/A</v>
      </c>
      <c r="E170" s="327"/>
      <c r="F170" s="328" t="e">
        <f>IF(E170=$E$661,$F$661,IF(E170=$E$662,$F$662,IF(E170=$E$663,$F$663,IF(E170=$E$664,$F$664,IF(E170=$E$665,$F$665,IF(E170=$E$666,$F$666,IF(E170=$E$667,$F$667,IF(E170=$E$668,$F$668,IF(E170=$E$669,$F$669,IF(E170=$E$670,$F$670,IF(E170=VICERRECTORÍA_ACADÉMICA_,W781,IF(E170=PLANEACIÓN_,W783, IF(E170=IMPACTO,W782,IF(E170=VICERRECTORÍA_ADMINISTRATIVA_FINANCIERA_,W784,IF(E170=_VICERRECTORÍA_RESPONSABILIDAD_SOCIAL_Y_BIENESTAR_UNIVERSITARIO_,W785," ")))))))))))))))</f>
        <v>#VALUE!</v>
      </c>
      <c r="G170" s="305"/>
      <c r="H170" s="147"/>
      <c r="I170" s="280"/>
      <c r="J170" s="133"/>
      <c r="K170" s="305"/>
      <c r="L170" s="314"/>
      <c r="M170" s="305"/>
      <c r="N170" s="305"/>
      <c r="O170" s="147"/>
      <c r="P170" s="308"/>
      <c r="Q170" s="321">
        <f t="shared" ref="Q170:Q212" si="167">IF(P170="ALTA",5,IF(P170="MEDIO ALTA",4,IF(P170="MEDIA",3,IF(P170="MEDIO BAJA",2,IF(P170="BAJA",1,0)))))</f>
        <v>0</v>
      </c>
      <c r="R170" s="308"/>
      <c r="S170" s="321">
        <f t="shared" ref="S170" si="168">IF(R170="ALTO",5,IF(R170="MEDIO-ALTO",4,IF(R170="MEDIO",3,IF(R170="MEDIO-BAJO",2,IF(R170="BAJO",1,0)))))</f>
        <v>0</v>
      </c>
      <c r="T170" s="321">
        <f t="shared" ref="T170" si="169">S170*Q170</f>
        <v>0</v>
      </c>
      <c r="U170" s="95"/>
      <c r="V170" s="95"/>
      <c r="W170" s="95"/>
      <c r="X170" s="95"/>
      <c r="Y170" s="95"/>
    </row>
    <row r="171" spans="1:25" s="97" customFormat="1" hidden="1" x14ac:dyDescent="0.2">
      <c r="A171" s="325"/>
      <c r="B171" s="314"/>
      <c r="C171" s="288"/>
      <c r="D171" s="326"/>
      <c r="E171" s="327"/>
      <c r="F171" s="328"/>
      <c r="G171" s="305"/>
      <c r="H171" s="147"/>
      <c r="I171" s="280"/>
      <c r="J171" s="133"/>
      <c r="K171" s="305"/>
      <c r="L171" s="305"/>
      <c r="M171" s="305"/>
      <c r="N171" s="305"/>
      <c r="O171" s="147"/>
      <c r="P171" s="309"/>
      <c r="Q171" s="322"/>
      <c r="R171" s="309"/>
      <c r="S171" s="322"/>
      <c r="T171" s="322"/>
      <c r="U171" s="95"/>
      <c r="V171" s="95"/>
      <c r="W171" s="95"/>
      <c r="X171" s="95"/>
      <c r="Y171" s="95"/>
    </row>
    <row r="172" spans="1:25" s="97" customFormat="1" hidden="1" x14ac:dyDescent="0.2">
      <c r="A172" s="325"/>
      <c r="B172" s="314"/>
      <c r="C172" s="288"/>
      <c r="D172" s="326"/>
      <c r="E172" s="327"/>
      <c r="F172" s="328"/>
      <c r="G172" s="305"/>
      <c r="H172" s="147"/>
      <c r="I172" s="280"/>
      <c r="J172" s="133"/>
      <c r="K172" s="305"/>
      <c r="L172" s="305"/>
      <c r="M172" s="305"/>
      <c r="N172" s="305"/>
      <c r="O172" s="147"/>
      <c r="P172" s="310"/>
      <c r="Q172" s="324"/>
      <c r="R172" s="310"/>
      <c r="S172" s="324"/>
      <c r="T172" s="324"/>
      <c r="U172" s="95"/>
      <c r="V172" s="95"/>
      <c r="W172" s="95"/>
      <c r="X172" s="95"/>
      <c r="Y172" s="95"/>
    </row>
    <row r="173" spans="1:25" s="97" customFormat="1" hidden="1" x14ac:dyDescent="0.2">
      <c r="A173" s="325">
        <v>55</v>
      </c>
      <c r="B173" s="314"/>
      <c r="C173" s="288"/>
      <c r="D173" s="326" t="e">
        <f>+VLOOKUP(B173,$A$691:$B$730,2,0)</f>
        <v>#N/A</v>
      </c>
      <c r="E173" s="327"/>
      <c r="F173" s="328" t="e">
        <f>IF(E173=$E$661,$F$661,IF(E173=$E$662,$F$662,IF(E173=$E$663,$F$663,IF(E173=$E$664,$F$664,IF(E173=$E$665,$F$665,IF(E173=$E$666,$F$666,IF(E173=$E$667,$F$667,IF(E173=$E$668,$F$668,IF(E173=$E$669,$F$669,IF(E173=$E$670,$F$670,IF(E173=VICERRECTORÍA_ACADÉMICA_,W784,IF(E173=PLANEACIÓN_,W786, IF(E173=IMPACTO,W785,IF(E173=VICERRECTORÍA_ADMINISTRATIVA_FINANCIERA_,W787,IF(E173=_VICERRECTORÍA_RESPONSABILIDAD_SOCIAL_Y_BIENESTAR_UNIVERSITARIO_,W788," ")))))))))))))))</f>
        <v>#VALUE!</v>
      </c>
      <c r="G173" s="305"/>
      <c r="H173" s="147"/>
      <c r="I173" s="280"/>
      <c r="J173" s="133"/>
      <c r="K173" s="305"/>
      <c r="L173" s="314"/>
      <c r="M173" s="305"/>
      <c r="N173" s="305"/>
      <c r="O173" s="147"/>
      <c r="P173" s="308"/>
      <c r="Q173" s="321">
        <f t="shared" ref="Q173:Q215" si="170">IF(P173="ALTA",5,IF(P173="MEDIO ALTA",4,IF(P173="MEDIA",3,IF(P173="MEDIO BAJA",2,IF(P173="BAJA",1,0)))))</f>
        <v>0</v>
      </c>
      <c r="R173" s="308"/>
      <c r="S173" s="321">
        <f t="shared" ref="S173" si="171">IF(R173="ALTO",5,IF(R173="MEDIO-ALTO",4,IF(R173="MEDIO",3,IF(R173="MEDIO-BAJO",2,IF(R173="BAJO",1,0)))))</f>
        <v>0</v>
      </c>
      <c r="T173" s="321">
        <f t="shared" ref="T173" si="172">S173*Q173</f>
        <v>0</v>
      </c>
      <c r="U173" s="95"/>
      <c r="V173" s="95"/>
      <c r="W173" s="95"/>
      <c r="X173" s="95"/>
      <c r="Y173" s="95"/>
    </row>
    <row r="174" spans="1:25" s="97" customFormat="1" hidden="1" x14ac:dyDescent="0.2">
      <c r="A174" s="325"/>
      <c r="B174" s="314"/>
      <c r="C174" s="288"/>
      <c r="D174" s="326"/>
      <c r="E174" s="327"/>
      <c r="F174" s="328"/>
      <c r="G174" s="305"/>
      <c r="H174" s="147"/>
      <c r="I174" s="280"/>
      <c r="J174" s="133"/>
      <c r="K174" s="305"/>
      <c r="L174" s="305"/>
      <c r="M174" s="305"/>
      <c r="N174" s="305"/>
      <c r="O174" s="147"/>
      <c r="P174" s="309"/>
      <c r="Q174" s="322"/>
      <c r="R174" s="309"/>
      <c r="S174" s="322"/>
      <c r="T174" s="322"/>
      <c r="U174" s="95"/>
      <c r="V174" s="95"/>
      <c r="W174" s="95"/>
      <c r="X174" s="95"/>
      <c r="Y174" s="95"/>
    </row>
    <row r="175" spans="1:25" s="97" customFormat="1" hidden="1" x14ac:dyDescent="0.2">
      <c r="A175" s="325"/>
      <c r="B175" s="314"/>
      <c r="C175" s="288"/>
      <c r="D175" s="326"/>
      <c r="E175" s="327"/>
      <c r="F175" s="328"/>
      <c r="G175" s="305"/>
      <c r="H175" s="147"/>
      <c r="I175" s="280"/>
      <c r="J175" s="133"/>
      <c r="K175" s="305"/>
      <c r="L175" s="305"/>
      <c r="M175" s="305"/>
      <c r="N175" s="305"/>
      <c r="O175" s="147"/>
      <c r="P175" s="310"/>
      <c r="Q175" s="324"/>
      <c r="R175" s="310"/>
      <c r="S175" s="324"/>
      <c r="T175" s="324"/>
      <c r="U175" s="95"/>
      <c r="V175" s="95"/>
      <c r="W175" s="95"/>
      <c r="X175" s="95"/>
      <c r="Y175" s="95"/>
    </row>
    <row r="176" spans="1:25" s="97" customFormat="1" hidden="1" x14ac:dyDescent="0.2">
      <c r="A176" s="325">
        <v>56</v>
      </c>
      <c r="B176" s="314"/>
      <c r="C176" s="288"/>
      <c r="D176" s="326" t="e">
        <f>+VLOOKUP(B176,$A$691:$B$730,2,0)</f>
        <v>#N/A</v>
      </c>
      <c r="E176" s="327"/>
      <c r="F176" s="328" t="e">
        <f>IF(E176=$E$661,$F$661,IF(E176=$E$662,$F$662,IF(E176=$E$663,$F$663,IF(E176=$E$664,$F$664,IF(E176=$E$665,$F$665,IF(E176=$E$666,$F$666,IF(E176=$E$667,$F$667,IF(E176=$E$668,$F$668,IF(E176=$E$669,$F$669,IF(E176=$E$670,$F$670,IF(E176=VICERRECTORÍA_ACADÉMICA_,W787,IF(E176=PLANEACIÓN_,W789, IF(E176=IMPACTO,W788,IF(E176=VICERRECTORÍA_ADMINISTRATIVA_FINANCIERA_,W790,IF(E176=_VICERRECTORÍA_RESPONSABILIDAD_SOCIAL_Y_BIENESTAR_UNIVERSITARIO_,W791," ")))))))))))))))</f>
        <v>#VALUE!</v>
      </c>
      <c r="G176" s="305"/>
      <c r="H176" s="147"/>
      <c r="I176" s="280"/>
      <c r="J176" s="133"/>
      <c r="K176" s="305"/>
      <c r="L176" s="314"/>
      <c r="M176" s="305"/>
      <c r="N176" s="305"/>
      <c r="O176" s="147"/>
      <c r="P176" s="308"/>
      <c r="Q176" s="321">
        <f t="shared" ref="Q176:Q218" si="173">IF(P176="ALTA",5,IF(P176="MEDIO ALTA",4,IF(P176="MEDIA",3,IF(P176="MEDIO BAJA",2,IF(P176="BAJA",1,0)))))</f>
        <v>0</v>
      </c>
      <c r="R176" s="308"/>
      <c r="S176" s="321">
        <f t="shared" ref="S176" si="174">IF(R176="ALTO",5,IF(R176="MEDIO-ALTO",4,IF(R176="MEDIO",3,IF(R176="MEDIO-BAJO",2,IF(R176="BAJO",1,0)))))</f>
        <v>0</v>
      </c>
      <c r="T176" s="321">
        <f t="shared" ref="T176" si="175">S176*Q176</f>
        <v>0</v>
      </c>
      <c r="U176" s="95"/>
      <c r="V176" s="95"/>
      <c r="W176" s="95"/>
      <c r="X176" s="95"/>
      <c r="Y176" s="95"/>
    </row>
    <row r="177" spans="1:25" s="97" customFormat="1" hidden="1" x14ac:dyDescent="0.2">
      <c r="A177" s="325"/>
      <c r="B177" s="314"/>
      <c r="C177" s="288"/>
      <c r="D177" s="326"/>
      <c r="E177" s="327"/>
      <c r="F177" s="328"/>
      <c r="G177" s="305"/>
      <c r="H177" s="147"/>
      <c r="I177" s="280"/>
      <c r="J177" s="133"/>
      <c r="K177" s="305"/>
      <c r="L177" s="305"/>
      <c r="M177" s="305"/>
      <c r="N177" s="305"/>
      <c r="O177" s="147"/>
      <c r="P177" s="309"/>
      <c r="Q177" s="322"/>
      <c r="R177" s="309"/>
      <c r="S177" s="322"/>
      <c r="T177" s="322"/>
      <c r="U177" s="95"/>
      <c r="V177" s="95"/>
      <c r="W177" s="95"/>
      <c r="X177" s="95"/>
      <c r="Y177" s="95"/>
    </row>
    <row r="178" spans="1:25" s="97" customFormat="1" hidden="1" x14ac:dyDescent="0.2">
      <c r="A178" s="325"/>
      <c r="B178" s="314"/>
      <c r="C178" s="288"/>
      <c r="D178" s="326"/>
      <c r="E178" s="327"/>
      <c r="F178" s="328"/>
      <c r="G178" s="305"/>
      <c r="H178" s="147"/>
      <c r="I178" s="280"/>
      <c r="J178" s="133"/>
      <c r="K178" s="305"/>
      <c r="L178" s="305"/>
      <c r="M178" s="305"/>
      <c r="N178" s="305"/>
      <c r="O178" s="147"/>
      <c r="P178" s="310"/>
      <c r="Q178" s="324"/>
      <c r="R178" s="310"/>
      <c r="S178" s="324"/>
      <c r="T178" s="324"/>
      <c r="U178" s="95"/>
      <c r="V178" s="95"/>
      <c r="W178" s="95"/>
      <c r="X178" s="95"/>
      <c r="Y178" s="95"/>
    </row>
    <row r="179" spans="1:25" s="97" customFormat="1" hidden="1" x14ac:dyDescent="0.2">
      <c r="A179" s="325">
        <v>57</v>
      </c>
      <c r="B179" s="314"/>
      <c r="C179" s="288"/>
      <c r="D179" s="326" t="e">
        <f>+VLOOKUP(B179,$A$691:$B$730,2,0)</f>
        <v>#N/A</v>
      </c>
      <c r="E179" s="327"/>
      <c r="F179" s="328" t="e">
        <f>IF(E179=$E$661,$F$661,IF(E179=$E$662,$F$662,IF(E179=$E$663,$F$663,IF(E179=$E$664,$F$664,IF(E179=$E$665,$F$665,IF(E179=$E$666,$F$666,IF(E179=$E$667,$F$667,IF(E179=$E$668,$F$668,IF(E179=$E$669,$F$669,IF(E179=$E$670,$F$670,IF(E179=VICERRECTORÍA_ACADÉMICA_,W790,IF(E179=PLANEACIÓN_,W792, IF(E179=IMPACTO,W791,IF(E179=VICERRECTORÍA_ADMINISTRATIVA_FINANCIERA_,W793,IF(E179=_VICERRECTORÍA_RESPONSABILIDAD_SOCIAL_Y_BIENESTAR_UNIVERSITARIO_,W794," ")))))))))))))))</f>
        <v>#VALUE!</v>
      </c>
      <c r="G179" s="305"/>
      <c r="H179" s="147"/>
      <c r="I179" s="280"/>
      <c r="J179" s="133"/>
      <c r="K179" s="305"/>
      <c r="L179" s="314"/>
      <c r="M179" s="305"/>
      <c r="N179" s="305"/>
      <c r="O179" s="147"/>
      <c r="P179" s="308"/>
      <c r="Q179" s="321">
        <f t="shared" si="134"/>
        <v>0</v>
      </c>
      <c r="R179" s="308"/>
      <c r="S179" s="321">
        <f t="shared" ref="S179" si="176">IF(R179="ALTO",5,IF(R179="MEDIO-ALTO",4,IF(R179="MEDIO",3,IF(R179="MEDIO-BAJO",2,IF(R179="BAJO",1,0)))))</f>
        <v>0</v>
      </c>
      <c r="T179" s="321">
        <f t="shared" ref="T179" si="177">S179*Q179</f>
        <v>0</v>
      </c>
      <c r="U179" s="95"/>
      <c r="V179" s="95"/>
      <c r="W179" s="95"/>
      <c r="X179" s="95"/>
      <c r="Y179" s="95"/>
    </row>
    <row r="180" spans="1:25" s="97" customFormat="1" hidden="1" x14ac:dyDescent="0.2">
      <c r="A180" s="325"/>
      <c r="B180" s="314"/>
      <c r="C180" s="288"/>
      <c r="D180" s="326"/>
      <c r="E180" s="327"/>
      <c r="F180" s="328"/>
      <c r="G180" s="305"/>
      <c r="H180" s="147"/>
      <c r="I180" s="280"/>
      <c r="J180" s="133"/>
      <c r="K180" s="305"/>
      <c r="L180" s="305"/>
      <c r="M180" s="305"/>
      <c r="N180" s="305"/>
      <c r="O180" s="147"/>
      <c r="P180" s="309"/>
      <c r="Q180" s="322"/>
      <c r="R180" s="309"/>
      <c r="S180" s="322"/>
      <c r="T180" s="322"/>
      <c r="U180" s="95"/>
      <c r="V180" s="95"/>
      <c r="W180" s="95"/>
      <c r="X180" s="95"/>
      <c r="Y180" s="95"/>
    </row>
    <row r="181" spans="1:25" s="97" customFormat="1" hidden="1" x14ac:dyDescent="0.2">
      <c r="A181" s="325"/>
      <c r="B181" s="314"/>
      <c r="C181" s="288"/>
      <c r="D181" s="326"/>
      <c r="E181" s="327"/>
      <c r="F181" s="328"/>
      <c r="G181" s="305"/>
      <c r="H181" s="147"/>
      <c r="I181" s="280"/>
      <c r="J181" s="133"/>
      <c r="K181" s="305"/>
      <c r="L181" s="305"/>
      <c r="M181" s="305"/>
      <c r="N181" s="305"/>
      <c r="O181" s="147"/>
      <c r="P181" s="310"/>
      <c r="Q181" s="324"/>
      <c r="R181" s="310"/>
      <c r="S181" s="324"/>
      <c r="T181" s="324"/>
      <c r="U181" s="95"/>
      <c r="V181" s="95"/>
      <c r="W181" s="95"/>
      <c r="X181" s="95"/>
      <c r="Y181" s="95"/>
    </row>
    <row r="182" spans="1:25" s="97" customFormat="1" hidden="1" x14ac:dyDescent="0.2">
      <c r="A182" s="325">
        <v>58</v>
      </c>
      <c r="B182" s="314"/>
      <c r="C182" s="288"/>
      <c r="D182" s="326" t="e">
        <f>+VLOOKUP(B182,$A$691:$B$730,2,0)</f>
        <v>#N/A</v>
      </c>
      <c r="E182" s="327"/>
      <c r="F182" s="328" t="e">
        <f>IF(E182=$E$661,$F$661,IF(E182=$E$662,$F$662,IF(E182=$E$663,$F$663,IF(E182=$E$664,$F$664,IF(E182=$E$665,$F$665,IF(E182=$E$666,$F$666,IF(E182=$E$667,$F$667,IF(E182=$E$668,$F$668,IF(E182=$E$669,$F$669,IF(E182=$E$670,$F$670,IF(E182=VICERRECTORÍA_ACADÉMICA_,W793,IF(E182=PLANEACIÓN_,W795, IF(E182=IMPACTO,W794,IF(E182=VICERRECTORÍA_ADMINISTRATIVA_FINANCIERA_,W796,IF(E182=_VICERRECTORÍA_RESPONSABILIDAD_SOCIAL_Y_BIENESTAR_UNIVERSITARIO_,W797," ")))))))))))))))</f>
        <v>#VALUE!</v>
      </c>
      <c r="G182" s="305"/>
      <c r="H182" s="147"/>
      <c r="I182" s="280"/>
      <c r="J182" s="133"/>
      <c r="K182" s="305"/>
      <c r="L182" s="314"/>
      <c r="M182" s="305"/>
      <c r="N182" s="305"/>
      <c r="O182" s="147"/>
      <c r="P182" s="308"/>
      <c r="Q182" s="321">
        <f t="shared" si="137"/>
        <v>0</v>
      </c>
      <c r="R182" s="308"/>
      <c r="S182" s="321">
        <f t="shared" ref="S182" si="178">IF(R182="ALTO",5,IF(R182="MEDIO-ALTO",4,IF(R182="MEDIO",3,IF(R182="MEDIO-BAJO",2,IF(R182="BAJO",1,0)))))</f>
        <v>0</v>
      </c>
      <c r="T182" s="321">
        <f t="shared" ref="T182" si="179">S182*Q182</f>
        <v>0</v>
      </c>
      <c r="U182" s="95"/>
      <c r="V182" s="95"/>
      <c r="W182" s="95"/>
      <c r="X182" s="95"/>
      <c r="Y182" s="95"/>
    </row>
    <row r="183" spans="1:25" s="97" customFormat="1" hidden="1" x14ac:dyDescent="0.2">
      <c r="A183" s="325"/>
      <c r="B183" s="314"/>
      <c r="C183" s="288"/>
      <c r="D183" s="326"/>
      <c r="E183" s="327"/>
      <c r="F183" s="328"/>
      <c r="G183" s="305"/>
      <c r="H183" s="147"/>
      <c r="I183" s="280"/>
      <c r="J183" s="133"/>
      <c r="K183" s="305"/>
      <c r="L183" s="305"/>
      <c r="M183" s="305"/>
      <c r="N183" s="305"/>
      <c r="O183" s="147"/>
      <c r="P183" s="309"/>
      <c r="Q183" s="322"/>
      <c r="R183" s="309"/>
      <c r="S183" s="322"/>
      <c r="T183" s="322"/>
      <c r="U183" s="95"/>
      <c r="V183" s="95"/>
      <c r="W183" s="95"/>
      <c r="X183" s="95"/>
      <c r="Y183" s="95"/>
    </row>
    <row r="184" spans="1:25" s="97" customFormat="1" hidden="1" x14ac:dyDescent="0.2">
      <c r="A184" s="325"/>
      <c r="B184" s="314"/>
      <c r="C184" s="288"/>
      <c r="D184" s="326"/>
      <c r="E184" s="327"/>
      <c r="F184" s="328"/>
      <c r="G184" s="305"/>
      <c r="H184" s="147"/>
      <c r="I184" s="280"/>
      <c r="J184" s="133"/>
      <c r="K184" s="305"/>
      <c r="L184" s="305"/>
      <c r="M184" s="305"/>
      <c r="N184" s="305"/>
      <c r="O184" s="147"/>
      <c r="P184" s="310"/>
      <c r="Q184" s="324"/>
      <c r="R184" s="310"/>
      <c r="S184" s="324"/>
      <c r="T184" s="324"/>
      <c r="U184" s="95"/>
      <c r="V184" s="95"/>
      <c r="W184" s="95"/>
      <c r="X184" s="95"/>
      <c r="Y184" s="95"/>
    </row>
    <row r="185" spans="1:25" s="97" customFormat="1" hidden="1" x14ac:dyDescent="0.2">
      <c r="A185" s="325">
        <v>59</v>
      </c>
      <c r="B185" s="314"/>
      <c r="C185" s="288"/>
      <c r="D185" s="326" t="e">
        <f>+VLOOKUP(B185,$A$691:$B$730,2,0)</f>
        <v>#N/A</v>
      </c>
      <c r="E185" s="327"/>
      <c r="F185" s="328" t="e">
        <f>IF(E185=$E$661,$F$661,IF(E185=$E$662,$F$662,IF(E185=$E$663,$F$663,IF(E185=$E$664,$F$664,IF(E185=$E$665,$F$665,IF(E185=$E$666,$F$666,IF(E185=$E$667,$F$667,IF(E185=$E$668,$F$668,IF(E185=$E$669,$F$669,IF(E185=$E$670,$F$670,IF(E185=VICERRECTORÍA_ACADÉMICA_,W796,IF(E185=PLANEACIÓN_,W798, IF(E185=IMPACTO,W797,IF(E185=VICERRECTORÍA_ADMINISTRATIVA_FINANCIERA_,W799,IF(E185=_VICERRECTORÍA_RESPONSABILIDAD_SOCIAL_Y_BIENESTAR_UNIVERSITARIO_,W800," ")))))))))))))))</f>
        <v>#VALUE!</v>
      </c>
      <c r="G185" s="305"/>
      <c r="H185" s="147"/>
      <c r="I185" s="280"/>
      <c r="J185" s="133"/>
      <c r="K185" s="305"/>
      <c r="L185" s="314"/>
      <c r="M185" s="305"/>
      <c r="N185" s="305"/>
      <c r="O185" s="147"/>
      <c r="P185" s="308"/>
      <c r="Q185" s="321">
        <f t="shared" ref="Q185" si="180">IF(P185="ALTA",5,IF(P185="MEDIO ALTA",4,IF(P185="MEDIA",3,IF(P185="MEDIO BAJA",2,IF(P185="BAJA",1,0)))))</f>
        <v>0</v>
      </c>
      <c r="R185" s="308"/>
      <c r="S185" s="321">
        <f t="shared" ref="S185" si="181">IF(R185="ALTO",5,IF(R185="MEDIO-ALTO",4,IF(R185="MEDIO",3,IF(R185="MEDIO-BAJO",2,IF(R185="BAJO",1,0)))))</f>
        <v>0</v>
      </c>
      <c r="T185" s="321">
        <f t="shared" ref="T185" si="182">S185*Q185</f>
        <v>0</v>
      </c>
      <c r="U185" s="95"/>
      <c r="V185" s="95"/>
      <c r="W185" s="95"/>
      <c r="X185" s="95"/>
      <c r="Y185" s="95"/>
    </row>
    <row r="186" spans="1:25" s="97" customFormat="1" hidden="1" x14ac:dyDescent="0.2">
      <c r="A186" s="325"/>
      <c r="B186" s="314"/>
      <c r="C186" s="288"/>
      <c r="D186" s="326"/>
      <c r="E186" s="327"/>
      <c r="F186" s="328"/>
      <c r="G186" s="305"/>
      <c r="H186" s="147"/>
      <c r="I186" s="280"/>
      <c r="J186" s="133"/>
      <c r="K186" s="305"/>
      <c r="L186" s="305"/>
      <c r="M186" s="305"/>
      <c r="N186" s="305"/>
      <c r="O186" s="147"/>
      <c r="P186" s="309"/>
      <c r="Q186" s="322"/>
      <c r="R186" s="309"/>
      <c r="S186" s="322"/>
      <c r="T186" s="322"/>
      <c r="U186" s="95"/>
      <c r="V186" s="95"/>
      <c r="W186" s="95"/>
      <c r="X186" s="95"/>
      <c r="Y186" s="95"/>
    </row>
    <row r="187" spans="1:25" s="97" customFormat="1" hidden="1" x14ac:dyDescent="0.2">
      <c r="A187" s="325"/>
      <c r="B187" s="314"/>
      <c r="C187" s="288"/>
      <c r="D187" s="326"/>
      <c r="E187" s="327"/>
      <c r="F187" s="328"/>
      <c r="G187" s="305"/>
      <c r="H187" s="147"/>
      <c r="I187" s="280"/>
      <c r="J187" s="133"/>
      <c r="K187" s="305"/>
      <c r="L187" s="305"/>
      <c r="M187" s="305"/>
      <c r="N187" s="305"/>
      <c r="O187" s="147"/>
      <c r="P187" s="310"/>
      <c r="Q187" s="324"/>
      <c r="R187" s="310"/>
      <c r="S187" s="324"/>
      <c r="T187" s="324"/>
      <c r="U187" s="95"/>
      <c r="V187" s="95"/>
      <c r="W187" s="95"/>
      <c r="X187" s="95"/>
      <c r="Y187" s="95"/>
    </row>
    <row r="188" spans="1:25" s="97" customFormat="1" hidden="1" x14ac:dyDescent="0.2">
      <c r="A188" s="325">
        <v>60</v>
      </c>
      <c r="B188" s="314"/>
      <c r="C188" s="288"/>
      <c r="D188" s="326" t="e">
        <f>+VLOOKUP(B188,$A$691:$B$730,2,0)</f>
        <v>#N/A</v>
      </c>
      <c r="E188" s="327"/>
      <c r="F188" s="328" t="e">
        <f>IF(E188=$E$661,$F$661,IF(E188=$E$662,$F$662,IF(E188=$E$663,$F$663,IF(E188=$E$664,$F$664,IF(E188=$E$665,$F$665,IF(E188=$E$666,$F$666,IF(E188=$E$667,$F$667,IF(E188=$E$668,$F$668,IF(E188=$E$669,$F$669,IF(E188=$E$670,$F$670,IF(E188=VICERRECTORÍA_ACADÉMICA_,W799,IF(E188=PLANEACIÓN_,W801, IF(E188=IMPACTO,W800,IF(E188=VICERRECTORÍA_ADMINISTRATIVA_FINANCIERA_,W802,IF(E188=_VICERRECTORÍA_RESPONSABILIDAD_SOCIAL_Y_BIENESTAR_UNIVERSITARIO_,W803," ")))))))))))))))</f>
        <v>#VALUE!</v>
      </c>
      <c r="G188" s="305"/>
      <c r="H188" s="147"/>
      <c r="I188" s="280"/>
      <c r="J188" s="133"/>
      <c r="K188" s="305"/>
      <c r="L188" s="314"/>
      <c r="M188" s="305"/>
      <c r="N188" s="305"/>
      <c r="O188" s="147"/>
      <c r="P188" s="308"/>
      <c r="Q188" s="321">
        <f t="shared" si="143"/>
        <v>0</v>
      </c>
      <c r="R188" s="308"/>
      <c r="S188" s="321">
        <f t="shared" ref="S188" si="183">IF(R188="ALTO",5,IF(R188="MEDIO-ALTO",4,IF(R188="MEDIO",3,IF(R188="MEDIO-BAJO",2,IF(R188="BAJO",1,0)))))</f>
        <v>0</v>
      </c>
      <c r="T188" s="321">
        <f t="shared" ref="T188" si="184">S188*Q188</f>
        <v>0</v>
      </c>
      <c r="U188" s="95"/>
      <c r="V188" s="95"/>
      <c r="W188" s="95"/>
      <c r="X188" s="95"/>
      <c r="Y188" s="95"/>
    </row>
    <row r="189" spans="1:25" s="97" customFormat="1" hidden="1" x14ac:dyDescent="0.2">
      <c r="A189" s="325"/>
      <c r="B189" s="314"/>
      <c r="C189" s="288"/>
      <c r="D189" s="326"/>
      <c r="E189" s="327"/>
      <c r="F189" s="328"/>
      <c r="G189" s="305"/>
      <c r="H189" s="147"/>
      <c r="I189" s="280"/>
      <c r="J189" s="133"/>
      <c r="K189" s="305"/>
      <c r="L189" s="305"/>
      <c r="M189" s="305"/>
      <c r="N189" s="305"/>
      <c r="O189" s="147"/>
      <c r="P189" s="309"/>
      <c r="Q189" s="322"/>
      <c r="R189" s="309"/>
      <c r="S189" s="322"/>
      <c r="T189" s="322"/>
      <c r="U189" s="95"/>
      <c r="V189" s="95"/>
      <c r="W189" s="95"/>
      <c r="X189" s="95"/>
      <c r="Y189" s="95"/>
    </row>
    <row r="190" spans="1:25" s="97" customFormat="1" hidden="1" x14ac:dyDescent="0.2">
      <c r="A190" s="325"/>
      <c r="B190" s="314"/>
      <c r="C190" s="288"/>
      <c r="D190" s="326"/>
      <c r="E190" s="327"/>
      <c r="F190" s="328"/>
      <c r="G190" s="305"/>
      <c r="H190" s="147"/>
      <c r="I190" s="280"/>
      <c r="J190" s="133"/>
      <c r="K190" s="305"/>
      <c r="L190" s="305"/>
      <c r="M190" s="305"/>
      <c r="N190" s="305"/>
      <c r="O190" s="147"/>
      <c r="P190" s="310"/>
      <c r="Q190" s="324"/>
      <c r="R190" s="310"/>
      <c r="S190" s="324"/>
      <c r="T190" s="324"/>
      <c r="U190" s="95"/>
      <c r="V190" s="95"/>
      <c r="W190" s="95"/>
      <c r="X190" s="95"/>
      <c r="Y190" s="95"/>
    </row>
    <row r="191" spans="1:25" s="97" customFormat="1" hidden="1" x14ac:dyDescent="0.2">
      <c r="A191" s="325">
        <v>61</v>
      </c>
      <c r="B191" s="314"/>
      <c r="C191" s="288"/>
      <c r="D191" s="326" t="e">
        <f>+VLOOKUP(B191,$A$691:$B$730,2,0)</f>
        <v>#N/A</v>
      </c>
      <c r="E191" s="327"/>
      <c r="F191" s="328" t="e">
        <f>IF(E191=$E$661,$F$661,IF(E191=$E$662,$F$662,IF(E191=$E$663,$F$663,IF(E191=$E$664,$F$664,IF(E191=$E$665,$F$665,IF(E191=$E$666,$F$666,IF(E191=$E$667,$F$667,IF(E191=$E$668,$F$668,IF(E191=$E$669,$F$669,IF(E191=$E$670,$F$670,IF(E191=VICERRECTORÍA_ACADÉMICA_,W802,IF(E191=PLANEACIÓN_,W804, IF(E191=IMPACTO,W803,IF(E191=VICERRECTORÍA_ADMINISTRATIVA_FINANCIERA_,W805,IF(E191=_VICERRECTORÍA_RESPONSABILIDAD_SOCIAL_Y_BIENESTAR_UNIVERSITARIO_,W806," ")))))))))))))))</f>
        <v>#VALUE!</v>
      </c>
      <c r="G191" s="305"/>
      <c r="H191" s="147"/>
      <c r="I191" s="280"/>
      <c r="J191" s="133"/>
      <c r="K191" s="305"/>
      <c r="L191" s="314"/>
      <c r="M191" s="305"/>
      <c r="N191" s="305"/>
      <c r="O191" s="147"/>
      <c r="P191" s="308"/>
      <c r="Q191" s="321">
        <f t="shared" si="146"/>
        <v>0</v>
      </c>
      <c r="R191" s="308"/>
      <c r="S191" s="321">
        <f t="shared" ref="S191" si="185">IF(R191="ALTO",5,IF(R191="MEDIO-ALTO",4,IF(R191="MEDIO",3,IF(R191="MEDIO-BAJO",2,IF(R191="BAJO",1,0)))))</f>
        <v>0</v>
      </c>
      <c r="T191" s="321">
        <f t="shared" ref="T191" si="186">S191*Q191</f>
        <v>0</v>
      </c>
      <c r="U191" s="95"/>
      <c r="V191" s="95"/>
      <c r="W191" s="95"/>
      <c r="X191" s="95"/>
      <c r="Y191" s="95"/>
    </row>
    <row r="192" spans="1:25" s="97" customFormat="1" hidden="1" x14ac:dyDescent="0.2">
      <c r="A192" s="325"/>
      <c r="B192" s="314"/>
      <c r="C192" s="288"/>
      <c r="D192" s="326"/>
      <c r="E192" s="327"/>
      <c r="F192" s="328"/>
      <c r="G192" s="305"/>
      <c r="H192" s="147"/>
      <c r="I192" s="280"/>
      <c r="J192" s="133"/>
      <c r="K192" s="305"/>
      <c r="L192" s="305"/>
      <c r="M192" s="305"/>
      <c r="N192" s="305"/>
      <c r="O192" s="147"/>
      <c r="P192" s="309"/>
      <c r="Q192" s="322"/>
      <c r="R192" s="309"/>
      <c r="S192" s="322"/>
      <c r="T192" s="322"/>
      <c r="U192" s="95"/>
      <c r="V192" s="95"/>
      <c r="W192" s="95"/>
      <c r="X192" s="95"/>
      <c r="Y192" s="95"/>
    </row>
    <row r="193" spans="1:25" s="97" customFormat="1" hidden="1" x14ac:dyDescent="0.2">
      <c r="A193" s="325"/>
      <c r="B193" s="314"/>
      <c r="C193" s="288"/>
      <c r="D193" s="326"/>
      <c r="E193" s="327"/>
      <c r="F193" s="328"/>
      <c r="G193" s="305"/>
      <c r="H193" s="147"/>
      <c r="I193" s="280"/>
      <c r="J193" s="133"/>
      <c r="K193" s="305"/>
      <c r="L193" s="305"/>
      <c r="M193" s="305"/>
      <c r="N193" s="305"/>
      <c r="O193" s="147"/>
      <c r="P193" s="310"/>
      <c r="Q193" s="324"/>
      <c r="R193" s="310"/>
      <c r="S193" s="324"/>
      <c r="T193" s="324"/>
      <c r="U193" s="95"/>
      <c r="V193" s="95"/>
      <c r="W193" s="95"/>
      <c r="X193" s="95"/>
      <c r="Y193" s="95"/>
    </row>
    <row r="194" spans="1:25" s="97" customFormat="1" hidden="1" x14ac:dyDescent="0.2">
      <c r="A194" s="325">
        <v>62</v>
      </c>
      <c r="B194" s="314"/>
      <c r="C194" s="288"/>
      <c r="D194" s="326" t="e">
        <f>+VLOOKUP(B194,$A$691:$B$730,2,0)</f>
        <v>#N/A</v>
      </c>
      <c r="E194" s="327"/>
      <c r="F194" s="328" t="e">
        <f>IF(E194=$E$661,$F$661,IF(E194=$E$662,$F$662,IF(E194=$E$663,$F$663,IF(E194=$E$664,$F$664,IF(E194=$E$665,$F$665,IF(E194=$E$666,$F$666,IF(E194=$E$667,$F$667,IF(E194=$E$668,$F$668,IF(E194=$E$669,$F$669,IF(E194=$E$670,$F$670,IF(E194=VICERRECTORÍA_ACADÉMICA_,W805,IF(E194=PLANEACIÓN_,W807, IF(E194=IMPACTO,W806,IF(E194=VICERRECTORÍA_ADMINISTRATIVA_FINANCIERA_,W808,IF(E194=_VICERRECTORÍA_RESPONSABILIDAD_SOCIAL_Y_BIENESTAR_UNIVERSITARIO_,W809," ")))))))))))))))</f>
        <v>#VALUE!</v>
      </c>
      <c r="G194" s="305"/>
      <c r="H194" s="147"/>
      <c r="I194" s="280"/>
      <c r="J194" s="133"/>
      <c r="K194" s="305"/>
      <c r="L194" s="314"/>
      <c r="M194" s="305"/>
      <c r="N194" s="305"/>
      <c r="O194" s="147"/>
      <c r="P194" s="308"/>
      <c r="Q194" s="321">
        <f t="shared" si="149"/>
        <v>0</v>
      </c>
      <c r="R194" s="308"/>
      <c r="S194" s="321">
        <f t="shared" ref="S194" si="187">IF(R194="ALTO",5,IF(R194="MEDIO-ALTO",4,IF(R194="MEDIO",3,IF(R194="MEDIO-BAJO",2,IF(R194="BAJO",1,0)))))</f>
        <v>0</v>
      </c>
      <c r="T194" s="321">
        <f t="shared" ref="T194" si="188">S194*Q194</f>
        <v>0</v>
      </c>
      <c r="U194" s="95"/>
      <c r="V194" s="95"/>
      <c r="W194" s="95"/>
      <c r="X194" s="95"/>
      <c r="Y194" s="95"/>
    </row>
    <row r="195" spans="1:25" s="97" customFormat="1" hidden="1" x14ac:dyDescent="0.2">
      <c r="A195" s="325"/>
      <c r="B195" s="314"/>
      <c r="C195" s="288"/>
      <c r="D195" s="326"/>
      <c r="E195" s="327"/>
      <c r="F195" s="328"/>
      <c r="G195" s="305"/>
      <c r="H195" s="147"/>
      <c r="I195" s="280"/>
      <c r="J195" s="133"/>
      <c r="K195" s="305"/>
      <c r="L195" s="305"/>
      <c r="M195" s="305"/>
      <c r="N195" s="305"/>
      <c r="O195" s="147"/>
      <c r="P195" s="309"/>
      <c r="Q195" s="322"/>
      <c r="R195" s="309"/>
      <c r="S195" s="322"/>
      <c r="T195" s="322"/>
      <c r="U195" s="95"/>
      <c r="V195" s="95"/>
      <c r="W195" s="95"/>
      <c r="X195" s="95"/>
      <c r="Y195" s="95"/>
    </row>
    <row r="196" spans="1:25" s="97" customFormat="1" hidden="1" x14ac:dyDescent="0.2">
      <c r="A196" s="325"/>
      <c r="B196" s="314"/>
      <c r="C196" s="288"/>
      <c r="D196" s="326"/>
      <c r="E196" s="327"/>
      <c r="F196" s="328"/>
      <c r="G196" s="305"/>
      <c r="H196" s="147"/>
      <c r="I196" s="280"/>
      <c r="J196" s="133"/>
      <c r="K196" s="305"/>
      <c r="L196" s="305"/>
      <c r="M196" s="305"/>
      <c r="N196" s="305"/>
      <c r="O196" s="147"/>
      <c r="P196" s="310"/>
      <c r="Q196" s="324"/>
      <c r="R196" s="310"/>
      <c r="S196" s="324"/>
      <c r="T196" s="324"/>
      <c r="U196" s="95"/>
      <c r="V196" s="95"/>
      <c r="W196" s="95"/>
      <c r="X196" s="95"/>
      <c r="Y196" s="95"/>
    </row>
    <row r="197" spans="1:25" s="97" customFormat="1" hidden="1" x14ac:dyDescent="0.2">
      <c r="A197" s="325">
        <v>63</v>
      </c>
      <c r="B197" s="314"/>
      <c r="C197" s="288"/>
      <c r="D197" s="326" t="e">
        <f>+VLOOKUP(B197,$A$691:$B$730,2,0)</f>
        <v>#N/A</v>
      </c>
      <c r="E197" s="327"/>
      <c r="F197" s="328" t="e">
        <f>IF(E197=$E$661,$F$661,IF(E197=$E$662,$F$662,IF(E197=$E$663,$F$663,IF(E197=$E$664,$F$664,IF(E197=$E$665,$F$665,IF(E197=$E$666,$F$666,IF(E197=$E$667,$F$667,IF(E197=$E$668,$F$668,IF(E197=$E$669,$F$669,IF(E197=$E$670,$F$670,IF(E197=VICERRECTORÍA_ACADÉMICA_,W808,IF(E197=PLANEACIÓN_,W810, IF(E197=IMPACTO,W809,IF(E197=VICERRECTORÍA_ADMINISTRATIVA_FINANCIERA_,W811,IF(E197=_VICERRECTORÍA_RESPONSABILIDAD_SOCIAL_Y_BIENESTAR_UNIVERSITARIO_,W812," ")))))))))))))))</f>
        <v>#VALUE!</v>
      </c>
      <c r="G197" s="305"/>
      <c r="H197" s="147"/>
      <c r="I197" s="280"/>
      <c r="J197" s="133"/>
      <c r="K197" s="305"/>
      <c r="L197" s="314"/>
      <c r="M197" s="305"/>
      <c r="N197" s="305"/>
      <c r="O197" s="147"/>
      <c r="P197" s="308"/>
      <c r="Q197" s="321">
        <f t="shared" si="152"/>
        <v>0</v>
      </c>
      <c r="R197" s="308"/>
      <c r="S197" s="321">
        <f t="shared" ref="S197" si="189">IF(R197="ALTO",5,IF(R197="MEDIO-ALTO",4,IF(R197="MEDIO",3,IF(R197="MEDIO-BAJO",2,IF(R197="BAJO",1,0)))))</f>
        <v>0</v>
      </c>
      <c r="T197" s="321">
        <f t="shared" ref="T197" si="190">S197*Q197</f>
        <v>0</v>
      </c>
      <c r="U197" s="95"/>
      <c r="V197" s="95"/>
      <c r="W197" s="95"/>
      <c r="X197" s="95"/>
      <c r="Y197" s="95"/>
    </row>
    <row r="198" spans="1:25" s="97" customFormat="1" hidden="1" x14ac:dyDescent="0.2">
      <c r="A198" s="325"/>
      <c r="B198" s="314"/>
      <c r="C198" s="288"/>
      <c r="D198" s="326"/>
      <c r="E198" s="327"/>
      <c r="F198" s="328"/>
      <c r="G198" s="305"/>
      <c r="H198" s="147"/>
      <c r="I198" s="280"/>
      <c r="J198" s="133"/>
      <c r="K198" s="305"/>
      <c r="L198" s="305"/>
      <c r="M198" s="305"/>
      <c r="N198" s="305"/>
      <c r="O198" s="147"/>
      <c r="P198" s="309"/>
      <c r="Q198" s="322"/>
      <c r="R198" s="309"/>
      <c r="S198" s="322"/>
      <c r="T198" s="322"/>
      <c r="U198" s="95"/>
      <c r="V198" s="95"/>
      <c r="W198" s="95"/>
      <c r="X198" s="95"/>
      <c r="Y198" s="95"/>
    </row>
    <row r="199" spans="1:25" s="97" customFormat="1" hidden="1" x14ac:dyDescent="0.2">
      <c r="A199" s="325"/>
      <c r="B199" s="314"/>
      <c r="C199" s="288"/>
      <c r="D199" s="326"/>
      <c r="E199" s="327"/>
      <c r="F199" s="328"/>
      <c r="G199" s="305"/>
      <c r="H199" s="147"/>
      <c r="I199" s="280"/>
      <c r="J199" s="133"/>
      <c r="K199" s="305"/>
      <c r="L199" s="305"/>
      <c r="M199" s="305"/>
      <c r="N199" s="305"/>
      <c r="O199" s="147"/>
      <c r="P199" s="310"/>
      <c r="Q199" s="324"/>
      <c r="R199" s="310"/>
      <c r="S199" s="324"/>
      <c r="T199" s="324"/>
      <c r="U199" s="95"/>
      <c r="V199" s="95"/>
      <c r="W199" s="95"/>
      <c r="X199" s="95"/>
      <c r="Y199" s="95"/>
    </row>
    <row r="200" spans="1:25" s="97" customFormat="1" hidden="1" x14ac:dyDescent="0.2">
      <c r="A200" s="325">
        <v>64</v>
      </c>
      <c r="B200" s="314"/>
      <c r="C200" s="288"/>
      <c r="D200" s="326" t="e">
        <f>+VLOOKUP(B200,$A$691:$B$730,2,0)</f>
        <v>#N/A</v>
      </c>
      <c r="E200" s="327"/>
      <c r="F200" s="328" t="e">
        <f>IF(E200=$E$661,$F$661,IF(E200=$E$662,$F$662,IF(E200=$E$663,$F$663,IF(E200=$E$664,$F$664,IF(E200=$E$665,$F$665,IF(E200=$E$666,$F$666,IF(E200=$E$667,$F$667,IF(E200=$E$668,$F$668,IF(E200=$E$669,$F$669,IF(E200=$E$670,$F$670,IF(E200=VICERRECTORÍA_ACADÉMICA_,W811,IF(E200=PLANEACIÓN_,W813, IF(E200=IMPACTO,W812,IF(E200=VICERRECTORÍA_ADMINISTRATIVA_FINANCIERA_,W814,IF(E200=_VICERRECTORÍA_RESPONSABILIDAD_SOCIAL_Y_BIENESTAR_UNIVERSITARIO_,W815," ")))))))))))))))</f>
        <v>#VALUE!</v>
      </c>
      <c r="G200" s="305"/>
      <c r="H200" s="147"/>
      <c r="I200" s="280"/>
      <c r="J200" s="133"/>
      <c r="K200" s="305"/>
      <c r="L200" s="314"/>
      <c r="M200" s="305"/>
      <c r="N200" s="305"/>
      <c r="O200" s="147"/>
      <c r="P200" s="308"/>
      <c r="Q200" s="321">
        <f t="shared" si="155"/>
        <v>0</v>
      </c>
      <c r="R200" s="308"/>
      <c r="S200" s="321">
        <f t="shared" ref="S200" si="191">IF(R200="ALTO",5,IF(R200="MEDIO-ALTO",4,IF(R200="MEDIO",3,IF(R200="MEDIO-BAJO",2,IF(R200="BAJO",1,0)))))</f>
        <v>0</v>
      </c>
      <c r="T200" s="321">
        <f t="shared" ref="T200" si="192">S200*Q200</f>
        <v>0</v>
      </c>
      <c r="U200" s="95"/>
      <c r="V200" s="95"/>
      <c r="W200" s="95"/>
      <c r="X200" s="95"/>
      <c r="Y200" s="95"/>
    </row>
    <row r="201" spans="1:25" s="97" customFormat="1" hidden="1" x14ac:dyDescent="0.2">
      <c r="A201" s="325"/>
      <c r="B201" s="314"/>
      <c r="C201" s="288"/>
      <c r="D201" s="326"/>
      <c r="E201" s="327"/>
      <c r="F201" s="328"/>
      <c r="G201" s="305"/>
      <c r="H201" s="147"/>
      <c r="I201" s="280"/>
      <c r="J201" s="133"/>
      <c r="K201" s="305"/>
      <c r="L201" s="305"/>
      <c r="M201" s="305"/>
      <c r="N201" s="305"/>
      <c r="O201" s="147"/>
      <c r="P201" s="309"/>
      <c r="Q201" s="322"/>
      <c r="R201" s="309"/>
      <c r="S201" s="322"/>
      <c r="T201" s="322"/>
      <c r="U201" s="95"/>
      <c r="V201" s="95"/>
      <c r="W201" s="95"/>
      <c r="X201" s="95"/>
      <c r="Y201" s="95"/>
    </row>
    <row r="202" spans="1:25" s="97" customFormat="1" hidden="1" x14ac:dyDescent="0.2">
      <c r="A202" s="325"/>
      <c r="B202" s="314"/>
      <c r="C202" s="288"/>
      <c r="D202" s="326"/>
      <c r="E202" s="327"/>
      <c r="F202" s="328"/>
      <c r="G202" s="305"/>
      <c r="H202" s="147"/>
      <c r="I202" s="280"/>
      <c r="J202" s="133"/>
      <c r="K202" s="305"/>
      <c r="L202" s="305"/>
      <c r="M202" s="305"/>
      <c r="N202" s="305"/>
      <c r="O202" s="147"/>
      <c r="P202" s="310"/>
      <c r="Q202" s="324"/>
      <c r="R202" s="310"/>
      <c r="S202" s="324"/>
      <c r="T202" s="324"/>
      <c r="U202" s="95"/>
      <c r="V202" s="95"/>
      <c r="W202" s="95"/>
      <c r="X202" s="95"/>
      <c r="Y202" s="95"/>
    </row>
    <row r="203" spans="1:25" s="97" customFormat="1" hidden="1" x14ac:dyDescent="0.2">
      <c r="A203" s="325">
        <v>65</v>
      </c>
      <c r="B203" s="314"/>
      <c r="C203" s="288"/>
      <c r="D203" s="326" t="e">
        <f>+VLOOKUP(B203,$A$691:$B$730,2,0)</f>
        <v>#N/A</v>
      </c>
      <c r="E203" s="327"/>
      <c r="F203" s="328" t="e">
        <f>IF(E203=$E$661,$F$661,IF(E203=$E$662,$F$662,IF(E203=$E$663,$F$663,IF(E203=$E$664,$F$664,IF(E203=$E$665,$F$665,IF(E203=$E$666,$F$666,IF(E203=$E$667,$F$667,IF(E203=$E$668,$F$668,IF(E203=$E$669,$F$669,IF(E203=$E$670,$F$670,IF(E203=VICERRECTORÍA_ACADÉMICA_,W814,IF(E203=PLANEACIÓN_,W816, IF(E203=IMPACTO,W815,IF(E203=VICERRECTORÍA_ADMINISTRATIVA_FINANCIERA_,W817,IF(E203=_VICERRECTORÍA_RESPONSABILIDAD_SOCIAL_Y_BIENESTAR_UNIVERSITARIO_,W818," ")))))))))))))))</f>
        <v>#VALUE!</v>
      </c>
      <c r="G203" s="305"/>
      <c r="H203" s="147"/>
      <c r="I203" s="280"/>
      <c r="J203" s="133"/>
      <c r="K203" s="305"/>
      <c r="L203" s="314"/>
      <c r="M203" s="305"/>
      <c r="N203" s="305"/>
      <c r="O203" s="147"/>
      <c r="P203" s="308"/>
      <c r="Q203" s="321">
        <f t="shared" si="158"/>
        <v>0</v>
      </c>
      <c r="R203" s="308"/>
      <c r="S203" s="321">
        <f t="shared" ref="S203" si="193">IF(R203="ALTO",5,IF(R203="MEDIO-ALTO",4,IF(R203="MEDIO",3,IF(R203="MEDIO-BAJO",2,IF(R203="BAJO",1,0)))))</f>
        <v>0</v>
      </c>
      <c r="T203" s="321">
        <f t="shared" ref="T203" si="194">S203*Q203</f>
        <v>0</v>
      </c>
      <c r="U203" s="95"/>
      <c r="V203" s="95"/>
      <c r="W203" s="95"/>
      <c r="X203" s="95"/>
      <c r="Y203" s="95"/>
    </row>
    <row r="204" spans="1:25" s="97" customFormat="1" hidden="1" x14ac:dyDescent="0.2">
      <c r="A204" s="325"/>
      <c r="B204" s="314"/>
      <c r="C204" s="288"/>
      <c r="D204" s="326"/>
      <c r="E204" s="327"/>
      <c r="F204" s="328"/>
      <c r="G204" s="305"/>
      <c r="H204" s="147"/>
      <c r="I204" s="280"/>
      <c r="J204" s="133"/>
      <c r="K204" s="305"/>
      <c r="L204" s="305"/>
      <c r="M204" s="305"/>
      <c r="N204" s="305"/>
      <c r="O204" s="147"/>
      <c r="P204" s="309"/>
      <c r="Q204" s="322"/>
      <c r="R204" s="309"/>
      <c r="S204" s="322"/>
      <c r="T204" s="322"/>
      <c r="U204" s="95"/>
      <c r="V204" s="95"/>
      <c r="W204" s="95"/>
      <c r="X204" s="95"/>
      <c r="Y204" s="95"/>
    </row>
    <row r="205" spans="1:25" s="97" customFormat="1" hidden="1" x14ac:dyDescent="0.2">
      <c r="A205" s="325"/>
      <c r="B205" s="314"/>
      <c r="C205" s="288"/>
      <c r="D205" s="326"/>
      <c r="E205" s="327"/>
      <c r="F205" s="328"/>
      <c r="G205" s="305"/>
      <c r="H205" s="147"/>
      <c r="I205" s="280"/>
      <c r="J205" s="133"/>
      <c r="K205" s="305"/>
      <c r="L205" s="305"/>
      <c r="M205" s="305"/>
      <c r="N205" s="305"/>
      <c r="O205" s="147"/>
      <c r="P205" s="310"/>
      <c r="Q205" s="324"/>
      <c r="R205" s="310"/>
      <c r="S205" s="324"/>
      <c r="T205" s="324"/>
      <c r="U205" s="95"/>
      <c r="V205" s="95"/>
      <c r="W205" s="95"/>
      <c r="X205" s="95"/>
      <c r="Y205" s="95"/>
    </row>
    <row r="206" spans="1:25" s="97" customFormat="1" hidden="1" x14ac:dyDescent="0.2">
      <c r="A206" s="325">
        <v>66</v>
      </c>
      <c r="B206" s="314"/>
      <c r="C206" s="288"/>
      <c r="D206" s="326" t="e">
        <f>+VLOOKUP(B206,$A$691:$B$730,2,0)</f>
        <v>#N/A</v>
      </c>
      <c r="E206" s="327"/>
      <c r="F206" s="328" t="e">
        <f>IF(E206=$E$661,$F$661,IF(E206=$E$662,$F$662,IF(E206=$E$663,$F$663,IF(E206=$E$664,$F$664,IF(E206=$E$665,$F$665,IF(E206=$E$666,$F$666,IF(E206=$E$667,$F$667,IF(E206=$E$668,$F$668,IF(E206=$E$669,$F$669,IF(E206=$E$670,$F$670,IF(E206=VICERRECTORÍA_ACADÉMICA_,W817,IF(E206=PLANEACIÓN_,W819, IF(E206=IMPACTO,W818,IF(E206=VICERRECTORÍA_ADMINISTRATIVA_FINANCIERA_,W820,IF(E206=_VICERRECTORÍA_RESPONSABILIDAD_SOCIAL_Y_BIENESTAR_UNIVERSITARIO_,W821," ")))))))))))))))</f>
        <v>#VALUE!</v>
      </c>
      <c r="G206" s="305"/>
      <c r="H206" s="147"/>
      <c r="I206" s="280"/>
      <c r="J206" s="133"/>
      <c r="K206" s="305"/>
      <c r="L206" s="314"/>
      <c r="M206" s="305"/>
      <c r="N206" s="305"/>
      <c r="O206" s="147"/>
      <c r="P206" s="308"/>
      <c r="Q206" s="321">
        <f t="shared" si="161"/>
        <v>0</v>
      </c>
      <c r="R206" s="308"/>
      <c r="S206" s="321">
        <f t="shared" ref="S206" si="195">IF(R206="ALTO",5,IF(R206="MEDIO-ALTO",4,IF(R206="MEDIO",3,IF(R206="MEDIO-BAJO",2,IF(R206="BAJO",1,0)))))</f>
        <v>0</v>
      </c>
      <c r="T206" s="321">
        <f t="shared" ref="T206" si="196">S206*Q206</f>
        <v>0</v>
      </c>
      <c r="U206" s="95"/>
      <c r="V206" s="95"/>
      <c r="W206" s="95"/>
      <c r="X206" s="95"/>
      <c r="Y206" s="95"/>
    </row>
    <row r="207" spans="1:25" s="97" customFormat="1" hidden="1" x14ac:dyDescent="0.2">
      <c r="A207" s="325"/>
      <c r="B207" s="314"/>
      <c r="C207" s="288"/>
      <c r="D207" s="326"/>
      <c r="E207" s="327"/>
      <c r="F207" s="328"/>
      <c r="G207" s="305"/>
      <c r="H207" s="147"/>
      <c r="I207" s="280"/>
      <c r="J207" s="133"/>
      <c r="K207" s="305"/>
      <c r="L207" s="305"/>
      <c r="M207" s="305"/>
      <c r="N207" s="305"/>
      <c r="O207" s="147"/>
      <c r="P207" s="309"/>
      <c r="Q207" s="322"/>
      <c r="R207" s="309"/>
      <c r="S207" s="322"/>
      <c r="T207" s="322"/>
      <c r="U207" s="95"/>
      <c r="V207" s="95"/>
      <c r="W207" s="95"/>
      <c r="X207" s="95"/>
      <c r="Y207" s="95"/>
    </row>
    <row r="208" spans="1:25" s="97" customFormat="1" hidden="1" x14ac:dyDescent="0.2">
      <c r="A208" s="325"/>
      <c r="B208" s="314"/>
      <c r="C208" s="288"/>
      <c r="D208" s="326"/>
      <c r="E208" s="327"/>
      <c r="F208" s="328"/>
      <c r="G208" s="305"/>
      <c r="H208" s="147"/>
      <c r="I208" s="280"/>
      <c r="J208" s="133"/>
      <c r="K208" s="305"/>
      <c r="L208" s="305"/>
      <c r="M208" s="305"/>
      <c r="N208" s="305"/>
      <c r="O208" s="147"/>
      <c r="P208" s="310"/>
      <c r="Q208" s="324"/>
      <c r="R208" s="310"/>
      <c r="S208" s="324"/>
      <c r="T208" s="324"/>
      <c r="U208" s="95"/>
      <c r="V208" s="95"/>
      <c r="W208" s="95"/>
      <c r="X208" s="95"/>
      <c r="Y208" s="95"/>
    </row>
    <row r="209" spans="1:25" s="97" customFormat="1" hidden="1" x14ac:dyDescent="0.2">
      <c r="A209" s="325">
        <v>67</v>
      </c>
      <c r="B209" s="314"/>
      <c r="C209" s="288"/>
      <c r="D209" s="326" t="e">
        <f>+VLOOKUP(B209,$A$691:$B$730,2,0)</f>
        <v>#N/A</v>
      </c>
      <c r="E209" s="327"/>
      <c r="F209" s="328" t="e">
        <f>IF(E209=$E$661,$F$661,IF(E209=$E$662,$F$662,IF(E209=$E$663,$F$663,IF(E209=$E$664,$F$664,IF(E209=$E$665,$F$665,IF(E209=$E$666,$F$666,IF(E209=$E$667,$F$667,IF(E209=$E$668,$F$668,IF(E209=$E$669,$F$669,IF(E209=$E$670,$F$670,IF(E209=VICERRECTORÍA_ACADÉMICA_,W820,IF(E209=PLANEACIÓN_,W822, IF(E209=IMPACTO,W821,IF(E209=VICERRECTORÍA_ADMINISTRATIVA_FINANCIERA_,W823,IF(E209=_VICERRECTORÍA_RESPONSABILIDAD_SOCIAL_Y_BIENESTAR_UNIVERSITARIO_,W824," ")))))))))))))))</f>
        <v>#VALUE!</v>
      </c>
      <c r="G209" s="305"/>
      <c r="H209" s="147"/>
      <c r="I209" s="280"/>
      <c r="J209" s="133"/>
      <c r="K209" s="305"/>
      <c r="L209" s="314"/>
      <c r="M209" s="305"/>
      <c r="N209" s="305"/>
      <c r="O209" s="147"/>
      <c r="P209" s="308"/>
      <c r="Q209" s="321">
        <f t="shared" si="164"/>
        <v>0</v>
      </c>
      <c r="R209" s="308"/>
      <c r="S209" s="321">
        <f t="shared" ref="S209" si="197">IF(R209="ALTO",5,IF(R209="MEDIO-ALTO",4,IF(R209="MEDIO",3,IF(R209="MEDIO-BAJO",2,IF(R209="BAJO",1,0)))))</f>
        <v>0</v>
      </c>
      <c r="T209" s="321">
        <f t="shared" ref="T209" si="198">S209*Q209</f>
        <v>0</v>
      </c>
      <c r="U209" s="95"/>
      <c r="V209" s="95"/>
      <c r="W209" s="95"/>
      <c r="X209" s="95"/>
      <c r="Y209" s="95"/>
    </row>
    <row r="210" spans="1:25" s="97" customFormat="1" hidden="1" x14ac:dyDescent="0.2">
      <c r="A210" s="325"/>
      <c r="B210" s="314"/>
      <c r="C210" s="288"/>
      <c r="D210" s="326"/>
      <c r="E210" s="327"/>
      <c r="F210" s="328"/>
      <c r="G210" s="305"/>
      <c r="H210" s="147"/>
      <c r="I210" s="280"/>
      <c r="J210" s="133"/>
      <c r="K210" s="305"/>
      <c r="L210" s="305"/>
      <c r="M210" s="305"/>
      <c r="N210" s="305"/>
      <c r="O210" s="147"/>
      <c r="P210" s="309"/>
      <c r="Q210" s="322"/>
      <c r="R210" s="309"/>
      <c r="S210" s="322"/>
      <c r="T210" s="322"/>
      <c r="U210" s="95"/>
      <c r="V210" s="95"/>
      <c r="W210" s="95"/>
      <c r="X210" s="95"/>
      <c r="Y210" s="95"/>
    </row>
    <row r="211" spans="1:25" s="97" customFormat="1" hidden="1" x14ac:dyDescent="0.2">
      <c r="A211" s="325"/>
      <c r="B211" s="314"/>
      <c r="C211" s="288"/>
      <c r="D211" s="326"/>
      <c r="E211" s="327"/>
      <c r="F211" s="328"/>
      <c r="G211" s="305"/>
      <c r="H211" s="147"/>
      <c r="I211" s="280"/>
      <c r="J211" s="133"/>
      <c r="K211" s="305"/>
      <c r="L211" s="305"/>
      <c r="M211" s="305"/>
      <c r="N211" s="305"/>
      <c r="O211" s="147"/>
      <c r="P211" s="310"/>
      <c r="Q211" s="324"/>
      <c r="R211" s="310"/>
      <c r="S211" s="324"/>
      <c r="T211" s="324"/>
      <c r="U211" s="95"/>
      <c r="V211" s="95"/>
      <c r="W211" s="95"/>
      <c r="X211" s="95"/>
      <c r="Y211" s="95"/>
    </row>
    <row r="212" spans="1:25" s="97" customFormat="1" hidden="1" x14ac:dyDescent="0.2">
      <c r="A212" s="325">
        <v>68</v>
      </c>
      <c r="B212" s="314"/>
      <c r="C212" s="288"/>
      <c r="D212" s="326" t="e">
        <f>+VLOOKUP(B212,$A$691:$B$730,2,0)</f>
        <v>#N/A</v>
      </c>
      <c r="E212" s="327"/>
      <c r="F212" s="328" t="e">
        <f>IF(E212=$E$661,$F$661,IF(E212=$E$662,$F$662,IF(E212=$E$663,$F$663,IF(E212=$E$664,$F$664,IF(E212=$E$665,$F$665,IF(E212=$E$666,$F$666,IF(E212=$E$667,$F$667,IF(E212=$E$668,$F$668,IF(E212=$E$669,$F$669,IF(E212=$E$670,$F$670,IF(E212=VICERRECTORÍA_ACADÉMICA_,W823,IF(E212=PLANEACIÓN_,W825, IF(E212=IMPACTO,W824,IF(E212=VICERRECTORÍA_ADMINISTRATIVA_FINANCIERA_,W826,IF(E212=_VICERRECTORÍA_RESPONSABILIDAD_SOCIAL_Y_BIENESTAR_UNIVERSITARIO_,W827," ")))))))))))))))</f>
        <v>#VALUE!</v>
      </c>
      <c r="G212" s="305"/>
      <c r="H212" s="147"/>
      <c r="I212" s="280"/>
      <c r="J212" s="133"/>
      <c r="K212" s="305"/>
      <c r="L212" s="314"/>
      <c r="M212" s="305"/>
      <c r="N212" s="305"/>
      <c r="O212" s="147"/>
      <c r="P212" s="308"/>
      <c r="Q212" s="321">
        <f t="shared" si="167"/>
        <v>0</v>
      </c>
      <c r="R212" s="308"/>
      <c r="S212" s="321">
        <f t="shared" ref="S212" si="199">IF(R212="ALTO",5,IF(R212="MEDIO-ALTO",4,IF(R212="MEDIO",3,IF(R212="MEDIO-BAJO",2,IF(R212="BAJO",1,0)))))</f>
        <v>0</v>
      </c>
      <c r="T212" s="321">
        <f t="shared" ref="T212" si="200">S212*Q212</f>
        <v>0</v>
      </c>
      <c r="U212" s="95"/>
      <c r="V212" s="95"/>
      <c r="W212" s="95"/>
      <c r="X212" s="95"/>
      <c r="Y212" s="95"/>
    </row>
    <row r="213" spans="1:25" s="97" customFormat="1" hidden="1" x14ac:dyDescent="0.2">
      <c r="A213" s="325"/>
      <c r="B213" s="314"/>
      <c r="C213" s="288"/>
      <c r="D213" s="326"/>
      <c r="E213" s="327"/>
      <c r="F213" s="328"/>
      <c r="G213" s="305"/>
      <c r="H213" s="147"/>
      <c r="I213" s="280"/>
      <c r="J213" s="133"/>
      <c r="K213" s="305"/>
      <c r="L213" s="305"/>
      <c r="M213" s="305"/>
      <c r="N213" s="305"/>
      <c r="O213" s="147"/>
      <c r="P213" s="309"/>
      <c r="Q213" s="322"/>
      <c r="R213" s="309"/>
      <c r="S213" s="322"/>
      <c r="T213" s="322"/>
      <c r="U213" s="95"/>
      <c r="V213" s="95"/>
      <c r="W213" s="95"/>
      <c r="X213" s="95"/>
      <c r="Y213" s="95"/>
    </row>
    <row r="214" spans="1:25" s="97" customFormat="1" hidden="1" x14ac:dyDescent="0.2">
      <c r="A214" s="325"/>
      <c r="B214" s="314"/>
      <c r="C214" s="288"/>
      <c r="D214" s="326"/>
      <c r="E214" s="327"/>
      <c r="F214" s="328"/>
      <c r="G214" s="305"/>
      <c r="H214" s="147"/>
      <c r="I214" s="280"/>
      <c r="J214" s="133"/>
      <c r="K214" s="305"/>
      <c r="L214" s="305"/>
      <c r="M214" s="305"/>
      <c r="N214" s="305"/>
      <c r="O214" s="147"/>
      <c r="P214" s="310"/>
      <c r="Q214" s="324"/>
      <c r="R214" s="310"/>
      <c r="S214" s="324"/>
      <c r="T214" s="324"/>
      <c r="U214" s="95"/>
      <c r="V214" s="95"/>
      <c r="W214" s="95"/>
      <c r="X214" s="95"/>
      <c r="Y214" s="95"/>
    </row>
    <row r="215" spans="1:25" s="97" customFormat="1" hidden="1" x14ac:dyDescent="0.2">
      <c r="A215" s="325">
        <v>69</v>
      </c>
      <c r="B215" s="314"/>
      <c r="C215" s="288"/>
      <c r="D215" s="326" t="e">
        <f>+VLOOKUP(B215,$A$691:$B$730,2,0)</f>
        <v>#N/A</v>
      </c>
      <c r="E215" s="327"/>
      <c r="F215" s="328" t="e">
        <f>IF(E215=$E$661,$F$661,IF(E215=$E$662,$F$662,IF(E215=$E$663,$F$663,IF(E215=$E$664,$F$664,IF(E215=$E$665,$F$665,IF(E215=$E$666,$F$666,IF(E215=$E$667,$F$667,IF(E215=$E$668,$F$668,IF(E215=$E$669,$F$669,IF(E215=$E$670,$F$670,IF(E215=VICERRECTORÍA_ACADÉMICA_,W826,IF(E215=PLANEACIÓN_,W828, IF(E215=IMPACTO,W827,IF(E215=VICERRECTORÍA_ADMINISTRATIVA_FINANCIERA_,W829,IF(E215=_VICERRECTORÍA_RESPONSABILIDAD_SOCIAL_Y_BIENESTAR_UNIVERSITARIO_,W830," ")))))))))))))))</f>
        <v>#VALUE!</v>
      </c>
      <c r="G215" s="305"/>
      <c r="H215" s="147"/>
      <c r="I215" s="280"/>
      <c r="J215" s="133"/>
      <c r="K215" s="305"/>
      <c r="L215" s="314"/>
      <c r="M215" s="305"/>
      <c r="N215" s="305"/>
      <c r="O215" s="147"/>
      <c r="P215" s="308"/>
      <c r="Q215" s="321">
        <f t="shared" si="170"/>
        <v>0</v>
      </c>
      <c r="R215" s="308"/>
      <c r="S215" s="321">
        <f t="shared" ref="S215" si="201">IF(R215="ALTO",5,IF(R215="MEDIO-ALTO",4,IF(R215="MEDIO",3,IF(R215="MEDIO-BAJO",2,IF(R215="BAJO",1,0)))))</f>
        <v>0</v>
      </c>
      <c r="T215" s="321">
        <f t="shared" ref="T215" si="202">S215*Q215</f>
        <v>0</v>
      </c>
      <c r="U215" s="95"/>
      <c r="V215" s="95"/>
      <c r="W215" s="95"/>
      <c r="X215" s="95"/>
      <c r="Y215" s="95"/>
    </row>
    <row r="216" spans="1:25" s="97" customFormat="1" hidden="1" x14ac:dyDescent="0.2">
      <c r="A216" s="325"/>
      <c r="B216" s="314"/>
      <c r="C216" s="288"/>
      <c r="D216" s="326"/>
      <c r="E216" s="327"/>
      <c r="F216" s="328"/>
      <c r="G216" s="305"/>
      <c r="H216" s="147"/>
      <c r="I216" s="280"/>
      <c r="J216" s="133"/>
      <c r="K216" s="305"/>
      <c r="L216" s="305"/>
      <c r="M216" s="305"/>
      <c r="N216" s="305"/>
      <c r="O216" s="147"/>
      <c r="P216" s="309"/>
      <c r="Q216" s="322"/>
      <c r="R216" s="309"/>
      <c r="S216" s="322"/>
      <c r="T216" s="322"/>
      <c r="U216" s="95"/>
      <c r="V216" s="95"/>
      <c r="W216" s="95"/>
      <c r="X216" s="95"/>
      <c r="Y216" s="95"/>
    </row>
    <row r="217" spans="1:25" s="97" customFormat="1" hidden="1" x14ac:dyDescent="0.2">
      <c r="A217" s="325"/>
      <c r="B217" s="314"/>
      <c r="C217" s="288"/>
      <c r="D217" s="326"/>
      <c r="E217" s="327"/>
      <c r="F217" s="328"/>
      <c r="G217" s="305"/>
      <c r="H217" s="147"/>
      <c r="I217" s="280"/>
      <c r="J217" s="133"/>
      <c r="K217" s="305"/>
      <c r="L217" s="305"/>
      <c r="M217" s="305"/>
      <c r="N217" s="305"/>
      <c r="O217" s="147"/>
      <c r="P217" s="310"/>
      <c r="Q217" s="324"/>
      <c r="R217" s="310"/>
      <c r="S217" s="324"/>
      <c r="T217" s="324"/>
      <c r="U217" s="95"/>
      <c r="V217" s="95"/>
      <c r="W217" s="95"/>
      <c r="X217" s="95"/>
      <c r="Y217" s="95"/>
    </row>
    <row r="218" spans="1:25" s="97" customFormat="1" hidden="1" x14ac:dyDescent="0.2">
      <c r="A218" s="325">
        <v>70</v>
      </c>
      <c r="B218" s="314"/>
      <c r="C218" s="288"/>
      <c r="D218" s="326" t="e">
        <f>+VLOOKUP(B218,$A$691:$B$730,2,0)</f>
        <v>#N/A</v>
      </c>
      <c r="E218" s="327"/>
      <c r="F218" s="328" t="e">
        <f>IF(E218=$E$661,$F$661,IF(E218=$E$662,$F$662,IF(E218=$E$663,$F$663,IF(E218=$E$664,$F$664,IF(E218=$E$665,$F$665,IF(E218=$E$666,$F$666,IF(E218=$E$667,$F$667,IF(E218=$E$668,$F$668,IF(E218=$E$669,$F$669,IF(E218=$E$670,$F$670,IF(E218=VICERRECTORÍA_ACADÉMICA_,W829,IF(E218=PLANEACIÓN_,W831, IF(E218=IMPACTO,W830,IF(E218=VICERRECTORÍA_ADMINISTRATIVA_FINANCIERA_,W832,IF(E218=_VICERRECTORÍA_RESPONSABILIDAD_SOCIAL_Y_BIENESTAR_UNIVERSITARIO_,W833," ")))))))))))))))</f>
        <v>#VALUE!</v>
      </c>
      <c r="G218" s="305"/>
      <c r="H218" s="147"/>
      <c r="I218" s="280"/>
      <c r="J218" s="133"/>
      <c r="K218" s="305"/>
      <c r="L218" s="314"/>
      <c r="M218" s="305"/>
      <c r="N218" s="305"/>
      <c r="O218" s="147"/>
      <c r="P218" s="308"/>
      <c r="Q218" s="321">
        <f t="shared" si="173"/>
        <v>0</v>
      </c>
      <c r="R218" s="308"/>
      <c r="S218" s="321">
        <f t="shared" ref="S218" si="203">IF(R218="ALTO",5,IF(R218="MEDIO-ALTO",4,IF(R218="MEDIO",3,IF(R218="MEDIO-BAJO",2,IF(R218="BAJO",1,0)))))</f>
        <v>0</v>
      </c>
      <c r="T218" s="321">
        <f t="shared" ref="T218" si="204">S218*Q218</f>
        <v>0</v>
      </c>
      <c r="U218" s="95"/>
      <c r="V218" s="95"/>
      <c r="W218" s="95"/>
      <c r="X218" s="95"/>
      <c r="Y218" s="95"/>
    </row>
    <row r="219" spans="1:25" s="97" customFormat="1" hidden="1" x14ac:dyDescent="0.2">
      <c r="A219" s="325"/>
      <c r="B219" s="314"/>
      <c r="C219" s="288"/>
      <c r="D219" s="326"/>
      <c r="E219" s="327"/>
      <c r="F219" s="328"/>
      <c r="G219" s="305"/>
      <c r="H219" s="147"/>
      <c r="I219" s="280"/>
      <c r="J219" s="133"/>
      <c r="K219" s="305"/>
      <c r="L219" s="305"/>
      <c r="M219" s="305"/>
      <c r="N219" s="305"/>
      <c r="O219" s="147"/>
      <c r="P219" s="309"/>
      <c r="Q219" s="322"/>
      <c r="R219" s="309"/>
      <c r="S219" s="322"/>
      <c r="T219" s="322"/>
      <c r="U219" s="95"/>
      <c r="V219" s="95"/>
      <c r="W219" s="95"/>
      <c r="X219" s="95"/>
      <c r="Y219" s="95"/>
    </row>
    <row r="220" spans="1:25" s="97" customFormat="1" hidden="1" x14ac:dyDescent="0.2">
      <c r="A220" s="325"/>
      <c r="B220" s="314"/>
      <c r="C220" s="288"/>
      <c r="D220" s="326"/>
      <c r="E220" s="327"/>
      <c r="F220" s="328"/>
      <c r="G220" s="305"/>
      <c r="H220" s="147"/>
      <c r="I220" s="280"/>
      <c r="J220" s="133"/>
      <c r="K220" s="305"/>
      <c r="L220" s="305"/>
      <c r="M220" s="305"/>
      <c r="N220" s="305"/>
      <c r="O220" s="147"/>
      <c r="P220" s="310"/>
      <c r="Q220" s="324"/>
      <c r="R220" s="310"/>
      <c r="S220" s="324"/>
      <c r="T220" s="324"/>
      <c r="U220" s="95"/>
      <c r="V220" s="95"/>
      <c r="W220" s="95"/>
      <c r="X220" s="95"/>
      <c r="Y220" s="95"/>
    </row>
    <row r="221" spans="1:25" s="97" customFormat="1" hidden="1" x14ac:dyDescent="0.2">
      <c r="A221" s="325">
        <v>71</v>
      </c>
      <c r="B221" s="314"/>
      <c r="C221" s="288"/>
      <c r="D221" s="326" t="e">
        <f>+VLOOKUP(B221,$A$691:$B$730,2,0)</f>
        <v>#N/A</v>
      </c>
      <c r="E221" s="327"/>
      <c r="F221" s="328" t="e">
        <f>IF(E221=$E$661,$F$661,IF(E221=$E$662,$F$662,IF(E221=$E$663,$F$663,IF(E221=$E$664,$F$664,IF(E221=$E$665,$F$665,IF(E221=$E$666,$F$666,IF(E221=$E$667,$F$667,IF(E221=$E$668,$F$668,IF(E221=$E$669,$F$669,IF(E221=$E$670,$F$670,IF(E221=VICERRECTORÍA_ACADÉMICA_,W832,IF(E221=PLANEACIÓN_,W834, IF(E221=IMPACTO,W833,IF(E221=VICERRECTORÍA_ADMINISTRATIVA_FINANCIERA_,W835,IF(E221=_VICERRECTORÍA_RESPONSABILIDAD_SOCIAL_Y_BIENESTAR_UNIVERSITARIO_,W836," ")))))))))))))))</f>
        <v>#VALUE!</v>
      </c>
      <c r="G221" s="305"/>
      <c r="H221" s="147"/>
      <c r="I221" s="280"/>
      <c r="J221" s="133"/>
      <c r="K221" s="305"/>
      <c r="L221" s="314"/>
      <c r="M221" s="305"/>
      <c r="N221" s="305"/>
      <c r="O221" s="147"/>
      <c r="P221" s="308"/>
      <c r="Q221" s="321">
        <f t="shared" ref="Q221:Q263" si="205">IF(P221="ALTA",5,IF(P221="MEDIO ALTA",4,IF(P221="MEDIA",3,IF(P221="MEDIO BAJA",2,IF(P221="BAJA",1,0)))))</f>
        <v>0</v>
      </c>
      <c r="R221" s="308"/>
      <c r="S221" s="321">
        <f t="shared" ref="S221" si="206">IF(R221="ALTO",5,IF(R221="MEDIO-ALTO",4,IF(R221="MEDIO",3,IF(R221="MEDIO-BAJO",2,IF(R221="BAJO",1,0)))))</f>
        <v>0</v>
      </c>
      <c r="T221" s="321">
        <f t="shared" ref="T221" si="207">S221*Q221</f>
        <v>0</v>
      </c>
      <c r="U221" s="95"/>
      <c r="V221" s="95"/>
      <c r="W221" s="95"/>
      <c r="X221" s="95"/>
      <c r="Y221" s="95"/>
    </row>
    <row r="222" spans="1:25" s="97" customFormat="1" hidden="1" x14ac:dyDescent="0.2">
      <c r="A222" s="325"/>
      <c r="B222" s="314"/>
      <c r="C222" s="288"/>
      <c r="D222" s="326"/>
      <c r="E222" s="327"/>
      <c r="F222" s="328"/>
      <c r="G222" s="305"/>
      <c r="H222" s="147"/>
      <c r="I222" s="280"/>
      <c r="J222" s="133"/>
      <c r="K222" s="305"/>
      <c r="L222" s="305"/>
      <c r="M222" s="305"/>
      <c r="N222" s="305"/>
      <c r="O222" s="147"/>
      <c r="P222" s="309"/>
      <c r="Q222" s="322"/>
      <c r="R222" s="309"/>
      <c r="S222" s="322"/>
      <c r="T222" s="322"/>
      <c r="U222" s="95"/>
      <c r="V222" s="95"/>
      <c r="W222" s="95"/>
      <c r="X222" s="95"/>
      <c r="Y222" s="95"/>
    </row>
    <row r="223" spans="1:25" s="97" customFormat="1" hidden="1" x14ac:dyDescent="0.2">
      <c r="A223" s="325"/>
      <c r="B223" s="314"/>
      <c r="C223" s="288"/>
      <c r="D223" s="326"/>
      <c r="E223" s="327"/>
      <c r="F223" s="328"/>
      <c r="G223" s="305"/>
      <c r="H223" s="147"/>
      <c r="I223" s="280"/>
      <c r="J223" s="133"/>
      <c r="K223" s="305"/>
      <c r="L223" s="305"/>
      <c r="M223" s="305"/>
      <c r="N223" s="305"/>
      <c r="O223" s="147"/>
      <c r="P223" s="310"/>
      <c r="Q223" s="324"/>
      <c r="R223" s="310"/>
      <c r="S223" s="324"/>
      <c r="T223" s="324"/>
      <c r="U223" s="95"/>
      <c r="V223" s="95"/>
      <c r="W223" s="95"/>
      <c r="X223" s="95"/>
      <c r="Y223" s="95"/>
    </row>
    <row r="224" spans="1:25" s="97" customFormat="1" hidden="1" x14ac:dyDescent="0.2">
      <c r="A224" s="325">
        <v>72</v>
      </c>
      <c r="B224" s="314"/>
      <c r="C224" s="288"/>
      <c r="D224" s="326" t="e">
        <f>+VLOOKUP(B224,$A$691:$B$730,2,0)</f>
        <v>#N/A</v>
      </c>
      <c r="E224" s="327"/>
      <c r="F224" s="328" t="e">
        <f>IF(E224=$E$661,$F$661,IF(E224=$E$662,$F$662,IF(E224=$E$663,$F$663,IF(E224=$E$664,$F$664,IF(E224=$E$665,$F$665,IF(E224=$E$666,$F$666,IF(E224=$E$667,$F$667,IF(E224=$E$668,$F$668,IF(E224=$E$669,$F$669,IF(E224=$E$670,$F$670,IF(E224=VICERRECTORÍA_ACADÉMICA_,W835,IF(E224=PLANEACIÓN_,W837, IF(E224=IMPACTO,W836,IF(E224=VICERRECTORÍA_ADMINISTRATIVA_FINANCIERA_,W838,IF(E224=_VICERRECTORÍA_RESPONSABILIDAD_SOCIAL_Y_BIENESTAR_UNIVERSITARIO_,W839," ")))))))))))))))</f>
        <v>#VALUE!</v>
      </c>
      <c r="G224" s="305"/>
      <c r="H224" s="147"/>
      <c r="I224" s="280"/>
      <c r="J224" s="133"/>
      <c r="K224" s="305"/>
      <c r="L224" s="314"/>
      <c r="M224" s="305"/>
      <c r="N224" s="305"/>
      <c r="O224" s="147"/>
      <c r="P224" s="308"/>
      <c r="Q224" s="321">
        <f t="shared" ref="Q224:Q266" si="208">IF(P224="ALTA",5,IF(P224="MEDIO ALTA",4,IF(P224="MEDIA",3,IF(P224="MEDIO BAJA",2,IF(P224="BAJA",1,0)))))</f>
        <v>0</v>
      </c>
      <c r="R224" s="308"/>
      <c r="S224" s="321">
        <f t="shared" ref="S224" si="209">IF(R224="ALTO",5,IF(R224="MEDIO-ALTO",4,IF(R224="MEDIO",3,IF(R224="MEDIO-BAJO",2,IF(R224="BAJO",1,0)))))</f>
        <v>0</v>
      </c>
      <c r="T224" s="321">
        <f t="shared" ref="T224" si="210">S224*Q224</f>
        <v>0</v>
      </c>
      <c r="U224" s="95"/>
      <c r="V224" s="95"/>
      <c r="W224" s="95"/>
      <c r="X224" s="95"/>
      <c r="Y224" s="95"/>
    </row>
    <row r="225" spans="1:25" s="97" customFormat="1" hidden="1" x14ac:dyDescent="0.2">
      <c r="A225" s="325"/>
      <c r="B225" s="314"/>
      <c r="C225" s="288"/>
      <c r="D225" s="326"/>
      <c r="E225" s="327"/>
      <c r="F225" s="328"/>
      <c r="G225" s="305"/>
      <c r="H225" s="147"/>
      <c r="I225" s="280"/>
      <c r="J225" s="133"/>
      <c r="K225" s="305"/>
      <c r="L225" s="305"/>
      <c r="M225" s="305"/>
      <c r="N225" s="305"/>
      <c r="O225" s="147"/>
      <c r="P225" s="309"/>
      <c r="Q225" s="322"/>
      <c r="R225" s="309"/>
      <c r="S225" s="322"/>
      <c r="T225" s="322"/>
      <c r="U225" s="95"/>
      <c r="V225" s="95"/>
      <c r="W225" s="95"/>
      <c r="X225" s="95"/>
      <c r="Y225" s="95"/>
    </row>
    <row r="226" spans="1:25" s="97" customFormat="1" hidden="1" x14ac:dyDescent="0.2">
      <c r="A226" s="325"/>
      <c r="B226" s="314"/>
      <c r="C226" s="288"/>
      <c r="D226" s="326"/>
      <c r="E226" s="327"/>
      <c r="F226" s="328"/>
      <c r="G226" s="305"/>
      <c r="H226" s="147"/>
      <c r="I226" s="280"/>
      <c r="J226" s="133"/>
      <c r="K226" s="305"/>
      <c r="L226" s="305"/>
      <c r="M226" s="305"/>
      <c r="N226" s="305"/>
      <c r="O226" s="147"/>
      <c r="P226" s="310"/>
      <c r="Q226" s="324"/>
      <c r="R226" s="310"/>
      <c r="S226" s="324"/>
      <c r="T226" s="324"/>
      <c r="U226" s="95"/>
      <c r="V226" s="95"/>
      <c r="W226" s="95"/>
      <c r="X226" s="95"/>
      <c r="Y226" s="95"/>
    </row>
    <row r="227" spans="1:25" s="97" customFormat="1" hidden="1" x14ac:dyDescent="0.2">
      <c r="A227" s="325">
        <v>73</v>
      </c>
      <c r="B227" s="314"/>
      <c r="C227" s="288"/>
      <c r="D227" s="326" t="e">
        <f>+VLOOKUP(B227,$A$691:$B$730,2,0)</f>
        <v>#N/A</v>
      </c>
      <c r="E227" s="327"/>
      <c r="F227" s="328" t="e">
        <f>IF(E227=$E$661,$F$661,IF(E227=$E$662,$F$662,IF(E227=$E$663,$F$663,IF(E227=$E$664,$F$664,IF(E227=$E$665,$F$665,IF(E227=$E$666,$F$666,IF(E227=$E$667,$F$667,IF(E227=$E$668,$F$668,IF(E227=$E$669,$F$669,IF(E227=$E$670,$F$670,IF(E227=VICERRECTORÍA_ACADÉMICA_,W838,IF(E227=PLANEACIÓN_,W840, IF(E227=IMPACTO,W839,IF(E227=VICERRECTORÍA_ADMINISTRATIVA_FINANCIERA_,W841,IF(E227=_VICERRECTORÍA_RESPONSABILIDAD_SOCIAL_Y_BIENESTAR_UNIVERSITARIO_,W842," ")))))))))))))))</f>
        <v>#VALUE!</v>
      </c>
      <c r="G227" s="305"/>
      <c r="H227" s="147"/>
      <c r="I227" s="280"/>
      <c r="J227" s="133"/>
      <c r="K227" s="305"/>
      <c r="L227" s="314"/>
      <c r="M227" s="305"/>
      <c r="N227" s="305"/>
      <c r="O227" s="147"/>
      <c r="P227" s="308"/>
      <c r="Q227" s="321">
        <f t="shared" ref="Q227" si="211">IF(P227="ALTA",5,IF(P227="MEDIO ALTA",4,IF(P227="MEDIA",3,IF(P227="MEDIO BAJA",2,IF(P227="BAJA",1,0)))))</f>
        <v>0</v>
      </c>
      <c r="R227" s="308"/>
      <c r="S227" s="321">
        <f t="shared" ref="S227" si="212">IF(R227="ALTO",5,IF(R227="MEDIO-ALTO",4,IF(R227="MEDIO",3,IF(R227="MEDIO-BAJO",2,IF(R227="BAJO",1,0)))))</f>
        <v>0</v>
      </c>
      <c r="T227" s="321">
        <f t="shared" ref="T227" si="213">S227*Q227</f>
        <v>0</v>
      </c>
      <c r="U227" s="95"/>
      <c r="V227" s="95"/>
      <c r="W227" s="95"/>
      <c r="X227" s="95"/>
      <c r="Y227" s="95"/>
    </row>
    <row r="228" spans="1:25" s="97" customFormat="1" hidden="1" x14ac:dyDescent="0.2">
      <c r="A228" s="325"/>
      <c r="B228" s="314"/>
      <c r="C228" s="288"/>
      <c r="D228" s="326"/>
      <c r="E228" s="327"/>
      <c r="F228" s="328"/>
      <c r="G228" s="305"/>
      <c r="H228" s="147"/>
      <c r="I228" s="280"/>
      <c r="J228" s="133"/>
      <c r="K228" s="305"/>
      <c r="L228" s="305"/>
      <c r="M228" s="305"/>
      <c r="N228" s="305"/>
      <c r="O228" s="147"/>
      <c r="P228" s="309"/>
      <c r="Q228" s="322"/>
      <c r="R228" s="309"/>
      <c r="S228" s="322"/>
      <c r="T228" s="322"/>
      <c r="U228" s="95"/>
      <c r="V228" s="95"/>
      <c r="W228" s="95"/>
      <c r="X228" s="95"/>
      <c r="Y228" s="95"/>
    </row>
    <row r="229" spans="1:25" s="97" customFormat="1" hidden="1" x14ac:dyDescent="0.2">
      <c r="A229" s="325"/>
      <c r="B229" s="314"/>
      <c r="C229" s="288"/>
      <c r="D229" s="326"/>
      <c r="E229" s="327"/>
      <c r="F229" s="328"/>
      <c r="G229" s="305"/>
      <c r="H229" s="147"/>
      <c r="I229" s="280"/>
      <c r="J229" s="133"/>
      <c r="K229" s="305"/>
      <c r="L229" s="305"/>
      <c r="M229" s="305"/>
      <c r="N229" s="305"/>
      <c r="O229" s="147"/>
      <c r="P229" s="310"/>
      <c r="Q229" s="324"/>
      <c r="R229" s="310"/>
      <c r="S229" s="324"/>
      <c r="T229" s="324"/>
      <c r="U229" s="95"/>
      <c r="V229" s="95"/>
      <c r="W229" s="95"/>
      <c r="X229" s="95"/>
      <c r="Y229" s="95"/>
    </row>
    <row r="230" spans="1:25" s="97" customFormat="1" hidden="1" x14ac:dyDescent="0.2">
      <c r="A230" s="325">
        <v>74</v>
      </c>
      <c r="B230" s="314"/>
      <c r="C230" s="288"/>
      <c r="D230" s="326" t="e">
        <f>+VLOOKUP(B230,$A$691:$B$730,2,0)</f>
        <v>#N/A</v>
      </c>
      <c r="E230" s="327"/>
      <c r="F230" s="328" t="e">
        <f>IF(E230=$E$661,$F$661,IF(E230=$E$662,$F$662,IF(E230=$E$663,$F$663,IF(E230=$E$664,$F$664,IF(E230=$E$665,$F$665,IF(E230=$E$666,$F$666,IF(E230=$E$667,$F$667,IF(E230=$E$668,$F$668,IF(E230=$E$669,$F$669,IF(E230=$E$670,$F$670,IF(E230=VICERRECTORÍA_ACADÉMICA_,W841,IF(E230=PLANEACIÓN_,W843, IF(E230=IMPACTO,W842,IF(E230=VICERRECTORÍA_ADMINISTRATIVA_FINANCIERA_,W844,IF(E230=_VICERRECTORÍA_RESPONSABILIDAD_SOCIAL_Y_BIENESTAR_UNIVERSITARIO_,W845," ")))))))))))))))</f>
        <v>#VALUE!</v>
      </c>
      <c r="G230" s="305"/>
      <c r="H230" s="147"/>
      <c r="I230" s="280"/>
      <c r="J230" s="133"/>
      <c r="K230" s="305"/>
      <c r="L230" s="314"/>
      <c r="M230" s="305"/>
      <c r="N230" s="305"/>
      <c r="O230" s="147"/>
      <c r="P230" s="308"/>
      <c r="Q230" s="321">
        <f t="shared" ref="Q230" si="214">IF(P230="ALTA",5,IF(P230="MEDIO ALTA",4,IF(P230="MEDIA",3,IF(P230="MEDIO BAJA",2,IF(P230="BAJA",1,0)))))</f>
        <v>0</v>
      </c>
      <c r="R230" s="308"/>
      <c r="S230" s="321">
        <f t="shared" ref="S230" si="215">IF(R230="ALTO",5,IF(R230="MEDIO-ALTO",4,IF(R230="MEDIO",3,IF(R230="MEDIO-BAJO",2,IF(R230="BAJO",1,0)))))</f>
        <v>0</v>
      </c>
      <c r="T230" s="321">
        <f t="shared" ref="T230" si="216">S230*Q230</f>
        <v>0</v>
      </c>
      <c r="U230" s="95"/>
      <c r="V230" s="95"/>
      <c r="W230" s="95"/>
      <c r="X230" s="95"/>
      <c r="Y230" s="95"/>
    </row>
    <row r="231" spans="1:25" s="97" customFormat="1" hidden="1" x14ac:dyDescent="0.2">
      <c r="A231" s="325"/>
      <c r="B231" s="314"/>
      <c r="C231" s="288"/>
      <c r="D231" s="326"/>
      <c r="E231" s="327"/>
      <c r="F231" s="328"/>
      <c r="G231" s="305"/>
      <c r="H231" s="147"/>
      <c r="I231" s="280"/>
      <c r="J231" s="133"/>
      <c r="K231" s="305"/>
      <c r="L231" s="305"/>
      <c r="M231" s="305"/>
      <c r="N231" s="305"/>
      <c r="O231" s="147"/>
      <c r="P231" s="309"/>
      <c r="Q231" s="322"/>
      <c r="R231" s="309"/>
      <c r="S231" s="322"/>
      <c r="T231" s="322"/>
      <c r="U231" s="95"/>
      <c r="V231" s="95"/>
      <c r="W231" s="95"/>
      <c r="X231" s="95"/>
      <c r="Y231" s="95"/>
    </row>
    <row r="232" spans="1:25" s="97" customFormat="1" hidden="1" x14ac:dyDescent="0.2">
      <c r="A232" s="325"/>
      <c r="B232" s="314"/>
      <c r="C232" s="288"/>
      <c r="D232" s="326"/>
      <c r="E232" s="327"/>
      <c r="F232" s="328"/>
      <c r="G232" s="305"/>
      <c r="H232" s="147"/>
      <c r="I232" s="280"/>
      <c r="J232" s="133"/>
      <c r="K232" s="305"/>
      <c r="L232" s="305"/>
      <c r="M232" s="305"/>
      <c r="N232" s="305"/>
      <c r="O232" s="147"/>
      <c r="P232" s="310"/>
      <c r="Q232" s="324"/>
      <c r="R232" s="310"/>
      <c r="S232" s="324"/>
      <c r="T232" s="324"/>
      <c r="U232" s="95"/>
      <c r="V232" s="95"/>
      <c r="W232" s="95"/>
      <c r="X232" s="95"/>
      <c r="Y232" s="95"/>
    </row>
    <row r="233" spans="1:25" s="97" customFormat="1" hidden="1" x14ac:dyDescent="0.2">
      <c r="A233" s="325">
        <v>75</v>
      </c>
      <c r="B233" s="314"/>
      <c r="C233" s="288"/>
      <c r="D233" s="326" t="e">
        <f>+VLOOKUP(B233,$A$691:$B$730,2,0)</f>
        <v>#N/A</v>
      </c>
      <c r="E233" s="327"/>
      <c r="F233" s="328" t="e">
        <f>IF(E233=$E$661,$F$661,IF(E233=$E$662,$F$662,IF(E233=$E$663,$F$663,IF(E233=$E$664,$F$664,IF(E233=$E$665,$F$665,IF(E233=$E$666,$F$666,IF(E233=$E$667,$F$667,IF(E233=$E$668,$F$668,IF(E233=$E$669,$F$669,IF(E233=$E$670,$F$670,IF(E233=VICERRECTORÍA_ACADÉMICA_,W844,IF(E233=PLANEACIÓN_,W846, IF(E233=IMPACTO,W845,IF(E233=VICERRECTORÍA_ADMINISTRATIVA_FINANCIERA_,W847,IF(E233=_VICERRECTORÍA_RESPONSABILIDAD_SOCIAL_Y_BIENESTAR_UNIVERSITARIO_,W848," ")))))))))))))))</f>
        <v>#VALUE!</v>
      </c>
      <c r="G233" s="305"/>
      <c r="H233" s="147"/>
      <c r="I233" s="280"/>
      <c r="J233" s="133"/>
      <c r="K233" s="305"/>
      <c r="L233" s="314"/>
      <c r="M233" s="305"/>
      <c r="N233" s="305"/>
      <c r="O233" s="147"/>
      <c r="P233" s="308"/>
      <c r="Q233" s="321">
        <f t="shared" ref="Q233" si="217">IF(P233="ALTA",5,IF(P233="MEDIO ALTA",4,IF(P233="MEDIA",3,IF(P233="MEDIO BAJA",2,IF(P233="BAJA",1,0)))))</f>
        <v>0</v>
      </c>
      <c r="R233" s="308"/>
      <c r="S233" s="321">
        <f t="shared" ref="S233" si="218">IF(R233="ALTO",5,IF(R233="MEDIO-ALTO",4,IF(R233="MEDIO",3,IF(R233="MEDIO-BAJO",2,IF(R233="BAJO",1,0)))))</f>
        <v>0</v>
      </c>
      <c r="T233" s="321">
        <f t="shared" ref="T233" si="219">S233*Q233</f>
        <v>0</v>
      </c>
      <c r="U233" s="95"/>
      <c r="V233" s="95"/>
      <c r="W233" s="95"/>
      <c r="X233" s="95"/>
      <c r="Y233" s="95"/>
    </row>
    <row r="234" spans="1:25" s="97" customFormat="1" hidden="1" x14ac:dyDescent="0.2">
      <c r="A234" s="325"/>
      <c r="B234" s="314"/>
      <c r="C234" s="288"/>
      <c r="D234" s="326"/>
      <c r="E234" s="327"/>
      <c r="F234" s="328"/>
      <c r="G234" s="305"/>
      <c r="H234" s="147"/>
      <c r="I234" s="280"/>
      <c r="J234" s="133"/>
      <c r="K234" s="305"/>
      <c r="L234" s="305"/>
      <c r="M234" s="305"/>
      <c r="N234" s="305"/>
      <c r="O234" s="147"/>
      <c r="P234" s="309"/>
      <c r="Q234" s="322"/>
      <c r="R234" s="309"/>
      <c r="S234" s="322"/>
      <c r="T234" s="322"/>
      <c r="U234" s="95"/>
      <c r="V234" s="95"/>
      <c r="W234" s="95"/>
      <c r="X234" s="95"/>
      <c r="Y234" s="95"/>
    </row>
    <row r="235" spans="1:25" s="97" customFormat="1" hidden="1" x14ac:dyDescent="0.2">
      <c r="A235" s="325"/>
      <c r="B235" s="314"/>
      <c r="C235" s="288"/>
      <c r="D235" s="326"/>
      <c r="E235" s="327"/>
      <c r="F235" s="328"/>
      <c r="G235" s="305"/>
      <c r="H235" s="147"/>
      <c r="I235" s="280"/>
      <c r="J235" s="133"/>
      <c r="K235" s="305"/>
      <c r="L235" s="305"/>
      <c r="M235" s="305"/>
      <c r="N235" s="305"/>
      <c r="O235" s="147"/>
      <c r="P235" s="310"/>
      <c r="Q235" s="324"/>
      <c r="R235" s="310"/>
      <c r="S235" s="324"/>
      <c r="T235" s="324"/>
      <c r="U235" s="95"/>
      <c r="V235" s="95"/>
      <c r="W235" s="95"/>
      <c r="X235" s="95"/>
      <c r="Y235" s="95"/>
    </row>
    <row r="236" spans="1:25" s="97" customFormat="1" hidden="1" x14ac:dyDescent="0.2">
      <c r="A236" s="325">
        <v>76</v>
      </c>
      <c r="B236" s="314"/>
      <c r="C236" s="288"/>
      <c r="D236" s="326" t="e">
        <f>+VLOOKUP(B236,$A$691:$B$730,2,0)</f>
        <v>#N/A</v>
      </c>
      <c r="E236" s="327"/>
      <c r="F236" s="328" t="e">
        <f>IF(E236=$E$661,$F$661,IF(E236=$E$662,$F$662,IF(E236=$E$663,$F$663,IF(E236=$E$664,$F$664,IF(E236=$E$665,$F$665,IF(E236=$E$666,$F$666,IF(E236=$E$667,$F$667,IF(E236=$E$668,$F$668,IF(E236=$E$669,$F$669,IF(E236=$E$670,$F$670,IF(E236=VICERRECTORÍA_ACADÉMICA_,W847,IF(E236=PLANEACIÓN_,W849, IF(E236=IMPACTO,W848,IF(E236=VICERRECTORÍA_ADMINISTRATIVA_FINANCIERA_,W850,IF(E236=_VICERRECTORÍA_RESPONSABILIDAD_SOCIAL_Y_BIENESTAR_UNIVERSITARIO_,W851," ")))))))))))))))</f>
        <v>#VALUE!</v>
      </c>
      <c r="G236" s="305"/>
      <c r="H236" s="147"/>
      <c r="I236" s="280"/>
      <c r="J236" s="133"/>
      <c r="K236" s="305"/>
      <c r="L236" s="314"/>
      <c r="M236" s="305"/>
      <c r="N236" s="305"/>
      <c r="O236" s="147"/>
      <c r="P236" s="308"/>
      <c r="Q236" s="321">
        <f t="shared" ref="Q236" si="220">IF(P236="ALTA",5,IF(P236="MEDIO ALTA",4,IF(P236="MEDIA",3,IF(P236="MEDIO BAJA",2,IF(P236="BAJA",1,0)))))</f>
        <v>0</v>
      </c>
      <c r="R236" s="308"/>
      <c r="S236" s="321">
        <f t="shared" ref="S236" si="221">IF(R236="ALTO",5,IF(R236="MEDIO-ALTO",4,IF(R236="MEDIO",3,IF(R236="MEDIO-BAJO",2,IF(R236="BAJO",1,0)))))</f>
        <v>0</v>
      </c>
      <c r="T236" s="321">
        <f t="shared" ref="T236" si="222">S236*Q236</f>
        <v>0</v>
      </c>
      <c r="U236" s="95"/>
      <c r="V236" s="95"/>
      <c r="W236" s="95"/>
      <c r="X236" s="95"/>
      <c r="Y236" s="95"/>
    </row>
    <row r="237" spans="1:25" s="97" customFormat="1" hidden="1" x14ac:dyDescent="0.2">
      <c r="A237" s="325"/>
      <c r="B237" s="314"/>
      <c r="C237" s="288"/>
      <c r="D237" s="326"/>
      <c r="E237" s="327"/>
      <c r="F237" s="328"/>
      <c r="G237" s="305"/>
      <c r="H237" s="147"/>
      <c r="I237" s="280"/>
      <c r="J237" s="133"/>
      <c r="K237" s="305"/>
      <c r="L237" s="305"/>
      <c r="M237" s="305"/>
      <c r="N237" s="305"/>
      <c r="O237" s="147"/>
      <c r="P237" s="309"/>
      <c r="Q237" s="322"/>
      <c r="R237" s="309"/>
      <c r="S237" s="322"/>
      <c r="T237" s="322"/>
      <c r="U237" s="95"/>
      <c r="V237" s="95"/>
      <c r="W237" s="95"/>
      <c r="X237" s="95"/>
      <c r="Y237" s="95"/>
    </row>
    <row r="238" spans="1:25" s="97" customFormat="1" hidden="1" x14ac:dyDescent="0.2">
      <c r="A238" s="325"/>
      <c r="B238" s="314"/>
      <c r="C238" s="288"/>
      <c r="D238" s="326"/>
      <c r="E238" s="327"/>
      <c r="F238" s="328"/>
      <c r="G238" s="305"/>
      <c r="H238" s="147"/>
      <c r="I238" s="280"/>
      <c r="J238" s="133"/>
      <c r="K238" s="305"/>
      <c r="L238" s="305"/>
      <c r="M238" s="305"/>
      <c r="N238" s="305"/>
      <c r="O238" s="147"/>
      <c r="P238" s="310"/>
      <c r="Q238" s="324"/>
      <c r="R238" s="310"/>
      <c r="S238" s="324"/>
      <c r="T238" s="324"/>
      <c r="U238" s="95"/>
      <c r="V238" s="95"/>
      <c r="W238" s="95"/>
      <c r="X238" s="95"/>
      <c r="Y238" s="95"/>
    </row>
    <row r="239" spans="1:25" s="97" customFormat="1" hidden="1" x14ac:dyDescent="0.2">
      <c r="A239" s="325">
        <v>77</v>
      </c>
      <c r="B239" s="314"/>
      <c r="C239" s="288"/>
      <c r="D239" s="326" t="e">
        <f>+VLOOKUP(B239,$A$691:$B$730,2,0)</f>
        <v>#N/A</v>
      </c>
      <c r="E239" s="327"/>
      <c r="F239" s="328" t="e">
        <f>IF(E239=$E$661,$F$661,IF(E239=$E$662,$F$662,IF(E239=$E$663,$F$663,IF(E239=$E$664,$F$664,IF(E239=$E$665,$F$665,IF(E239=$E$666,$F$666,IF(E239=$E$667,$F$667,IF(E239=$E$668,$F$668,IF(E239=$E$669,$F$669,IF(E239=$E$670,$F$670,IF(E239=VICERRECTORÍA_ACADÉMICA_,W850,IF(E239=PLANEACIÓN_,W852, IF(E239=IMPACTO,W851,IF(E239=VICERRECTORÍA_ADMINISTRATIVA_FINANCIERA_,W853,IF(E239=_VICERRECTORÍA_RESPONSABILIDAD_SOCIAL_Y_BIENESTAR_UNIVERSITARIO_,W854," ")))))))))))))))</f>
        <v>#VALUE!</v>
      </c>
      <c r="G239" s="305"/>
      <c r="H239" s="147"/>
      <c r="I239" s="280"/>
      <c r="J239" s="133"/>
      <c r="K239" s="305"/>
      <c r="L239" s="314"/>
      <c r="M239" s="305"/>
      <c r="N239" s="305"/>
      <c r="O239" s="147"/>
      <c r="P239" s="308"/>
      <c r="Q239" s="321">
        <f t="shared" ref="Q239" si="223">IF(P239="ALTA",5,IF(P239="MEDIO ALTA",4,IF(P239="MEDIA",3,IF(P239="MEDIO BAJA",2,IF(P239="BAJA",1,0)))))</f>
        <v>0</v>
      </c>
      <c r="R239" s="308"/>
      <c r="S239" s="321">
        <f t="shared" ref="S239" si="224">IF(R239="ALTO",5,IF(R239="MEDIO-ALTO",4,IF(R239="MEDIO",3,IF(R239="MEDIO-BAJO",2,IF(R239="BAJO",1,0)))))</f>
        <v>0</v>
      </c>
      <c r="T239" s="321">
        <f t="shared" ref="T239" si="225">S239*Q239</f>
        <v>0</v>
      </c>
      <c r="U239" s="95"/>
      <c r="V239" s="95"/>
      <c r="W239" s="95"/>
      <c r="X239" s="95"/>
      <c r="Y239" s="95"/>
    </row>
    <row r="240" spans="1:25" s="97" customFormat="1" hidden="1" x14ac:dyDescent="0.2">
      <c r="A240" s="325"/>
      <c r="B240" s="314"/>
      <c r="C240" s="288"/>
      <c r="D240" s="326"/>
      <c r="E240" s="327"/>
      <c r="F240" s="328"/>
      <c r="G240" s="305"/>
      <c r="H240" s="147"/>
      <c r="I240" s="280"/>
      <c r="J240" s="133"/>
      <c r="K240" s="305"/>
      <c r="L240" s="305"/>
      <c r="M240" s="305"/>
      <c r="N240" s="305"/>
      <c r="O240" s="147"/>
      <c r="P240" s="309"/>
      <c r="Q240" s="322"/>
      <c r="R240" s="309"/>
      <c r="S240" s="322"/>
      <c r="T240" s="322"/>
      <c r="U240" s="95"/>
      <c r="V240" s="95"/>
      <c r="W240" s="95"/>
      <c r="X240" s="95"/>
      <c r="Y240" s="95"/>
    </row>
    <row r="241" spans="1:25" s="97" customFormat="1" hidden="1" x14ac:dyDescent="0.2">
      <c r="A241" s="325"/>
      <c r="B241" s="314"/>
      <c r="C241" s="288"/>
      <c r="D241" s="326"/>
      <c r="E241" s="327"/>
      <c r="F241" s="328"/>
      <c r="G241" s="305"/>
      <c r="H241" s="147"/>
      <c r="I241" s="280"/>
      <c r="J241" s="133"/>
      <c r="K241" s="305"/>
      <c r="L241" s="305"/>
      <c r="M241" s="305"/>
      <c r="N241" s="305"/>
      <c r="O241" s="147"/>
      <c r="P241" s="310"/>
      <c r="Q241" s="324"/>
      <c r="R241" s="310"/>
      <c r="S241" s="324"/>
      <c r="T241" s="324"/>
      <c r="U241" s="95"/>
      <c r="V241" s="95"/>
      <c r="W241" s="95"/>
      <c r="X241" s="95"/>
      <c r="Y241" s="95"/>
    </row>
    <row r="242" spans="1:25" s="97" customFormat="1" hidden="1" x14ac:dyDescent="0.2">
      <c r="A242" s="325">
        <v>78</v>
      </c>
      <c r="B242" s="314"/>
      <c r="C242" s="288"/>
      <c r="D242" s="326" t="e">
        <f>+VLOOKUP(B242,$A$691:$B$730,2,0)</f>
        <v>#N/A</v>
      </c>
      <c r="E242" s="327"/>
      <c r="F242" s="328" t="e">
        <f>IF(E242=$E$661,$F$661,IF(E242=$E$662,$F$662,IF(E242=$E$663,$F$663,IF(E242=$E$664,$F$664,IF(E242=$E$665,$F$665,IF(E242=$E$666,$F$666,IF(E242=$E$667,$F$667,IF(E242=$E$668,$F$668,IF(E242=$E$669,$F$669,IF(E242=$E$670,$F$670,IF(E242=VICERRECTORÍA_ACADÉMICA_,W853,IF(E242=PLANEACIÓN_,W855, IF(E242=IMPACTO,W854,IF(E242=VICERRECTORÍA_ADMINISTRATIVA_FINANCIERA_,W856,IF(E242=_VICERRECTORÍA_RESPONSABILIDAD_SOCIAL_Y_BIENESTAR_UNIVERSITARIO_,W857," ")))))))))))))))</f>
        <v>#VALUE!</v>
      </c>
      <c r="G242" s="305"/>
      <c r="H242" s="147"/>
      <c r="I242" s="280"/>
      <c r="J242" s="133"/>
      <c r="K242" s="305"/>
      <c r="L242" s="314"/>
      <c r="M242" s="305"/>
      <c r="N242" s="305"/>
      <c r="O242" s="147"/>
      <c r="P242" s="308"/>
      <c r="Q242" s="321">
        <f t="shared" ref="Q242" si="226">IF(P242="ALTA",5,IF(P242="MEDIO ALTA",4,IF(P242="MEDIA",3,IF(P242="MEDIO BAJA",2,IF(P242="BAJA",1,0)))))</f>
        <v>0</v>
      </c>
      <c r="R242" s="308"/>
      <c r="S242" s="321">
        <f t="shared" ref="S242" si="227">IF(R242="ALTO",5,IF(R242="MEDIO-ALTO",4,IF(R242="MEDIO",3,IF(R242="MEDIO-BAJO",2,IF(R242="BAJO",1,0)))))</f>
        <v>0</v>
      </c>
      <c r="T242" s="321">
        <f t="shared" ref="T242" si="228">S242*Q242</f>
        <v>0</v>
      </c>
      <c r="U242" s="95"/>
      <c r="V242" s="95"/>
      <c r="W242" s="95"/>
      <c r="X242" s="95"/>
      <c r="Y242" s="95"/>
    </row>
    <row r="243" spans="1:25" s="97" customFormat="1" hidden="1" x14ac:dyDescent="0.2">
      <c r="A243" s="325"/>
      <c r="B243" s="314"/>
      <c r="C243" s="288"/>
      <c r="D243" s="326"/>
      <c r="E243" s="327"/>
      <c r="F243" s="328"/>
      <c r="G243" s="305"/>
      <c r="H243" s="147"/>
      <c r="I243" s="280"/>
      <c r="J243" s="133"/>
      <c r="K243" s="305"/>
      <c r="L243" s="305"/>
      <c r="M243" s="305"/>
      <c r="N243" s="305"/>
      <c r="O243" s="147"/>
      <c r="P243" s="309"/>
      <c r="Q243" s="322"/>
      <c r="R243" s="309"/>
      <c r="S243" s="322"/>
      <c r="T243" s="322"/>
      <c r="U243" s="95"/>
      <c r="V243" s="95"/>
      <c r="W243" s="95"/>
      <c r="X243" s="95"/>
      <c r="Y243" s="95"/>
    </row>
    <row r="244" spans="1:25" s="97" customFormat="1" hidden="1" x14ac:dyDescent="0.2">
      <c r="A244" s="325"/>
      <c r="B244" s="314"/>
      <c r="C244" s="288"/>
      <c r="D244" s="326"/>
      <c r="E244" s="327"/>
      <c r="F244" s="328"/>
      <c r="G244" s="305"/>
      <c r="H244" s="147"/>
      <c r="I244" s="280"/>
      <c r="J244" s="133"/>
      <c r="K244" s="305"/>
      <c r="L244" s="305"/>
      <c r="M244" s="305"/>
      <c r="N244" s="305"/>
      <c r="O244" s="147"/>
      <c r="P244" s="310"/>
      <c r="Q244" s="324"/>
      <c r="R244" s="310"/>
      <c r="S244" s="324"/>
      <c r="T244" s="324"/>
      <c r="U244" s="95"/>
      <c r="V244" s="95"/>
      <c r="W244" s="95"/>
      <c r="X244" s="95"/>
      <c r="Y244" s="95"/>
    </row>
    <row r="245" spans="1:25" s="97" customFormat="1" hidden="1" x14ac:dyDescent="0.2">
      <c r="A245" s="325">
        <v>79</v>
      </c>
      <c r="B245" s="314"/>
      <c r="C245" s="288"/>
      <c r="D245" s="326" t="e">
        <f>+VLOOKUP(B245,$A$691:$B$730,2,0)</f>
        <v>#N/A</v>
      </c>
      <c r="E245" s="327"/>
      <c r="F245" s="328" t="e">
        <f>IF(E245=$E$661,$F$661,IF(E245=$E$662,$F$662,IF(E245=$E$663,$F$663,IF(E245=$E$664,$F$664,IF(E245=$E$665,$F$665,IF(E245=$E$666,$F$666,IF(E245=$E$667,$F$667,IF(E245=$E$668,$F$668,IF(E245=$E$669,$F$669,IF(E245=$E$670,$F$670,IF(E245=VICERRECTORÍA_ACADÉMICA_,W856,IF(E245=PLANEACIÓN_,W858, IF(E245=IMPACTO,W857,IF(E245=VICERRECTORÍA_ADMINISTRATIVA_FINANCIERA_,W859,IF(E245=_VICERRECTORÍA_RESPONSABILIDAD_SOCIAL_Y_BIENESTAR_UNIVERSITARIO_,W860," ")))))))))))))))</f>
        <v>#VALUE!</v>
      </c>
      <c r="G245" s="305"/>
      <c r="H245" s="147"/>
      <c r="I245" s="280"/>
      <c r="J245" s="133"/>
      <c r="K245" s="305"/>
      <c r="L245" s="314"/>
      <c r="M245" s="305"/>
      <c r="N245" s="305"/>
      <c r="O245" s="147"/>
      <c r="P245" s="308"/>
      <c r="Q245" s="321">
        <f t="shared" ref="Q245" si="229">IF(P245="ALTA",5,IF(P245="MEDIO ALTA",4,IF(P245="MEDIA",3,IF(P245="MEDIO BAJA",2,IF(P245="BAJA",1,0)))))</f>
        <v>0</v>
      </c>
      <c r="R245" s="308"/>
      <c r="S245" s="321">
        <f t="shared" ref="S245" si="230">IF(R245="ALTO",5,IF(R245="MEDIO-ALTO",4,IF(R245="MEDIO",3,IF(R245="MEDIO-BAJO",2,IF(R245="BAJO",1,0)))))</f>
        <v>0</v>
      </c>
      <c r="T245" s="321">
        <f t="shared" ref="T245" si="231">S245*Q245</f>
        <v>0</v>
      </c>
      <c r="U245" s="95"/>
      <c r="V245" s="95"/>
      <c r="W245" s="95"/>
      <c r="X245" s="95"/>
      <c r="Y245" s="95"/>
    </row>
    <row r="246" spans="1:25" s="97" customFormat="1" hidden="1" x14ac:dyDescent="0.2">
      <c r="A246" s="325"/>
      <c r="B246" s="314"/>
      <c r="C246" s="288"/>
      <c r="D246" s="326"/>
      <c r="E246" s="327"/>
      <c r="F246" s="328"/>
      <c r="G246" s="305"/>
      <c r="H246" s="147"/>
      <c r="I246" s="280"/>
      <c r="J246" s="133"/>
      <c r="K246" s="305"/>
      <c r="L246" s="305"/>
      <c r="M246" s="305"/>
      <c r="N246" s="305"/>
      <c r="O246" s="147"/>
      <c r="P246" s="309"/>
      <c r="Q246" s="322"/>
      <c r="R246" s="309"/>
      <c r="S246" s="322"/>
      <c r="T246" s="322"/>
      <c r="U246" s="95"/>
      <c r="V246" s="95"/>
      <c r="W246" s="95"/>
      <c r="X246" s="95"/>
      <c r="Y246" s="95"/>
    </row>
    <row r="247" spans="1:25" s="97" customFormat="1" hidden="1" x14ac:dyDescent="0.2">
      <c r="A247" s="325"/>
      <c r="B247" s="314"/>
      <c r="C247" s="288"/>
      <c r="D247" s="326"/>
      <c r="E247" s="327"/>
      <c r="F247" s="328"/>
      <c r="G247" s="305"/>
      <c r="H247" s="147"/>
      <c r="I247" s="280"/>
      <c r="J247" s="133"/>
      <c r="K247" s="305"/>
      <c r="L247" s="305"/>
      <c r="M247" s="305"/>
      <c r="N247" s="305"/>
      <c r="O247" s="147"/>
      <c r="P247" s="310"/>
      <c r="Q247" s="324"/>
      <c r="R247" s="310"/>
      <c r="S247" s="324"/>
      <c r="T247" s="324"/>
      <c r="U247" s="95"/>
      <c r="V247" s="95"/>
      <c r="W247" s="95"/>
      <c r="X247" s="95"/>
      <c r="Y247" s="95"/>
    </row>
    <row r="248" spans="1:25" s="97" customFormat="1" hidden="1" x14ac:dyDescent="0.2">
      <c r="A248" s="325">
        <v>80</v>
      </c>
      <c r="B248" s="314"/>
      <c r="C248" s="288"/>
      <c r="D248" s="326" t="e">
        <f>+VLOOKUP(B248,$A$691:$B$730,2,0)</f>
        <v>#N/A</v>
      </c>
      <c r="E248" s="327"/>
      <c r="F248" s="328" t="e">
        <f>IF(E248=$E$661,$F$661,IF(E248=$E$662,$F$662,IF(E248=$E$663,$F$663,IF(E248=$E$664,$F$664,IF(E248=$E$665,$F$665,IF(E248=$E$666,$F$666,IF(E248=$E$667,$F$667,IF(E248=$E$668,$F$668,IF(E248=$E$669,$F$669,IF(E248=$E$670,$F$670,IF(E248=VICERRECTORÍA_ACADÉMICA_,W859,IF(E248=PLANEACIÓN_,W861, IF(E248=IMPACTO,W860,IF(E248=VICERRECTORÍA_ADMINISTRATIVA_FINANCIERA_,W862,IF(E248=_VICERRECTORÍA_RESPONSABILIDAD_SOCIAL_Y_BIENESTAR_UNIVERSITARIO_,W863," ")))))))))))))))</f>
        <v>#VALUE!</v>
      </c>
      <c r="G248" s="305"/>
      <c r="H248" s="147"/>
      <c r="I248" s="280"/>
      <c r="J248" s="133"/>
      <c r="K248" s="305"/>
      <c r="L248" s="314"/>
      <c r="M248" s="305"/>
      <c r="N248" s="305"/>
      <c r="O248" s="147"/>
      <c r="P248" s="308"/>
      <c r="Q248" s="321">
        <f t="shared" ref="Q248" si="232">IF(P248="ALTA",5,IF(P248="MEDIO ALTA",4,IF(P248="MEDIA",3,IF(P248="MEDIO BAJA",2,IF(P248="BAJA",1,0)))))</f>
        <v>0</v>
      </c>
      <c r="R248" s="308"/>
      <c r="S248" s="321">
        <f t="shared" ref="S248" si="233">IF(R248="ALTO",5,IF(R248="MEDIO-ALTO",4,IF(R248="MEDIO",3,IF(R248="MEDIO-BAJO",2,IF(R248="BAJO",1,0)))))</f>
        <v>0</v>
      </c>
      <c r="T248" s="321">
        <f t="shared" ref="T248" si="234">S248*Q248</f>
        <v>0</v>
      </c>
      <c r="U248" s="95"/>
      <c r="V248" s="95"/>
      <c r="W248" s="95"/>
      <c r="X248" s="95"/>
      <c r="Y248" s="95"/>
    </row>
    <row r="249" spans="1:25" s="97" customFormat="1" hidden="1" x14ac:dyDescent="0.2">
      <c r="A249" s="325"/>
      <c r="B249" s="314"/>
      <c r="C249" s="288"/>
      <c r="D249" s="326"/>
      <c r="E249" s="327"/>
      <c r="F249" s="328"/>
      <c r="G249" s="305"/>
      <c r="H249" s="147"/>
      <c r="I249" s="280"/>
      <c r="J249" s="133"/>
      <c r="K249" s="305"/>
      <c r="L249" s="305"/>
      <c r="M249" s="305"/>
      <c r="N249" s="305"/>
      <c r="O249" s="147"/>
      <c r="P249" s="309"/>
      <c r="Q249" s="322"/>
      <c r="R249" s="309"/>
      <c r="S249" s="322"/>
      <c r="T249" s="322"/>
      <c r="U249" s="95"/>
      <c r="V249" s="95"/>
      <c r="W249" s="95"/>
      <c r="X249" s="95"/>
      <c r="Y249" s="95"/>
    </row>
    <row r="250" spans="1:25" s="97" customFormat="1" hidden="1" x14ac:dyDescent="0.2">
      <c r="A250" s="325"/>
      <c r="B250" s="314"/>
      <c r="C250" s="288"/>
      <c r="D250" s="326"/>
      <c r="E250" s="327"/>
      <c r="F250" s="328"/>
      <c r="G250" s="305"/>
      <c r="H250" s="147"/>
      <c r="I250" s="280"/>
      <c r="J250" s="133"/>
      <c r="K250" s="305"/>
      <c r="L250" s="305"/>
      <c r="M250" s="305"/>
      <c r="N250" s="305"/>
      <c r="O250" s="147"/>
      <c r="P250" s="310"/>
      <c r="Q250" s="324"/>
      <c r="R250" s="310"/>
      <c r="S250" s="324"/>
      <c r="T250" s="324"/>
      <c r="U250" s="95"/>
      <c r="V250" s="95"/>
      <c r="W250" s="95"/>
      <c r="X250" s="95"/>
      <c r="Y250" s="95"/>
    </row>
    <row r="251" spans="1:25" s="97" customFormat="1" hidden="1" x14ac:dyDescent="0.2">
      <c r="A251" s="325">
        <v>81</v>
      </c>
      <c r="B251" s="314"/>
      <c r="C251" s="288"/>
      <c r="D251" s="326" t="e">
        <f>+VLOOKUP(B251,$A$691:$B$730,2,0)</f>
        <v>#N/A</v>
      </c>
      <c r="E251" s="327"/>
      <c r="F251" s="328" t="e">
        <f>IF(E251=$E$661,$F$661,IF(E251=$E$662,$F$662,IF(E251=$E$663,$F$663,IF(E251=$E$664,$F$664,IF(E251=$E$665,$F$665,IF(E251=$E$666,$F$666,IF(E251=$E$667,$F$667,IF(E251=$E$668,$F$668,IF(E251=$E$669,$F$669,IF(E251=$E$670,$F$670,IF(E251=VICERRECTORÍA_ACADÉMICA_,W862,IF(E251=PLANEACIÓN_,W864, IF(E251=IMPACTO,W863,IF(E251=VICERRECTORÍA_ADMINISTRATIVA_FINANCIERA_,W865,IF(E251=_VICERRECTORÍA_RESPONSABILIDAD_SOCIAL_Y_BIENESTAR_UNIVERSITARIO_,W866," ")))))))))))))))</f>
        <v>#VALUE!</v>
      </c>
      <c r="G251" s="305"/>
      <c r="H251" s="147"/>
      <c r="I251" s="280"/>
      <c r="J251" s="133"/>
      <c r="K251" s="305"/>
      <c r="L251" s="314"/>
      <c r="M251" s="305"/>
      <c r="N251" s="305"/>
      <c r="O251" s="147"/>
      <c r="P251" s="308"/>
      <c r="Q251" s="321">
        <f t="shared" ref="Q251" si="235">IF(P251="ALTA",5,IF(P251="MEDIO ALTA",4,IF(P251="MEDIA",3,IF(P251="MEDIO BAJA",2,IF(P251="BAJA",1,0)))))</f>
        <v>0</v>
      </c>
      <c r="R251" s="308"/>
      <c r="S251" s="321">
        <f t="shared" ref="S251" si="236">IF(R251="ALTO",5,IF(R251="MEDIO-ALTO",4,IF(R251="MEDIO",3,IF(R251="MEDIO-BAJO",2,IF(R251="BAJO",1,0)))))</f>
        <v>0</v>
      </c>
      <c r="T251" s="321">
        <f t="shared" ref="T251" si="237">S251*Q251</f>
        <v>0</v>
      </c>
      <c r="U251" s="95"/>
      <c r="V251" s="95"/>
      <c r="W251" s="95"/>
      <c r="X251" s="95"/>
      <c r="Y251" s="95"/>
    </row>
    <row r="252" spans="1:25" s="97" customFormat="1" hidden="1" x14ac:dyDescent="0.2">
      <c r="A252" s="325"/>
      <c r="B252" s="314"/>
      <c r="C252" s="288"/>
      <c r="D252" s="326"/>
      <c r="E252" s="327"/>
      <c r="F252" s="328"/>
      <c r="G252" s="305"/>
      <c r="H252" s="147"/>
      <c r="I252" s="280"/>
      <c r="J252" s="133"/>
      <c r="K252" s="305"/>
      <c r="L252" s="305"/>
      <c r="M252" s="305"/>
      <c r="N252" s="305"/>
      <c r="O252" s="147"/>
      <c r="P252" s="309"/>
      <c r="Q252" s="322"/>
      <c r="R252" s="309"/>
      <c r="S252" s="322"/>
      <c r="T252" s="322"/>
      <c r="U252" s="95"/>
      <c r="V252" s="95"/>
      <c r="W252" s="95"/>
      <c r="X252" s="95"/>
      <c r="Y252" s="95"/>
    </row>
    <row r="253" spans="1:25" s="97" customFormat="1" hidden="1" x14ac:dyDescent="0.2">
      <c r="A253" s="325"/>
      <c r="B253" s="314"/>
      <c r="C253" s="288"/>
      <c r="D253" s="326"/>
      <c r="E253" s="327"/>
      <c r="F253" s="328"/>
      <c r="G253" s="305"/>
      <c r="H253" s="147"/>
      <c r="I253" s="280"/>
      <c r="J253" s="133"/>
      <c r="K253" s="305"/>
      <c r="L253" s="305"/>
      <c r="M253" s="305"/>
      <c r="N253" s="305"/>
      <c r="O253" s="147"/>
      <c r="P253" s="310"/>
      <c r="Q253" s="324"/>
      <c r="R253" s="310"/>
      <c r="S253" s="324"/>
      <c r="T253" s="324"/>
      <c r="U253" s="95"/>
      <c r="V253" s="95"/>
      <c r="W253" s="95"/>
      <c r="X253" s="95"/>
      <c r="Y253" s="95"/>
    </row>
    <row r="254" spans="1:25" s="97" customFormat="1" hidden="1" x14ac:dyDescent="0.2">
      <c r="A254" s="325">
        <v>82</v>
      </c>
      <c r="B254" s="314"/>
      <c r="C254" s="288"/>
      <c r="D254" s="326" t="e">
        <f>+VLOOKUP(B254,$A$691:$B$730,2,0)</f>
        <v>#N/A</v>
      </c>
      <c r="E254" s="327"/>
      <c r="F254" s="328" t="e">
        <f>IF(E254=$E$661,$F$661,IF(E254=$E$662,$F$662,IF(E254=$E$663,$F$663,IF(E254=$E$664,$F$664,IF(E254=$E$665,$F$665,IF(E254=$E$666,$F$666,IF(E254=$E$667,$F$667,IF(E254=$E$668,$F$668,IF(E254=$E$669,$F$669,IF(E254=$E$670,$F$670,IF(E254=VICERRECTORÍA_ACADÉMICA_,W865,IF(E254=PLANEACIÓN_,W867, IF(E254=IMPACTO,W866,IF(E254=VICERRECTORÍA_ADMINISTRATIVA_FINANCIERA_,W868,IF(E254=_VICERRECTORÍA_RESPONSABILIDAD_SOCIAL_Y_BIENESTAR_UNIVERSITARIO_,W869," ")))))))))))))))</f>
        <v>#VALUE!</v>
      </c>
      <c r="G254" s="305"/>
      <c r="H254" s="147"/>
      <c r="I254" s="280"/>
      <c r="J254" s="133"/>
      <c r="K254" s="305"/>
      <c r="L254" s="314"/>
      <c r="M254" s="305"/>
      <c r="N254" s="305"/>
      <c r="O254" s="147"/>
      <c r="P254" s="308"/>
      <c r="Q254" s="321">
        <f t="shared" ref="Q254" si="238">IF(P254="ALTA",5,IF(P254="MEDIO ALTA",4,IF(P254="MEDIA",3,IF(P254="MEDIO BAJA",2,IF(P254="BAJA",1,0)))))</f>
        <v>0</v>
      </c>
      <c r="R254" s="308"/>
      <c r="S254" s="321">
        <f t="shared" ref="S254" si="239">IF(R254="ALTO",5,IF(R254="MEDIO-ALTO",4,IF(R254="MEDIO",3,IF(R254="MEDIO-BAJO",2,IF(R254="BAJO",1,0)))))</f>
        <v>0</v>
      </c>
      <c r="T254" s="321">
        <f t="shared" ref="T254" si="240">S254*Q254</f>
        <v>0</v>
      </c>
      <c r="U254" s="95"/>
      <c r="V254" s="95"/>
      <c r="W254" s="95"/>
      <c r="X254" s="95"/>
      <c r="Y254" s="95"/>
    </row>
    <row r="255" spans="1:25" s="97" customFormat="1" hidden="1" x14ac:dyDescent="0.2">
      <c r="A255" s="325"/>
      <c r="B255" s="314"/>
      <c r="C255" s="288"/>
      <c r="D255" s="326"/>
      <c r="E255" s="327"/>
      <c r="F255" s="328"/>
      <c r="G255" s="305"/>
      <c r="H255" s="147"/>
      <c r="I255" s="280"/>
      <c r="J255" s="133"/>
      <c r="K255" s="305"/>
      <c r="L255" s="305"/>
      <c r="M255" s="305"/>
      <c r="N255" s="305"/>
      <c r="O255" s="147"/>
      <c r="P255" s="309"/>
      <c r="Q255" s="322"/>
      <c r="R255" s="309"/>
      <c r="S255" s="322"/>
      <c r="T255" s="322"/>
      <c r="U255" s="95"/>
      <c r="V255" s="95"/>
      <c r="W255" s="95"/>
      <c r="X255" s="95"/>
      <c r="Y255" s="95"/>
    </row>
    <row r="256" spans="1:25" s="97" customFormat="1" hidden="1" x14ac:dyDescent="0.2">
      <c r="A256" s="325"/>
      <c r="B256" s="314"/>
      <c r="C256" s="288"/>
      <c r="D256" s="326"/>
      <c r="E256" s="327"/>
      <c r="F256" s="328"/>
      <c r="G256" s="305"/>
      <c r="H256" s="147"/>
      <c r="I256" s="280"/>
      <c r="J256" s="133"/>
      <c r="K256" s="305"/>
      <c r="L256" s="305"/>
      <c r="M256" s="305"/>
      <c r="N256" s="305"/>
      <c r="O256" s="147"/>
      <c r="P256" s="310"/>
      <c r="Q256" s="324"/>
      <c r="R256" s="310"/>
      <c r="S256" s="324"/>
      <c r="T256" s="324"/>
      <c r="U256" s="95"/>
      <c r="V256" s="95"/>
      <c r="W256" s="95"/>
      <c r="X256" s="95"/>
      <c r="Y256" s="95"/>
    </row>
    <row r="257" spans="1:25" s="97" customFormat="1" hidden="1" x14ac:dyDescent="0.2">
      <c r="A257" s="325">
        <v>83</v>
      </c>
      <c r="B257" s="314"/>
      <c r="C257" s="288"/>
      <c r="D257" s="326" t="e">
        <f>+VLOOKUP(B257,$A$691:$B$730,2,0)</f>
        <v>#N/A</v>
      </c>
      <c r="E257" s="327"/>
      <c r="F257" s="328" t="e">
        <f>IF(E257=$E$661,$F$661,IF(E257=$E$662,$F$662,IF(E257=$E$663,$F$663,IF(E257=$E$664,$F$664,IF(E257=$E$665,$F$665,IF(E257=$E$666,$F$666,IF(E257=$E$667,$F$667,IF(E257=$E$668,$F$668,IF(E257=$E$669,$F$669,IF(E257=$E$670,$F$670,IF(E257=VICERRECTORÍA_ACADÉMICA_,W868,IF(E257=PLANEACIÓN_,W870, IF(E257=IMPACTO,W869,IF(E257=VICERRECTORÍA_ADMINISTRATIVA_FINANCIERA_,W871,IF(E257=_VICERRECTORÍA_RESPONSABILIDAD_SOCIAL_Y_BIENESTAR_UNIVERSITARIO_,W872," ")))))))))))))))</f>
        <v>#VALUE!</v>
      </c>
      <c r="G257" s="305"/>
      <c r="H257" s="147"/>
      <c r="I257" s="280"/>
      <c r="J257" s="133"/>
      <c r="K257" s="305"/>
      <c r="L257" s="314"/>
      <c r="M257" s="305"/>
      <c r="N257" s="305"/>
      <c r="O257" s="147"/>
      <c r="P257" s="308"/>
      <c r="Q257" s="321">
        <f t="shared" ref="Q257" si="241">IF(P257="ALTA",5,IF(P257="MEDIO ALTA",4,IF(P257="MEDIA",3,IF(P257="MEDIO BAJA",2,IF(P257="BAJA",1,0)))))</f>
        <v>0</v>
      </c>
      <c r="R257" s="308"/>
      <c r="S257" s="321">
        <f t="shared" ref="S257" si="242">IF(R257="ALTO",5,IF(R257="MEDIO-ALTO",4,IF(R257="MEDIO",3,IF(R257="MEDIO-BAJO",2,IF(R257="BAJO",1,0)))))</f>
        <v>0</v>
      </c>
      <c r="T257" s="321">
        <f t="shared" ref="T257" si="243">S257*Q257</f>
        <v>0</v>
      </c>
      <c r="U257" s="95"/>
      <c r="V257" s="95"/>
      <c r="W257" s="95"/>
      <c r="X257" s="95"/>
      <c r="Y257" s="95"/>
    </row>
    <row r="258" spans="1:25" s="97" customFormat="1" hidden="1" x14ac:dyDescent="0.2">
      <c r="A258" s="325"/>
      <c r="B258" s="314"/>
      <c r="C258" s="288"/>
      <c r="D258" s="326"/>
      <c r="E258" s="327"/>
      <c r="F258" s="328"/>
      <c r="G258" s="305"/>
      <c r="H258" s="147"/>
      <c r="I258" s="280"/>
      <c r="J258" s="133"/>
      <c r="K258" s="305"/>
      <c r="L258" s="305"/>
      <c r="M258" s="305"/>
      <c r="N258" s="305"/>
      <c r="O258" s="147"/>
      <c r="P258" s="309"/>
      <c r="Q258" s="322"/>
      <c r="R258" s="309"/>
      <c r="S258" s="322"/>
      <c r="T258" s="322"/>
      <c r="U258" s="95"/>
      <c r="V258" s="95"/>
      <c r="W258" s="95"/>
      <c r="X258" s="95"/>
      <c r="Y258" s="95"/>
    </row>
    <row r="259" spans="1:25" s="97" customFormat="1" hidden="1" x14ac:dyDescent="0.2">
      <c r="A259" s="325"/>
      <c r="B259" s="314"/>
      <c r="C259" s="288"/>
      <c r="D259" s="326"/>
      <c r="E259" s="327"/>
      <c r="F259" s="328"/>
      <c r="G259" s="305"/>
      <c r="H259" s="147"/>
      <c r="I259" s="280"/>
      <c r="J259" s="133"/>
      <c r="K259" s="305"/>
      <c r="L259" s="305"/>
      <c r="M259" s="305"/>
      <c r="N259" s="305"/>
      <c r="O259" s="147"/>
      <c r="P259" s="310"/>
      <c r="Q259" s="324"/>
      <c r="R259" s="310"/>
      <c r="S259" s="324"/>
      <c r="T259" s="324"/>
      <c r="U259" s="95"/>
      <c r="V259" s="95"/>
      <c r="W259" s="95"/>
      <c r="X259" s="95"/>
      <c r="Y259" s="95"/>
    </row>
    <row r="260" spans="1:25" s="97" customFormat="1" hidden="1" x14ac:dyDescent="0.2">
      <c r="A260" s="325">
        <v>84</v>
      </c>
      <c r="B260" s="314"/>
      <c r="C260" s="288"/>
      <c r="D260" s="326" t="e">
        <f>+VLOOKUP(B260,$A$691:$B$730,2,0)</f>
        <v>#N/A</v>
      </c>
      <c r="E260" s="327"/>
      <c r="F260" s="328" t="e">
        <f>IF(E260=$E$661,$F$661,IF(E260=$E$662,$F$662,IF(E260=$E$663,$F$663,IF(E260=$E$664,$F$664,IF(E260=$E$665,$F$665,IF(E260=$E$666,$F$666,IF(E260=$E$667,$F$667,IF(E260=$E$668,$F$668,IF(E260=$E$669,$F$669,IF(E260=$E$670,$F$670,IF(E260=VICERRECTORÍA_ACADÉMICA_,W871,IF(E260=PLANEACIÓN_,W873, IF(E260=IMPACTO,W872,IF(E260=VICERRECTORÍA_ADMINISTRATIVA_FINANCIERA_,W874,IF(E260=_VICERRECTORÍA_RESPONSABILIDAD_SOCIAL_Y_BIENESTAR_UNIVERSITARIO_,W875," ")))))))))))))))</f>
        <v>#VALUE!</v>
      </c>
      <c r="G260" s="305"/>
      <c r="H260" s="147"/>
      <c r="I260" s="280"/>
      <c r="J260" s="133"/>
      <c r="K260" s="305"/>
      <c r="L260" s="314"/>
      <c r="M260" s="305"/>
      <c r="N260" s="305"/>
      <c r="O260" s="147"/>
      <c r="P260" s="308"/>
      <c r="Q260" s="321">
        <f t="shared" ref="Q260" si="244">IF(P260="ALTA",5,IF(P260="MEDIO ALTA",4,IF(P260="MEDIA",3,IF(P260="MEDIO BAJA",2,IF(P260="BAJA",1,0)))))</f>
        <v>0</v>
      </c>
      <c r="R260" s="308"/>
      <c r="S260" s="321">
        <f t="shared" ref="S260" si="245">IF(R260="ALTO",5,IF(R260="MEDIO-ALTO",4,IF(R260="MEDIO",3,IF(R260="MEDIO-BAJO",2,IF(R260="BAJO",1,0)))))</f>
        <v>0</v>
      </c>
      <c r="T260" s="321">
        <f>S260*Q260</f>
        <v>0</v>
      </c>
      <c r="U260" s="95"/>
      <c r="V260" s="95"/>
      <c r="W260" s="95"/>
      <c r="X260" s="95"/>
      <c r="Y260" s="95"/>
    </row>
    <row r="261" spans="1:25" s="97" customFormat="1" hidden="1" x14ac:dyDescent="0.2">
      <c r="A261" s="325"/>
      <c r="B261" s="314"/>
      <c r="C261" s="288"/>
      <c r="D261" s="326"/>
      <c r="E261" s="327"/>
      <c r="F261" s="328"/>
      <c r="G261" s="305"/>
      <c r="H261" s="147"/>
      <c r="I261" s="280"/>
      <c r="J261" s="133"/>
      <c r="K261" s="305"/>
      <c r="L261" s="305"/>
      <c r="M261" s="305"/>
      <c r="N261" s="305"/>
      <c r="O261" s="147"/>
      <c r="P261" s="309"/>
      <c r="Q261" s="322"/>
      <c r="R261" s="309"/>
      <c r="S261" s="322"/>
      <c r="T261" s="322"/>
      <c r="U261" s="95"/>
      <c r="V261" s="95"/>
      <c r="W261" s="95"/>
      <c r="X261" s="95"/>
      <c r="Y261" s="95"/>
    </row>
    <row r="262" spans="1:25" s="97" customFormat="1" hidden="1" x14ac:dyDescent="0.2">
      <c r="A262" s="325"/>
      <c r="B262" s="314"/>
      <c r="C262" s="288"/>
      <c r="D262" s="326"/>
      <c r="E262" s="327"/>
      <c r="F262" s="328"/>
      <c r="G262" s="305"/>
      <c r="H262" s="147"/>
      <c r="I262" s="280"/>
      <c r="J262" s="133"/>
      <c r="K262" s="305"/>
      <c r="L262" s="305"/>
      <c r="M262" s="305"/>
      <c r="N262" s="305"/>
      <c r="O262" s="147"/>
      <c r="P262" s="310"/>
      <c r="Q262" s="324"/>
      <c r="R262" s="310"/>
      <c r="S262" s="324"/>
      <c r="T262" s="324"/>
      <c r="U262" s="95"/>
      <c r="V262" s="95"/>
      <c r="W262" s="95"/>
      <c r="X262" s="95"/>
      <c r="Y262" s="95"/>
    </row>
    <row r="263" spans="1:25" s="97" customFormat="1" hidden="1" x14ac:dyDescent="0.2">
      <c r="A263" s="325">
        <v>85</v>
      </c>
      <c r="B263" s="314"/>
      <c r="C263" s="288"/>
      <c r="D263" s="326" t="e">
        <f>+VLOOKUP(B263,$A$691:$B$730,2,0)</f>
        <v>#N/A</v>
      </c>
      <c r="E263" s="327"/>
      <c r="F263" s="328" t="e">
        <f>IF(E263=$E$661,$F$661,IF(E263=$E$662,$F$662,IF(E263=$E$663,$F$663,IF(E263=$E$664,$F$664,IF(E263=$E$665,$F$665,IF(E263=$E$666,$F$666,IF(E263=$E$667,$F$667,IF(E263=$E$668,$F$668,IF(E263=$E$669,$F$669,IF(E263=$E$670,$F$670,IF(E263=VICERRECTORÍA_ACADÉMICA_,W874,IF(E263=PLANEACIÓN_,W876, IF(E263=IMPACTO,W875,IF(E263=VICERRECTORÍA_ADMINISTRATIVA_FINANCIERA_,W877,IF(E263=_VICERRECTORÍA_RESPONSABILIDAD_SOCIAL_Y_BIENESTAR_UNIVERSITARIO_,W878," ")))))))))))))))</f>
        <v>#VALUE!</v>
      </c>
      <c r="G263" s="305"/>
      <c r="H263" s="147"/>
      <c r="I263" s="280"/>
      <c r="J263" s="133"/>
      <c r="K263" s="305"/>
      <c r="L263" s="314"/>
      <c r="M263" s="305"/>
      <c r="N263" s="305"/>
      <c r="O263" s="147"/>
      <c r="P263" s="308"/>
      <c r="Q263" s="321">
        <f t="shared" si="205"/>
        <v>0</v>
      </c>
      <c r="R263" s="308"/>
      <c r="S263" s="321">
        <f t="shared" ref="S263" si="246">IF(R263="ALTO",5,IF(R263="MEDIO-ALTO",4,IF(R263="MEDIO",3,IF(R263="MEDIO-BAJO",2,IF(R263="BAJO",1,0)))))</f>
        <v>0</v>
      </c>
      <c r="T263" s="321">
        <f t="shared" ref="T263" si="247">S263*Q263</f>
        <v>0</v>
      </c>
      <c r="U263" s="95"/>
      <c r="V263" s="95"/>
      <c r="W263" s="95"/>
      <c r="X263" s="95"/>
      <c r="Y263" s="95"/>
    </row>
    <row r="264" spans="1:25" s="97" customFormat="1" hidden="1" x14ac:dyDescent="0.2">
      <c r="A264" s="325"/>
      <c r="B264" s="314"/>
      <c r="C264" s="288"/>
      <c r="D264" s="326"/>
      <c r="E264" s="327"/>
      <c r="F264" s="328"/>
      <c r="G264" s="305"/>
      <c r="H264" s="147"/>
      <c r="I264" s="280"/>
      <c r="J264" s="133"/>
      <c r="K264" s="305"/>
      <c r="L264" s="305"/>
      <c r="M264" s="305"/>
      <c r="N264" s="305"/>
      <c r="O264" s="147"/>
      <c r="P264" s="309"/>
      <c r="Q264" s="322"/>
      <c r="R264" s="309"/>
      <c r="S264" s="322"/>
      <c r="T264" s="322"/>
      <c r="U264" s="95"/>
      <c r="V264" s="95"/>
      <c r="W264" s="95"/>
      <c r="X264" s="95"/>
      <c r="Y264" s="95"/>
    </row>
    <row r="265" spans="1:25" s="97" customFormat="1" hidden="1" x14ac:dyDescent="0.2">
      <c r="A265" s="325"/>
      <c r="B265" s="314"/>
      <c r="C265" s="288"/>
      <c r="D265" s="326"/>
      <c r="E265" s="327"/>
      <c r="F265" s="328"/>
      <c r="G265" s="305"/>
      <c r="H265" s="147"/>
      <c r="I265" s="280"/>
      <c r="J265" s="133"/>
      <c r="K265" s="305"/>
      <c r="L265" s="305"/>
      <c r="M265" s="305"/>
      <c r="N265" s="305"/>
      <c r="O265" s="147"/>
      <c r="P265" s="310"/>
      <c r="Q265" s="324"/>
      <c r="R265" s="310"/>
      <c r="S265" s="324"/>
      <c r="T265" s="324"/>
      <c r="U265" s="95"/>
      <c r="V265" s="95"/>
      <c r="W265" s="95"/>
      <c r="X265" s="95"/>
      <c r="Y265" s="95"/>
    </row>
    <row r="266" spans="1:25" s="97" customFormat="1" hidden="1" x14ac:dyDescent="0.2">
      <c r="A266" s="325">
        <v>86</v>
      </c>
      <c r="B266" s="314"/>
      <c r="C266" s="288"/>
      <c r="D266" s="326" t="e">
        <f>+VLOOKUP(B266,$A$691:$B$730,2,0)</f>
        <v>#N/A</v>
      </c>
      <c r="E266" s="327"/>
      <c r="F266" s="328" t="e">
        <f>IF(E266=$E$661,$F$661,IF(E266=$E$662,$F$662,IF(E266=$E$663,$F$663,IF(E266=$E$664,$F$664,IF(E266=$E$665,$F$665,IF(E266=$E$666,$F$666,IF(E266=$E$667,$F$667,IF(E266=$E$668,$F$668,IF(E266=$E$669,$F$669,IF(E266=$E$670,$F$670,IF(E266=VICERRECTORÍA_ACADÉMICA_,W877,IF(E266=PLANEACIÓN_,W879, IF(E266=IMPACTO,W878,IF(E266=VICERRECTORÍA_ADMINISTRATIVA_FINANCIERA_,W880,IF(E266=_VICERRECTORÍA_RESPONSABILIDAD_SOCIAL_Y_BIENESTAR_UNIVERSITARIO_,W881," ")))))))))))))))</f>
        <v>#VALUE!</v>
      </c>
      <c r="G266" s="305"/>
      <c r="H266" s="147"/>
      <c r="I266" s="280"/>
      <c r="J266" s="133"/>
      <c r="K266" s="305"/>
      <c r="L266" s="314"/>
      <c r="M266" s="305"/>
      <c r="N266" s="305"/>
      <c r="O266" s="147"/>
      <c r="P266" s="308"/>
      <c r="Q266" s="321">
        <f t="shared" si="208"/>
        <v>0</v>
      </c>
      <c r="R266" s="308"/>
      <c r="S266" s="321">
        <f t="shared" ref="S266" si="248">IF(R266="ALTO",5,IF(R266="MEDIO-ALTO",4,IF(R266="MEDIO",3,IF(R266="MEDIO-BAJO",2,IF(R266="BAJO",1,0)))))</f>
        <v>0</v>
      </c>
      <c r="T266" s="321">
        <f t="shared" ref="T266" si="249">S266*Q266</f>
        <v>0</v>
      </c>
      <c r="U266" s="95"/>
      <c r="V266" s="95"/>
      <c r="W266" s="95"/>
      <c r="X266" s="95"/>
      <c r="Y266" s="95"/>
    </row>
    <row r="267" spans="1:25" s="97" customFormat="1" hidden="1" x14ac:dyDescent="0.2">
      <c r="A267" s="325"/>
      <c r="B267" s="314"/>
      <c r="C267" s="288"/>
      <c r="D267" s="326"/>
      <c r="E267" s="327"/>
      <c r="F267" s="328"/>
      <c r="G267" s="305"/>
      <c r="H267" s="147"/>
      <c r="I267" s="280"/>
      <c r="J267" s="133"/>
      <c r="K267" s="305"/>
      <c r="L267" s="305"/>
      <c r="M267" s="305"/>
      <c r="N267" s="305"/>
      <c r="O267" s="147"/>
      <c r="P267" s="309"/>
      <c r="Q267" s="322"/>
      <c r="R267" s="309"/>
      <c r="S267" s="322"/>
      <c r="T267" s="322"/>
      <c r="U267" s="95"/>
      <c r="V267" s="95"/>
      <c r="W267" s="95"/>
      <c r="X267" s="95"/>
      <c r="Y267" s="95"/>
    </row>
    <row r="268" spans="1:25" s="97" customFormat="1" hidden="1" x14ac:dyDescent="0.2">
      <c r="A268" s="325"/>
      <c r="B268" s="314"/>
      <c r="C268" s="288"/>
      <c r="D268" s="326"/>
      <c r="E268" s="327"/>
      <c r="F268" s="328"/>
      <c r="G268" s="305"/>
      <c r="H268" s="147"/>
      <c r="I268" s="280"/>
      <c r="J268" s="133"/>
      <c r="K268" s="305"/>
      <c r="L268" s="305"/>
      <c r="M268" s="305"/>
      <c r="N268" s="305"/>
      <c r="O268" s="147"/>
      <c r="P268" s="310"/>
      <c r="Q268" s="324"/>
      <c r="R268" s="310"/>
      <c r="S268" s="324"/>
      <c r="T268" s="324"/>
      <c r="U268" s="95"/>
      <c r="V268" s="95"/>
      <c r="W268" s="95"/>
      <c r="X268" s="95"/>
      <c r="Y268" s="95"/>
    </row>
    <row r="269" spans="1:25" s="97" customFormat="1" hidden="1" x14ac:dyDescent="0.2">
      <c r="A269" s="325">
        <v>87</v>
      </c>
      <c r="B269" s="314"/>
      <c r="C269" s="288"/>
      <c r="D269" s="326" t="e">
        <f>+VLOOKUP(B269,$A$691:$B$730,2,0)</f>
        <v>#N/A</v>
      </c>
      <c r="E269" s="327"/>
      <c r="F269" s="328" t="e">
        <f>IF(E269=$E$661,$F$661,IF(E269=$E$662,$F$662,IF(E269=$E$663,$F$663,IF(E269=$E$664,$F$664,IF(E269=$E$665,$F$665,IF(E269=$E$666,$F$666,IF(E269=$E$667,$F$667,IF(E269=$E$668,$F$668,IF(E269=$E$669,$F$669,IF(E269=$E$670,$F$670,IF(E269=VICERRECTORÍA_ACADÉMICA_,W880,IF(E269=PLANEACIÓN_,W882, IF(E269=IMPACTO,W881,IF(E269=VICERRECTORÍA_ADMINISTRATIVA_FINANCIERA_,W883,IF(E269=_VICERRECTORÍA_RESPONSABILIDAD_SOCIAL_Y_BIENESTAR_UNIVERSITARIO_,W884," ")))))))))))))))</f>
        <v>#VALUE!</v>
      </c>
      <c r="G269" s="305"/>
      <c r="H269" s="147"/>
      <c r="I269" s="280"/>
      <c r="J269" s="133"/>
      <c r="K269" s="305"/>
      <c r="L269" s="314"/>
      <c r="M269" s="305"/>
      <c r="N269" s="305"/>
      <c r="O269" s="147"/>
      <c r="P269" s="308"/>
      <c r="Q269" s="321">
        <f t="shared" ref="Q269" si="250">IF(P269="ALTA",5,IF(P269="MEDIO ALTA",4,IF(P269="MEDIA",3,IF(P269="MEDIO BAJA",2,IF(P269="BAJA",1,0)))))</f>
        <v>0</v>
      </c>
      <c r="R269" s="308"/>
      <c r="S269" s="321">
        <f t="shared" ref="S269" si="251">IF(R269="ALTO",5,IF(R269="MEDIO-ALTO",4,IF(R269="MEDIO",3,IF(R269="MEDIO-BAJO",2,IF(R269="BAJO",1,0)))))</f>
        <v>0</v>
      </c>
      <c r="T269" s="321">
        <f t="shared" ref="T269" si="252">S269*Q269</f>
        <v>0</v>
      </c>
      <c r="U269" s="95"/>
      <c r="V269" s="95"/>
      <c r="W269" s="95"/>
      <c r="X269" s="95"/>
      <c r="Y269" s="95"/>
    </row>
    <row r="270" spans="1:25" s="97" customFormat="1" hidden="1" x14ac:dyDescent="0.2">
      <c r="A270" s="325"/>
      <c r="B270" s="314"/>
      <c r="C270" s="288"/>
      <c r="D270" s="326"/>
      <c r="E270" s="327"/>
      <c r="F270" s="328"/>
      <c r="G270" s="305"/>
      <c r="H270" s="147"/>
      <c r="I270" s="280"/>
      <c r="J270" s="133"/>
      <c r="K270" s="305"/>
      <c r="L270" s="305"/>
      <c r="M270" s="305"/>
      <c r="N270" s="305"/>
      <c r="O270" s="147"/>
      <c r="P270" s="309"/>
      <c r="Q270" s="322"/>
      <c r="R270" s="309"/>
      <c r="S270" s="322"/>
      <c r="T270" s="322"/>
      <c r="U270" s="95"/>
      <c r="V270" s="95"/>
      <c r="W270" s="95"/>
      <c r="X270" s="95"/>
      <c r="Y270" s="95"/>
    </row>
    <row r="271" spans="1:25" s="97" customFormat="1" hidden="1" x14ac:dyDescent="0.2">
      <c r="A271" s="325"/>
      <c r="B271" s="314"/>
      <c r="C271" s="288"/>
      <c r="D271" s="326"/>
      <c r="E271" s="327"/>
      <c r="F271" s="328"/>
      <c r="G271" s="305"/>
      <c r="H271" s="147"/>
      <c r="I271" s="280"/>
      <c r="J271" s="133"/>
      <c r="K271" s="305"/>
      <c r="L271" s="305"/>
      <c r="M271" s="305"/>
      <c r="N271" s="305"/>
      <c r="O271" s="147"/>
      <c r="P271" s="310"/>
      <c r="Q271" s="324"/>
      <c r="R271" s="310"/>
      <c r="S271" s="324"/>
      <c r="T271" s="324"/>
      <c r="U271" s="95"/>
      <c r="V271" s="95"/>
      <c r="W271" s="95"/>
      <c r="X271" s="95"/>
      <c r="Y271" s="95"/>
    </row>
    <row r="272" spans="1:25" s="97" customFormat="1" hidden="1" x14ac:dyDescent="0.2">
      <c r="A272" s="325">
        <v>88</v>
      </c>
      <c r="B272" s="314"/>
      <c r="C272" s="288"/>
      <c r="D272" s="326" t="e">
        <f>+VLOOKUP(B272,$A$691:$B$730,2,0)</f>
        <v>#N/A</v>
      </c>
      <c r="E272" s="327"/>
      <c r="F272" s="328" t="e">
        <f>IF(E272=$E$661,$F$661,IF(E272=$E$662,$F$662,IF(E272=$E$663,$F$663,IF(E272=$E$664,$F$664,IF(E272=$E$665,$F$665,IF(E272=$E$666,$F$666,IF(E272=$E$667,$F$667,IF(E272=$E$668,$F$668,IF(E272=$E$669,$F$669,IF(E272=$E$670,$F$670,IF(E272=VICERRECTORÍA_ACADÉMICA_,W883,IF(E272=PLANEACIÓN_,W885, IF(E272=IMPACTO,W884,IF(E272=VICERRECTORÍA_ADMINISTRATIVA_FINANCIERA_,W886,IF(E272=_VICERRECTORÍA_RESPONSABILIDAD_SOCIAL_Y_BIENESTAR_UNIVERSITARIO_,W887," ")))))))))))))))</f>
        <v>#VALUE!</v>
      </c>
      <c r="G272" s="305"/>
      <c r="H272" s="147"/>
      <c r="I272" s="280"/>
      <c r="J272" s="133"/>
      <c r="K272" s="305"/>
      <c r="L272" s="314"/>
      <c r="M272" s="305"/>
      <c r="N272" s="305"/>
      <c r="O272" s="147"/>
      <c r="P272" s="308"/>
      <c r="Q272" s="321">
        <f t="shared" ref="Q272" si="253">IF(P272="ALTA",5,IF(P272="MEDIO ALTA",4,IF(P272="MEDIA",3,IF(P272="MEDIO BAJA",2,IF(P272="BAJA",1,0)))))</f>
        <v>0</v>
      </c>
      <c r="R272" s="308"/>
      <c r="S272" s="321">
        <f t="shared" ref="S272" si="254">IF(R272="ALTO",5,IF(R272="MEDIO-ALTO",4,IF(R272="MEDIO",3,IF(R272="MEDIO-BAJO",2,IF(R272="BAJO",1,0)))))</f>
        <v>0</v>
      </c>
      <c r="T272" s="321">
        <f t="shared" ref="T272" si="255">S272*Q272</f>
        <v>0</v>
      </c>
      <c r="U272" s="95"/>
      <c r="V272" s="95"/>
      <c r="W272" s="95"/>
      <c r="X272" s="95"/>
      <c r="Y272" s="95"/>
    </row>
    <row r="273" spans="1:25" s="97" customFormat="1" hidden="1" x14ac:dyDescent="0.2">
      <c r="A273" s="325"/>
      <c r="B273" s="314"/>
      <c r="C273" s="288"/>
      <c r="D273" s="326"/>
      <c r="E273" s="327"/>
      <c r="F273" s="328"/>
      <c r="G273" s="305"/>
      <c r="H273" s="147"/>
      <c r="I273" s="280"/>
      <c r="J273" s="133"/>
      <c r="K273" s="305"/>
      <c r="L273" s="305"/>
      <c r="M273" s="305"/>
      <c r="N273" s="305"/>
      <c r="O273" s="147"/>
      <c r="P273" s="309"/>
      <c r="Q273" s="322"/>
      <c r="R273" s="309"/>
      <c r="S273" s="322"/>
      <c r="T273" s="322"/>
      <c r="U273" s="95"/>
      <c r="V273" s="95"/>
      <c r="W273" s="95"/>
      <c r="X273" s="95"/>
      <c r="Y273" s="95"/>
    </row>
    <row r="274" spans="1:25" s="97" customFormat="1" hidden="1" x14ac:dyDescent="0.2">
      <c r="A274" s="325"/>
      <c r="B274" s="314"/>
      <c r="C274" s="288"/>
      <c r="D274" s="326"/>
      <c r="E274" s="327"/>
      <c r="F274" s="328"/>
      <c r="G274" s="305"/>
      <c r="H274" s="147"/>
      <c r="I274" s="280"/>
      <c r="J274" s="133"/>
      <c r="K274" s="305"/>
      <c r="L274" s="305"/>
      <c r="M274" s="305"/>
      <c r="N274" s="305"/>
      <c r="O274" s="147"/>
      <c r="P274" s="310"/>
      <c r="Q274" s="324"/>
      <c r="R274" s="310"/>
      <c r="S274" s="324"/>
      <c r="T274" s="324"/>
      <c r="U274" s="95"/>
      <c r="V274" s="95"/>
      <c r="W274" s="95"/>
      <c r="X274" s="95"/>
      <c r="Y274" s="95"/>
    </row>
    <row r="275" spans="1:25" s="97" customFormat="1" hidden="1" x14ac:dyDescent="0.2">
      <c r="A275" s="325">
        <v>89</v>
      </c>
      <c r="B275" s="314"/>
      <c r="C275" s="288"/>
      <c r="D275" s="326" t="e">
        <f>+VLOOKUP(B275,$A$691:$B$730,2,0)</f>
        <v>#N/A</v>
      </c>
      <c r="E275" s="327"/>
      <c r="F275" s="328" t="e">
        <f>IF(E275=$E$661,$F$661,IF(E275=$E$662,$F$662,IF(E275=$E$663,$F$663,IF(E275=$E$664,$F$664,IF(E275=$E$665,$F$665,IF(E275=$E$666,$F$666,IF(E275=$E$667,$F$667,IF(E275=$E$668,$F$668,IF(E275=$E$669,$F$669,IF(E275=$E$670,$F$670,IF(E275=VICERRECTORÍA_ACADÉMICA_,W886,IF(E275=PLANEACIÓN_,W888, IF(E275=IMPACTO,W887,IF(E275=VICERRECTORÍA_ADMINISTRATIVA_FINANCIERA_,W889,IF(E275=_VICERRECTORÍA_RESPONSABILIDAD_SOCIAL_Y_BIENESTAR_UNIVERSITARIO_,W890," ")))))))))))))))</f>
        <v>#VALUE!</v>
      </c>
      <c r="G275" s="305"/>
      <c r="H275" s="147"/>
      <c r="I275" s="280"/>
      <c r="J275" s="133"/>
      <c r="K275" s="305"/>
      <c r="L275" s="314"/>
      <c r="M275" s="305"/>
      <c r="N275" s="305"/>
      <c r="O275" s="147"/>
      <c r="P275" s="308"/>
      <c r="Q275" s="321">
        <f t="shared" ref="Q275" si="256">IF(P275="ALTA",5,IF(P275="MEDIO ALTA",4,IF(P275="MEDIA",3,IF(P275="MEDIO BAJA",2,IF(P275="BAJA",1,0)))))</f>
        <v>0</v>
      </c>
      <c r="R275" s="308"/>
      <c r="S275" s="321">
        <f t="shared" ref="S275" si="257">IF(R275="ALTO",5,IF(R275="MEDIO-ALTO",4,IF(R275="MEDIO",3,IF(R275="MEDIO-BAJO",2,IF(R275="BAJO",1,0)))))</f>
        <v>0</v>
      </c>
      <c r="T275" s="321">
        <f t="shared" ref="T275" si="258">S275*Q275</f>
        <v>0</v>
      </c>
      <c r="U275" s="95"/>
      <c r="V275" s="95"/>
      <c r="W275" s="95"/>
      <c r="X275" s="95"/>
      <c r="Y275" s="95"/>
    </row>
    <row r="276" spans="1:25" s="97" customFormat="1" hidden="1" x14ac:dyDescent="0.2">
      <c r="A276" s="325"/>
      <c r="B276" s="314"/>
      <c r="C276" s="288"/>
      <c r="D276" s="326"/>
      <c r="E276" s="327"/>
      <c r="F276" s="328"/>
      <c r="G276" s="305"/>
      <c r="H276" s="147"/>
      <c r="I276" s="280"/>
      <c r="J276" s="133"/>
      <c r="K276" s="305"/>
      <c r="L276" s="305"/>
      <c r="M276" s="305"/>
      <c r="N276" s="305"/>
      <c r="O276" s="147"/>
      <c r="P276" s="309"/>
      <c r="Q276" s="322"/>
      <c r="R276" s="309"/>
      <c r="S276" s="322"/>
      <c r="T276" s="322"/>
      <c r="U276" s="95"/>
      <c r="V276" s="95"/>
      <c r="W276" s="95"/>
      <c r="X276" s="95"/>
      <c r="Y276" s="95"/>
    </row>
    <row r="277" spans="1:25" s="97" customFormat="1" hidden="1" x14ac:dyDescent="0.2">
      <c r="A277" s="325"/>
      <c r="B277" s="314"/>
      <c r="C277" s="288"/>
      <c r="D277" s="326"/>
      <c r="E277" s="327"/>
      <c r="F277" s="328"/>
      <c r="G277" s="305"/>
      <c r="H277" s="147"/>
      <c r="I277" s="280"/>
      <c r="J277" s="133"/>
      <c r="K277" s="305"/>
      <c r="L277" s="305"/>
      <c r="M277" s="305"/>
      <c r="N277" s="305"/>
      <c r="O277" s="147"/>
      <c r="P277" s="310"/>
      <c r="Q277" s="324"/>
      <c r="R277" s="310"/>
      <c r="S277" s="324"/>
      <c r="T277" s="324"/>
      <c r="U277" s="95"/>
      <c r="V277" s="95"/>
      <c r="W277" s="95"/>
      <c r="X277" s="95"/>
      <c r="Y277" s="95"/>
    </row>
    <row r="278" spans="1:25" s="97" customFormat="1" hidden="1" x14ac:dyDescent="0.2">
      <c r="A278" s="325">
        <v>90</v>
      </c>
      <c r="B278" s="314"/>
      <c r="C278" s="288"/>
      <c r="D278" s="326" t="e">
        <f>+VLOOKUP(B278,$A$691:$B$730,2,0)</f>
        <v>#N/A</v>
      </c>
      <c r="E278" s="327"/>
      <c r="F278" s="328" t="e">
        <f>IF(E278=$E$661,$F$661,IF(E278=$E$662,$F$662,IF(E278=$E$663,$F$663,IF(E278=$E$664,$F$664,IF(E278=$E$665,$F$665,IF(E278=$E$666,$F$666,IF(E278=$E$667,$F$667,IF(E278=$E$668,$F$668,IF(E278=$E$669,$F$669,IF(E278=$E$670,$F$670,IF(E278=VICERRECTORÍA_ACADÉMICA_,W889,IF(E278=PLANEACIÓN_,W891, IF(E278=IMPACTO,W890,IF(E278=VICERRECTORÍA_ADMINISTRATIVA_FINANCIERA_,W892,IF(E278=_VICERRECTORÍA_RESPONSABILIDAD_SOCIAL_Y_BIENESTAR_UNIVERSITARIO_,W893," ")))))))))))))))</f>
        <v>#VALUE!</v>
      </c>
      <c r="G278" s="305"/>
      <c r="H278" s="147"/>
      <c r="I278" s="280"/>
      <c r="J278" s="133"/>
      <c r="K278" s="305"/>
      <c r="L278" s="314"/>
      <c r="M278" s="305"/>
      <c r="N278" s="305"/>
      <c r="O278" s="147"/>
      <c r="P278" s="308"/>
      <c r="Q278" s="321">
        <f t="shared" ref="Q278" si="259">IF(P278="ALTA",5,IF(P278="MEDIO ALTA",4,IF(P278="MEDIA",3,IF(P278="MEDIO BAJA",2,IF(P278="BAJA",1,0)))))</f>
        <v>0</v>
      </c>
      <c r="R278" s="308"/>
      <c r="S278" s="321">
        <f t="shared" ref="S278" si="260">IF(R278="ALTO",5,IF(R278="MEDIO-ALTO",4,IF(R278="MEDIO",3,IF(R278="MEDIO-BAJO",2,IF(R278="BAJO",1,0)))))</f>
        <v>0</v>
      </c>
      <c r="T278" s="321">
        <f t="shared" ref="T278" si="261">S278*Q278</f>
        <v>0</v>
      </c>
      <c r="U278" s="95"/>
      <c r="V278" s="95"/>
      <c r="W278" s="95"/>
      <c r="X278" s="95"/>
      <c r="Y278" s="95"/>
    </row>
    <row r="279" spans="1:25" s="97" customFormat="1" hidden="1" x14ac:dyDescent="0.2">
      <c r="A279" s="325"/>
      <c r="B279" s="314"/>
      <c r="C279" s="288"/>
      <c r="D279" s="326"/>
      <c r="E279" s="327"/>
      <c r="F279" s="328"/>
      <c r="G279" s="305"/>
      <c r="H279" s="147"/>
      <c r="I279" s="280"/>
      <c r="J279" s="133"/>
      <c r="K279" s="305"/>
      <c r="L279" s="305"/>
      <c r="M279" s="305"/>
      <c r="N279" s="305"/>
      <c r="O279" s="147"/>
      <c r="P279" s="309"/>
      <c r="Q279" s="322"/>
      <c r="R279" s="309"/>
      <c r="S279" s="322"/>
      <c r="T279" s="322"/>
      <c r="U279" s="95"/>
      <c r="V279" s="95"/>
      <c r="W279" s="95"/>
      <c r="X279" s="95"/>
      <c r="Y279" s="95"/>
    </row>
    <row r="280" spans="1:25" s="97" customFormat="1" hidden="1" x14ac:dyDescent="0.2">
      <c r="A280" s="325"/>
      <c r="B280" s="314"/>
      <c r="C280" s="288"/>
      <c r="D280" s="326"/>
      <c r="E280" s="327"/>
      <c r="F280" s="328"/>
      <c r="G280" s="305"/>
      <c r="H280" s="147"/>
      <c r="I280" s="280"/>
      <c r="J280" s="133"/>
      <c r="K280" s="305"/>
      <c r="L280" s="305"/>
      <c r="M280" s="305"/>
      <c r="N280" s="305"/>
      <c r="O280" s="147"/>
      <c r="P280" s="310"/>
      <c r="Q280" s="324"/>
      <c r="R280" s="310"/>
      <c r="S280" s="324"/>
      <c r="T280" s="324"/>
      <c r="U280" s="95"/>
      <c r="V280" s="95"/>
      <c r="W280" s="95"/>
      <c r="X280" s="95"/>
      <c r="Y280" s="95"/>
    </row>
    <row r="281" spans="1:25" s="97" customFormat="1" hidden="1" x14ac:dyDescent="0.2">
      <c r="A281" s="325">
        <v>91</v>
      </c>
      <c r="B281" s="314"/>
      <c r="C281" s="288"/>
      <c r="D281" s="326" t="e">
        <f>+VLOOKUP(B281,$A$691:$B$730,2,0)</f>
        <v>#N/A</v>
      </c>
      <c r="E281" s="327"/>
      <c r="F281" s="328" t="e">
        <f>IF(E281=$E$661,$F$661,IF(E281=$E$662,$F$662,IF(E281=$E$663,$F$663,IF(E281=$E$664,$F$664,IF(E281=$E$665,$F$665,IF(E281=$E$666,$F$666,IF(E281=$E$667,$F$667,IF(E281=$E$668,$F$668,IF(E281=$E$669,$F$669,IF(E281=$E$670,$F$670,IF(E281=VICERRECTORÍA_ACADÉMICA_,W892,IF(E281=PLANEACIÓN_,W894, IF(E281=IMPACTO,W893,IF(E281=VICERRECTORÍA_ADMINISTRATIVA_FINANCIERA_,W895,IF(E281=_VICERRECTORÍA_RESPONSABILIDAD_SOCIAL_Y_BIENESTAR_UNIVERSITARIO_,W896," ")))))))))))))))</f>
        <v>#VALUE!</v>
      </c>
      <c r="G281" s="305"/>
      <c r="H281" s="147"/>
      <c r="I281" s="280"/>
      <c r="J281" s="133"/>
      <c r="K281" s="305"/>
      <c r="L281" s="314"/>
      <c r="M281" s="305"/>
      <c r="N281" s="305"/>
      <c r="O281" s="147"/>
      <c r="P281" s="308"/>
      <c r="Q281" s="321">
        <f t="shared" ref="Q281" si="262">IF(P281="ALTA",5,IF(P281="MEDIO ALTA",4,IF(P281="MEDIA",3,IF(P281="MEDIO BAJA",2,IF(P281="BAJA",1,0)))))</f>
        <v>0</v>
      </c>
      <c r="R281" s="308"/>
      <c r="S281" s="321">
        <f t="shared" ref="S281" si="263">IF(R281="ALTO",5,IF(R281="MEDIO-ALTO",4,IF(R281="MEDIO",3,IF(R281="MEDIO-BAJO",2,IF(R281="BAJO",1,0)))))</f>
        <v>0</v>
      </c>
      <c r="T281" s="321">
        <f t="shared" ref="T281" si="264">S281*Q281</f>
        <v>0</v>
      </c>
      <c r="U281" s="95"/>
      <c r="V281" s="95"/>
      <c r="W281" s="95"/>
      <c r="X281" s="95"/>
      <c r="Y281" s="95"/>
    </row>
    <row r="282" spans="1:25" s="97" customFormat="1" hidden="1" x14ac:dyDescent="0.2">
      <c r="A282" s="325"/>
      <c r="B282" s="314"/>
      <c r="C282" s="288"/>
      <c r="D282" s="326"/>
      <c r="E282" s="327"/>
      <c r="F282" s="328"/>
      <c r="G282" s="305"/>
      <c r="H282" s="147"/>
      <c r="I282" s="280"/>
      <c r="J282" s="133"/>
      <c r="K282" s="305"/>
      <c r="L282" s="305"/>
      <c r="M282" s="305"/>
      <c r="N282" s="305"/>
      <c r="O282" s="147"/>
      <c r="P282" s="309"/>
      <c r="Q282" s="322"/>
      <c r="R282" s="309"/>
      <c r="S282" s="322"/>
      <c r="T282" s="322"/>
      <c r="U282" s="95"/>
      <c r="V282" s="95"/>
      <c r="W282" s="95"/>
      <c r="X282" s="95"/>
      <c r="Y282" s="95"/>
    </row>
    <row r="283" spans="1:25" s="97" customFormat="1" hidden="1" x14ac:dyDescent="0.2">
      <c r="A283" s="325"/>
      <c r="B283" s="314"/>
      <c r="C283" s="288"/>
      <c r="D283" s="326"/>
      <c r="E283" s="327"/>
      <c r="F283" s="328"/>
      <c r="G283" s="305"/>
      <c r="H283" s="147"/>
      <c r="I283" s="280"/>
      <c r="J283" s="133"/>
      <c r="K283" s="305"/>
      <c r="L283" s="305"/>
      <c r="M283" s="305"/>
      <c r="N283" s="305"/>
      <c r="O283" s="147"/>
      <c r="P283" s="310"/>
      <c r="Q283" s="324"/>
      <c r="R283" s="310"/>
      <c r="S283" s="324"/>
      <c r="T283" s="324"/>
      <c r="U283" s="95"/>
      <c r="V283" s="95"/>
      <c r="W283" s="95"/>
      <c r="X283" s="95"/>
      <c r="Y283" s="95"/>
    </row>
    <row r="284" spans="1:25" s="97" customFormat="1" hidden="1" x14ac:dyDescent="0.2">
      <c r="A284" s="325">
        <v>92</v>
      </c>
      <c r="B284" s="314"/>
      <c r="C284" s="288"/>
      <c r="D284" s="326" t="e">
        <f>+VLOOKUP(B284,$A$691:$B$730,2,0)</f>
        <v>#N/A</v>
      </c>
      <c r="E284" s="327"/>
      <c r="F284" s="328" t="e">
        <f>IF(E284=$E$661,$F$661,IF(E284=$E$662,$F$662,IF(E284=$E$663,$F$663,IF(E284=$E$664,$F$664,IF(E284=$E$665,$F$665,IF(E284=$E$666,$F$666,IF(E284=$E$667,$F$667,IF(E284=$E$668,$F$668,IF(E284=$E$669,$F$669,IF(E284=$E$670,$F$670,IF(E284=VICERRECTORÍA_ACADÉMICA_,W895,IF(E284=PLANEACIÓN_,W897, IF(E284=IMPACTO,W896,IF(E284=VICERRECTORÍA_ADMINISTRATIVA_FINANCIERA_,W898,IF(E284=_VICERRECTORÍA_RESPONSABILIDAD_SOCIAL_Y_BIENESTAR_UNIVERSITARIO_,W899," ")))))))))))))))</f>
        <v>#VALUE!</v>
      </c>
      <c r="G284" s="305"/>
      <c r="H284" s="147"/>
      <c r="I284" s="280"/>
      <c r="J284" s="133"/>
      <c r="K284" s="305"/>
      <c r="L284" s="314"/>
      <c r="M284" s="305"/>
      <c r="N284" s="305"/>
      <c r="O284" s="147"/>
      <c r="P284" s="308"/>
      <c r="Q284" s="321">
        <f t="shared" ref="Q284" si="265">IF(P284="ALTA",5,IF(P284="MEDIO ALTA",4,IF(P284="MEDIA",3,IF(P284="MEDIO BAJA",2,IF(P284="BAJA",1,0)))))</f>
        <v>0</v>
      </c>
      <c r="R284" s="308"/>
      <c r="S284" s="321">
        <f t="shared" ref="S284" si="266">IF(R284="ALTO",5,IF(R284="MEDIO-ALTO",4,IF(R284="MEDIO",3,IF(R284="MEDIO-BAJO",2,IF(R284="BAJO",1,0)))))</f>
        <v>0</v>
      </c>
      <c r="T284" s="321">
        <f t="shared" ref="T284" si="267">S284*Q284</f>
        <v>0</v>
      </c>
      <c r="U284" s="95"/>
      <c r="V284" s="95"/>
      <c r="W284" s="95"/>
      <c r="X284" s="95"/>
      <c r="Y284" s="95"/>
    </row>
    <row r="285" spans="1:25" s="97" customFormat="1" hidden="1" x14ac:dyDescent="0.2">
      <c r="A285" s="325"/>
      <c r="B285" s="314"/>
      <c r="C285" s="288"/>
      <c r="D285" s="326"/>
      <c r="E285" s="327"/>
      <c r="F285" s="328"/>
      <c r="G285" s="305"/>
      <c r="H285" s="147"/>
      <c r="I285" s="280"/>
      <c r="J285" s="133"/>
      <c r="K285" s="305"/>
      <c r="L285" s="305"/>
      <c r="M285" s="305"/>
      <c r="N285" s="305"/>
      <c r="O285" s="147"/>
      <c r="P285" s="309"/>
      <c r="Q285" s="322"/>
      <c r="R285" s="309"/>
      <c r="S285" s="322"/>
      <c r="T285" s="322"/>
      <c r="U285" s="95"/>
      <c r="V285" s="95"/>
      <c r="W285" s="95"/>
      <c r="X285" s="95"/>
      <c r="Y285" s="95"/>
    </row>
    <row r="286" spans="1:25" s="97" customFormat="1" hidden="1" x14ac:dyDescent="0.2">
      <c r="A286" s="325"/>
      <c r="B286" s="314"/>
      <c r="C286" s="288"/>
      <c r="D286" s="326"/>
      <c r="E286" s="327"/>
      <c r="F286" s="328"/>
      <c r="G286" s="305"/>
      <c r="H286" s="147"/>
      <c r="I286" s="280"/>
      <c r="J286" s="133"/>
      <c r="K286" s="305"/>
      <c r="L286" s="305"/>
      <c r="M286" s="305"/>
      <c r="N286" s="305"/>
      <c r="O286" s="147"/>
      <c r="P286" s="310"/>
      <c r="Q286" s="324"/>
      <c r="R286" s="310"/>
      <c r="S286" s="324"/>
      <c r="T286" s="324"/>
      <c r="U286" s="95"/>
      <c r="V286" s="95"/>
      <c r="W286" s="95"/>
      <c r="X286" s="95"/>
      <c r="Y286" s="95"/>
    </row>
    <row r="287" spans="1:25" s="97" customFormat="1" hidden="1" x14ac:dyDescent="0.2">
      <c r="A287" s="325">
        <v>93</v>
      </c>
      <c r="B287" s="314"/>
      <c r="C287" s="288"/>
      <c r="D287" s="326" t="e">
        <f>+VLOOKUP(B287,$A$691:$B$730,2,0)</f>
        <v>#N/A</v>
      </c>
      <c r="E287" s="327"/>
      <c r="F287" s="328" t="e">
        <f>IF(E287=$E$661,$F$661,IF(E287=$E$662,$F$662,IF(E287=$E$663,$F$663,IF(E287=$E$664,$F$664,IF(E287=$E$665,$F$665,IF(E287=$E$666,$F$666,IF(E287=$E$667,$F$667,IF(E287=$E$668,$F$668,IF(E287=$E$669,$F$669,IF(E287=$E$670,$F$670,IF(E287=VICERRECTORÍA_ACADÉMICA_,W898,IF(E287=PLANEACIÓN_,W900, IF(E287=IMPACTO,W899,IF(E287=VICERRECTORÍA_ADMINISTRATIVA_FINANCIERA_,W901,IF(E287=_VICERRECTORÍA_RESPONSABILIDAD_SOCIAL_Y_BIENESTAR_UNIVERSITARIO_,W902," ")))))))))))))))</f>
        <v>#VALUE!</v>
      </c>
      <c r="G287" s="305"/>
      <c r="H287" s="147"/>
      <c r="I287" s="280"/>
      <c r="J287" s="133"/>
      <c r="K287" s="305"/>
      <c r="L287" s="314"/>
      <c r="M287" s="305"/>
      <c r="N287" s="305"/>
      <c r="O287" s="147"/>
      <c r="P287" s="308"/>
      <c r="Q287" s="321">
        <f t="shared" ref="Q287" si="268">IF(P287="ALTA",5,IF(P287="MEDIO ALTA",4,IF(P287="MEDIA",3,IF(P287="MEDIO BAJA",2,IF(P287="BAJA",1,0)))))</f>
        <v>0</v>
      </c>
      <c r="R287" s="308"/>
      <c r="S287" s="321">
        <f t="shared" ref="S287" si="269">IF(R287="ALTO",5,IF(R287="MEDIO-ALTO",4,IF(R287="MEDIO",3,IF(R287="MEDIO-BAJO",2,IF(R287="BAJO",1,0)))))</f>
        <v>0</v>
      </c>
      <c r="T287" s="321">
        <f t="shared" ref="T287" si="270">S287*Q287</f>
        <v>0</v>
      </c>
      <c r="U287" s="95"/>
      <c r="V287" s="95"/>
      <c r="W287" s="95"/>
      <c r="X287" s="95"/>
      <c r="Y287" s="95"/>
    </row>
    <row r="288" spans="1:25" s="97" customFormat="1" hidden="1" x14ac:dyDescent="0.2">
      <c r="A288" s="325"/>
      <c r="B288" s="314"/>
      <c r="C288" s="288"/>
      <c r="D288" s="326"/>
      <c r="E288" s="327"/>
      <c r="F288" s="328"/>
      <c r="G288" s="305"/>
      <c r="H288" s="147"/>
      <c r="I288" s="280"/>
      <c r="J288" s="133"/>
      <c r="K288" s="305"/>
      <c r="L288" s="305"/>
      <c r="M288" s="305"/>
      <c r="N288" s="305"/>
      <c r="O288" s="147"/>
      <c r="P288" s="309"/>
      <c r="Q288" s="322"/>
      <c r="R288" s="309"/>
      <c r="S288" s="322"/>
      <c r="T288" s="322"/>
      <c r="U288" s="95"/>
      <c r="V288" s="95"/>
      <c r="W288" s="95"/>
      <c r="X288" s="95"/>
      <c r="Y288" s="95"/>
    </row>
    <row r="289" spans="1:25" s="97" customFormat="1" hidden="1" x14ac:dyDescent="0.2">
      <c r="A289" s="325"/>
      <c r="B289" s="314"/>
      <c r="C289" s="288"/>
      <c r="D289" s="326"/>
      <c r="E289" s="327"/>
      <c r="F289" s="328"/>
      <c r="G289" s="305"/>
      <c r="H289" s="147"/>
      <c r="I289" s="280"/>
      <c r="J289" s="133"/>
      <c r="K289" s="305"/>
      <c r="L289" s="305"/>
      <c r="M289" s="305"/>
      <c r="N289" s="305"/>
      <c r="O289" s="147"/>
      <c r="P289" s="310"/>
      <c r="Q289" s="324"/>
      <c r="R289" s="310"/>
      <c r="S289" s="324"/>
      <c r="T289" s="324"/>
      <c r="U289" s="95"/>
      <c r="V289" s="95"/>
      <c r="W289" s="95"/>
      <c r="X289" s="95"/>
      <c r="Y289" s="95"/>
    </row>
    <row r="290" spans="1:25" s="97" customFormat="1" hidden="1" x14ac:dyDescent="0.2">
      <c r="A290" s="325">
        <v>94</v>
      </c>
      <c r="B290" s="314"/>
      <c r="C290" s="288"/>
      <c r="D290" s="326" t="e">
        <f>+VLOOKUP(B290,$A$691:$B$730,2,0)</f>
        <v>#N/A</v>
      </c>
      <c r="E290" s="327"/>
      <c r="F290" s="328" t="e">
        <f>IF(E290=$E$661,$F$661,IF(E290=$E$662,$F$662,IF(E290=$E$663,$F$663,IF(E290=$E$664,$F$664,IF(E290=$E$665,$F$665,IF(E290=$E$666,$F$666,IF(E290=$E$667,$F$667,IF(E290=$E$668,$F$668,IF(E290=$E$669,$F$669,IF(E290=$E$670,$F$670,IF(E290=VICERRECTORÍA_ACADÉMICA_,W901,IF(E290=PLANEACIÓN_,W903, IF(E290=IMPACTO,W902,IF(E290=VICERRECTORÍA_ADMINISTRATIVA_FINANCIERA_,W904,IF(E290=_VICERRECTORÍA_RESPONSABILIDAD_SOCIAL_Y_BIENESTAR_UNIVERSITARIO_,W905," ")))))))))))))))</f>
        <v>#VALUE!</v>
      </c>
      <c r="G290" s="305"/>
      <c r="H290" s="147"/>
      <c r="I290" s="280"/>
      <c r="J290" s="133"/>
      <c r="K290" s="305"/>
      <c r="L290" s="314"/>
      <c r="M290" s="305"/>
      <c r="N290" s="305"/>
      <c r="O290" s="147"/>
      <c r="P290" s="308"/>
      <c r="Q290" s="321">
        <f t="shared" ref="Q290" si="271">IF(P290="ALTA",5,IF(P290="MEDIO ALTA",4,IF(P290="MEDIA",3,IF(P290="MEDIO BAJA",2,IF(P290="BAJA",1,0)))))</f>
        <v>0</v>
      </c>
      <c r="R290" s="308"/>
      <c r="S290" s="321">
        <f t="shared" ref="S290" si="272">IF(R290="ALTO",5,IF(R290="MEDIO-ALTO",4,IF(R290="MEDIO",3,IF(R290="MEDIO-BAJO",2,IF(R290="BAJO",1,0)))))</f>
        <v>0</v>
      </c>
      <c r="T290" s="321">
        <f t="shared" ref="T290" si="273">S290*Q290</f>
        <v>0</v>
      </c>
      <c r="U290" s="95"/>
      <c r="V290" s="95"/>
      <c r="W290" s="95"/>
      <c r="X290" s="95"/>
      <c r="Y290" s="95"/>
    </row>
    <row r="291" spans="1:25" s="97" customFormat="1" hidden="1" x14ac:dyDescent="0.2">
      <c r="A291" s="325"/>
      <c r="B291" s="314"/>
      <c r="C291" s="288"/>
      <c r="D291" s="326"/>
      <c r="E291" s="327"/>
      <c r="F291" s="328"/>
      <c r="G291" s="305"/>
      <c r="H291" s="147"/>
      <c r="I291" s="280"/>
      <c r="J291" s="133"/>
      <c r="K291" s="305"/>
      <c r="L291" s="305"/>
      <c r="M291" s="305"/>
      <c r="N291" s="305"/>
      <c r="O291" s="147"/>
      <c r="P291" s="309"/>
      <c r="Q291" s="322"/>
      <c r="R291" s="309"/>
      <c r="S291" s="322"/>
      <c r="T291" s="322"/>
      <c r="U291" s="95"/>
      <c r="V291" s="95"/>
      <c r="W291" s="95"/>
      <c r="X291" s="95"/>
      <c r="Y291" s="95"/>
    </row>
    <row r="292" spans="1:25" s="97" customFormat="1" hidden="1" x14ac:dyDescent="0.2">
      <c r="A292" s="325"/>
      <c r="B292" s="314"/>
      <c r="C292" s="288"/>
      <c r="D292" s="326"/>
      <c r="E292" s="327"/>
      <c r="F292" s="328"/>
      <c r="G292" s="305"/>
      <c r="H292" s="147"/>
      <c r="I292" s="280"/>
      <c r="J292" s="133"/>
      <c r="K292" s="305"/>
      <c r="L292" s="305"/>
      <c r="M292" s="305"/>
      <c r="N292" s="305"/>
      <c r="O292" s="147"/>
      <c r="P292" s="310"/>
      <c r="Q292" s="324"/>
      <c r="R292" s="310"/>
      <c r="S292" s="324"/>
      <c r="T292" s="324"/>
      <c r="U292" s="95"/>
      <c r="V292" s="95"/>
      <c r="W292" s="95"/>
      <c r="X292" s="95"/>
      <c r="Y292" s="95"/>
    </row>
    <row r="293" spans="1:25" s="97" customFormat="1" hidden="1" x14ac:dyDescent="0.2">
      <c r="A293" s="325">
        <v>95</v>
      </c>
      <c r="B293" s="314"/>
      <c r="C293" s="288"/>
      <c r="D293" s="326" t="e">
        <f>+VLOOKUP(B293,$A$691:$B$730,2,0)</f>
        <v>#N/A</v>
      </c>
      <c r="E293" s="327"/>
      <c r="F293" s="328" t="e">
        <f>IF(E293=$E$661,$F$661,IF(E293=$E$662,$F$662,IF(E293=$E$663,$F$663,IF(E293=$E$664,$F$664,IF(E293=$E$665,$F$665,IF(E293=$E$666,$F$666,IF(E293=$E$667,$F$667,IF(E293=$E$668,$F$668,IF(E293=$E$669,$F$669,IF(E293=$E$670,$F$670,IF(E293=VICERRECTORÍA_ACADÉMICA_,W904,IF(E293=PLANEACIÓN_,W906, IF(E293=IMPACTO,W905,IF(E293=VICERRECTORÍA_ADMINISTRATIVA_FINANCIERA_,W907,IF(E293=_VICERRECTORÍA_RESPONSABILIDAD_SOCIAL_Y_BIENESTAR_UNIVERSITARIO_,W908," ")))))))))))))))</f>
        <v>#VALUE!</v>
      </c>
      <c r="G293" s="305"/>
      <c r="H293" s="147"/>
      <c r="I293" s="280"/>
      <c r="J293" s="133"/>
      <c r="K293" s="305"/>
      <c r="L293" s="314"/>
      <c r="M293" s="305"/>
      <c r="N293" s="305"/>
      <c r="O293" s="147"/>
      <c r="P293" s="308"/>
      <c r="Q293" s="321">
        <f t="shared" ref="Q293" si="274">IF(P293="ALTA",5,IF(P293="MEDIO ALTA",4,IF(P293="MEDIA",3,IF(P293="MEDIO BAJA",2,IF(P293="BAJA",1,0)))))</f>
        <v>0</v>
      </c>
      <c r="R293" s="308"/>
      <c r="S293" s="321">
        <f t="shared" ref="S293" si="275">IF(R293="ALTO",5,IF(R293="MEDIO-ALTO",4,IF(R293="MEDIO",3,IF(R293="MEDIO-BAJO",2,IF(R293="BAJO",1,0)))))</f>
        <v>0</v>
      </c>
      <c r="T293" s="321">
        <f t="shared" ref="T293" si="276">S293*Q293</f>
        <v>0</v>
      </c>
      <c r="U293" s="95"/>
      <c r="V293" s="95"/>
      <c r="W293" s="95"/>
      <c r="X293" s="95"/>
      <c r="Y293" s="95"/>
    </row>
    <row r="294" spans="1:25" s="97" customFormat="1" hidden="1" x14ac:dyDescent="0.2">
      <c r="A294" s="325"/>
      <c r="B294" s="314"/>
      <c r="C294" s="288"/>
      <c r="D294" s="326"/>
      <c r="E294" s="327"/>
      <c r="F294" s="328"/>
      <c r="G294" s="305"/>
      <c r="H294" s="147"/>
      <c r="I294" s="280"/>
      <c r="J294" s="133"/>
      <c r="K294" s="305"/>
      <c r="L294" s="305"/>
      <c r="M294" s="305"/>
      <c r="N294" s="305"/>
      <c r="O294" s="147"/>
      <c r="P294" s="309"/>
      <c r="Q294" s="322"/>
      <c r="R294" s="309"/>
      <c r="S294" s="322"/>
      <c r="T294" s="322"/>
      <c r="U294" s="95"/>
      <c r="V294" s="95"/>
      <c r="W294" s="95"/>
      <c r="X294" s="95"/>
      <c r="Y294" s="95"/>
    </row>
    <row r="295" spans="1:25" s="97" customFormat="1" hidden="1" x14ac:dyDescent="0.2">
      <c r="A295" s="325"/>
      <c r="B295" s="314"/>
      <c r="C295" s="288"/>
      <c r="D295" s="326"/>
      <c r="E295" s="327"/>
      <c r="F295" s="328"/>
      <c r="G295" s="305"/>
      <c r="H295" s="147"/>
      <c r="I295" s="280"/>
      <c r="J295" s="133"/>
      <c r="K295" s="305"/>
      <c r="L295" s="305"/>
      <c r="M295" s="305"/>
      <c r="N295" s="305"/>
      <c r="O295" s="147"/>
      <c r="P295" s="310"/>
      <c r="Q295" s="324"/>
      <c r="R295" s="310"/>
      <c r="S295" s="324"/>
      <c r="T295" s="324"/>
      <c r="U295" s="95"/>
      <c r="V295" s="95"/>
      <c r="W295" s="95"/>
      <c r="X295" s="95"/>
      <c r="Y295" s="95"/>
    </row>
    <row r="296" spans="1:25" s="97" customFormat="1" hidden="1" x14ac:dyDescent="0.2">
      <c r="A296" s="325">
        <v>96</v>
      </c>
      <c r="B296" s="314"/>
      <c r="C296" s="288"/>
      <c r="D296" s="326" t="e">
        <f>+VLOOKUP(B296,$A$691:$B$730,2,0)</f>
        <v>#N/A</v>
      </c>
      <c r="E296" s="327"/>
      <c r="F296" s="328" t="e">
        <f>IF(E296=$E$661,$F$661,IF(E296=$E$662,$F$662,IF(E296=$E$663,$F$663,IF(E296=$E$664,$F$664,IF(E296=$E$665,$F$665,IF(E296=$E$666,$F$666,IF(E296=$E$667,$F$667,IF(E296=$E$668,$F$668,IF(E296=$E$669,$F$669,IF(E296=$E$670,$F$670,IF(E296=VICERRECTORÍA_ACADÉMICA_,W907,IF(E296=PLANEACIÓN_,W909, IF(E296=IMPACTO,W908,IF(E296=VICERRECTORÍA_ADMINISTRATIVA_FINANCIERA_,W910,IF(E296=_VICERRECTORÍA_RESPONSABILIDAD_SOCIAL_Y_BIENESTAR_UNIVERSITARIO_,W911," ")))))))))))))))</f>
        <v>#VALUE!</v>
      </c>
      <c r="G296" s="305"/>
      <c r="H296" s="147"/>
      <c r="I296" s="280"/>
      <c r="J296" s="133"/>
      <c r="K296" s="305"/>
      <c r="L296" s="314"/>
      <c r="M296" s="305"/>
      <c r="N296" s="305"/>
      <c r="O296" s="147"/>
      <c r="P296" s="308"/>
      <c r="Q296" s="321">
        <f t="shared" ref="Q296" si="277">IF(P296="ALTA",5,IF(P296="MEDIO ALTA",4,IF(P296="MEDIA",3,IF(P296="MEDIO BAJA",2,IF(P296="BAJA",1,0)))))</f>
        <v>0</v>
      </c>
      <c r="R296" s="308"/>
      <c r="S296" s="321">
        <f t="shared" ref="S296" si="278">IF(R296="ALTO",5,IF(R296="MEDIO-ALTO",4,IF(R296="MEDIO",3,IF(R296="MEDIO-BAJO",2,IF(R296="BAJO",1,0)))))</f>
        <v>0</v>
      </c>
      <c r="T296" s="321">
        <f t="shared" ref="T296" si="279">S296*Q296</f>
        <v>0</v>
      </c>
      <c r="U296" s="95"/>
      <c r="V296" s="95"/>
      <c r="W296" s="95"/>
      <c r="X296" s="95"/>
      <c r="Y296" s="95"/>
    </row>
    <row r="297" spans="1:25" s="97" customFormat="1" hidden="1" x14ac:dyDescent="0.2">
      <c r="A297" s="325"/>
      <c r="B297" s="314"/>
      <c r="C297" s="288"/>
      <c r="D297" s="326"/>
      <c r="E297" s="327"/>
      <c r="F297" s="328"/>
      <c r="G297" s="305"/>
      <c r="H297" s="147"/>
      <c r="I297" s="280"/>
      <c r="J297" s="133"/>
      <c r="K297" s="305"/>
      <c r="L297" s="305"/>
      <c r="M297" s="305"/>
      <c r="N297" s="305"/>
      <c r="O297" s="147"/>
      <c r="P297" s="309"/>
      <c r="Q297" s="322"/>
      <c r="R297" s="309"/>
      <c r="S297" s="322"/>
      <c r="T297" s="322"/>
      <c r="U297" s="95"/>
      <c r="V297" s="95"/>
      <c r="W297" s="95"/>
      <c r="X297" s="95"/>
      <c r="Y297" s="95"/>
    </row>
    <row r="298" spans="1:25" s="97" customFormat="1" hidden="1" x14ac:dyDescent="0.2">
      <c r="A298" s="325"/>
      <c r="B298" s="314"/>
      <c r="C298" s="288"/>
      <c r="D298" s="326"/>
      <c r="E298" s="327"/>
      <c r="F298" s="328"/>
      <c r="G298" s="305"/>
      <c r="H298" s="147"/>
      <c r="I298" s="280"/>
      <c r="J298" s="133"/>
      <c r="K298" s="305"/>
      <c r="L298" s="305"/>
      <c r="M298" s="305"/>
      <c r="N298" s="305"/>
      <c r="O298" s="147"/>
      <c r="P298" s="310"/>
      <c r="Q298" s="324"/>
      <c r="R298" s="310"/>
      <c r="S298" s="324"/>
      <c r="T298" s="324"/>
      <c r="U298" s="95"/>
      <c r="V298" s="95"/>
      <c r="W298" s="95"/>
      <c r="X298" s="95"/>
      <c r="Y298" s="95"/>
    </row>
    <row r="299" spans="1:25" s="97" customFormat="1" hidden="1" x14ac:dyDescent="0.2">
      <c r="A299" s="325">
        <v>97</v>
      </c>
      <c r="B299" s="314"/>
      <c r="C299" s="288"/>
      <c r="D299" s="326" t="e">
        <f>+VLOOKUP(B299,$A$691:$B$730,2,0)</f>
        <v>#N/A</v>
      </c>
      <c r="E299" s="327"/>
      <c r="F299" s="328" t="e">
        <f>IF(E299=$E$661,$F$661,IF(E299=$E$662,$F$662,IF(E299=$E$663,$F$663,IF(E299=$E$664,$F$664,IF(E299=$E$665,$F$665,IF(E299=$E$666,$F$666,IF(E299=$E$667,$F$667,IF(E299=$E$668,$F$668,IF(E299=$E$669,$F$669,IF(E299=$E$670,$F$670,IF(E299=VICERRECTORÍA_ACADÉMICA_,W910,IF(E299=PLANEACIÓN_,W912, IF(E299=IMPACTO,W911,IF(E299=VICERRECTORÍA_ADMINISTRATIVA_FINANCIERA_,W913,IF(E299=_VICERRECTORÍA_RESPONSABILIDAD_SOCIAL_Y_BIENESTAR_UNIVERSITARIO_,W914," ")))))))))))))))</f>
        <v>#VALUE!</v>
      </c>
      <c r="G299" s="305"/>
      <c r="H299" s="147"/>
      <c r="I299" s="280"/>
      <c r="J299" s="133"/>
      <c r="K299" s="305"/>
      <c r="L299" s="314"/>
      <c r="M299" s="305"/>
      <c r="N299" s="305"/>
      <c r="O299" s="147"/>
      <c r="P299" s="308"/>
      <c r="Q299" s="321">
        <f t="shared" ref="Q299" si="280">IF(P299="ALTA",5,IF(P299="MEDIO ALTA",4,IF(P299="MEDIA",3,IF(P299="MEDIO BAJA",2,IF(P299="BAJA",1,0)))))</f>
        <v>0</v>
      </c>
      <c r="R299" s="308"/>
      <c r="S299" s="321">
        <f t="shared" ref="S299" si="281">IF(R299="ALTO",5,IF(R299="MEDIO-ALTO",4,IF(R299="MEDIO",3,IF(R299="MEDIO-BAJO",2,IF(R299="BAJO",1,0)))))</f>
        <v>0</v>
      </c>
      <c r="T299" s="321">
        <f t="shared" ref="T299" si="282">S299*Q299</f>
        <v>0</v>
      </c>
      <c r="U299" s="95"/>
      <c r="V299" s="95"/>
      <c r="W299" s="95"/>
      <c r="X299" s="95"/>
      <c r="Y299" s="95"/>
    </row>
    <row r="300" spans="1:25" s="97" customFormat="1" hidden="1" x14ac:dyDescent="0.2">
      <c r="A300" s="325"/>
      <c r="B300" s="314"/>
      <c r="C300" s="288"/>
      <c r="D300" s="326"/>
      <c r="E300" s="327"/>
      <c r="F300" s="328"/>
      <c r="G300" s="305"/>
      <c r="H300" s="147"/>
      <c r="I300" s="280"/>
      <c r="J300" s="133"/>
      <c r="K300" s="305"/>
      <c r="L300" s="305"/>
      <c r="M300" s="305"/>
      <c r="N300" s="305"/>
      <c r="O300" s="147"/>
      <c r="P300" s="309"/>
      <c r="Q300" s="322"/>
      <c r="R300" s="309"/>
      <c r="S300" s="322"/>
      <c r="T300" s="322"/>
      <c r="U300" s="95"/>
      <c r="V300" s="95"/>
      <c r="W300" s="95"/>
      <c r="X300" s="95"/>
      <c r="Y300" s="95"/>
    </row>
    <row r="301" spans="1:25" s="97" customFormat="1" hidden="1" x14ac:dyDescent="0.2">
      <c r="A301" s="325"/>
      <c r="B301" s="314"/>
      <c r="C301" s="288"/>
      <c r="D301" s="326"/>
      <c r="E301" s="327"/>
      <c r="F301" s="328"/>
      <c r="G301" s="305"/>
      <c r="H301" s="147"/>
      <c r="I301" s="280"/>
      <c r="J301" s="133"/>
      <c r="K301" s="305"/>
      <c r="L301" s="305"/>
      <c r="M301" s="305"/>
      <c r="N301" s="305"/>
      <c r="O301" s="147"/>
      <c r="P301" s="310"/>
      <c r="Q301" s="324"/>
      <c r="R301" s="310"/>
      <c r="S301" s="324"/>
      <c r="T301" s="324"/>
      <c r="U301" s="95"/>
      <c r="V301" s="95"/>
      <c r="W301" s="95"/>
      <c r="X301" s="95"/>
      <c r="Y301" s="95"/>
    </row>
    <row r="302" spans="1:25" s="97" customFormat="1" hidden="1" x14ac:dyDescent="0.2">
      <c r="A302" s="325">
        <v>98</v>
      </c>
      <c r="B302" s="314"/>
      <c r="C302" s="288"/>
      <c r="D302" s="326" t="e">
        <f>+VLOOKUP(B302,$A$691:$B$730,2,0)</f>
        <v>#N/A</v>
      </c>
      <c r="E302" s="327"/>
      <c r="F302" s="328" t="e">
        <f>IF(E302=$E$661,$F$661,IF(E302=$E$662,$F$662,IF(E302=$E$663,$F$663,IF(E302=$E$664,$F$664,IF(E302=$E$665,$F$665,IF(E302=$E$666,$F$666,IF(E302=$E$667,$F$667,IF(E302=$E$668,$F$668,IF(E302=$E$669,$F$669,IF(E302=$E$670,$F$670,IF(E302=VICERRECTORÍA_ACADÉMICA_,W913,IF(E302=PLANEACIÓN_,W915, IF(E302=IMPACTO,W914,IF(E302=VICERRECTORÍA_ADMINISTRATIVA_FINANCIERA_,W916,IF(E302=_VICERRECTORÍA_RESPONSABILIDAD_SOCIAL_Y_BIENESTAR_UNIVERSITARIO_,W917," ")))))))))))))))</f>
        <v>#VALUE!</v>
      </c>
      <c r="G302" s="305"/>
      <c r="H302" s="147"/>
      <c r="I302" s="280"/>
      <c r="J302" s="133"/>
      <c r="K302" s="305"/>
      <c r="L302" s="314"/>
      <c r="M302" s="305"/>
      <c r="N302" s="305"/>
      <c r="O302" s="147"/>
      <c r="P302" s="308"/>
      <c r="Q302" s="321">
        <f t="shared" ref="Q302" si="283">IF(P302="ALTA",5,IF(P302="MEDIO ALTA",4,IF(P302="MEDIA",3,IF(P302="MEDIO BAJA",2,IF(P302="BAJA",1,0)))))</f>
        <v>0</v>
      </c>
      <c r="R302" s="308"/>
      <c r="S302" s="321">
        <f t="shared" ref="S302" si="284">IF(R302="ALTO",5,IF(R302="MEDIO-ALTO",4,IF(R302="MEDIO",3,IF(R302="MEDIO-BAJO",2,IF(R302="BAJO",1,0)))))</f>
        <v>0</v>
      </c>
      <c r="T302" s="321">
        <f t="shared" ref="T302" si="285">S302*Q302</f>
        <v>0</v>
      </c>
      <c r="U302" s="95"/>
      <c r="V302" s="95"/>
      <c r="W302" s="95"/>
      <c r="X302" s="95"/>
      <c r="Y302" s="95"/>
    </row>
    <row r="303" spans="1:25" s="97" customFormat="1" hidden="1" x14ac:dyDescent="0.2">
      <c r="A303" s="325"/>
      <c r="B303" s="314"/>
      <c r="C303" s="288"/>
      <c r="D303" s="326"/>
      <c r="E303" s="327"/>
      <c r="F303" s="328"/>
      <c r="G303" s="305"/>
      <c r="H303" s="147"/>
      <c r="I303" s="280"/>
      <c r="J303" s="133"/>
      <c r="K303" s="305"/>
      <c r="L303" s="305"/>
      <c r="M303" s="305"/>
      <c r="N303" s="305"/>
      <c r="O303" s="147"/>
      <c r="P303" s="309"/>
      <c r="Q303" s="322"/>
      <c r="R303" s="309"/>
      <c r="S303" s="322"/>
      <c r="T303" s="322"/>
      <c r="U303" s="95"/>
      <c r="V303" s="95"/>
      <c r="W303" s="95"/>
      <c r="X303" s="95"/>
      <c r="Y303" s="95"/>
    </row>
    <row r="304" spans="1:25" s="97" customFormat="1" hidden="1" x14ac:dyDescent="0.2">
      <c r="A304" s="325"/>
      <c r="B304" s="314"/>
      <c r="C304" s="288"/>
      <c r="D304" s="326"/>
      <c r="E304" s="327"/>
      <c r="F304" s="328"/>
      <c r="G304" s="305"/>
      <c r="H304" s="147"/>
      <c r="I304" s="280"/>
      <c r="J304" s="133"/>
      <c r="K304" s="305"/>
      <c r="L304" s="305"/>
      <c r="M304" s="305"/>
      <c r="N304" s="305"/>
      <c r="O304" s="147"/>
      <c r="P304" s="310"/>
      <c r="Q304" s="324"/>
      <c r="R304" s="310"/>
      <c r="S304" s="324"/>
      <c r="T304" s="324"/>
      <c r="U304" s="95"/>
      <c r="V304" s="95"/>
      <c r="W304" s="95"/>
      <c r="X304" s="95"/>
      <c r="Y304" s="95"/>
    </row>
    <row r="305" spans="1:25" s="97" customFormat="1" hidden="1" x14ac:dyDescent="0.2">
      <c r="A305" s="325">
        <v>99</v>
      </c>
      <c r="B305" s="314"/>
      <c r="C305" s="288"/>
      <c r="D305" s="326" t="e">
        <f>+VLOOKUP(B305,$A$691:$B$730,2,0)</f>
        <v>#N/A</v>
      </c>
      <c r="E305" s="327"/>
      <c r="F305" s="328" t="e">
        <f>IF(E305=$E$661,$F$661,IF(E305=$E$662,$F$662,IF(E305=$E$663,$F$663,IF(E305=$E$664,$F$664,IF(E305=$E$665,$F$665,IF(E305=$E$666,$F$666,IF(E305=$E$667,$F$667,IF(E305=$E$668,$F$668,IF(E305=$E$669,$F$669,IF(E305=$E$670,$F$670,IF(E305=VICERRECTORÍA_ACADÉMICA_,W916,IF(E305=PLANEACIÓN_,W918, IF(E305=IMPACTO,W917,IF(E305=VICERRECTORÍA_ADMINISTRATIVA_FINANCIERA_,W919,IF(E305=_VICERRECTORÍA_RESPONSABILIDAD_SOCIAL_Y_BIENESTAR_UNIVERSITARIO_,W920," ")))))))))))))))</f>
        <v>#VALUE!</v>
      </c>
      <c r="G305" s="305"/>
      <c r="H305" s="147"/>
      <c r="I305" s="280"/>
      <c r="J305" s="133"/>
      <c r="K305" s="305"/>
      <c r="L305" s="314"/>
      <c r="M305" s="305"/>
      <c r="N305" s="305"/>
      <c r="O305" s="147"/>
      <c r="P305" s="308"/>
      <c r="Q305" s="321">
        <f t="shared" ref="Q305" si="286">IF(P305="ALTA",5,IF(P305="MEDIO ALTA",4,IF(P305="MEDIA",3,IF(P305="MEDIO BAJA",2,IF(P305="BAJA",1,0)))))</f>
        <v>0</v>
      </c>
      <c r="R305" s="308"/>
      <c r="S305" s="321">
        <f t="shared" ref="S305" si="287">IF(R305="ALTO",5,IF(R305="MEDIO-ALTO",4,IF(R305="MEDIO",3,IF(R305="MEDIO-BAJO",2,IF(R305="BAJO",1,0)))))</f>
        <v>0</v>
      </c>
      <c r="T305" s="321">
        <f t="shared" ref="T305" si="288">S305*Q305</f>
        <v>0</v>
      </c>
      <c r="U305" s="95"/>
      <c r="V305" s="95"/>
      <c r="W305" s="95"/>
      <c r="X305" s="95"/>
      <c r="Y305" s="95"/>
    </row>
    <row r="306" spans="1:25" s="97" customFormat="1" hidden="1" x14ac:dyDescent="0.2">
      <c r="A306" s="325"/>
      <c r="B306" s="314"/>
      <c r="C306" s="288"/>
      <c r="D306" s="326"/>
      <c r="E306" s="327"/>
      <c r="F306" s="328"/>
      <c r="G306" s="305"/>
      <c r="H306" s="147"/>
      <c r="I306" s="280"/>
      <c r="J306" s="133"/>
      <c r="K306" s="305"/>
      <c r="L306" s="305"/>
      <c r="M306" s="305"/>
      <c r="N306" s="305"/>
      <c r="O306" s="147"/>
      <c r="P306" s="309"/>
      <c r="Q306" s="322"/>
      <c r="R306" s="309"/>
      <c r="S306" s="322"/>
      <c r="T306" s="322"/>
      <c r="U306" s="95"/>
      <c r="V306" s="95"/>
      <c r="W306" s="95"/>
      <c r="X306" s="95"/>
      <c r="Y306" s="95"/>
    </row>
    <row r="307" spans="1:25" s="97" customFormat="1" hidden="1" x14ac:dyDescent="0.2">
      <c r="A307" s="325"/>
      <c r="B307" s="314"/>
      <c r="C307" s="288"/>
      <c r="D307" s="326"/>
      <c r="E307" s="327"/>
      <c r="F307" s="328"/>
      <c r="G307" s="305"/>
      <c r="H307" s="147"/>
      <c r="I307" s="280"/>
      <c r="J307" s="133"/>
      <c r="K307" s="305"/>
      <c r="L307" s="305"/>
      <c r="M307" s="305"/>
      <c r="N307" s="305"/>
      <c r="O307" s="147"/>
      <c r="P307" s="310"/>
      <c r="Q307" s="324"/>
      <c r="R307" s="310"/>
      <c r="S307" s="324"/>
      <c r="T307" s="324"/>
      <c r="U307" s="95"/>
      <c r="V307" s="95"/>
      <c r="W307" s="95"/>
      <c r="X307" s="95"/>
      <c r="Y307" s="95"/>
    </row>
    <row r="308" spans="1:25" s="97" customFormat="1" hidden="1" x14ac:dyDescent="0.2">
      <c r="A308" s="325">
        <v>100</v>
      </c>
      <c r="B308" s="314"/>
      <c r="C308" s="288"/>
      <c r="D308" s="326" t="e">
        <f>+VLOOKUP(B308,$A$691:$B$730,2,0)</f>
        <v>#N/A</v>
      </c>
      <c r="E308" s="327"/>
      <c r="F308" s="328" t="e">
        <f>IF(E308=$E$661,$F$661,IF(E308=$E$662,$F$662,IF(E308=$E$663,$F$663,IF(E308=$E$664,$F$664,IF(E308=$E$665,$F$665,IF(E308=$E$666,$F$666,IF(E308=$E$667,$F$667,IF(E308=$E$668,$F$668,IF(E308=$E$669,$F$669,IF(E308=$E$670,$F$670,IF(E308=VICERRECTORÍA_ACADÉMICA_,W919,IF(E308=PLANEACIÓN_,W921, IF(E308=IMPACTO,W920,IF(E308=VICERRECTORÍA_ADMINISTRATIVA_FINANCIERA_,W922,IF(E308=_VICERRECTORÍA_RESPONSABILIDAD_SOCIAL_Y_BIENESTAR_UNIVERSITARIO_,W923," ")))))))))))))))</f>
        <v>#VALUE!</v>
      </c>
      <c r="G308" s="305"/>
      <c r="H308" s="147"/>
      <c r="I308" s="280"/>
      <c r="J308" s="133"/>
      <c r="K308" s="305"/>
      <c r="L308" s="314"/>
      <c r="M308" s="305"/>
      <c r="N308" s="305"/>
      <c r="O308" s="147"/>
      <c r="P308" s="308"/>
      <c r="Q308" s="321">
        <f t="shared" ref="Q308" si="289">IF(P308="ALTA",5,IF(P308="MEDIO ALTA",4,IF(P308="MEDIA",3,IF(P308="MEDIO BAJA",2,IF(P308="BAJA",1,0)))))</f>
        <v>0</v>
      </c>
      <c r="R308" s="308"/>
      <c r="S308" s="321">
        <f t="shared" ref="S308" si="290">IF(R308="ALTO",5,IF(R308="MEDIO-ALTO",4,IF(R308="MEDIO",3,IF(R308="MEDIO-BAJO",2,IF(R308="BAJO",1,0)))))</f>
        <v>0</v>
      </c>
      <c r="T308" s="321">
        <f t="shared" ref="T308" si="291">S308*Q308</f>
        <v>0</v>
      </c>
      <c r="U308" s="95"/>
      <c r="V308" s="95"/>
      <c r="W308" s="95"/>
      <c r="X308" s="95"/>
      <c r="Y308" s="95"/>
    </row>
    <row r="309" spans="1:25" s="97" customFormat="1" hidden="1" x14ac:dyDescent="0.2">
      <c r="A309" s="325"/>
      <c r="B309" s="314"/>
      <c r="C309" s="288"/>
      <c r="D309" s="326"/>
      <c r="E309" s="327"/>
      <c r="F309" s="328"/>
      <c r="G309" s="305"/>
      <c r="H309" s="147"/>
      <c r="I309" s="280"/>
      <c r="J309" s="133"/>
      <c r="K309" s="305"/>
      <c r="L309" s="305"/>
      <c r="M309" s="305"/>
      <c r="N309" s="305"/>
      <c r="O309" s="147"/>
      <c r="P309" s="309"/>
      <c r="Q309" s="322"/>
      <c r="R309" s="309"/>
      <c r="S309" s="322"/>
      <c r="T309" s="322"/>
      <c r="U309" s="95"/>
      <c r="V309" s="95"/>
      <c r="W309" s="95"/>
      <c r="X309" s="95"/>
      <c r="Y309" s="95"/>
    </row>
    <row r="310" spans="1:25" s="97" customFormat="1" hidden="1" x14ac:dyDescent="0.2">
      <c r="A310" s="325"/>
      <c r="B310" s="314"/>
      <c r="C310" s="288"/>
      <c r="D310" s="326"/>
      <c r="E310" s="327"/>
      <c r="F310" s="328"/>
      <c r="G310" s="305"/>
      <c r="H310" s="147"/>
      <c r="I310" s="280"/>
      <c r="J310" s="133"/>
      <c r="K310" s="305"/>
      <c r="L310" s="305"/>
      <c r="M310" s="305"/>
      <c r="N310" s="305"/>
      <c r="O310" s="147"/>
      <c r="P310" s="310"/>
      <c r="Q310" s="324"/>
      <c r="R310" s="310"/>
      <c r="S310" s="324"/>
      <c r="T310" s="324"/>
      <c r="U310" s="95"/>
      <c r="V310" s="95"/>
      <c r="W310" s="95"/>
      <c r="X310" s="95"/>
      <c r="Y310" s="95"/>
    </row>
    <row r="311" spans="1:25" s="97" customFormat="1" hidden="1" x14ac:dyDescent="0.2">
      <c r="A311" s="325">
        <v>101</v>
      </c>
      <c r="B311" s="314"/>
      <c r="C311" s="288"/>
      <c r="D311" s="326" t="e">
        <f>+VLOOKUP(B311,$A$691:$B$730,2,0)</f>
        <v>#N/A</v>
      </c>
      <c r="E311" s="327"/>
      <c r="F311" s="328" t="e">
        <f>IF(E311=$E$661,$F$661,IF(E311=$E$662,$F$662,IF(E311=$E$663,$F$663,IF(E311=$E$664,$F$664,IF(E311=$E$665,$F$665,IF(E311=$E$666,$F$666,IF(E311=$E$667,$F$667,IF(E311=$E$668,$F$668,IF(E311=$E$669,$F$669,IF(E311=$E$670,$F$670,IF(E311=VICERRECTORÍA_ACADÉMICA_,W922,IF(E311=PLANEACIÓN_,W924, IF(E311=IMPACTO,W923,IF(E311=VICERRECTORÍA_ADMINISTRATIVA_FINANCIERA_,W925,IF(E311=_VICERRECTORÍA_RESPONSABILIDAD_SOCIAL_Y_BIENESTAR_UNIVERSITARIO_,W926," ")))))))))))))))</f>
        <v>#VALUE!</v>
      </c>
      <c r="G311" s="305"/>
      <c r="H311" s="147"/>
      <c r="I311" s="280"/>
      <c r="J311" s="133"/>
      <c r="K311" s="305"/>
      <c r="L311" s="314"/>
      <c r="M311" s="305"/>
      <c r="N311" s="305"/>
      <c r="O311" s="147"/>
      <c r="P311" s="308"/>
      <c r="Q311" s="321">
        <f t="shared" ref="Q311" si="292">IF(P311="ALTA",5,IF(P311="MEDIO ALTA",4,IF(P311="MEDIA",3,IF(P311="MEDIO BAJA",2,IF(P311="BAJA",1,0)))))</f>
        <v>0</v>
      </c>
      <c r="R311" s="308"/>
      <c r="S311" s="321">
        <f t="shared" ref="S311" si="293">IF(R311="ALTO",5,IF(R311="MEDIO-ALTO",4,IF(R311="MEDIO",3,IF(R311="MEDIO-BAJO",2,IF(R311="BAJO",1,0)))))</f>
        <v>0</v>
      </c>
      <c r="T311" s="321">
        <f t="shared" ref="T311" si="294">S311*Q311</f>
        <v>0</v>
      </c>
      <c r="U311" s="95"/>
      <c r="V311" s="95"/>
      <c r="W311" s="95"/>
      <c r="X311" s="95"/>
      <c r="Y311" s="95"/>
    </row>
    <row r="312" spans="1:25" s="97" customFormat="1" hidden="1" x14ac:dyDescent="0.2">
      <c r="A312" s="325"/>
      <c r="B312" s="314"/>
      <c r="C312" s="288"/>
      <c r="D312" s="326"/>
      <c r="E312" s="327"/>
      <c r="F312" s="328"/>
      <c r="G312" s="305"/>
      <c r="H312" s="147"/>
      <c r="I312" s="280"/>
      <c r="J312" s="133"/>
      <c r="K312" s="305"/>
      <c r="L312" s="305"/>
      <c r="M312" s="305"/>
      <c r="N312" s="305"/>
      <c r="O312" s="147"/>
      <c r="P312" s="309"/>
      <c r="Q312" s="322"/>
      <c r="R312" s="309"/>
      <c r="S312" s="322"/>
      <c r="T312" s="322"/>
      <c r="U312" s="95"/>
      <c r="V312" s="95"/>
      <c r="W312" s="95"/>
      <c r="X312" s="95"/>
      <c r="Y312" s="95"/>
    </row>
    <row r="313" spans="1:25" s="97" customFormat="1" hidden="1" x14ac:dyDescent="0.2">
      <c r="A313" s="325"/>
      <c r="B313" s="314"/>
      <c r="C313" s="288"/>
      <c r="D313" s="326"/>
      <c r="E313" s="327"/>
      <c r="F313" s="328"/>
      <c r="G313" s="305"/>
      <c r="H313" s="147"/>
      <c r="I313" s="280"/>
      <c r="J313" s="133"/>
      <c r="K313" s="305"/>
      <c r="L313" s="305"/>
      <c r="M313" s="305"/>
      <c r="N313" s="305"/>
      <c r="O313" s="147"/>
      <c r="P313" s="310"/>
      <c r="Q313" s="324"/>
      <c r="R313" s="310"/>
      <c r="S313" s="324"/>
      <c r="T313" s="324"/>
      <c r="U313" s="95"/>
      <c r="V313" s="95"/>
      <c r="W313" s="95"/>
      <c r="X313" s="95"/>
      <c r="Y313" s="95"/>
    </row>
    <row r="314" spans="1:25" s="97" customFormat="1" hidden="1" x14ac:dyDescent="0.2">
      <c r="A314" s="325">
        <v>102</v>
      </c>
      <c r="B314" s="314"/>
      <c r="C314" s="288"/>
      <c r="D314" s="326" t="e">
        <f>+VLOOKUP(B314,$A$691:$B$730,2,0)</f>
        <v>#N/A</v>
      </c>
      <c r="E314" s="327"/>
      <c r="F314" s="328" t="e">
        <f>IF(E314=$E$661,$F$661,IF(E314=$E$662,$F$662,IF(E314=$E$663,$F$663,IF(E314=$E$664,$F$664,IF(E314=$E$665,$F$665,IF(E314=$E$666,$F$666,IF(E314=$E$667,$F$667,IF(E314=$E$668,$F$668,IF(E314=$E$669,$F$669,IF(E314=$E$670,$F$670,IF(E314=VICERRECTORÍA_ACADÉMICA_,W925,IF(E314=PLANEACIÓN_,W927, IF(E314=IMPACTO,W926,IF(E314=VICERRECTORÍA_ADMINISTRATIVA_FINANCIERA_,W928,IF(E314=_VICERRECTORÍA_RESPONSABILIDAD_SOCIAL_Y_BIENESTAR_UNIVERSITARIO_,W929," ")))))))))))))))</f>
        <v>#VALUE!</v>
      </c>
      <c r="G314" s="305"/>
      <c r="H314" s="147"/>
      <c r="I314" s="280"/>
      <c r="J314" s="133"/>
      <c r="K314" s="305"/>
      <c r="L314" s="314"/>
      <c r="M314" s="305"/>
      <c r="N314" s="305"/>
      <c r="O314" s="147"/>
      <c r="P314" s="308"/>
      <c r="Q314" s="321">
        <f t="shared" ref="Q314" si="295">IF(P314="ALTA",5,IF(P314="MEDIO ALTA",4,IF(P314="MEDIA",3,IF(P314="MEDIO BAJA",2,IF(P314="BAJA",1,0)))))</f>
        <v>0</v>
      </c>
      <c r="R314" s="308"/>
      <c r="S314" s="321">
        <f t="shared" ref="S314" si="296">IF(R314="ALTO",5,IF(R314="MEDIO-ALTO",4,IF(R314="MEDIO",3,IF(R314="MEDIO-BAJO",2,IF(R314="BAJO",1,0)))))</f>
        <v>0</v>
      </c>
      <c r="T314" s="321">
        <f t="shared" ref="T314" si="297">S314*Q314</f>
        <v>0</v>
      </c>
      <c r="U314" s="95"/>
      <c r="V314" s="95"/>
      <c r="W314" s="95"/>
      <c r="X314" s="95"/>
      <c r="Y314" s="95"/>
    </row>
    <row r="315" spans="1:25" s="97" customFormat="1" hidden="1" x14ac:dyDescent="0.2">
      <c r="A315" s="325"/>
      <c r="B315" s="314"/>
      <c r="C315" s="288"/>
      <c r="D315" s="326"/>
      <c r="E315" s="327"/>
      <c r="F315" s="328"/>
      <c r="G315" s="305"/>
      <c r="H315" s="147"/>
      <c r="I315" s="280"/>
      <c r="J315" s="133"/>
      <c r="K315" s="305"/>
      <c r="L315" s="305"/>
      <c r="M315" s="305"/>
      <c r="N315" s="305"/>
      <c r="O315" s="147"/>
      <c r="P315" s="309"/>
      <c r="Q315" s="322"/>
      <c r="R315" s="309"/>
      <c r="S315" s="322"/>
      <c r="T315" s="322"/>
      <c r="U315" s="95"/>
      <c r="V315" s="95"/>
      <c r="W315" s="95"/>
      <c r="X315" s="95"/>
      <c r="Y315" s="95"/>
    </row>
    <row r="316" spans="1:25" s="97" customFormat="1" hidden="1" x14ac:dyDescent="0.2">
      <c r="A316" s="325"/>
      <c r="B316" s="314"/>
      <c r="C316" s="288"/>
      <c r="D316" s="326"/>
      <c r="E316" s="327"/>
      <c r="F316" s="328"/>
      <c r="G316" s="305"/>
      <c r="H316" s="147"/>
      <c r="I316" s="280"/>
      <c r="J316" s="133"/>
      <c r="K316" s="305"/>
      <c r="L316" s="305"/>
      <c r="M316" s="305"/>
      <c r="N316" s="305"/>
      <c r="O316" s="147"/>
      <c r="P316" s="310"/>
      <c r="Q316" s="324"/>
      <c r="R316" s="310"/>
      <c r="S316" s="324"/>
      <c r="T316" s="324"/>
      <c r="U316" s="95"/>
      <c r="V316" s="95"/>
      <c r="W316" s="95"/>
      <c r="X316" s="95"/>
      <c r="Y316" s="95"/>
    </row>
    <row r="317" spans="1:25" s="97" customFormat="1" hidden="1" x14ac:dyDescent="0.2">
      <c r="A317" s="325">
        <v>103</v>
      </c>
      <c r="B317" s="314"/>
      <c r="C317" s="288"/>
      <c r="D317" s="326" t="e">
        <f>+VLOOKUP(B317,$A$691:$B$730,2,0)</f>
        <v>#N/A</v>
      </c>
      <c r="E317" s="327"/>
      <c r="F317" s="328" t="e">
        <f>IF(E317=$E$661,$F$661,IF(E317=$E$662,$F$662,IF(E317=$E$663,$F$663,IF(E317=$E$664,$F$664,IF(E317=$E$665,$F$665,IF(E317=$E$666,$F$666,IF(E317=$E$667,$F$667,IF(E317=$E$668,$F$668,IF(E317=$E$669,$F$669,IF(E317=$E$670,$F$670,IF(E317=VICERRECTORÍA_ACADÉMICA_,W928,IF(E317=PLANEACIÓN_,W930, IF(E317=IMPACTO,W929,IF(E317=VICERRECTORÍA_ADMINISTRATIVA_FINANCIERA_,W931,IF(E317=_VICERRECTORÍA_RESPONSABILIDAD_SOCIAL_Y_BIENESTAR_UNIVERSITARIO_,W932," ")))))))))))))))</f>
        <v>#VALUE!</v>
      </c>
      <c r="G317" s="305"/>
      <c r="H317" s="147"/>
      <c r="I317" s="280"/>
      <c r="J317" s="133"/>
      <c r="K317" s="305"/>
      <c r="L317" s="314"/>
      <c r="M317" s="305"/>
      <c r="N317" s="305"/>
      <c r="O317" s="147"/>
      <c r="P317" s="308"/>
      <c r="Q317" s="321">
        <f t="shared" ref="Q317" si="298">IF(P317="ALTA",5,IF(P317="MEDIO ALTA",4,IF(P317="MEDIA",3,IF(P317="MEDIO BAJA",2,IF(P317="BAJA",1,0)))))</f>
        <v>0</v>
      </c>
      <c r="R317" s="308"/>
      <c r="S317" s="321">
        <f t="shared" ref="S317" si="299">IF(R317="ALTO",5,IF(R317="MEDIO-ALTO",4,IF(R317="MEDIO",3,IF(R317="MEDIO-BAJO",2,IF(R317="BAJO",1,0)))))</f>
        <v>0</v>
      </c>
      <c r="T317" s="321">
        <f t="shared" ref="T317" si="300">S317*Q317</f>
        <v>0</v>
      </c>
      <c r="U317" s="95"/>
      <c r="V317" s="95"/>
      <c r="W317" s="95"/>
      <c r="X317" s="95"/>
      <c r="Y317" s="95"/>
    </row>
    <row r="318" spans="1:25" s="97" customFormat="1" hidden="1" x14ac:dyDescent="0.2">
      <c r="A318" s="325"/>
      <c r="B318" s="314"/>
      <c r="C318" s="288"/>
      <c r="D318" s="326"/>
      <c r="E318" s="327"/>
      <c r="F318" s="328"/>
      <c r="G318" s="305"/>
      <c r="H318" s="147"/>
      <c r="I318" s="280"/>
      <c r="J318" s="133"/>
      <c r="K318" s="305"/>
      <c r="L318" s="305"/>
      <c r="M318" s="305"/>
      <c r="N318" s="305"/>
      <c r="O318" s="147"/>
      <c r="P318" s="309"/>
      <c r="Q318" s="322"/>
      <c r="R318" s="309"/>
      <c r="S318" s="322"/>
      <c r="T318" s="322"/>
      <c r="U318" s="95"/>
      <c r="V318" s="95"/>
      <c r="W318" s="95"/>
      <c r="X318" s="95"/>
      <c r="Y318" s="95"/>
    </row>
    <row r="319" spans="1:25" s="97" customFormat="1" hidden="1" x14ac:dyDescent="0.2">
      <c r="A319" s="325"/>
      <c r="B319" s="314"/>
      <c r="C319" s="288"/>
      <c r="D319" s="326"/>
      <c r="E319" s="327"/>
      <c r="F319" s="328"/>
      <c r="G319" s="305"/>
      <c r="H319" s="147"/>
      <c r="I319" s="280"/>
      <c r="J319" s="133"/>
      <c r="K319" s="305"/>
      <c r="L319" s="305"/>
      <c r="M319" s="305"/>
      <c r="N319" s="305"/>
      <c r="O319" s="147"/>
      <c r="P319" s="310"/>
      <c r="Q319" s="324"/>
      <c r="R319" s="310"/>
      <c r="S319" s="324"/>
      <c r="T319" s="324"/>
      <c r="U319" s="95"/>
      <c r="V319" s="95"/>
      <c r="W319" s="95"/>
      <c r="X319" s="95"/>
      <c r="Y319" s="95"/>
    </row>
    <row r="320" spans="1:25" s="97" customFormat="1" hidden="1" x14ac:dyDescent="0.2">
      <c r="A320" s="325">
        <v>104</v>
      </c>
      <c r="B320" s="314"/>
      <c r="C320" s="288"/>
      <c r="D320" s="326" t="e">
        <f>+VLOOKUP(B320,$A$691:$B$730,2,0)</f>
        <v>#N/A</v>
      </c>
      <c r="E320" s="327"/>
      <c r="F320" s="328" t="e">
        <f>IF(E320=$E$661,$F$661,IF(E320=$E$662,$F$662,IF(E320=$E$663,$F$663,IF(E320=$E$664,$F$664,IF(E320=$E$665,$F$665,IF(E320=$E$666,$F$666,IF(E320=$E$667,$F$667,IF(E320=$E$668,$F$668,IF(E320=$E$669,$F$669,IF(E320=$E$670,$F$670,IF(E320=VICERRECTORÍA_ACADÉMICA_,W931,IF(E320=PLANEACIÓN_,W933, IF(E320=IMPACTO,W932,IF(E320=VICERRECTORÍA_ADMINISTRATIVA_FINANCIERA_,W934,IF(E320=_VICERRECTORÍA_RESPONSABILIDAD_SOCIAL_Y_BIENESTAR_UNIVERSITARIO_,W935," ")))))))))))))))</f>
        <v>#VALUE!</v>
      </c>
      <c r="G320" s="305"/>
      <c r="H320" s="147"/>
      <c r="I320" s="280"/>
      <c r="J320" s="133"/>
      <c r="K320" s="305"/>
      <c r="L320" s="314"/>
      <c r="M320" s="305"/>
      <c r="N320" s="305"/>
      <c r="O320" s="147"/>
      <c r="P320" s="308"/>
      <c r="Q320" s="321">
        <f t="shared" ref="Q320" si="301">IF(P320="ALTA",5,IF(P320="MEDIO ALTA",4,IF(P320="MEDIA",3,IF(P320="MEDIO BAJA",2,IF(P320="BAJA",1,0)))))</f>
        <v>0</v>
      </c>
      <c r="R320" s="308"/>
      <c r="S320" s="321">
        <f t="shared" ref="S320" si="302">IF(R320="ALTO",5,IF(R320="MEDIO-ALTO",4,IF(R320="MEDIO",3,IF(R320="MEDIO-BAJO",2,IF(R320="BAJO",1,0)))))</f>
        <v>0</v>
      </c>
      <c r="T320" s="321">
        <f t="shared" ref="T320" si="303">S320*Q320</f>
        <v>0</v>
      </c>
      <c r="U320" s="95"/>
      <c r="V320" s="95"/>
      <c r="W320" s="95"/>
      <c r="X320" s="95"/>
      <c r="Y320" s="95"/>
    </row>
    <row r="321" spans="1:25" s="97" customFormat="1" hidden="1" x14ac:dyDescent="0.2">
      <c r="A321" s="325"/>
      <c r="B321" s="314"/>
      <c r="C321" s="288"/>
      <c r="D321" s="326"/>
      <c r="E321" s="327"/>
      <c r="F321" s="328"/>
      <c r="G321" s="305"/>
      <c r="H321" s="147"/>
      <c r="I321" s="280"/>
      <c r="J321" s="133"/>
      <c r="K321" s="305"/>
      <c r="L321" s="305"/>
      <c r="M321" s="305"/>
      <c r="N321" s="305"/>
      <c r="O321" s="147"/>
      <c r="P321" s="309"/>
      <c r="Q321" s="322"/>
      <c r="R321" s="309"/>
      <c r="S321" s="322"/>
      <c r="T321" s="322"/>
      <c r="U321" s="95"/>
      <c r="V321" s="95"/>
      <c r="W321" s="95"/>
      <c r="X321" s="95"/>
      <c r="Y321" s="95"/>
    </row>
    <row r="322" spans="1:25" s="97" customFormat="1" hidden="1" x14ac:dyDescent="0.2">
      <c r="A322" s="325"/>
      <c r="B322" s="314"/>
      <c r="C322" s="288"/>
      <c r="D322" s="326"/>
      <c r="E322" s="327"/>
      <c r="F322" s="328"/>
      <c r="G322" s="305"/>
      <c r="H322" s="147"/>
      <c r="I322" s="280"/>
      <c r="J322" s="133"/>
      <c r="K322" s="305"/>
      <c r="L322" s="305"/>
      <c r="M322" s="305"/>
      <c r="N322" s="305"/>
      <c r="O322" s="147"/>
      <c r="P322" s="310"/>
      <c r="Q322" s="324"/>
      <c r="R322" s="310"/>
      <c r="S322" s="324"/>
      <c r="T322" s="324"/>
      <c r="U322" s="95"/>
      <c r="V322" s="95"/>
      <c r="W322" s="95"/>
      <c r="X322" s="95"/>
      <c r="Y322" s="95"/>
    </row>
    <row r="323" spans="1:25" s="97" customFormat="1" hidden="1" x14ac:dyDescent="0.2">
      <c r="A323" s="325">
        <v>105</v>
      </c>
      <c r="B323" s="314"/>
      <c r="C323" s="288"/>
      <c r="D323" s="326" t="e">
        <f>+VLOOKUP(B323,$A$691:$B$730,2,0)</f>
        <v>#N/A</v>
      </c>
      <c r="E323" s="327"/>
      <c r="F323" s="328" t="e">
        <f>IF(E323=$E$661,$F$661,IF(E323=$E$662,$F$662,IF(E323=$E$663,$F$663,IF(E323=$E$664,$F$664,IF(E323=$E$665,$F$665,IF(E323=$E$666,$F$666,IF(E323=$E$667,$F$667,IF(E323=$E$668,$F$668,IF(E323=$E$669,$F$669,IF(E323=$E$670,$F$670,IF(E323=VICERRECTORÍA_ACADÉMICA_,W934,IF(E323=PLANEACIÓN_,W936, IF(E323=IMPACTO,W935,IF(E323=VICERRECTORÍA_ADMINISTRATIVA_FINANCIERA_,W937,IF(E323=_VICERRECTORÍA_RESPONSABILIDAD_SOCIAL_Y_BIENESTAR_UNIVERSITARIO_,W938," ")))))))))))))))</f>
        <v>#VALUE!</v>
      </c>
      <c r="G323" s="305"/>
      <c r="H323" s="147"/>
      <c r="I323" s="280"/>
      <c r="J323" s="133"/>
      <c r="K323" s="305"/>
      <c r="L323" s="314"/>
      <c r="M323" s="305"/>
      <c r="N323" s="305"/>
      <c r="O323" s="147"/>
      <c r="P323" s="308"/>
      <c r="Q323" s="321">
        <f t="shared" ref="Q323" si="304">IF(P323="ALTA",5,IF(P323="MEDIO ALTA",4,IF(P323="MEDIA",3,IF(P323="MEDIO BAJA",2,IF(P323="BAJA",1,0)))))</f>
        <v>0</v>
      </c>
      <c r="R323" s="308"/>
      <c r="S323" s="321">
        <f t="shared" ref="S323" si="305">IF(R323="ALTO",5,IF(R323="MEDIO-ALTO",4,IF(R323="MEDIO",3,IF(R323="MEDIO-BAJO",2,IF(R323="BAJO",1,0)))))</f>
        <v>0</v>
      </c>
      <c r="T323" s="321">
        <f t="shared" ref="T323" si="306">S323*Q323</f>
        <v>0</v>
      </c>
      <c r="U323" s="95"/>
      <c r="V323" s="95"/>
      <c r="W323" s="95"/>
      <c r="X323" s="95"/>
      <c r="Y323" s="95"/>
    </row>
    <row r="324" spans="1:25" s="97" customFormat="1" hidden="1" x14ac:dyDescent="0.2">
      <c r="A324" s="325"/>
      <c r="B324" s="314"/>
      <c r="C324" s="288"/>
      <c r="D324" s="326"/>
      <c r="E324" s="327"/>
      <c r="F324" s="328"/>
      <c r="G324" s="305"/>
      <c r="H324" s="147"/>
      <c r="I324" s="280"/>
      <c r="J324" s="133"/>
      <c r="K324" s="305"/>
      <c r="L324" s="305"/>
      <c r="M324" s="305"/>
      <c r="N324" s="305"/>
      <c r="O324" s="147"/>
      <c r="P324" s="309"/>
      <c r="Q324" s="322"/>
      <c r="R324" s="309"/>
      <c r="S324" s="322"/>
      <c r="T324" s="322"/>
      <c r="U324" s="95"/>
      <c r="V324" s="95"/>
      <c r="W324" s="95"/>
      <c r="X324" s="95"/>
      <c r="Y324" s="95"/>
    </row>
    <row r="325" spans="1:25" s="97" customFormat="1" hidden="1" x14ac:dyDescent="0.2">
      <c r="A325" s="325"/>
      <c r="B325" s="314"/>
      <c r="C325" s="288"/>
      <c r="D325" s="326"/>
      <c r="E325" s="327"/>
      <c r="F325" s="328"/>
      <c r="G325" s="305"/>
      <c r="H325" s="147"/>
      <c r="I325" s="280"/>
      <c r="J325" s="133"/>
      <c r="K325" s="305"/>
      <c r="L325" s="305"/>
      <c r="M325" s="305"/>
      <c r="N325" s="305"/>
      <c r="O325" s="147"/>
      <c r="P325" s="310"/>
      <c r="Q325" s="324"/>
      <c r="R325" s="310"/>
      <c r="S325" s="324"/>
      <c r="T325" s="324"/>
      <c r="U325" s="95"/>
      <c r="V325" s="95"/>
      <c r="W325" s="95"/>
      <c r="X325" s="95"/>
      <c r="Y325" s="95"/>
    </row>
    <row r="326" spans="1:25" s="97" customFormat="1" hidden="1" x14ac:dyDescent="0.2">
      <c r="A326" s="325">
        <v>106</v>
      </c>
      <c r="B326" s="314"/>
      <c r="C326" s="288"/>
      <c r="D326" s="326" t="e">
        <f>+VLOOKUP(B326,$A$691:$B$730,2,0)</f>
        <v>#N/A</v>
      </c>
      <c r="E326" s="327"/>
      <c r="F326" s="328" t="e">
        <f>IF(E326=$E$661,$F$661,IF(E326=$E$662,$F$662,IF(E326=$E$663,$F$663,IF(E326=$E$664,$F$664,IF(E326=$E$665,$F$665,IF(E326=$E$666,$F$666,IF(E326=$E$667,$F$667,IF(E326=$E$668,$F$668,IF(E326=$E$669,$F$669,IF(E326=$E$670,$F$670,IF(E326=VICERRECTORÍA_ACADÉMICA_,W937,IF(E326=PLANEACIÓN_,W939, IF(E326=IMPACTO,W938,IF(E326=VICERRECTORÍA_ADMINISTRATIVA_FINANCIERA_,W940,IF(E326=_VICERRECTORÍA_RESPONSABILIDAD_SOCIAL_Y_BIENESTAR_UNIVERSITARIO_,W941," ")))))))))))))))</f>
        <v>#VALUE!</v>
      </c>
      <c r="G326" s="305"/>
      <c r="H326" s="147"/>
      <c r="I326" s="280"/>
      <c r="J326" s="133"/>
      <c r="K326" s="305"/>
      <c r="L326" s="314"/>
      <c r="M326" s="305"/>
      <c r="N326" s="305"/>
      <c r="O326" s="147"/>
      <c r="P326" s="308"/>
      <c r="Q326" s="321">
        <f t="shared" ref="Q326" si="307">IF(P326="ALTA",5,IF(P326="MEDIO ALTA",4,IF(P326="MEDIA",3,IF(P326="MEDIO BAJA",2,IF(P326="BAJA",1,0)))))</f>
        <v>0</v>
      </c>
      <c r="R326" s="308"/>
      <c r="S326" s="321">
        <f t="shared" ref="S326" si="308">IF(R326="ALTO",5,IF(R326="MEDIO-ALTO",4,IF(R326="MEDIO",3,IF(R326="MEDIO-BAJO",2,IF(R326="BAJO",1,0)))))</f>
        <v>0</v>
      </c>
      <c r="T326" s="321">
        <f t="shared" ref="T326" si="309">S326*Q326</f>
        <v>0</v>
      </c>
      <c r="U326" s="95"/>
      <c r="V326" s="95"/>
      <c r="W326" s="95"/>
      <c r="X326" s="95"/>
      <c r="Y326" s="95"/>
    </row>
    <row r="327" spans="1:25" s="97" customFormat="1" hidden="1" x14ac:dyDescent="0.2">
      <c r="A327" s="325"/>
      <c r="B327" s="314"/>
      <c r="C327" s="288"/>
      <c r="D327" s="326"/>
      <c r="E327" s="327"/>
      <c r="F327" s="328"/>
      <c r="G327" s="305"/>
      <c r="H327" s="147"/>
      <c r="I327" s="280"/>
      <c r="J327" s="133"/>
      <c r="K327" s="305"/>
      <c r="L327" s="305"/>
      <c r="M327" s="305"/>
      <c r="N327" s="305"/>
      <c r="O327" s="147"/>
      <c r="P327" s="309"/>
      <c r="Q327" s="322"/>
      <c r="R327" s="309"/>
      <c r="S327" s="322"/>
      <c r="T327" s="322"/>
      <c r="U327" s="95"/>
      <c r="V327" s="95"/>
      <c r="W327" s="95"/>
      <c r="X327" s="95"/>
      <c r="Y327" s="95"/>
    </row>
    <row r="328" spans="1:25" s="97" customFormat="1" hidden="1" x14ac:dyDescent="0.2">
      <c r="A328" s="325"/>
      <c r="B328" s="314"/>
      <c r="C328" s="288"/>
      <c r="D328" s="326"/>
      <c r="E328" s="327"/>
      <c r="F328" s="328"/>
      <c r="G328" s="305"/>
      <c r="H328" s="147"/>
      <c r="I328" s="280"/>
      <c r="J328" s="133"/>
      <c r="K328" s="305"/>
      <c r="L328" s="305"/>
      <c r="M328" s="305"/>
      <c r="N328" s="305"/>
      <c r="O328" s="147"/>
      <c r="P328" s="310"/>
      <c r="Q328" s="324"/>
      <c r="R328" s="310"/>
      <c r="S328" s="324"/>
      <c r="T328" s="324"/>
      <c r="U328" s="95"/>
      <c r="V328" s="95"/>
      <c r="W328" s="95"/>
      <c r="X328" s="95"/>
      <c r="Y328" s="95"/>
    </row>
    <row r="329" spans="1:25" s="97" customFormat="1" hidden="1" x14ac:dyDescent="0.2">
      <c r="A329" s="325">
        <v>107</v>
      </c>
      <c r="B329" s="314"/>
      <c r="C329" s="288"/>
      <c r="D329" s="326" t="e">
        <f>+VLOOKUP(B329,$A$691:$B$730,2,0)</f>
        <v>#N/A</v>
      </c>
      <c r="E329" s="327"/>
      <c r="F329" s="328" t="e">
        <f>IF(E329=$E$661,$F$661,IF(E329=$E$662,$F$662,IF(E329=$E$663,$F$663,IF(E329=$E$664,$F$664,IF(E329=$E$665,$F$665,IF(E329=$E$666,$F$666,IF(E329=$E$667,$F$667,IF(E329=$E$668,$F$668,IF(E329=$E$669,$F$669,IF(E329=$E$670,$F$670,IF(E329=VICERRECTORÍA_ACADÉMICA_,W940,IF(E329=PLANEACIÓN_,W942, IF(E329=IMPACTO,W941,IF(E329=VICERRECTORÍA_ADMINISTRATIVA_FINANCIERA_,W943,IF(E329=_VICERRECTORÍA_RESPONSABILIDAD_SOCIAL_Y_BIENESTAR_UNIVERSITARIO_,W944," ")))))))))))))))</f>
        <v>#VALUE!</v>
      </c>
      <c r="G329" s="305"/>
      <c r="H329" s="147"/>
      <c r="I329" s="280"/>
      <c r="J329" s="133"/>
      <c r="K329" s="305"/>
      <c r="L329" s="314"/>
      <c r="M329" s="305"/>
      <c r="N329" s="305"/>
      <c r="O329" s="147"/>
      <c r="P329" s="308"/>
      <c r="Q329" s="321">
        <f t="shared" ref="Q329" si="310">IF(P329="ALTA",5,IF(P329="MEDIO ALTA",4,IF(P329="MEDIA",3,IF(P329="MEDIO BAJA",2,IF(P329="BAJA",1,0)))))</f>
        <v>0</v>
      </c>
      <c r="R329" s="308"/>
      <c r="S329" s="321">
        <f t="shared" ref="S329" si="311">IF(R329="ALTO",5,IF(R329="MEDIO-ALTO",4,IF(R329="MEDIO",3,IF(R329="MEDIO-BAJO",2,IF(R329="BAJO",1,0)))))</f>
        <v>0</v>
      </c>
      <c r="T329" s="321">
        <f t="shared" ref="T329" si="312">S329*Q329</f>
        <v>0</v>
      </c>
      <c r="U329" s="95"/>
      <c r="V329" s="95"/>
      <c r="W329" s="95"/>
      <c r="X329" s="95"/>
      <c r="Y329" s="95"/>
    </row>
    <row r="330" spans="1:25" s="97" customFormat="1" hidden="1" x14ac:dyDescent="0.2">
      <c r="A330" s="325"/>
      <c r="B330" s="314"/>
      <c r="C330" s="288"/>
      <c r="D330" s="326"/>
      <c r="E330" s="327"/>
      <c r="F330" s="328"/>
      <c r="G330" s="305"/>
      <c r="H330" s="147"/>
      <c r="I330" s="280"/>
      <c r="J330" s="133"/>
      <c r="K330" s="305"/>
      <c r="L330" s="305"/>
      <c r="M330" s="305"/>
      <c r="N330" s="305"/>
      <c r="O330" s="147"/>
      <c r="P330" s="309"/>
      <c r="Q330" s="322"/>
      <c r="R330" s="309"/>
      <c r="S330" s="322"/>
      <c r="T330" s="322"/>
      <c r="U330" s="95"/>
      <c r="V330" s="95"/>
      <c r="W330" s="95"/>
      <c r="X330" s="95"/>
      <c r="Y330" s="95"/>
    </row>
    <row r="331" spans="1:25" s="97" customFormat="1" hidden="1" x14ac:dyDescent="0.2">
      <c r="A331" s="325"/>
      <c r="B331" s="314"/>
      <c r="C331" s="288"/>
      <c r="D331" s="326"/>
      <c r="E331" s="327"/>
      <c r="F331" s="328"/>
      <c r="G331" s="305"/>
      <c r="H331" s="147"/>
      <c r="I331" s="280"/>
      <c r="J331" s="133"/>
      <c r="K331" s="305"/>
      <c r="L331" s="305"/>
      <c r="M331" s="305"/>
      <c r="N331" s="305"/>
      <c r="O331" s="147"/>
      <c r="P331" s="310"/>
      <c r="Q331" s="324"/>
      <c r="R331" s="310"/>
      <c r="S331" s="324"/>
      <c r="T331" s="324"/>
      <c r="U331" s="95"/>
      <c r="V331" s="95"/>
      <c r="W331" s="95"/>
      <c r="X331" s="95"/>
      <c r="Y331" s="95"/>
    </row>
    <row r="332" spans="1:25" s="97" customFormat="1" hidden="1" x14ac:dyDescent="0.2">
      <c r="A332" s="325">
        <v>108</v>
      </c>
      <c r="B332" s="314"/>
      <c r="C332" s="288"/>
      <c r="D332" s="326" t="e">
        <f>+VLOOKUP(B332,$A$691:$B$730,2,0)</f>
        <v>#N/A</v>
      </c>
      <c r="E332" s="327"/>
      <c r="F332" s="328" t="e">
        <f>IF(E332=$E$661,$F$661,IF(E332=$E$662,$F$662,IF(E332=$E$663,$F$663,IF(E332=$E$664,$F$664,IF(E332=$E$665,$F$665,IF(E332=$E$666,$F$666,IF(E332=$E$667,$F$667,IF(E332=$E$668,$F$668,IF(E332=$E$669,$F$669,IF(E332=$E$670,$F$670,IF(E332=VICERRECTORÍA_ACADÉMICA_,W943,IF(E332=PLANEACIÓN_,W945, IF(E332=IMPACTO,W944,IF(E332=VICERRECTORÍA_ADMINISTRATIVA_FINANCIERA_,W946,IF(E332=_VICERRECTORÍA_RESPONSABILIDAD_SOCIAL_Y_BIENESTAR_UNIVERSITARIO_,W947," ")))))))))))))))</f>
        <v>#VALUE!</v>
      </c>
      <c r="G332" s="305"/>
      <c r="H332" s="147"/>
      <c r="I332" s="280"/>
      <c r="J332" s="133"/>
      <c r="K332" s="305"/>
      <c r="L332" s="314"/>
      <c r="M332" s="305"/>
      <c r="N332" s="305"/>
      <c r="O332" s="147"/>
      <c r="P332" s="308"/>
      <c r="Q332" s="321">
        <f t="shared" ref="Q332" si="313">IF(P332="ALTA",5,IF(P332="MEDIO ALTA",4,IF(P332="MEDIA",3,IF(P332="MEDIO BAJA",2,IF(P332="BAJA",1,0)))))</f>
        <v>0</v>
      </c>
      <c r="R332" s="308"/>
      <c r="S332" s="321">
        <f t="shared" ref="S332" si="314">IF(R332="ALTO",5,IF(R332="MEDIO-ALTO",4,IF(R332="MEDIO",3,IF(R332="MEDIO-BAJO",2,IF(R332="BAJO",1,0)))))</f>
        <v>0</v>
      </c>
      <c r="T332" s="321">
        <f t="shared" ref="T332" si="315">S332*Q332</f>
        <v>0</v>
      </c>
      <c r="U332" s="95"/>
      <c r="V332" s="95"/>
      <c r="W332" s="95"/>
      <c r="X332" s="95"/>
      <c r="Y332" s="95"/>
    </row>
    <row r="333" spans="1:25" s="97" customFormat="1" hidden="1" x14ac:dyDescent="0.2">
      <c r="A333" s="325"/>
      <c r="B333" s="314"/>
      <c r="C333" s="288"/>
      <c r="D333" s="326"/>
      <c r="E333" s="327"/>
      <c r="F333" s="328"/>
      <c r="G333" s="305"/>
      <c r="H333" s="147"/>
      <c r="I333" s="280"/>
      <c r="J333" s="133"/>
      <c r="K333" s="305"/>
      <c r="L333" s="305"/>
      <c r="M333" s="305"/>
      <c r="N333" s="305"/>
      <c r="O333" s="147"/>
      <c r="P333" s="309"/>
      <c r="Q333" s="322"/>
      <c r="R333" s="309"/>
      <c r="S333" s="322"/>
      <c r="T333" s="322"/>
      <c r="U333" s="95"/>
      <c r="V333" s="95"/>
      <c r="W333" s="95"/>
      <c r="X333" s="95"/>
      <c r="Y333" s="95"/>
    </row>
    <row r="334" spans="1:25" s="97" customFormat="1" hidden="1" x14ac:dyDescent="0.2">
      <c r="A334" s="325"/>
      <c r="B334" s="314"/>
      <c r="C334" s="288"/>
      <c r="D334" s="326"/>
      <c r="E334" s="327"/>
      <c r="F334" s="328"/>
      <c r="G334" s="305"/>
      <c r="H334" s="147"/>
      <c r="I334" s="280"/>
      <c r="J334" s="133"/>
      <c r="K334" s="305"/>
      <c r="L334" s="305"/>
      <c r="M334" s="305"/>
      <c r="N334" s="305"/>
      <c r="O334" s="147"/>
      <c r="P334" s="310"/>
      <c r="Q334" s="324"/>
      <c r="R334" s="310"/>
      <c r="S334" s="324"/>
      <c r="T334" s="324"/>
      <c r="U334" s="95"/>
      <c r="V334" s="95"/>
      <c r="W334" s="95"/>
      <c r="X334" s="95"/>
      <c r="Y334" s="95"/>
    </row>
    <row r="335" spans="1:25" s="97" customFormat="1" hidden="1" x14ac:dyDescent="0.2">
      <c r="A335" s="325">
        <v>109</v>
      </c>
      <c r="B335" s="314"/>
      <c r="C335" s="288"/>
      <c r="D335" s="326" t="e">
        <f>+VLOOKUP(B335,$A$691:$B$730,2,0)</f>
        <v>#N/A</v>
      </c>
      <c r="E335" s="327"/>
      <c r="F335" s="328" t="e">
        <f>IF(E335=$E$661,$F$661,IF(E335=$E$662,$F$662,IF(E335=$E$663,$F$663,IF(E335=$E$664,$F$664,IF(E335=$E$665,$F$665,IF(E335=$E$666,$F$666,IF(E335=$E$667,$F$667,IF(E335=$E$668,$F$668,IF(E335=$E$669,$F$669,IF(E335=$E$670,$F$670,IF(E335=VICERRECTORÍA_ACADÉMICA_,W946,IF(E335=PLANEACIÓN_,W948, IF(E335=IMPACTO,W947,IF(E335=VICERRECTORÍA_ADMINISTRATIVA_FINANCIERA_,W949,IF(E335=_VICERRECTORÍA_RESPONSABILIDAD_SOCIAL_Y_BIENESTAR_UNIVERSITARIO_,W950," ")))))))))))))))</f>
        <v>#VALUE!</v>
      </c>
      <c r="G335" s="305"/>
      <c r="H335" s="147"/>
      <c r="I335" s="280"/>
      <c r="J335" s="133"/>
      <c r="K335" s="305"/>
      <c r="L335" s="314"/>
      <c r="M335" s="305"/>
      <c r="N335" s="305"/>
      <c r="O335" s="147"/>
      <c r="P335" s="308"/>
      <c r="Q335" s="321">
        <f t="shared" ref="Q335" si="316">IF(P335="ALTA",5,IF(P335="MEDIO ALTA",4,IF(P335="MEDIA",3,IF(P335="MEDIO BAJA",2,IF(P335="BAJA",1,0)))))</f>
        <v>0</v>
      </c>
      <c r="R335" s="308"/>
      <c r="S335" s="321">
        <f t="shared" ref="S335" si="317">IF(R335="ALTO",5,IF(R335="MEDIO-ALTO",4,IF(R335="MEDIO",3,IF(R335="MEDIO-BAJO",2,IF(R335="BAJO",1,0)))))</f>
        <v>0</v>
      </c>
      <c r="T335" s="321">
        <f t="shared" ref="T335" si="318">S335*Q335</f>
        <v>0</v>
      </c>
      <c r="U335" s="95"/>
      <c r="V335" s="95"/>
      <c r="W335" s="95"/>
      <c r="X335" s="95"/>
      <c r="Y335" s="95"/>
    </row>
    <row r="336" spans="1:25" s="97" customFormat="1" hidden="1" x14ac:dyDescent="0.2">
      <c r="A336" s="325"/>
      <c r="B336" s="314"/>
      <c r="C336" s="288"/>
      <c r="D336" s="326"/>
      <c r="E336" s="327"/>
      <c r="F336" s="328"/>
      <c r="G336" s="305"/>
      <c r="H336" s="147"/>
      <c r="I336" s="280"/>
      <c r="J336" s="133"/>
      <c r="K336" s="305"/>
      <c r="L336" s="305"/>
      <c r="M336" s="305"/>
      <c r="N336" s="305"/>
      <c r="O336" s="147"/>
      <c r="P336" s="309"/>
      <c r="Q336" s="322"/>
      <c r="R336" s="309"/>
      <c r="S336" s="322"/>
      <c r="T336" s="322"/>
      <c r="U336" s="95"/>
      <c r="V336" s="95"/>
      <c r="W336" s="95"/>
      <c r="X336" s="95"/>
      <c r="Y336" s="95"/>
    </row>
    <row r="337" spans="1:25" s="97" customFormat="1" hidden="1" x14ac:dyDescent="0.2">
      <c r="A337" s="325"/>
      <c r="B337" s="314"/>
      <c r="C337" s="288"/>
      <c r="D337" s="326"/>
      <c r="E337" s="327"/>
      <c r="F337" s="328"/>
      <c r="G337" s="305"/>
      <c r="H337" s="147"/>
      <c r="I337" s="280"/>
      <c r="J337" s="133"/>
      <c r="K337" s="305"/>
      <c r="L337" s="305"/>
      <c r="M337" s="305"/>
      <c r="N337" s="305"/>
      <c r="O337" s="147"/>
      <c r="P337" s="310"/>
      <c r="Q337" s="324"/>
      <c r="R337" s="310"/>
      <c r="S337" s="324"/>
      <c r="T337" s="324"/>
      <c r="U337" s="95"/>
      <c r="V337" s="95"/>
      <c r="W337" s="95"/>
      <c r="X337" s="95"/>
      <c r="Y337" s="95"/>
    </row>
    <row r="338" spans="1:25" s="97" customFormat="1" hidden="1" x14ac:dyDescent="0.2">
      <c r="A338" s="325">
        <v>110</v>
      </c>
      <c r="B338" s="314"/>
      <c r="C338" s="288"/>
      <c r="D338" s="326" t="e">
        <f>+VLOOKUP(B338,$A$691:$B$730,2,0)</f>
        <v>#N/A</v>
      </c>
      <c r="E338" s="327"/>
      <c r="F338" s="328" t="e">
        <f>IF(E338=$E$661,$F$661,IF(E338=$E$662,$F$662,IF(E338=$E$663,$F$663,IF(E338=$E$664,$F$664,IF(E338=$E$665,$F$665,IF(E338=$E$666,$F$666,IF(E338=$E$667,$F$667,IF(E338=$E$668,$F$668,IF(E338=$E$669,$F$669,IF(E338=$E$670,$F$670,IF(E338=VICERRECTORÍA_ACADÉMICA_,W949,IF(E338=PLANEACIÓN_,W951, IF(E338=IMPACTO,W950,IF(E338=VICERRECTORÍA_ADMINISTRATIVA_FINANCIERA_,W952,IF(E338=_VICERRECTORÍA_RESPONSABILIDAD_SOCIAL_Y_BIENESTAR_UNIVERSITARIO_,W953," ")))))))))))))))</f>
        <v>#VALUE!</v>
      </c>
      <c r="G338" s="305"/>
      <c r="H338" s="147"/>
      <c r="I338" s="280"/>
      <c r="J338" s="133"/>
      <c r="K338" s="305"/>
      <c r="L338" s="314"/>
      <c r="M338" s="305"/>
      <c r="N338" s="305"/>
      <c r="O338" s="147"/>
      <c r="P338" s="308"/>
      <c r="Q338" s="321">
        <f t="shared" ref="Q338" si="319">IF(P338="ALTA",5,IF(P338="MEDIO ALTA",4,IF(P338="MEDIA",3,IF(P338="MEDIO BAJA",2,IF(P338="BAJA",1,0)))))</f>
        <v>0</v>
      </c>
      <c r="R338" s="308"/>
      <c r="S338" s="321">
        <f t="shared" ref="S338" si="320">IF(R338="ALTO",5,IF(R338="MEDIO-ALTO",4,IF(R338="MEDIO",3,IF(R338="MEDIO-BAJO",2,IF(R338="BAJO",1,0)))))</f>
        <v>0</v>
      </c>
      <c r="T338" s="321">
        <f t="shared" ref="T338" si="321">S338*Q338</f>
        <v>0</v>
      </c>
      <c r="U338" s="95"/>
      <c r="V338" s="95"/>
      <c r="W338" s="95"/>
      <c r="X338" s="95"/>
      <c r="Y338" s="95"/>
    </row>
    <row r="339" spans="1:25" s="97" customFormat="1" hidden="1" x14ac:dyDescent="0.2">
      <c r="A339" s="325"/>
      <c r="B339" s="314"/>
      <c r="C339" s="288"/>
      <c r="D339" s="326"/>
      <c r="E339" s="327"/>
      <c r="F339" s="328"/>
      <c r="G339" s="305"/>
      <c r="H339" s="147"/>
      <c r="I339" s="280"/>
      <c r="J339" s="133"/>
      <c r="K339" s="305"/>
      <c r="L339" s="305"/>
      <c r="M339" s="305"/>
      <c r="N339" s="305"/>
      <c r="O339" s="147"/>
      <c r="P339" s="309"/>
      <c r="Q339" s="322"/>
      <c r="R339" s="309"/>
      <c r="S339" s="322"/>
      <c r="T339" s="322"/>
      <c r="U339" s="95"/>
      <c r="V339" s="95"/>
      <c r="W339" s="95"/>
      <c r="X339" s="95"/>
      <c r="Y339" s="95"/>
    </row>
    <row r="340" spans="1:25" s="97" customFormat="1" hidden="1" x14ac:dyDescent="0.2">
      <c r="A340" s="325"/>
      <c r="B340" s="314"/>
      <c r="C340" s="288"/>
      <c r="D340" s="326"/>
      <c r="E340" s="327"/>
      <c r="F340" s="328"/>
      <c r="G340" s="305"/>
      <c r="H340" s="147"/>
      <c r="I340" s="280"/>
      <c r="J340" s="133"/>
      <c r="K340" s="305"/>
      <c r="L340" s="305"/>
      <c r="M340" s="305"/>
      <c r="N340" s="305"/>
      <c r="O340" s="147"/>
      <c r="P340" s="310"/>
      <c r="Q340" s="324"/>
      <c r="R340" s="310"/>
      <c r="S340" s="324"/>
      <c r="T340" s="324"/>
      <c r="U340" s="95"/>
      <c r="V340" s="95"/>
      <c r="W340" s="95"/>
      <c r="X340" s="95"/>
      <c r="Y340" s="95"/>
    </row>
    <row r="341" spans="1:25" s="97" customFormat="1" hidden="1" x14ac:dyDescent="0.2">
      <c r="A341" s="325">
        <v>111</v>
      </c>
      <c r="B341" s="314"/>
      <c r="C341" s="288"/>
      <c r="D341" s="326" t="e">
        <f>+VLOOKUP(B341,$A$691:$B$730,2,0)</f>
        <v>#N/A</v>
      </c>
      <c r="E341" s="327"/>
      <c r="F341" s="328" t="e">
        <f>IF(E341=$E$661,$F$661,IF(E341=$E$662,$F$662,IF(E341=$E$663,$F$663,IF(E341=$E$664,$F$664,IF(E341=$E$665,$F$665,IF(E341=$E$666,$F$666,IF(E341=$E$667,$F$667,IF(E341=$E$668,$F$668,IF(E341=$E$669,$F$669,IF(E341=$E$670,$F$670,IF(E341=VICERRECTORÍA_ACADÉMICA_,W952,IF(E341=PLANEACIÓN_,W954, IF(E341=IMPACTO,W953,IF(E341=VICERRECTORÍA_ADMINISTRATIVA_FINANCIERA_,W955,IF(E341=_VICERRECTORÍA_RESPONSABILIDAD_SOCIAL_Y_BIENESTAR_UNIVERSITARIO_,W956," ")))))))))))))))</f>
        <v>#VALUE!</v>
      </c>
      <c r="G341" s="305"/>
      <c r="H341" s="147"/>
      <c r="I341" s="280"/>
      <c r="J341" s="133"/>
      <c r="K341" s="305"/>
      <c r="L341" s="314"/>
      <c r="M341" s="305"/>
      <c r="N341" s="305"/>
      <c r="O341" s="147"/>
      <c r="P341" s="308"/>
      <c r="Q341" s="321">
        <f t="shared" ref="Q341" si="322">IF(P341="ALTA",5,IF(P341="MEDIO ALTA",4,IF(P341="MEDIA",3,IF(P341="MEDIO BAJA",2,IF(P341="BAJA",1,0)))))</f>
        <v>0</v>
      </c>
      <c r="R341" s="308"/>
      <c r="S341" s="321">
        <f t="shared" ref="S341" si="323">IF(R341="ALTO",5,IF(R341="MEDIO-ALTO",4,IF(R341="MEDIO",3,IF(R341="MEDIO-BAJO",2,IF(R341="BAJO",1,0)))))</f>
        <v>0</v>
      </c>
      <c r="T341" s="321">
        <f t="shared" ref="T341" si="324">S341*Q341</f>
        <v>0</v>
      </c>
      <c r="U341" s="95"/>
      <c r="V341" s="95"/>
      <c r="W341" s="95"/>
      <c r="X341" s="95"/>
      <c r="Y341" s="95"/>
    </row>
    <row r="342" spans="1:25" s="97" customFormat="1" hidden="1" x14ac:dyDescent="0.2">
      <c r="A342" s="325"/>
      <c r="B342" s="314"/>
      <c r="C342" s="288"/>
      <c r="D342" s="326"/>
      <c r="E342" s="327"/>
      <c r="F342" s="328"/>
      <c r="G342" s="305"/>
      <c r="H342" s="147"/>
      <c r="I342" s="280"/>
      <c r="J342" s="133"/>
      <c r="K342" s="305"/>
      <c r="L342" s="305"/>
      <c r="M342" s="305"/>
      <c r="N342" s="305"/>
      <c r="O342" s="147"/>
      <c r="P342" s="309"/>
      <c r="Q342" s="322"/>
      <c r="R342" s="309"/>
      <c r="S342" s="322"/>
      <c r="T342" s="322"/>
      <c r="U342" s="95"/>
      <c r="V342" s="95"/>
      <c r="W342" s="95"/>
      <c r="X342" s="95"/>
      <c r="Y342" s="95"/>
    </row>
    <row r="343" spans="1:25" s="97" customFormat="1" hidden="1" x14ac:dyDescent="0.2">
      <c r="A343" s="325"/>
      <c r="B343" s="314"/>
      <c r="C343" s="288"/>
      <c r="D343" s="326"/>
      <c r="E343" s="327"/>
      <c r="F343" s="328"/>
      <c r="G343" s="305"/>
      <c r="H343" s="147"/>
      <c r="I343" s="280"/>
      <c r="J343" s="133"/>
      <c r="K343" s="305"/>
      <c r="L343" s="305"/>
      <c r="M343" s="305"/>
      <c r="N343" s="305"/>
      <c r="O343" s="147"/>
      <c r="P343" s="310"/>
      <c r="Q343" s="324"/>
      <c r="R343" s="310"/>
      <c r="S343" s="324"/>
      <c r="T343" s="324"/>
      <c r="U343" s="95"/>
      <c r="V343" s="95"/>
      <c r="W343" s="95"/>
      <c r="X343" s="95"/>
      <c r="Y343" s="95"/>
    </row>
    <row r="344" spans="1:25" s="97" customFormat="1" hidden="1" x14ac:dyDescent="0.2">
      <c r="A344" s="325">
        <v>112</v>
      </c>
      <c r="B344" s="314"/>
      <c r="C344" s="288"/>
      <c r="D344" s="326" t="e">
        <f>+VLOOKUP(B344,$A$691:$B$730,2,0)</f>
        <v>#N/A</v>
      </c>
      <c r="E344" s="327"/>
      <c r="F344" s="328" t="e">
        <f>IF(E344=$E$661,$F$661,IF(E344=$E$662,$F$662,IF(E344=$E$663,$F$663,IF(E344=$E$664,$F$664,IF(E344=$E$665,$F$665,IF(E344=$E$666,$F$666,IF(E344=$E$667,$F$667,IF(E344=$E$668,$F$668,IF(E344=$E$669,$F$669,IF(E344=$E$670,$F$670,IF(E344=VICERRECTORÍA_ACADÉMICA_,W955,IF(E344=PLANEACIÓN_,W957, IF(E344=IMPACTO,W956,IF(E344=VICERRECTORÍA_ADMINISTRATIVA_FINANCIERA_,W958,IF(E344=_VICERRECTORÍA_RESPONSABILIDAD_SOCIAL_Y_BIENESTAR_UNIVERSITARIO_,W959," ")))))))))))))))</f>
        <v>#VALUE!</v>
      </c>
      <c r="G344" s="305"/>
      <c r="H344" s="147"/>
      <c r="I344" s="280"/>
      <c r="J344" s="133"/>
      <c r="K344" s="305"/>
      <c r="L344" s="314"/>
      <c r="M344" s="305"/>
      <c r="N344" s="305"/>
      <c r="O344" s="147"/>
      <c r="P344" s="308"/>
      <c r="Q344" s="321">
        <f t="shared" ref="Q344" si="325">IF(P344="ALTA",5,IF(P344="MEDIO ALTA",4,IF(P344="MEDIA",3,IF(P344="MEDIO BAJA",2,IF(P344="BAJA",1,0)))))</f>
        <v>0</v>
      </c>
      <c r="R344" s="308"/>
      <c r="S344" s="321">
        <f t="shared" ref="S344" si="326">IF(R344="ALTO",5,IF(R344="MEDIO-ALTO",4,IF(R344="MEDIO",3,IF(R344="MEDIO-BAJO",2,IF(R344="BAJO",1,0)))))</f>
        <v>0</v>
      </c>
      <c r="T344" s="321">
        <f t="shared" ref="T344" si="327">S344*Q344</f>
        <v>0</v>
      </c>
      <c r="U344" s="95"/>
      <c r="V344" s="95"/>
      <c r="W344" s="95"/>
      <c r="X344" s="95"/>
      <c r="Y344" s="95"/>
    </row>
    <row r="345" spans="1:25" s="97" customFormat="1" hidden="1" x14ac:dyDescent="0.2">
      <c r="A345" s="325"/>
      <c r="B345" s="314"/>
      <c r="C345" s="288"/>
      <c r="D345" s="326"/>
      <c r="E345" s="327"/>
      <c r="F345" s="328"/>
      <c r="G345" s="305"/>
      <c r="H345" s="147"/>
      <c r="I345" s="280"/>
      <c r="J345" s="133"/>
      <c r="K345" s="305"/>
      <c r="L345" s="305"/>
      <c r="M345" s="305"/>
      <c r="N345" s="305"/>
      <c r="O345" s="147"/>
      <c r="P345" s="309"/>
      <c r="Q345" s="322"/>
      <c r="R345" s="309"/>
      <c r="S345" s="322"/>
      <c r="T345" s="322"/>
      <c r="U345" s="95"/>
      <c r="V345" s="95"/>
      <c r="W345" s="95"/>
      <c r="X345" s="95"/>
      <c r="Y345" s="95"/>
    </row>
    <row r="346" spans="1:25" s="97" customFormat="1" hidden="1" x14ac:dyDescent="0.2">
      <c r="A346" s="325"/>
      <c r="B346" s="314"/>
      <c r="C346" s="288"/>
      <c r="D346" s="326"/>
      <c r="E346" s="327"/>
      <c r="F346" s="328"/>
      <c r="G346" s="305"/>
      <c r="H346" s="147"/>
      <c r="I346" s="280"/>
      <c r="J346" s="133"/>
      <c r="K346" s="305"/>
      <c r="L346" s="305"/>
      <c r="M346" s="305"/>
      <c r="N346" s="305"/>
      <c r="O346" s="147"/>
      <c r="P346" s="310"/>
      <c r="Q346" s="324"/>
      <c r="R346" s="310"/>
      <c r="S346" s="324"/>
      <c r="T346" s="324"/>
      <c r="U346" s="95"/>
      <c r="V346" s="95"/>
      <c r="W346" s="95"/>
      <c r="X346" s="95"/>
      <c r="Y346" s="95"/>
    </row>
    <row r="347" spans="1:25" s="97" customFormat="1" hidden="1" x14ac:dyDescent="0.2">
      <c r="A347" s="325">
        <v>113</v>
      </c>
      <c r="B347" s="314"/>
      <c r="C347" s="288"/>
      <c r="D347" s="326" t="e">
        <f>+VLOOKUP(B347,$A$691:$B$730,2,0)</f>
        <v>#N/A</v>
      </c>
      <c r="E347" s="327"/>
      <c r="F347" s="328" t="e">
        <f>IF(E347=$E$661,$F$661,IF(E347=$E$662,$F$662,IF(E347=$E$663,$F$663,IF(E347=$E$664,$F$664,IF(E347=$E$665,$F$665,IF(E347=$E$666,$F$666,IF(E347=$E$667,$F$667,IF(E347=$E$668,$F$668,IF(E347=$E$669,$F$669,IF(E347=$E$670,$F$670,IF(E347=VICERRECTORÍA_ACADÉMICA_,W958,IF(E347=PLANEACIÓN_,W960, IF(E347=IMPACTO,W959,IF(E347=VICERRECTORÍA_ADMINISTRATIVA_FINANCIERA_,W961,IF(E347=_VICERRECTORÍA_RESPONSABILIDAD_SOCIAL_Y_BIENESTAR_UNIVERSITARIO_,W962," ")))))))))))))))</f>
        <v>#VALUE!</v>
      </c>
      <c r="G347" s="305"/>
      <c r="H347" s="147"/>
      <c r="I347" s="280"/>
      <c r="J347" s="133"/>
      <c r="K347" s="305"/>
      <c r="L347" s="314"/>
      <c r="M347" s="305"/>
      <c r="N347" s="305"/>
      <c r="O347" s="147"/>
      <c r="P347" s="308"/>
      <c r="Q347" s="321">
        <f t="shared" ref="Q347" si="328">IF(P347="ALTA",5,IF(P347="MEDIO ALTA",4,IF(P347="MEDIA",3,IF(P347="MEDIO BAJA",2,IF(P347="BAJA",1,0)))))</f>
        <v>0</v>
      </c>
      <c r="R347" s="308"/>
      <c r="S347" s="321">
        <f t="shared" ref="S347" si="329">IF(R347="ALTO",5,IF(R347="MEDIO-ALTO",4,IF(R347="MEDIO",3,IF(R347="MEDIO-BAJO",2,IF(R347="BAJO",1,0)))))</f>
        <v>0</v>
      </c>
      <c r="T347" s="321">
        <f t="shared" ref="T347" si="330">S347*Q347</f>
        <v>0</v>
      </c>
      <c r="U347" s="95"/>
      <c r="V347" s="95"/>
      <c r="W347" s="95"/>
      <c r="X347" s="95"/>
      <c r="Y347" s="95"/>
    </row>
    <row r="348" spans="1:25" s="97" customFormat="1" hidden="1" x14ac:dyDescent="0.2">
      <c r="A348" s="325"/>
      <c r="B348" s="314"/>
      <c r="C348" s="288"/>
      <c r="D348" s="326"/>
      <c r="E348" s="327"/>
      <c r="F348" s="328"/>
      <c r="G348" s="305"/>
      <c r="H348" s="147"/>
      <c r="I348" s="280"/>
      <c r="J348" s="133"/>
      <c r="K348" s="305"/>
      <c r="L348" s="305"/>
      <c r="M348" s="305"/>
      <c r="N348" s="305"/>
      <c r="O348" s="147"/>
      <c r="P348" s="309"/>
      <c r="Q348" s="322"/>
      <c r="R348" s="309"/>
      <c r="S348" s="322"/>
      <c r="T348" s="322"/>
      <c r="U348" s="95"/>
      <c r="V348" s="95"/>
      <c r="W348" s="95"/>
      <c r="X348" s="95"/>
      <c r="Y348" s="95"/>
    </row>
    <row r="349" spans="1:25" s="97" customFormat="1" hidden="1" x14ac:dyDescent="0.2">
      <c r="A349" s="325"/>
      <c r="B349" s="314"/>
      <c r="C349" s="288"/>
      <c r="D349" s="326"/>
      <c r="E349" s="327"/>
      <c r="F349" s="328"/>
      <c r="G349" s="305"/>
      <c r="H349" s="147"/>
      <c r="I349" s="280"/>
      <c r="J349" s="133"/>
      <c r="K349" s="305"/>
      <c r="L349" s="305"/>
      <c r="M349" s="305"/>
      <c r="N349" s="305"/>
      <c r="O349" s="147"/>
      <c r="P349" s="310"/>
      <c r="Q349" s="324"/>
      <c r="R349" s="310"/>
      <c r="S349" s="324"/>
      <c r="T349" s="324"/>
      <c r="U349" s="95"/>
      <c r="V349" s="95"/>
      <c r="W349" s="95"/>
      <c r="X349" s="95"/>
      <c r="Y349" s="95"/>
    </row>
    <row r="350" spans="1:25" s="97" customFormat="1" hidden="1" x14ac:dyDescent="0.2">
      <c r="A350" s="325">
        <v>114</v>
      </c>
      <c r="B350" s="314"/>
      <c r="C350" s="288"/>
      <c r="D350" s="326" t="e">
        <f>+VLOOKUP(B350,$A$691:$B$730,2,0)</f>
        <v>#N/A</v>
      </c>
      <c r="E350" s="327"/>
      <c r="F350" s="328" t="e">
        <f>IF(E350=$E$661,$F$661,IF(E350=$E$662,$F$662,IF(E350=$E$663,$F$663,IF(E350=$E$664,$F$664,IF(E350=$E$665,$F$665,IF(E350=$E$666,$F$666,IF(E350=$E$667,$F$667,IF(E350=$E$668,$F$668,IF(E350=$E$669,$F$669,IF(E350=$E$670,$F$670,IF(E350=VICERRECTORÍA_ACADÉMICA_,W961,IF(E350=PLANEACIÓN_,W963, IF(E350=IMPACTO,W962,IF(E350=VICERRECTORÍA_ADMINISTRATIVA_FINANCIERA_,W964,IF(E350=_VICERRECTORÍA_RESPONSABILIDAD_SOCIAL_Y_BIENESTAR_UNIVERSITARIO_,W965," ")))))))))))))))</f>
        <v>#VALUE!</v>
      </c>
      <c r="G350" s="305"/>
      <c r="H350" s="147"/>
      <c r="I350" s="280"/>
      <c r="J350" s="133"/>
      <c r="K350" s="305"/>
      <c r="L350" s="314"/>
      <c r="M350" s="305"/>
      <c r="N350" s="305"/>
      <c r="O350" s="147"/>
      <c r="P350" s="308"/>
      <c r="Q350" s="321">
        <f t="shared" ref="Q350" si="331">IF(P350="ALTA",5,IF(P350="MEDIO ALTA",4,IF(P350="MEDIA",3,IF(P350="MEDIO BAJA",2,IF(P350="BAJA",1,0)))))</f>
        <v>0</v>
      </c>
      <c r="R350" s="308"/>
      <c r="S350" s="321">
        <f t="shared" ref="S350" si="332">IF(R350="ALTO",5,IF(R350="MEDIO-ALTO",4,IF(R350="MEDIO",3,IF(R350="MEDIO-BAJO",2,IF(R350="BAJO",1,0)))))</f>
        <v>0</v>
      </c>
      <c r="T350" s="321">
        <f t="shared" ref="T350" si="333">S350*Q350</f>
        <v>0</v>
      </c>
      <c r="U350" s="95"/>
      <c r="V350" s="95"/>
      <c r="W350" s="95"/>
      <c r="X350" s="95"/>
      <c r="Y350" s="95"/>
    </row>
    <row r="351" spans="1:25" s="97" customFormat="1" hidden="1" x14ac:dyDescent="0.2">
      <c r="A351" s="325"/>
      <c r="B351" s="314"/>
      <c r="C351" s="288"/>
      <c r="D351" s="326"/>
      <c r="E351" s="327"/>
      <c r="F351" s="328"/>
      <c r="G351" s="305"/>
      <c r="H351" s="147"/>
      <c r="I351" s="280"/>
      <c r="J351" s="133"/>
      <c r="K351" s="305"/>
      <c r="L351" s="305"/>
      <c r="M351" s="305"/>
      <c r="N351" s="305"/>
      <c r="O351" s="147"/>
      <c r="P351" s="309"/>
      <c r="Q351" s="322"/>
      <c r="R351" s="309"/>
      <c r="S351" s="322"/>
      <c r="T351" s="322"/>
      <c r="U351" s="95"/>
      <c r="V351" s="95"/>
      <c r="W351" s="95"/>
      <c r="X351" s="95"/>
      <c r="Y351" s="95"/>
    </row>
    <row r="352" spans="1:25" s="97" customFormat="1" hidden="1" x14ac:dyDescent="0.2">
      <c r="A352" s="325"/>
      <c r="B352" s="314"/>
      <c r="C352" s="288"/>
      <c r="D352" s="326"/>
      <c r="E352" s="327"/>
      <c r="F352" s="328"/>
      <c r="G352" s="305"/>
      <c r="H352" s="147"/>
      <c r="I352" s="280"/>
      <c r="J352" s="133"/>
      <c r="K352" s="305"/>
      <c r="L352" s="305"/>
      <c r="M352" s="305"/>
      <c r="N352" s="305"/>
      <c r="O352" s="147"/>
      <c r="P352" s="310"/>
      <c r="Q352" s="324"/>
      <c r="R352" s="310"/>
      <c r="S352" s="324"/>
      <c r="T352" s="324"/>
      <c r="U352" s="95"/>
      <c r="V352" s="95"/>
      <c r="W352" s="95"/>
      <c r="X352" s="95"/>
      <c r="Y352" s="95"/>
    </row>
    <row r="353" spans="1:25" s="97" customFormat="1" hidden="1" x14ac:dyDescent="0.2">
      <c r="A353" s="325">
        <v>115</v>
      </c>
      <c r="B353" s="314"/>
      <c r="C353" s="288"/>
      <c r="D353" s="326" t="e">
        <f>+VLOOKUP(B353,$A$691:$B$730,2,0)</f>
        <v>#N/A</v>
      </c>
      <c r="E353" s="327"/>
      <c r="F353" s="328" t="e">
        <f>IF(E353=$E$661,$F$661,IF(E353=$E$662,$F$662,IF(E353=$E$663,$F$663,IF(E353=$E$664,$F$664,IF(E353=$E$665,$F$665,IF(E353=$E$666,$F$666,IF(E353=$E$667,$F$667,IF(E353=$E$668,$F$668,IF(E353=$E$669,$F$669,IF(E353=$E$670,$F$670,IF(E353=VICERRECTORÍA_ACADÉMICA_,W964,IF(E353=PLANEACIÓN_,W966, IF(E353=IMPACTO,W965,IF(E353=VICERRECTORÍA_ADMINISTRATIVA_FINANCIERA_,W967,IF(E353=_VICERRECTORÍA_RESPONSABILIDAD_SOCIAL_Y_BIENESTAR_UNIVERSITARIO_,W968," ")))))))))))))))</f>
        <v>#VALUE!</v>
      </c>
      <c r="G353" s="305"/>
      <c r="H353" s="147"/>
      <c r="I353" s="280"/>
      <c r="J353" s="133"/>
      <c r="K353" s="305"/>
      <c r="L353" s="314"/>
      <c r="M353" s="305"/>
      <c r="N353" s="305"/>
      <c r="O353" s="147"/>
      <c r="P353" s="308"/>
      <c r="Q353" s="321">
        <f t="shared" ref="Q353" si="334">IF(P353="ALTA",5,IF(P353="MEDIO ALTA",4,IF(P353="MEDIA",3,IF(P353="MEDIO BAJA",2,IF(P353="BAJA",1,0)))))</f>
        <v>0</v>
      </c>
      <c r="R353" s="308"/>
      <c r="S353" s="321">
        <f t="shared" ref="S353" si="335">IF(R353="ALTO",5,IF(R353="MEDIO-ALTO",4,IF(R353="MEDIO",3,IF(R353="MEDIO-BAJO",2,IF(R353="BAJO",1,0)))))</f>
        <v>0</v>
      </c>
      <c r="T353" s="321">
        <f t="shared" ref="T353" si="336">S353*Q353</f>
        <v>0</v>
      </c>
      <c r="U353" s="95"/>
      <c r="V353" s="95"/>
      <c r="W353" s="95"/>
      <c r="X353" s="95"/>
      <c r="Y353" s="95"/>
    </row>
    <row r="354" spans="1:25" s="97" customFormat="1" hidden="1" x14ac:dyDescent="0.2">
      <c r="A354" s="325"/>
      <c r="B354" s="314"/>
      <c r="C354" s="288"/>
      <c r="D354" s="326"/>
      <c r="E354" s="327"/>
      <c r="F354" s="328"/>
      <c r="G354" s="305"/>
      <c r="H354" s="147"/>
      <c r="I354" s="280"/>
      <c r="J354" s="133"/>
      <c r="K354" s="305"/>
      <c r="L354" s="305"/>
      <c r="M354" s="305"/>
      <c r="N354" s="305"/>
      <c r="O354" s="147"/>
      <c r="P354" s="309"/>
      <c r="Q354" s="322"/>
      <c r="R354" s="309"/>
      <c r="S354" s="322"/>
      <c r="T354" s="322"/>
      <c r="U354" s="95"/>
      <c r="V354" s="95"/>
      <c r="W354" s="95"/>
      <c r="X354" s="95"/>
      <c r="Y354" s="95"/>
    </row>
    <row r="355" spans="1:25" s="97" customFormat="1" hidden="1" x14ac:dyDescent="0.2">
      <c r="A355" s="325"/>
      <c r="B355" s="314"/>
      <c r="C355" s="288"/>
      <c r="D355" s="326"/>
      <c r="E355" s="327"/>
      <c r="F355" s="328"/>
      <c r="G355" s="305"/>
      <c r="H355" s="147"/>
      <c r="I355" s="280"/>
      <c r="J355" s="133"/>
      <c r="K355" s="305"/>
      <c r="L355" s="305"/>
      <c r="M355" s="305"/>
      <c r="N355" s="305"/>
      <c r="O355" s="147"/>
      <c r="P355" s="310"/>
      <c r="Q355" s="324"/>
      <c r="R355" s="310"/>
      <c r="S355" s="324"/>
      <c r="T355" s="324"/>
      <c r="U355" s="95"/>
      <c r="V355" s="95"/>
      <c r="W355" s="95"/>
      <c r="X355" s="95"/>
      <c r="Y355" s="95"/>
    </row>
    <row r="356" spans="1:25" s="97" customFormat="1" hidden="1" x14ac:dyDescent="0.2">
      <c r="A356" s="325">
        <v>116</v>
      </c>
      <c r="B356" s="314"/>
      <c r="C356" s="288"/>
      <c r="D356" s="326" t="e">
        <f>+VLOOKUP(B356,$A$691:$B$730,2,0)</f>
        <v>#N/A</v>
      </c>
      <c r="E356" s="327"/>
      <c r="F356" s="328" t="e">
        <f>IF(E356=$E$661,$F$661,IF(E356=$E$662,$F$662,IF(E356=$E$663,$F$663,IF(E356=$E$664,$F$664,IF(E356=$E$665,$F$665,IF(E356=$E$666,$F$666,IF(E356=$E$667,$F$667,IF(E356=$E$668,$F$668,IF(E356=$E$669,$F$669,IF(E356=$E$670,$F$670,IF(E356=VICERRECTORÍA_ACADÉMICA_,W967,IF(E356=PLANEACIÓN_,W969, IF(E356=IMPACTO,W968,IF(E356=VICERRECTORÍA_ADMINISTRATIVA_FINANCIERA_,W970,IF(E356=_VICERRECTORÍA_RESPONSABILIDAD_SOCIAL_Y_BIENESTAR_UNIVERSITARIO_,W971," ")))))))))))))))</f>
        <v>#VALUE!</v>
      </c>
      <c r="G356" s="305"/>
      <c r="H356" s="147"/>
      <c r="I356" s="280"/>
      <c r="J356" s="133"/>
      <c r="K356" s="305"/>
      <c r="L356" s="314"/>
      <c r="M356" s="305"/>
      <c r="N356" s="305"/>
      <c r="O356" s="147"/>
      <c r="P356" s="308"/>
      <c r="Q356" s="321">
        <f t="shared" ref="Q356" si="337">IF(P356="ALTA",5,IF(P356="MEDIO ALTA",4,IF(P356="MEDIA",3,IF(P356="MEDIO BAJA",2,IF(P356="BAJA",1,0)))))</f>
        <v>0</v>
      </c>
      <c r="R356" s="308"/>
      <c r="S356" s="321">
        <f t="shared" ref="S356" si="338">IF(R356="ALTO",5,IF(R356="MEDIO-ALTO",4,IF(R356="MEDIO",3,IF(R356="MEDIO-BAJO",2,IF(R356="BAJO",1,0)))))</f>
        <v>0</v>
      </c>
      <c r="T356" s="321">
        <f t="shared" ref="T356" si="339">S356*Q356</f>
        <v>0</v>
      </c>
      <c r="U356" s="95"/>
      <c r="V356" s="95"/>
      <c r="W356" s="95"/>
      <c r="X356" s="95"/>
      <c r="Y356" s="95"/>
    </row>
    <row r="357" spans="1:25" s="97" customFormat="1" hidden="1" x14ac:dyDescent="0.2">
      <c r="A357" s="325"/>
      <c r="B357" s="314"/>
      <c r="C357" s="288"/>
      <c r="D357" s="326"/>
      <c r="E357" s="327"/>
      <c r="F357" s="328"/>
      <c r="G357" s="305"/>
      <c r="H357" s="147"/>
      <c r="I357" s="280"/>
      <c r="J357" s="133"/>
      <c r="K357" s="305"/>
      <c r="L357" s="305"/>
      <c r="M357" s="305"/>
      <c r="N357" s="305"/>
      <c r="O357" s="147"/>
      <c r="P357" s="309"/>
      <c r="Q357" s="322"/>
      <c r="R357" s="309"/>
      <c r="S357" s="322"/>
      <c r="T357" s="322"/>
      <c r="U357" s="95"/>
      <c r="V357" s="95"/>
      <c r="W357" s="95"/>
      <c r="X357" s="95"/>
      <c r="Y357" s="95"/>
    </row>
    <row r="358" spans="1:25" s="97" customFormat="1" hidden="1" x14ac:dyDescent="0.2">
      <c r="A358" s="325"/>
      <c r="B358" s="314"/>
      <c r="C358" s="288"/>
      <c r="D358" s="326"/>
      <c r="E358" s="327"/>
      <c r="F358" s="328"/>
      <c r="G358" s="305"/>
      <c r="H358" s="147"/>
      <c r="I358" s="280"/>
      <c r="J358" s="133"/>
      <c r="K358" s="305"/>
      <c r="L358" s="305"/>
      <c r="M358" s="305"/>
      <c r="N358" s="305"/>
      <c r="O358" s="147"/>
      <c r="P358" s="310"/>
      <c r="Q358" s="324"/>
      <c r="R358" s="310"/>
      <c r="S358" s="324"/>
      <c r="T358" s="324"/>
      <c r="U358" s="95"/>
      <c r="V358" s="95"/>
      <c r="W358" s="95"/>
      <c r="X358" s="95"/>
      <c r="Y358" s="95"/>
    </row>
    <row r="359" spans="1:25" s="97" customFormat="1" hidden="1" x14ac:dyDescent="0.2">
      <c r="A359" s="325">
        <v>117</v>
      </c>
      <c r="B359" s="314"/>
      <c r="C359" s="288"/>
      <c r="D359" s="326" t="e">
        <f>+VLOOKUP(B359,$A$691:$B$730,2,0)</f>
        <v>#N/A</v>
      </c>
      <c r="E359" s="327"/>
      <c r="F359" s="328" t="e">
        <f>IF(E359=$E$661,$F$661,IF(E359=$E$662,$F$662,IF(E359=$E$663,$F$663,IF(E359=$E$664,$F$664,IF(E359=$E$665,$F$665,IF(E359=$E$666,$F$666,IF(E359=$E$667,$F$667,IF(E359=$E$668,$F$668,IF(E359=$E$669,$F$669,IF(E359=$E$670,$F$670,IF(E359=VICERRECTORÍA_ACADÉMICA_,W970,IF(E359=PLANEACIÓN_,W972, IF(E359=IMPACTO,W971,IF(E359=VICERRECTORÍA_ADMINISTRATIVA_FINANCIERA_,W973,IF(E359=_VICERRECTORÍA_RESPONSABILIDAD_SOCIAL_Y_BIENESTAR_UNIVERSITARIO_,W974," ")))))))))))))))</f>
        <v>#VALUE!</v>
      </c>
      <c r="G359" s="305"/>
      <c r="H359" s="147"/>
      <c r="I359" s="280"/>
      <c r="J359" s="133"/>
      <c r="K359" s="305"/>
      <c r="L359" s="314"/>
      <c r="M359" s="305"/>
      <c r="N359" s="305"/>
      <c r="O359" s="147"/>
      <c r="P359" s="308"/>
      <c r="Q359" s="321">
        <f t="shared" ref="Q359" si="340">IF(P359="ALTA",5,IF(P359="MEDIO ALTA",4,IF(P359="MEDIA",3,IF(P359="MEDIO BAJA",2,IF(P359="BAJA",1,0)))))</f>
        <v>0</v>
      </c>
      <c r="R359" s="308"/>
      <c r="S359" s="321">
        <f t="shared" ref="S359" si="341">IF(R359="ALTO",5,IF(R359="MEDIO-ALTO",4,IF(R359="MEDIO",3,IF(R359="MEDIO-BAJO",2,IF(R359="BAJO",1,0)))))</f>
        <v>0</v>
      </c>
      <c r="T359" s="321">
        <f t="shared" ref="T359" si="342">S359*Q359</f>
        <v>0</v>
      </c>
      <c r="U359" s="95"/>
      <c r="V359" s="95"/>
      <c r="W359" s="95"/>
      <c r="X359" s="95"/>
      <c r="Y359" s="95"/>
    </row>
    <row r="360" spans="1:25" s="97" customFormat="1" hidden="1" x14ac:dyDescent="0.2">
      <c r="A360" s="325"/>
      <c r="B360" s="314"/>
      <c r="C360" s="288"/>
      <c r="D360" s="326"/>
      <c r="E360" s="327"/>
      <c r="F360" s="328"/>
      <c r="G360" s="305"/>
      <c r="H360" s="147"/>
      <c r="I360" s="280"/>
      <c r="J360" s="133"/>
      <c r="K360" s="305"/>
      <c r="L360" s="305"/>
      <c r="M360" s="305"/>
      <c r="N360" s="305"/>
      <c r="O360" s="147"/>
      <c r="P360" s="309"/>
      <c r="Q360" s="322"/>
      <c r="R360" s="309"/>
      <c r="S360" s="322"/>
      <c r="T360" s="322"/>
      <c r="U360" s="95"/>
      <c r="V360" s="95"/>
      <c r="W360" s="95"/>
      <c r="X360" s="95"/>
      <c r="Y360" s="95"/>
    </row>
    <row r="361" spans="1:25" s="97" customFormat="1" hidden="1" x14ac:dyDescent="0.2">
      <c r="A361" s="325"/>
      <c r="B361" s="314"/>
      <c r="C361" s="288"/>
      <c r="D361" s="326"/>
      <c r="E361" s="327"/>
      <c r="F361" s="328"/>
      <c r="G361" s="305"/>
      <c r="H361" s="147"/>
      <c r="I361" s="280"/>
      <c r="J361" s="133"/>
      <c r="K361" s="305"/>
      <c r="L361" s="305"/>
      <c r="M361" s="305"/>
      <c r="N361" s="305"/>
      <c r="O361" s="147"/>
      <c r="P361" s="310"/>
      <c r="Q361" s="324"/>
      <c r="R361" s="310"/>
      <c r="S361" s="324"/>
      <c r="T361" s="324"/>
      <c r="U361" s="95"/>
      <c r="V361" s="95"/>
      <c r="W361" s="95"/>
      <c r="X361" s="95"/>
      <c r="Y361" s="95"/>
    </row>
    <row r="362" spans="1:25" s="97" customFormat="1" hidden="1" x14ac:dyDescent="0.2">
      <c r="A362" s="325">
        <v>118</v>
      </c>
      <c r="B362" s="314"/>
      <c r="C362" s="288"/>
      <c r="D362" s="326" t="e">
        <f>+VLOOKUP(B362,$A$691:$B$730,2,0)</f>
        <v>#N/A</v>
      </c>
      <c r="E362" s="327"/>
      <c r="F362" s="328" t="e">
        <f>IF(E362=$E$661,$F$661,IF(E362=$E$662,$F$662,IF(E362=$E$663,$F$663,IF(E362=$E$664,$F$664,IF(E362=$E$665,$F$665,IF(E362=$E$666,$F$666,IF(E362=$E$667,$F$667,IF(E362=$E$668,$F$668,IF(E362=$E$669,$F$669,IF(E362=$E$670,$F$670,IF(E362=VICERRECTORÍA_ACADÉMICA_,W973,IF(E362=PLANEACIÓN_,W975, IF(E362=IMPACTO,W974,IF(E362=VICERRECTORÍA_ADMINISTRATIVA_FINANCIERA_,W976,IF(E362=_VICERRECTORÍA_RESPONSABILIDAD_SOCIAL_Y_BIENESTAR_UNIVERSITARIO_,W977," ")))))))))))))))</f>
        <v>#VALUE!</v>
      </c>
      <c r="G362" s="305"/>
      <c r="H362" s="147"/>
      <c r="I362" s="280"/>
      <c r="J362" s="133"/>
      <c r="K362" s="305"/>
      <c r="L362" s="314"/>
      <c r="M362" s="305"/>
      <c r="N362" s="305"/>
      <c r="O362" s="147"/>
      <c r="P362" s="308"/>
      <c r="Q362" s="321">
        <f t="shared" ref="Q362" si="343">IF(P362="ALTA",5,IF(P362="MEDIO ALTA",4,IF(P362="MEDIA",3,IF(P362="MEDIO BAJA",2,IF(P362="BAJA",1,0)))))</f>
        <v>0</v>
      </c>
      <c r="R362" s="308"/>
      <c r="S362" s="321">
        <f t="shared" ref="S362" si="344">IF(R362="ALTO",5,IF(R362="MEDIO-ALTO",4,IF(R362="MEDIO",3,IF(R362="MEDIO-BAJO",2,IF(R362="BAJO",1,0)))))</f>
        <v>0</v>
      </c>
      <c r="T362" s="321">
        <f t="shared" ref="T362" si="345">S362*Q362</f>
        <v>0</v>
      </c>
      <c r="U362" s="95"/>
      <c r="V362" s="95"/>
      <c r="W362" s="95"/>
      <c r="X362" s="95"/>
      <c r="Y362" s="95"/>
    </row>
    <row r="363" spans="1:25" s="97" customFormat="1" hidden="1" x14ac:dyDescent="0.2">
      <c r="A363" s="325"/>
      <c r="B363" s="314"/>
      <c r="C363" s="288"/>
      <c r="D363" s="326"/>
      <c r="E363" s="327"/>
      <c r="F363" s="328"/>
      <c r="G363" s="305"/>
      <c r="H363" s="147"/>
      <c r="I363" s="280"/>
      <c r="J363" s="133"/>
      <c r="K363" s="305"/>
      <c r="L363" s="305"/>
      <c r="M363" s="305"/>
      <c r="N363" s="305"/>
      <c r="O363" s="147"/>
      <c r="P363" s="309"/>
      <c r="Q363" s="322"/>
      <c r="R363" s="309"/>
      <c r="S363" s="322"/>
      <c r="T363" s="322"/>
      <c r="U363" s="95"/>
      <c r="V363" s="95"/>
      <c r="W363" s="95"/>
      <c r="X363" s="95"/>
      <c r="Y363" s="95"/>
    </row>
    <row r="364" spans="1:25" s="97" customFormat="1" hidden="1" x14ac:dyDescent="0.2">
      <c r="A364" s="325"/>
      <c r="B364" s="314"/>
      <c r="C364" s="288"/>
      <c r="D364" s="326"/>
      <c r="E364" s="327"/>
      <c r="F364" s="328"/>
      <c r="G364" s="305"/>
      <c r="H364" s="147"/>
      <c r="I364" s="280"/>
      <c r="J364" s="133"/>
      <c r="K364" s="305"/>
      <c r="L364" s="305"/>
      <c r="M364" s="305"/>
      <c r="N364" s="305"/>
      <c r="O364" s="147"/>
      <c r="P364" s="310"/>
      <c r="Q364" s="324"/>
      <c r="R364" s="310"/>
      <c r="S364" s="324"/>
      <c r="T364" s="324"/>
      <c r="U364" s="95"/>
      <c r="V364" s="95"/>
      <c r="W364" s="95"/>
      <c r="X364" s="95"/>
      <c r="Y364" s="95"/>
    </row>
    <row r="365" spans="1:25" s="97" customFormat="1" hidden="1" x14ac:dyDescent="0.2">
      <c r="A365" s="325">
        <v>119</v>
      </c>
      <c r="B365" s="314"/>
      <c r="C365" s="288"/>
      <c r="D365" s="326" t="e">
        <f>+VLOOKUP(B365,$A$691:$B$730,2,0)</f>
        <v>#N/A</v>
      </c>
      <c r="E365" s="327"/>
      <c r="F365" s="328" t="e">
        <f>IF(E365=$E$661,$F$661,IF(E365=$E$662,$F$662,IF(E365=$E$663,$F$663,IF(E365=$E$664,$F$664,IF(E365=$E$665,$F$665,IF(E365=$E$666,$F$666,IF(E365=$E$667,$F$667,IF(E365=$E$668,$F$668,IF(E365=$E$669,$F$669,IF(E365=$E$670,$F$670,IF(E365=VICERRECTORÍA_ACADÉMICA_,W976,IF(E365=PLANEACIÓN_,W978, IF(E365=IMPACTO,W977,IF(E365=VICERRECTORÍA_ADMINISTRATIVA_FINANCIERA_,W979,IF(E365=_VICERRECTORÍA_RESPONSABILIDAD_SOCIAL_Y_BIENESTAR_UNIVERSITARIO_,W980," ")))))))))))))))</f>
        <v>#VALUE!</v>
      </c>
      <c r="G365" s="305"/>
      <c r="H365" s="147"/>
      <c r="I365" s="280"/>
      <c r="J365" s="133"/>
      <c r="K365" s="305"/>
      <c r="L365" s="314"/>
      <c r="M365" s="305"/>
      <c r="N365" s="305"/>
      <c r="O365" s="147"/>
      <c r="P365" s="308"/>
      <c r="Q365" s="321">
        <f t="shared" ref="Q365" si="346">IF(P365="ALTA",5,IF(P365="MEDIO ALTA",4,IF(P365="MEDIA",3,IF(P365="MEDIO BAJA",2,IF(P365="BAJA",1,0)))))</f>
        <v>0</v>
      </c>
      <c r="R365" s="308"/>
      <c r="S365" s="321">
        <f t="shared" ref="S365" si="347">IF(R365="ALTO",5,IF(R365="MEDIO-ALTO",4,IF(R365="MEDIO",3,IF(R365="MEDIO-BAJO",2,IF(R365="BAJO",1,0)))))</f>
        <v>0</v>
      </c>
      <c r="T365" s="321">
        <f t="shared" ref="T365" si="348">S365*Q365</f>
        <v>0</v>
      </c>
      <c r="U365" s="95"/>
      <c r="V365" s="95"/>
      <c r="W365" s="95"/>
      <c r="X365" s="95"/>
      <c r="Y365" s="95"/>
    </row>
    <row r="366" spans="1:25" s="97" customFormat="1" hidden="1" x14ac:dyDescent="0.2">
      <c r="A366" s="325"/>
      <c r="B366" s="314"/>
      <c r="C366" s="288"/>
      <c r="D366" s="326"/>
      <c r="E366" s="327"/>
      <c r="F366" s="328"/>
      <c r="G366" s="305"/>
      <c r="H366" s="147"/>
      <c r="I366" s="280"/>
      <c r="J366" s="133"/>
      <c r="K366" s="305"/>
      <c r="L366" s="305"/>
      <c r="M366" s="305"/>
      <c r="N366" s="305"/>
      <c r="O366" s="147"/>
      <c r="P366" s="309"/>
      <c r="Q366" s="322"/>
      <c r="R366" s="309"/>
      <c r="S366" s="322"/>
      <c r="T366" s="322"/>
      <c r="U366" s="95"/>
      <c r="V366" s="95"/>
      <c r="W366" s="95"/>
      <c r="X366" s="95"/>
      <c r="Y366" s="95"/>
    </row>
    <row r="367" spans="1:25" s="97" customFormat="1" hidden="1" x14ac:dyDescent="0.2">
      <c r="A367" s="325"/>
      <c r="B367" s="314"/>
      <c r="C367" s="288"/>
      <c r="D367" s="326"/>
      <c r="E367" s="327"/>
      <c r="F367" s="328"/>
      <c r="G367" s="305"/>
      <c r="H367" s="147"/>
      <c r="I367" s="280"/>
      <c r="J367" s="133"/>
      <c r="K367" s="305"/>
      <c r="L367" s="305"/>
      <c r="M367" s="305"/>
      <c r="N367" s="305"/>
      <c r="O367" s="147"/>
      <c r="P367" s="310"/>
      <c r="Q367" s="324"/>
      <c r="R367" s="310"/>
      <c r="S367" s="324"/>
      <c r="T367" s="324"/>
      <c r="U367" s="95"/>
      <c r="V367" s="95"/>
      <c r="W367" s="95"/>
      <c r="X367" s="95"/>
      <c r="Y367" s="95"/>
    </row>
    <row r="368" spans="1:25" s="97" customFormat="1" hidden="1" x14ac:dyDescent="0.2">
      <c r="A368" s="325">
        <v>120</v>
      </c>
      <c r="B368" s="314"/>
      <c r="C368" s="288"/>
      <c r="D368" s="326" t="e">
        <f>+VLOOKUP(B368,$A$691:$B$730,2,0)</f>
        <v>#N/A</v>
      </c>
      <c r="E368" s="327"/>
      <c r="F368" s="328" t="e">
        <f>IF(E368=$E$661,$F$661,IF(E368=$E$662,$F$662,IF(E368=$E$663,$F$663,IF(E368=$E$664,$F$664,IF(E368=$E$665,$F$665,IF(E368=$E$666,$F$666,IF(E368=$E$667,$F$667,IF(E368=$E$668,$F$668,IF(E368=$E$669,$F$669,IF(E368=$E$670,$F$670,IF(E368=VICERRECTORÍA_ACADÉMICA_,W979,IF(E368=PLANEACIÓN_,W981, IF(E368=IMPACTO,W980,IF(E368=VICERRECTORÍA_ADMINISTRATIVA_FINANCIERA_,W982,IF(E368=_VICERRECTORÍA_RESPONSABILIDAD_SOCIAL_Y_BIENESTAR_UNIVERSITARIO_,W983," ")))))))))))))))</f>
        <v>#VALUE!</v>
      </c>
      <c r="G368" s="305"/>
      <c r="H368" s="147"/>
      <c r="I368" s="280"/>
      <c r="J368" s="133"/>
      <c r="K368" s="305"/>
      <c r="L368" s="314"/>
      <c r="M368" s="305"/>
      <c r="N368" s="305"/>
      <c r="O368" s="147"/>
      <c r="P368" s="308"/>
      <c r="Q368" s="321">
        <f t="shared" ref="Q368" si="349">IF(P368="ALTA",5,IF(P368="MEDIO ALTA",4,IF(P368="MEDIA",3,IF(P368="MEDIO BAJA",2,IF(P368="BAJA",1,0)))))</f>
        <v>0</v>
      </c>
      <c r="R368" s="308"/>
      <c r="S368" s="321">
        <f t="shared" ref="S368" si="350">IF(R368="ALTO",5,IF(R368="MEDIO-ALTO",4,IF(R368="MEDIO",3,IF(R368="MEDIO-BAJO",2,IF(R368="BAJO",1,0)))))</f>
        <v>0</v>
      </c>
      <c r="T368" s="321">
        <f t="shared" ref="T368" si="351">S368*Q368</f>
        <v>0</v>
      </c>
      <c r="U368" s="95"/>
      <c r="V368" s="95"/>
      <c r="W368" s="95"/>
      <c r="X368" s="95"/>
      <c r="Y368" s="95"/>
    </row>
    <row r="369" spans="1:25" s="97" customFormat="1" hidden="1" x14ac:dyDescent="0.2">
      <c r="A369" s="325"/>
      <c r="B369" s="314"/>
      <c r="C369" s="288"/>
      <c r="D369" s="326"/>
      <c r="E369" s="327"/>
      <c r="F369" s="328"/>
      <c r="G369" s="305"/>
      <c r="H369" s="147"/>
      <c r="I369" s="280"/>
      <c r="J369" s="133"/>
      <c r="K369" s="305"/>
      <c r="L369" s="305"/>
      <c r="M369" s="305"/>
      <c r="N369" s="305"/>
      <c r="O369" s="147"/>
      <c r="P369" s="309"/>
      <c r="Q369" s="322"/>
      <c r="R369" s="309"/>
      <c r="S369" s="322"/>
      <c r="T369" s="322"/>
      <c r="U369" s="95"/>
      <c r="V369" s="95"/>
      <c r="W369" s="95"/>
      <c r="X369" s="95"/>
      <c r="Y369" s="95"/>
    </row>
    <row r="370" spans="1:25" s="97" customFormat="1" hidden="1" x14ac:dyDescent="0.2">
      <c r="A370" s="325"/>
      <c r="B370" s="314"/>
      <c r="C370" s="288"/>
      <c r="D370" s="326"/>
      <c r="E370" s="327"/>
      <c r="F370" s="328"/>
      <c r="G370" s="305"/>
      <c r="H370" s="147"/>
      <c r="I370" s="280"/>
      <c r="J370" s="133"/>
      <c r="K370" s="305"/>
      <c r="L370" s="305"/>
      <c r="M370" s="305"/>
      <c r="N370" s="305"/>
      <c r="O370" s="147"/>
      <c r="P370" s="310"/>
      <c r="Q370" s="324"/>
      <c r="R370" s="310"/>
      <c r="S370" s="324"/>
      <c r="T370" s="324"/>
      <c r="U370" s="95"/>
      <c r="V370" s="95"/>
      <c r="W370" s="95"/>
      <c r="X370" s="95"/>
      <c r="Y370" s="95"/>
    </row>
    <row r="371" spans="1:25" s="97" customFormat="1" hidden="1" x14ac:dyDescent="0.2">
      <c r="A371" s="325">
        <v>121</v>
      </c>
      <c r="B371" s="314"/>
      <c r="C371" s="288"/>
      <c r="D371" s="326" t="e">
        <f>+VLOOKUP(B371,$A$691:$B$730,2,0)</f>
        <v>#N/A</v>
      </c>
      <c r="E371" s="327"/>
      <c r="F371" s="328" t="e">
        <f>IF(E371=$E$661,$F$661,IF(E371=$E$662,$F$662,IF(E371=$E$663,$F$663,IF(E371=$E$664,$F$664,IF(E371=$E$665,$F$665,IF(E371=$E$666,$F$666,IF(E371=$E$667,$F$667,IF(E371=$E$668,$F$668,IF(E371=$E$669,$F$669,IF(E371=$E$670,$F$670,IF(E371=VICERRECTORÍA_ACADÉMICA_,W982,IF(E371=PLANEACIÓN_,W984, IF(E371=IMPACTO,W983,IF(E371=VICERRECTORÍA_ADMINISTRATIVA_FINANCIERA_,W985,IF(E371=_VICERRECTORÍA_RESPONSABILIDAD_SOCIAL_Y_BIENESTAR_UNIVERSITARIO_,W986," ")))))))))))))))</f>
        <v>#VALUE!</v>
      </c>
      <c r="G371" s="305"/>
      <c r="H371" s="147"/>
      <c r="I371" s="280"/>
      <c r="J371" s="133"/>
      <c r="K371" s="305"/>
      <c r="L371" s="314"/>
      <c r="M371" s="305"/>
      <c r="N371" s="305"/>
      <c r="O371" s="147"/>
      <c r="P371" s="308"/>
      <c r="Q371" s="321">
        <f t="shared" ref="Q371" si="352">IF(P371="ALTA",5,IF(P371="MEDIO ALTA",4,IF(P371="MEDIA",3,IF(P371="MEDIO BAJA",2,IF(P371="BAJA",1,0)))))</f>
        <v>0</v>
      </c>
      <c r="R371" s="308"/>
      <c r="S371" s="321">
        <f t="shared" ref="S371" si="353">IF(R371="ALTO",5,IF(R371="MEDIO-ALTO",4,IF(R371="MEDIO",3,IF(R371="MEDIO-BAJO",2,IF(R371="BAJO",1,0)))))</f>
        <v>0</v>
      </c>
      <c r="T371" s="321">
        <f t="shared" ref="T371" si="354">S371*Q371</f>
        <v>0</v>
      </c>
      <c r="U371" s="95"/>
      <c r="V371" s="95"/>
      <c r="W371" s="95"/>
      <c r="X371" s="95"/>
      <c r="Y371" s="95"/>
    </row>
    <row r="372" spans="1:25" s="97" customFormat="1" hidden="1" x14ac:dyDescent="0.2">
      <c r="A372" s="325"/>
      <c r="B372" s="314"/>
      <c r="C372" s="288"/>
      <c r="D372" s="326"/>
      <c r="E372" s="327"/>
      <c r="F372" s="328"/>
      <c r="G372" s="305"/>
      <c r="H372" s="147"/>
      <c r="I372" s="280"/>
      <c r="J372" s="133"/>
      <c r="K372" s="305"/>
      <c r="L372" s="305"/>
      <c r="M372" s="305"/>
      <c r="N372" s="305"/>
      <c r="O372" s="147"/>
      <c r="P372" s="309"/>
      <c r="Q372" s="322"/>
      <c r="R372" s="309"/>
      <c r="S372" s="322"/>
      <c r="T372" s="322"/>
      <c r="U372" s="95"/>
      <c r="V372" s="95"/>
      <c r="W372" s="95"/>
      <c r="X372" s="95"/>
      <c r="Y372" s="95"/>
    </row>
    <row r="373" spans="1:25" s="97" customFormat="1" hidden="1" x14ac:dyDescent="0.2">
      <c r="A373" s="325"/>
      <c r="B373" s="314"/>
      <c r="C373" s="288"/>
      <c r="D373" s="326"/>
      <c r="E373" s="327"/>
      <c r="F373" s="328"/>
      <c r="G373" s="305"/>
      <c r="H373" s="147"/>
      <c r="I373" s="280"/>
      <c r="J373" s="133"/>
      <c r="K373" s="305"/>
      <c r="L373" s="305"/>
      <c r="M373" s="305"/>
      <c r="N373" s="305"/>
      <c r="O373" s="147"/>
      <c r="P373" s="310"/>
      <c r="Q373" s="324"/>
      <c r="R373" s="310"/>
      <c r="S373" s="324"/>
      <c r="T373" s="324"/>
      <c r="U373" s="95"/>
      <c r="V373" s="95"/>
      <c r="W373" s="95"/>
      <c r="X373" s="95"/>
      <c r="Y373" s="95"/>
    </row>
    <row r="374" spans="1:25" s="97" customFormat="1" hidden="1" x14ac:dyDescent="0.2">
      <c r="A374" s="325">
        <v>122</v>
      </c>
      <c r="B374" s="314"/>
      <c r="C374" s="288"/>
      <c r="D374" s="326" t="e">
        <f>+VLOOKUP(B374,$A$691:$B$730,2,0)</f>
        <v>#N/A</v>
      </c>
      <c r="E374" s="327"/>
      <c r="F374" s="328" t="e">
        <f>IF(E374=$E$661,$F$661,IF(E374=$E$662,$F$662,IF(E374=$E$663,$F$663,IF(E374=$E$664,$F$664,IF(E374=$E$665,$F$665,IF(E374=$E$666,$F$666,IF(E374=$E$667,$F$667,IF(E374=$E$668,$F$668,IF(E374=$E$669,$F$669,IF(E374=$E$670,$F$670,IF(E374=VICERRECTORÍA_ACADÉMICA_,W985,IF(E374=PLANEACIÓN_,W987, IF(E374=IMPACTO,W986,IF(E374=VICERRECTORÍA_ADMINISTRATIVA_FINANCIERA_,W988,IF(E374=_VICERRECTORÍA_RESPONSABILIDAD_SOCIAL_Y_BIENESTAR_UNIVERSITARIO_,W989," ")))))))))))))))</f>
        <v>#VALUE!</v>
      </c>
      <c r="G374" s="305"/>
      <c r="H374" s="147"/>
      <c r="I374" s="280"/>
      <c r="J374" s="133"/>
      <c r="K374" s="305"/>
      <c r="L374" s="314"/>
      <c r="M374" s="305"/>
      <c r="N374" s="305"/>
      <c r="O374" s="147"/>
      <c r="P374" s="308"/>
      <c r="Q374" s="321">
        <f t="shared" ref="Q374" si="355">IF(P374="ALTA",5,IF(P374="MEDIO ALTA",4,IF(P374="MEDIA",3,IF(P374="MEDIO BAJA",2,IF(P374="BAJA",1,0)))))</f>
        <v>0</v>
      </c>
      <c r="R374" s="308"/>
      <c r="S374" s="321">
        <f t="shared" ref="S374" si="356">IF(R374="ALTO",5,IF(R374="MEDIO-ALTO",4,IF(R374="MEDIO",3,IF(R374="MEDIO-BAJO",2,IF(R374="BAJO",1,0)))))</f>
        <v>0</v>
      </c>
      <c r="T374" s="321">
        <f t="shared" ref="T374" si="357">S374*Q374</f>
        <v>0</v>
      </c>
      <c r="U374" s="95"/>
      <c r="V374" s="95"/>
      <c r="W374" s="95"/>
      <c r="X374" s="95"/>
      <c r="Y374" s="95"/>
    </row>
    <row r="375" spans="1:25" s="97" customFormat="1" hidden="1" x14ac:dyDescent="0.2">
      <c r="A375" s="325"/>
      <c r="B375" s="314"/>
      <c r="C375" s="288"/>
      <c r="D375" s="326"/>
      <c r="E375" s="327"/>
      <c r="F375" s="328"/>
      <c r="G375" s="305"/>
      <c r="H375" s="147"/>
      <c r="I375" s="280"/>
      <c r="J375" s="133"/>
      <c r="K375" s="305"/>
      <c r="L375" s="305"/>
      <c r="M375" s="305"/>
      <c r="N375" s="305"/>
      <c r="O375" s="147"/>
      <c r="P375" s="309"/>
      <c r="Q375" s="322"/>
      <c r="R375" s="309"/>
      <c r="S375" s="322"/>
      <c r="T375" s="322"/>
      <c r="U375" s="95"/>
      <c r="V375" s="95"/>
      <c r="W375" s="95"/>
      <c r="X375" s="95"/>
      <c r="Y375" s="95"/>
    </row>
    <row r="376" spans="1:25" s="97" customFormat="1" hidden="1" x14ac:dyDescent="0.2">
      <c r="A376" s="325"/>
      <c r="B376" s="314"/>
      <c r="C376" s="288"/>
      <c r="D376" s="326"/>
      <c r="E376" s="327"/>
      <c r="F376" s="328"/>
      <c r="G376" s="305"/>
      <c r="H376" s="147"/>
      <c r="I376" s="280"/>
      <c r="J376" s="133"/>
      <c r="K376" s="305"/>
      <c r="L376" s="305"/>
      <c r="M376" s="305"/>
      <c r="N376" s="305"/>
      <c r="O376" s="147"/>
      <c r="P376" s="310"/>
      <c r="Q376" s="324"/>
      <c r="R376" s="310"/>
      <c r="S376" s="324"/>
      <c r="T376" s="324"/>
      <c r="U376" s="95"/>
      <c r="V376" s="95"/>
      <c r="W376" s="95"/>
      <c r="X376" s="95"/>
      <c r="Y376" s="95"/>
    </row>
    <row r="377" spans="1:25" s="97" customFormat="1" hidden="1" x14ac:dyDescent="0.2">
      <c r="A377" s="325">
        <v>123</v>
      </c>
      <c r="B377" s="314"/>
      <c r="C377" s="288"/>
      <c r="D377" s="326" t="e">
        <f>+VLOOKUP(B377,$A$691:$B$730,2,0)</f>
        <v>#N/A</v>
      </c>
      <c r="E377" s="327"/>
      <c r="F377" s="328" t="e">
        <f>IF(E377=$E$661,$F$661,IF(E377=$E$662,$F$662,IF(E377=$E$663,$F$663,IF(E377=$E$664,$F$664,IF(E377=$E$665,$F$665,IF(E377=$E$666,$F$666,IF(E377=$E$667,$F$667,IF(E377=$E$668,$F$668,IF(E377=$E$669,$F$669,IF(E377=$E$670,$F$670,IF(E377=VICERRECTORÍA_ACADÉMICA_,W988,IF(E377=PLANEACIÓN_,W990, IF(E377=IMPACTO,W989,IF(E377=VICERRECTORÍA_ADMINISTRATIVA_FINANCIERA_,W991,IF(E377=_VICERRECTORÍA_RESPONSABILIDAD_SOCIAL_Y_BIENESTAR_UNIVERSITARIO_,W992," ")))))))))))))))</f>
        <v>#VALUE!</v>
      </c>
      <c r="G377" s="305"/>
      <c r="H377" s="147"/>
      <c r="I377" s="280"/>
      <c r="J377" s="133"/>
      <c r="K377" s="305"/>
      <c r="L377" s="314"/>
      <c r="M377" s="305"/>
      <c r="N377" s="305"/>
      <c r="O377" s="147"/>
      <c r="P377" s="308"/>
      <c r="Q377" s="321">
        <f t="shared" ref="Q377" si="358">IF(P377="ALTA",5,IF(P377="MEDIO ALTA",4,IF(P377="MEDIA",3,IF(P377="MEDIO BAJA",2,IF(P377="BAJA",1,0)))))</f>
        <v>0</v>
      </c>
      <c r="R377" s="308"/>
      <c r="S377" s="321">
        <f t="shared" ref="S377" si="359">IF(R377="ALTO",5,IF(R377="MEDIO-ALTO",4,IF(R377="MEDIO",3,IF(R377="MEDIO-BAJO",2,IF(R377="BAJO",1,0)))))</f>
        <v>0</v>
      </c>
      <c r="T377" s="321">
        <f t="shared" ref="T377" si="360">S377*Q377</f>
        <v>0</v>
      </c>
      <c r="U377" s="95"/>
      <c r="V377" s="95"/>
      <c r="W377" s="95"/>
      <c r="X377" s="95"/>
      <c r="Y377" s="95"/>
    </row>
    <row r="378" spans="1:25" s="97" customFormat="1" hidden="1" x14ac:dyDescent="0.2">
      <c r="A378" s="325"/>
      <c r="B378" s="314"/>
      <c r="C378" s="288"/>
      <c r="D378" s="326"/>
      <c r="E378" s="327"/>
      <c r="F378" s="328"/>
      <c r="G378" s="305"/>
      <c r="H378" s="147"/>
      <c r="I378" s="280"/>
      <c r="J378" s="133"/>
      <c r="K378" s="305"/>
      <c r="L378" s="305"/>
      <c r="M378" s="305"/>
      <c r="N378" s="305"/>
      <c r="O378" s="147"/>
      <c r="P378" s="309"/>
      <c r="Q378" s="322"/>
      <c r="R378" s="309"/>
      <c r="S378" s="322"/>
      <c r="T378" s="322"/>
      <c r="U378" s="95"/>
      <c r="V378" s="95"/>
      <c r="W378" s="95"/>
      <c r="X378" s="95"/>
      <c r="Y378" s="95"/>
    </row>
    <row r="379" spans="1:25" s="97" customFormat="1" hidden="1" x14ac:dyDescent="0.2">
      <c r="A379" s="325"/>
      <c r="B379" s="314"/>
      <c r="C379" s="288"/>
      <c r="D379" s="326"/>
      <c r="E379" s="327"/>
      <c r="F379" s="328"/>
      <c r="G379" s="305"/>
      <c r="H379" s="147"/>
      <c r="I379" s="280"/>
      <c r="J379" s="133"/>
      <c r="K379" s="305"/>
      <c r="L379" s="305"/>
      <c r="M379" s="305"/>
      <c r="N379" s="305"/>
      <c r="O379" s="147"/>
      <c r="P379" s="310"/>
      <c r="Q379" s="324"/>
      <c r="R379" s="310"/>
      <c r="S379" s="324"/>
      <c r="T379" s="324"/>
      <c r="U379" s="95"/>
      <c r="V379" s="95"/>
      <c r="W379" s="95"/>
      <c r="X379" s="95"/>
      <c r="Y379" s="95"/>
    </row>
    <row r="380" spans="1:25" s="97" customFormat="1" hidden="1" x14ac:dyDescent="0.2">
      <c r="A380" s="325">
        <v>124</v>
      </c>
      <c r="B380" s="314"/>
      <c r="C380" s="288"/>
      <c r="D380" s="326" t="e">
        <f>+VLOOKUP(B380,$A$691:$B$730,2,0)</f>
        <v>#N/A</v>
      </c>
      <c r="E380" s="327"/>
      <c r="F380" s="328" t="e">
        <f>IF(E380=$E$661,$F$661,IF(E380=$E$662,$F$662,IF(E380=$E$663,$F$663,IF(E380=$E$664,$F$664,IF(E380=$E$665,$F$665,IF(E380=$E$666,$F$666,IF(E380=$E$667,$F$667,IF(E380=$E$668,$F$668,IF(E380=$E$669,$F$669,IF(E380=$E$670,$F$670,IF(E380=VICERRECTORÍA_ACADÉMICA_,W991,IF(E380=PLANEACIÓN_,W993, IF(E380=IMPACTO,W992,IF(E380=VICERRECTORÍA_ADMINISTRATIVA_FINANCIERA_,W994,IF(E380=_VICERRECTORÍA_RESPONSABILIDAD_SOCIAL_Y_BIENESTAR_UNIVERSITARIO_,W995," ")))))))))))))))</f>
        <v>#VALUE!</v>
      </c>
      <c r="G380" s="305"/>
      <c r="H380" s="147"/>
      <c r="I380" s="280"/>
      <c r="J380" s="133"/>
      <c r="K380" s="305"/>
      <c r="L380" s="314"/>
      <c r="M380" s="305"/>
      <c r="N380" s="305"/>
      <c r="O380" s="147"/>
      <c r="P380" s="308"/>
      <c r="Q380" s="321">
        <f t="shared" ref="Q380" si="361">IF(P380="ALTA",5,IF(P380="MEDIO ALTA",4,IF(P380="MEDIA",3,IF(P380="MEDIO BAJA",2,IF(P380="BAJA",1,0)))))</f>
        <v>0</v>
      </c>
      <c r="R380" s="308"/>
      <c r="S380" s="321">
        <f t="shared" ref="S380" si="362">IF(R380="ALTO",5,IF(R380="MEDIO-ALTO",4,IF(R380="MEDIO",3,IF(R380="MEDIO-BAJO",2,IF(R380="BAJO",1,0)))))</f>
        <v>0</v>
      </c>
      <c r="T380" s="321">
        <f t="shared" ref="T380" si="363">S380*Q380</f>
        <v>0</v>
      </c>
      <c r="U380" s="95"/>
      <c r="V380" s="95"/>
      <c r="W380" s="95"/>
      <c r="X380" s="95"/>
      <c r="Y380" s="95"/>
    </row>
    <row r="381" spans="1:25" s="97" customFormat="1" hidden="1" x14ac:dyDescent="0.2">
      <c r="A381" s="325"/>
      <c r="B381" s="314"/>
      <c r="C381" s="288"/>
      <c r="D381" s="326"/>
      <c r="E381" s="327"/>
      <c r="F381" s="328"/>
      <c r="G381" s="305"/>
      <c r="H381" s="147"/>
      <c r="I381" s="280"/>
      <c r="J381" s="133"/>
      <c r="K381" s="305"/>
      <c r="L381" s="305"/>
      <c r="M381" s="305"/>
      <c r="N381" s="305"/>
      <c r="O381" s="147"/>
      <c r="P381" s="309"/>
      <c r="Q381" s="322"/>
      <c r="R381" s="309"/>
      <c r="S381" s="322"/>
      <c r="T381" s="322"/>
      <c r="U381" s="95"/>
      <c r="V381" s="95"/>
      <c r="W381" s="95"/>
      <c r="X381" s="95"/>
      <c r="Y381" s="95"/>
    </row>
    <row r="382" spans="1:25" s="97" customFormat="1" hidden="1" x14ac:dyDescent="0.2">
      <c r="A382" s="325"/>
      <c r="B382" s="314"/>
      <c r="C382" s="288"/>
      <c r="D382" s="326"/>
      <c r="E382" s="327"/>
      <c r="F382" s="328"/>
      <c r="G382" s="305"/>
      <c r="H382" s="147"/>
      <c r="I382" s="280"/>
      <c r="J382" s="133"/>
      <c r="K382" s="305"/>
      <c r="L382" s="305"/>
      <c r="M382" s="305"/>
      <c r="N382" s="305"/>
      <c r="O382" s="147"/>
      <c r="P382" s="310"/>
      <c r="Q382" s="324"/>
      <c r="R382" s="310"/>
      <c r="S382" s="324"/>
      <c r="T382" s="324"/>
      <c r="U382" s="95"/>
      <c r="V382" s="95"/>
      <c r="W382" s="95"/>
      <c r="X382" s="95"/>
      <c r="Y382" s="95"/>
    </row>
    <row r="383" spans="1:25" s="97" customFormat="1" hidden="1" x14ac:dyDescent="0.2">
      <c r="A383" s="325">
        <v>125</v>
      </c>
      <c r="B383" s="314"/>
      <c r="C383" s="288"/>
      <c r="D383" s="326" t="e">
        <f>+VLOOKUP(B383,$A$691:$B$730,2,0)</f>
        <v>#N/A</v>
      </c>
      <c r="E383" s="327"/>
      <c r="F383" s="328" t="e">
        <f>IF(E383=$E$661,$F$661,IF(E383=$E$662,$F$662,IF(E383=$E$663,$F$663,IF(E383=$E$664,$F$664,IF(E383=$E$665,$F$665,IF(E383=$E$666,$F$666,IF(E383=$E$667,$F$667,IF(E383=$E$668,$F$668,IF(E383=$E$669,$F$669,IF(E383=$E$670,$F$670,IF(E383=VICERRECTORÍA_ACADÉMICA_,W994,IF(E383=PLANEACIÓN_,W996, IF(E383=IMPACTO,W995,IF(E383=VICERRECTORÍA_ADMINISTRATIVA_FINANCIERA_,W997,IF(E383=_VICERRECTORÍA_RESPONSABILIDAD_SOCIAL_Y_BIENESTAR_UNIVERSITARIO_,W998," ")))))))))))))))</f>
        <v>#VALUE!</v>
      </c>
      <c r="G383" s="305"/>
      <c r="H383" s="147"/>
      <c r="I383" s="280"/>
      <c r="J383" s="133"/>
      <c r="K383" s="305"/>
      <c r="L383" s="314"/>
      <c r="M383" s="305"/>
      <c r="N383" s="305"/>
      <c r="O383" s="147"/>
      <c r="P383" s="308"/>
      <c r="Q383" s="321">
        <f t="shared" ref="Q383" si="364">IF(P383="ALTA",5,IF(P383="MEDIO ALTA",4,IF(P383="MEDIA",3,IF(P383="MEDIO BAJA",2,IF(P383="BAJA",1,0)))))</f>
        <v>0</v>
      </c>
      <c r="R383" s="308"/>
      <c r="S383" s="321">
        <f t="shared" ref="S383" si="365">IF(R383="ALTO",5,IF(R383="MEDIO-ALTO",4,IF(R383="MEDIO",3,IF(R383="MEDIO-BAJO",2,IF(R383="BAJO",1,0)))))</f>
        <v>0</v>
      </c>
      <c r="T383" s="321">
        <f t="shared" ref="T383" si="366">S383*Q383</f>
        <v>0</v>
      </c>
      <c r="U383" s="95"/>
      <c r="V383" s="95"/>
      <c r="W383" s="95"/>
      <c r="X383" s="95"/>
      <c r="Y383" s="95"/>
    </row>
    <row r="384" spans="1:25" s="97" customFormat="1" hidden="1" x14ac:dyDescent="0.2">
      <c r="A384" s="325"/>
      <c r="B384" s="314"/>
      <c r="C384" s="288"/>
      <c r="D384" s="326"/>
      <c r="E384" s="327"/>
      <c r="F384" s="328"/>
      <c r="G384" s="305"/>
      <c r="H384" s="147"/>
      <c r="I384" s="280"/>
      <c r="J384" s="133"/>
      <c r="K384" s="305"/>
      <c r="L384" s="305"/>
      <c r="M384" s="305"/>
      <c r="N384" s="305"/>
      <c r="O384" s="147"/>
      <c r="P384" s="309"/>
      <c r="Q384" s="322"/>
      <c r="R384" s="309"/>
      <c r="S384" s="322"/>
      <c r="T384" s="322"/>
      <c r="U384" s="95"/>
      <c r="V384" s="95"/>
      <c r="W384" s="95"/>
      <c r="X384" s="95"/>
      <c r="Y384" s="95"/>
    </row>
    <row r="385" spans="1:25" s="97" customFormat="1" hidden="1" x14ac:dyDescent="0.2">
      <c r="A385" s="325"/>
      <c r="B385" s="314"/>
      <c r="C385" s="288"/>
      <c r="D385" s="326"/>
      <c r="E385" s="327"/>
      <c r="F385" s="328"/>
      <c r="G385" s="305"/>
      <c r="H385" s="147"/>
      <c r="I385" s="280"/>
      <c r="J385" s="133"/>
      <c r="K385" s="305"/>
      <c r="L385" s="305"/>
      <c r="M385" s="305"/>
      <c r="N385" s="305"/>
      <c r="O385" s="147"/>
      <c r="P385" s="310"/>
      <c r="Q385" s="324"/>
      <c r="R385" s="310"/>
      <c r="S385" s="324"/>
      <c r="T385" s="324"/>
      <c r="U385" s="95"/>
      <c r="V385" s="95"/>
      <c r="W385" s="95"/>
      <c r="X385" s="95"/>
      <c r="Y385" s="95"/>
    </row>
    <row r="386" spans="1:25" s="97" customFormat="1" hidden="1" x14ac:dyDescent="0.2">
      <c r="A386" s="325">
        <v>126</v>
      </c>
      <c r="B386" s="314"/>
      <c r="C386" s="288"/>
      <c r="D386" s="326" t="e">
        <f>+VLOOKUP(B386,$A$691:$B$730,2,0)</f>
        <v>#N/A</v>
      </c>
      <c r="E386" s="327"/>
      <c r="F386" s="328" t="e">
        <f>IF(E386=$E$661,$F$661,IF(E386=$E$662,$F$662,IF(E386=$E$663,$F$663,IF(E386=$E$664,$F$664,IF(E386=$E$665,$F$665,IF(E386=$E$666,$F$666,IF(E386=$E$667,$F$667,IF(E386=$E$668,$F$668,IF(E386=$E$669,$F$669,IF(E386=$E$670,$F$670,IF(E386=VICERRECTORÍA_ACADÉMICA_,W997,IF(E386=PLANEACIÓN_,W999, IF(E386=IMPACTO,W998,IF(E386=VICERRECTORÍA_ADMINISTRATIVA_FINANCIERA_,W1000,IF(E386=_VICERRECTORÍA_RESPONSABILIDAD_SOCIAL_Y_BIENESTAR_UNIVERSITARIO_,W1001," ")))))))))))))))</f>
        <v>#VALUE!</v>
      </c>
      <c r="G386" s="305"/>
      <c r="H386" s="147"/>
      <c r="I386" s="280"/>
      <c r="J386" s="133"/>
      <c r="K386" s="305"/>
      <c r="L386" s="314"/>
      <c r="M386" s="305"/>
      <c r="N386" s="305"/>
      <c r="O386" s="147"/>
      <c r="P386" s="308"/>
      <c r="Q386" s="321">
        <f t="shared" ref="Q386" si="367">IF(P386="ALTA",5,IF(P386="MEDIO ALTA",4,IF(P386="MEDIA",3,IF(P386="MEDIO BAJA",2,IF(P386="BAJA",1,0)))))</f>
        <v>0</v>
      </c>
      <c r="R386" s="308"/>
      <c r="S386" s="321">
        <f t="shared" ref="S386" si="368">IF(R386="ALTO",5,IF(R386="MEDIO-ALTO",4,IF(R386="MEDIO",3,IF(R386="MEDIO-BAJO",2,IF(R386="BAJO",1,0)))))</f>
        <v>0</v>
      </c>
      <c r="T386" s="321">
        <f t="shared" ref="T386" si="369">S386*Q386</f>
        <v>0</v>
      </c>
      <c r="U386" s="95"/>
      <c r="V386" s="95"/>
      <c r="W386" s="95"/>
      <c r="X386" s="95"/>
      <c r="Y386" s="95"/>
    </row>
    <row r="387" spans="1:25" s="97" customFormat="1" hidden="1" x14ac:dyDescent="0.2">
      <c r="A387" s="325"/>
      <c r="B387" s="314"/>
      <c r="C387" s="288"/>
      <c r="D387" s="326"/>
      <c r="E387" s="327"/>
      <c r="F387" s="328"/>
      <c r="G387" s="305"/>
      <c r="H387" s="147"/>
      <c r="I387" s="280"/>
      <c r="J387" s="133"/>
      <c r="K387" s="305"/>
      <c r="L387" s="305"/>
      <c r="M387" s="305"/>
      <c r="N387" s="305"/>
      <c r="O387" s="147"/>
      <c r="P387" s="309"/>
      <c r="Q387" s="322"/>
      <c r="R387" s="309"/>
      <c r="S387" s="322"/>
      <c r="T387" s="322"/>
      <c r="U387" s="95"/>
      <c r="V387" s="95"/>
      <c r="W387" s="95"/>
      <c r="X387" s="95"/>
      <c r="Y387" s="95"/>
    </row>
    <row r="388" spans="1:25" s="97" customFormat="1" hidden="1" x14ac:dyDescent="0.2">
      <c r="A388" s="325"/>
      <c r="B388" s="314"/>
      <c r="C388" s="288"/>
      <c r="D388" s="326"/>
      <c r="E388" s="327"/>
      <c r="F388" s="328"/>
      <c r="G388" s="305"/>
      <c r="H388" s="147"/>
      <c r="I388" s="280"/>
      <c r="J388" s="133"/>
      <c r="K388" s="305"/>
      <c r="L388" s="305"/>
      <c r="M388" s="305"/>
      <c r="N388" s="305"/>
      <c r="O388" s="147"/>
      <c r="P388" s="310"/>
      <c r="Q388" s="324"/>
      <c r="R388" s="310"/>
      <c r="S388" s="324"/>
      <c r="T388" s="324"/>
      <c r="U388" s="95"/>
      <c r="V388" s="95"/>
      <c r="W388" s="95"/>
      <c r="X388" s="95"/>
      <c r="Y388" s="95"/>
    </row>
    <row r="389" spans="1:25" s="97" customFormat="1" hidden="1" x14ac:dyDescent="0.2">
      <c r="A389" s="325">
        <v>127</v>
      </c>
      <c r="B389" s="314"/>
      <c r="C389" s="288"/>
      <c r="D389" s="326" t="e">
        <f>+VLOOKUP(B389,$A$691:$B$730,2,0)</f>
        <v>#N/A</v>
      </c>
      <c r="E389" s="327"/>
      <c r="F389" s="328" t="e">
        <f>IF(E389=$E$661,$F$661,IF(E389=$E$662,$F$662,IF(E389=$E$663,$F$663,IF(E389=$E$664,$F$664,IF(E389=$E$665,$F$665,IF(E389=$E$666,$F$666,IF(E389=$E$667,$F$667,IF(E389=$E$668,$F$668,IF(E389=$E$669,$F$669,IF(E389=$E$670,$F$670,IF(E389=VICERRECTORÍA_ACADÉMICA_,W1000,IF(E389=PLANEACIÓN_,W1002, IF(E389=IMPACTO,W1001,IF(E389=VICERRECTORÍA_ADMINISTRATIVA_FINANCIERA_,W1003,IF(E389=_VICERRECTORÍA_RESPONSABILIDAD_SOCIAL_Y_BIENESTAR_UNIVERSITARIO_,W1004," ")))))))))))))))</f>
        <v>#VALUE!</v>
      </c>
      <c r="G389" s="305"/>
      <c r="H389" s="147"/>
      <c r="I389" s="280"/>
      <c r="J389" s="133"/>
      <c r="K389" s="305"/>
      <c r="L389" s="314"/>
      <c r="M389" s="305"/>
      <c r="N389" s="305"/>
      <c r="O389" s="147"/>
      <c r="P389" s="308"/>
      <c r="Q389" s="321">
        <f t="shared" ref="Q389" si="370">IF(P389="ALTA",5,IF(P389="MEDIO ALTA",4,IF(P389="MEDIA",3,IF(P389="MEDIO BAJA",2,IF(P389="BAJA",1,0)))))</f>
        <v>0</v>
      </c>
      <c r="R389" s="308"/>
      <c r="S389" s="321">
        <f t="shared" ref="S389" si="371">IF(R389="ALTO",5,IF(R389="MEDIO-ALTO",4,IF(R389="MEDIO",3,IF(R389="MEDIO-BAJO",2,IF(R389="BAJO",1,0)))))</f>
        <v>0</v>
      </c>
      <c r="T389" s="321">
        <f t="shared" ref="T389" si="372">S389*Q389</f>
        <v>0</v>
      </c>
      <c r="U389" s="95"/>
      <c r="V389" s="95"/>
      <c r="W389" s="95"/>
      <c r="X389" s="95"/>
      <c r="Y389" s="95"/>
    </row>
    <row r="390" spans="1:25" s="97" customFormat="1" hidden="1" x14ac:dyDescent="0.2">
      <c r="A390" s="325"/>
      <c r="B390" s="314"/>
      <c r="C390" s="288"/>
      <c r="D390" s="326"/>
      <c r="E390" s="327"/>
      <c r="F390" s="328"/>
      <c r="G390" s="305"/>
      <c r="H390" s="147"/>
      <c r="I390" s="280"/>
      <c r="J390" s="133"/>
      <c r="K390" s="305"/>
      <c r="L390" s="305"/>
      <c r="M390" s="305"/>
      <c r="N390" s="305"/>
      <c r="O390" s="147"/>
      <c r="P390" s="309"/>
      <c r="Q390" s="322"/>
      <c r="R390" s="309"/>
      <c r="S390" s="322"/>
      <c r="T390" s="322"/>
      <c r="U390" s="95"/>
      <c r="V390" s="95"/>
      <c r="W390" s="95"/>
      <c r="X390" s="95"/>
      <c r="Y390" s="95"/>
    </row>
    <row r="391" spans="1:25" s="97" customFormat="1" hidden="1" x14ac:dyDescent="0.2">
      <c r="A391" s="325"/>
      <c r="B391" s="314"/>
      <c r="C391" s="288"/>
      <c r="D391" s="326"/>
      <c r="E391" s="327"/>
      <c r="F391" s="328"/>
      <c r="G391" s="305"/>
      <c r="H391" s="147"/>
      <c r="I391" s="280"/>
      <c r="J391" s="133"/>
      <c r="K391" s="305"/>
      <c r="L391" s="305"/>
      <c r="M391" s="305"/>
      <c r="N391" s="305"/>
      <c r="O391" s="147"/>
      <c r="P391" s="310"/>
      <c r="Q391" s="324"/>
      <c r="R391" s="310"/>
      <c r="S391" s="324"/>
      <c r="T391" s="324"/>
      <c r="U391" s="95"/>
      <c r="V391" s="95"/>
      <c r="W391" s="95"/>
      <c r="X391" s="95"/>
      <c r="Y391" s="95"/>
    </row>
    <row r="392" spans="1:25" s="97" customFormat="1" hidden="1" x14ac:dyDescent="0.2">
      <c r="A392" s="325">
        <v>128</v>
      </c>
      <c r="B392" s="314"/>
      <c r="C392" s="288"/>
      <c r="D392" s="326" t="e">
        <f>+VLOOKUP(B392,$A$691:$B$730,2,0)</f>
        <v>#N/A</v>
      </c>
      <c r="E392" s="327"/>
      <c r="F392" s="328" t="e">
        <f>IF(E392=$E$661,$F$661,IF(E392=$E$662,$F$662,IF(E392=$E$663,$F$663,IF(E392=$E$664,$F$664,IF(E392=$E$665,$F$665,IF(E392=$E$666,$F$666,IF(E392=$E$667,$F$667,IF(E392=$E$668,$F$668,IF(E392=$E$669,$F$669,IF(E392=$E$670,$F$670,IF(E392=VICERRECTORÍA_ACADÉMICA_,W1003,IF(E392=PLANEACIÓN_,W1005, IF(E392=IMPACTO,W1004,IF(E392=VICERRECTORÍA_ADMINISTRATIVA_FINANCIERA_,W1006,IF(E392=_VICERRECTORÍA_RESPONSABILIDAD_SOCIAL_Y_BIENESTAR_UNIVERSITARIO_,W1007," ")))))))))))))))</f>
        <v>#VALUE!</v>
      </c>
      <c r="G392" s="305"/>
      <c r="H392" s="147"/>
      <c r="I392" s="280"/>
      <c r="J392" s="133"/>
      <c r="K392" s="305"/>
      <c r="L392" s="314"/>
      <c r="M392" s="305"/>
      <c r="N392" s="305"/>
      <c r="O392" s="147"/>
      <c r="P392" s="308"/>
      <c r="Q392" s="321">
        <f t="shared" ref="Q392" si="373">IF(P392="ALTA",5,IF(P392="MEDIO ALTA",4,IF(P392="MEDIA",3,IF(P392="MEDIO BAJA",2,IF(P392="BAJA",1,0)))))</f>
        <v>0</v>
      </c>
      <c r="R392" s="308"/>
      <c r="S392" s="321">
        <f t="shared" ref="S392" si="374">IF(R392="ALTO",5,IF(R392="MEDIO-ALTO",4,IF(R392="MEDIO",3,IF(R392="MEDIO-BAJO",2,IF(R392="BAJO",1,0)))))</f>
        <v>0</v>
      </c>
      <c r="T392" s="321">
        <f t="shared" ref="T392" si="375">S392*Q392</f>
        <v>0</v>
      </c>
      <c r="U392" s="95"/>
      <c r="V392" s="95"/>
      <c r="W392" s="95"/>
      <c r="X392" s="95"/>
      <c r="Y392" s="95"/>
    </row>
    <row r="393" spans="1:25" s="97" customFormat="1" hidden="1" x14ac:dyDescent="0.2">
      <c r="A393" s="325"/>
      <c r="B393" s="314"/>
      <c r="C393" s="288"/>
      <c r="D393" s="326"/>
      <c r="E393" s="327"/>
      <c r="F393" s="328"/>
      <c r="G393" s="305"/>
      <c r="H393" s="147"/>
      <c r="I393" s="280"/>
      <c r="J393" s="133"/>
      <c r="K393" s="305"/>
      <c r="L393" s="305"/>
      <c r="M393" s="305"/>
      <c r="N393" s="305"/>
      <c r="O393" s="147"/>
      <c r="P393" s="309"/>
      <c r="Q393" s="322"/>
      <c r="R393" s="309"/>
      <c r="S393" s="322"/>
      <c r="T393" s="322"/>
      <c r="U393" s="95"/>
      <c r="V393" s="95"/>
      <c r="W393" s="95"/>
      <c r="X393" s="95"/>
      <c r="Y393" s="95"/>
    </row>
    <row r="394" spans="1:25" s="97" customFormat="1" hidden="1" x14ac:dyDescent="0.2">
      <c r="A394" s="325"/>
      <c r="B394" s="314"/>
      <c r="C394" s="288"/>
      <c r="D394" s="326"/>
      <c r="E394" s="327"/>
      <c r="F394" s="328"/>
      <c r="G394" s="305"/>
      <c r="H394" s="147"/>
      <c r="I394" s="280"/>
      <c r="J394" s="133"/>
      <c r="K394" s="305"/>
      <c r="L394" s="305"/>
      <c r="M394" s="305"/>
      <c r="N394" s="305"/>
      <c r="O394" s="147"/>
      <c r="P394" s="310"/>
      <c r="Q394" s="324"/>
      <c r="R394" s="310"/>
      <c r="S394" s="324"/>
      <c r="T394" s="324"/>
      <c r="U394" s="95"/>
      <c r="V394" s="95"/>
      <c r="W394" s="95"/>
      <c r="X394" s="95"/>
      <c r="Y394" s="95"/>
    </row>
    <row r="395" spans="1:25" s="97" customFormat="1" hidden="1" x14ac:dyDescent="0.2">
      <c r="A395" s="325">
        <v>129</v>
      </c>
      <c r="B395" s="314"/>
      <c r="C395" s="288"/>
      <c r="D395" s="326" t="e">
        <f>+VLOOKUP(B395,$A$691:$B$730,2,0)</f>
        <v>#N/A</v>
      </c>
      <c r="E395" s="327"/>
      <c r="F395" s="328" t="e">
        <f>IF(E395=$E$661,$F$661,IF(E395=$E$662,$F$662,IF(E395=$E$663,$F$663,IF(E395=$E$664,$F$664,IF(E395=$E$665,$F$665,IF(E395=$E$666,$F$666,IF(E395=$E$667,$F$667,IF(E395=$E$668,$F$668,IF(E395=$E$669,$F$669,IF(E395=$E$670,$F$670,IF(E395=VICERRECTORÍA_ACADÉMICA_,W1006,IF(E395=PLANEACIÓN_,W1008, IF(E395=IMPACTO,W1007,IF(E395=VICERRECTORÍA_ADMINISTRATIVA_FINANCIERA_,W1009,IF(E395=_VICERRECTORÍA_RESPONSABILIDAD_SOCIAL_Y_BIENESTAR_UNIVERSITARIO_,W1010," ")))))))))))))))</f>
        <v>#VALUE!</v>
      </c>
      <c r="G395" s="305"/>
      <c r="H395" s="147"/>
      <c r="I395" s="280"/>
      <c r="J395" s="133"/>
      <c r="K395" s="305"/>
      <c r="L395" s="314"/>
      <c r="M395" s="305"/>
      <c r="N395" s="305"/>
      <c r="O395" s="147"/>
      <c r="P395" s="308"/>
      <c r="Q395" s="321">
        <f t="shared" ref="Q395" si="376">IF(P395="ALTA",5,IF(P395="MEDIO ALTA",4,IF(P395="MEDIA",3,IF(P395="MEDIO BAJA",2,IF(P395="BAJA",1,0)))))</f>
        <v>0</v>
      </c>
      <c r="R395" s="308"/>
      <c r="S395" s="321">
        <f t="shared" ref="S395" si="377">IF(R395="ALTO",5,IF(R395="MEDIO-ALTO",4,IF(R395="MEDIO",3,IF(R395="MEDIO-BAJO",2,IF(R395="BAJO",1,0)))))</f>
        <v>0</v>
      </c>
      <c r="T395" s="321">
        <f t="shared" ref="T395" si="378">S395*Q395</f>
        <v>0</v>
      </c>
      <c r="U395" s="95"/>
      <c r="V395" s="95"/>
      <c r="W395" s="95"/>
      <c r="X395" s="95"/>
      <c r="Y395" s="95"/>
    </row>
    <row r="396" spans="1:25" s="97" customFormat="1" hidden="1" x14ac:dyDescent="0.2">
      <c r="A396" s="325"/>
      <c r="B396" s="314"/>
      <c r="C396" s="288"/>
      <c r="D396" s="326"/>
      <c r="E396" s="327"/>
      <c r="F396" s="328"/>
      <c r="G396" s="305"/>
      <c r="H396" s="147"/>
      <c r="I396" s="280"/>
      <c r="J396" s="133"/>
      <c r="K396" s="305"/>
      <c r="L396" s="305"/>
      <c r="M396" s="305"/>
      <c r="N396" s="305"/>
      <c r="O396" s="147"/>
      <c r="P396" s="309"/>
      <c r="Q396" s="322"/>
      <c r="R396" s="309"/>
      <c r="S396" s="322"/>
      <c r="T396" s="322"/>
      <c r="U396" s="95"/>
      <c r="V396" s="95"/>
      <c r="W396" s="95"/>
      <c r="X396" s="95"/>
      <c r="Y396" s="95"/>
    </row>
    <row r="397" spans="1:25" s="97" customFormat="1" hidden="1" x14ac:dyDescent="0.2">
      <c r="A397" s="325"/>
      <c r="B397" s="314"/>
      <c r="C397" s="288"/>
      <c r="D397" s="326"/>
      <c r="E397" s="327"/>
      <c r="F397" s="328"/>
      <c r="G397" s="305"/>
      <c r="H397" s="147"/>
      <c r="I397" s="280"/>
      <c r="J397" s="133"/>
      <c r="K397" s="305"/>
      <c r="L397" s="305"/>
      <c r="M397" s="305"/>
      <c r="N397" s="305"/>
      <c r="O397" s="147"/>
      <c r="P397" s="310"/>
      <c r="Q397" s="324"/>
      <c r="R397" s="310"/>
      <c r="S397" s="324"/>
      <c r="T397" s="324"/>
      <c r="U397" s="95"/>
      <c r="V397" s="95"/>
      <c r="W397" s="95"/>
      <c r="X397" s="95"/>
      <c r="Y397" s="95"/>
    </row>
    <row r="398" spans="1:25" s="97" customFormat="1" hidden="1" x14ac:dyDescent="0.2">
      <c r="A398" s="325">
        <v>130</v>
      </c>
      <c r="B398" s="314"/>
      <c r="C398" s="288"/>
      <c r="D398" s="326" t="e">
        <f>+VLOOKUP(B398,$A$691:$B$730,2,0)</f>
        <v>#N/A</v>
      </c>
      <c r="E398" s="327"/>
      <c r="F398" s="328" t="e">
        <f>IF(E398=$E$661,$F$661,IF(E398=$E$662,$F$662,IF(E398=$E$663,$F$663,IF(E398=$E$664,$F$664,IF(E398=$E$665,$F$665,IF(E398=$E$666,$F$666,IF(E398=$E$667,$F$667,IF(E398=$E$668,$F$668,IF(E398=$E$669,$F$669,IF(E398=$E$670,$F$670,IF(E398=VICERRECTORÍA_ACADÉMICA_,W1009,IF(E398=PLANEACIÓN_,W1011, IF(E398=IMPACTO,W1010,IF(E398=VICERRECTORÍA_ADMINISTRATIVA_FINANCIERA_,W1012,IF(E398=_VICERRECTORÍA_RESPONSABILIDAD_SOCIAL_Y_BIENESTAR_UNIVERSITARIO_,W1013," ")))))))))))))))</f>
        <v>#VALUE!</v>
      </c>
      <c r="G398" s="305"/>
      <c r="H398" s="147"/>
      <c r="I398" s="280"/>
      <c r="J398" s="133"/>
      <c r="K398" s="305"/>
      <c r="L398" s="314"/>
      <c r="M398" s="305"/>
      <c r="N398" s="305"/>
      <c r="O398" s="147"/>
      <c r="P398" s="308"/>
      <c r="Q398" s="321">
        <f t="shared" ref="Q398" si="379">IF(P398="ALTA",5,IF(P398="MEDIO ALTA",4,IF(P398="MEDIA",3,IF(P398="MEDIO BAJA",2,IF(P398="BAJA",1,0)))))</f>
        <v>0</v>
      </c>
      <c r="R398" s="308"/>
      <c r="S398" s="321">
        <f t="shared" ref="S398" si="380">IF(R398="ALTO",5,IF(R398="MEDIO-ALTO",4,IF(R398="MEDIO",3,IF(R398="MEDIO-BAJO",2,IF(R398="BAJO",1,0)))))</f>
        <v>0</v>
      </c>
      <c r="T398" s="321">
        <f t="shared" ref="T398" si="381">S398*Q398</f>
        <v>0</v>
      </c>
      <c r="U398" s="95"/>
      <c r="V398" s="95"/>
      <c r="W398" s="95"/>
      <c r="X398" s="95"/>
      <c r="Y398" s="95"/>
    </row>
    <row r="399" spans="1:25" s="97" customFormat="1" hidden="1" x14ac:dyDescent="0.2">
      <c r="A399" s="325"/>
      <c r="B399" s="314"/>
      <c r="C399" s="288"/>
      <c r="D399" s="326"/>
      <c r="E399" s="327"/>
      <c r="F399" s="328"/>
      <c r="G399" s="305"/>
      <c r="H399" s="147"/>
      <c r="I399" s="280"/>
      <c r="J399" s="133"/>
      <c r="K399" s="305"/>
      <c r="L399" s="305"/>
      <c r="M399" s="305"/>
      <c r="N399" s="305"/>
      <c r="O399" s="147"/>
      <c r="P399" s="309"/>
      <c r="Q399" s="322"/>
      <c r="R399" s="309"/>
      <c r="S399" s="322"/>
      <c r="T399" s="322"/>
      <c r="U399" s="95"/>
      <c r="V399" s="95"/>
      <c r="W399" s="95"/>
      <c r="X399" s="95"/>
      <c r="Y399" s="95"/>
    </row>
    <row r="400" spans="1:25" s="97" customFormat="1" hidden="1" x14ac:dyDescent="0.2">
      <c r="A400" s="325"/>
      <c r="B400" s="314"/>
      <c r="C400" s="288"/>
      <c r="D400" s="326"/>
      <c r="E400" s="327"/>
      <c r="F400" s="328"/>
      <c r="G400" s="305"/>
      <c r="H400" s="147"/>
      <c r="I400" s="280"/>
      <c r="J400" s="133"/>
      <c r="K400" s="305"/>
      <c r="L400" s="305"/>
      <c r="M400" s="305"/>
      <c r="N400" s="305"/>
      <c r="O400" s="147"/>
      <c r="P400" s="310"/>
      <c r="Q400" s="324"/>
      <c r="R400" s="310"/>
      <c r="S400" s="324"/>
      <c r="T400" s="324"/>
      <c r="U400" s="95"/>
      <c r="V400" s="95"/>
      <c r="W400" s="95"/>
      <c r="X400" s="95"/>
      <c r="Y400" s="95"/>
    </row>
    <row r="401" spans="1:25" s="97" customFormat="1" hidden="1" x14ac:dyDescent="0.2">
      <c r="A401" s="325">
        <v>131</v>
      </c>
      <c r="B401" s="314"/>
      <c r="C401" s="288"/>
      <c r="D401" s="326" t="e">
        <f>+VLOOKUP(B401,$A$691:$B$730,2,0)</f>
        <v>#N/A</v>
      </c>
      <c r="E401" s="327"/>
      <c r="F401" s="328" t="e">
        <f>IF(E401=$E$661,$F$661,IF(E401=$E$662,$F$662,IF(E401=$E$663,$F$663,IF(E401=$E$664,$F$664,IF(E401=$E$665,$F$665,IF(E401=$E$666,$F$666,IF(E401=$E$667,$F$667,IF(E401=$E$668,$F$668,IF(E401=$E$669,$F$669,IF(E401=$E$670,$F$670,IF(E401=VICERRECTORÍA_ACADÉMICA_,W1012,IF(E401=PLANEACIÓN_,W1014, IF(E401=IMPACTO,W1013,IF(E401=VICERRECTORÍA_ADMINISTRATIVA_FINANCIERA_,W1015,IF(E401=_VICERRECTORÍA_RESPONSABILIDAD_SOCIAL_Y_BIENESTAR_UNIVERSITARIO_,W1016," ")))))))))))))))</f>
        <v>#VALUE!</v>
      </c>
      <c r="G401" s="305"/>
      <c r="H401" s="147"/>
      <c r="I401" s="280"/>
      <c r="J401" s="133"/>
      <c r="K401" s="305"/>
      <c r="L401" s="314"/>
      <c r="M401" s="305"/>
      <c r="N401" s="305"/>
      <c r="O401" s="147"/>
      <c r="P401" s="308"/>
      <c r="Q401" s="321">
        <f t="shared" ref="Q401" si="382">IF(P401="ALTA",5,IF(P401="MEDIO ALTA",4,IF(P401="MEDIA",3,IF(P401="MEDIO BAJA",2,IF(P401="BAJA",1,0)))))</f>
        <v>0</v>
      </c>
      <c r="R401" s="308"/>
      <c r="S401" s="321">
        <f t="shared" ref="S401" si="383">IF(R401="ALTO",5,IF(R401="MEDIO-ALTO",4,IF(R401="MEDIO",3,IF(R401="MEDIO-BAJO",2,IF(R401="BAJO",1,0)))))</f>
        <v>0</v>
      </c>
      <c r="T401" s="321">
        <f t="shared" ref="T401" si="384">S401*Q401</f>
        <v>0</v>
      </c>
      <c r="U401" s="95"/>
      <c r="V401" s="95"/>
      <c r="W401" s="95"/>
      <c r="X401" s="95"/>
      <c r="Y401" s="95"/>
    </row>
    <row r="402" spans="1:25" s="97" customFormat="1" hidden="1" x14ac:dyDescent="0.2">
      <c r="A402" s="325"/>
      <c r="B402" s="314"/>
      <c r="C402" s="288"/>
      <c r="D402" s="326"/>
      <c r="E402" s="327"/>
      <c r="F402" s="328"/>
      <c r="G402" s="305"/>
      <c r="H402" s="147"/>
      <c r="I402" s="280"/>
      <c r="J402" s="133"/>
      <c r="K402" s="305"/>
      <c r="L402" s="305"/>
      <c r="M402" s="305"/>
      <c r="N402" s="305"/>
      <c r="O402" s="147"/>
      <c r="P402" s="309"/>
      <c r="Q402" s="322"/>
      <c r="R402" s="309"/>
      <c r="S402" s="322"/>
      <c r="T402" s="322"/>
      <c r="U402" s="95"/>
      <c r="V402" s="95"/>
      <c r="W402" s="95"/>
      <c r="X402" s="95"/>
      <c r="Y402" s="95"/>
    </row>
    <row r="403" spans="1:25" s="97" customFormat="1" hidden="1" x14ac:dyDescent="0.2">
      <c r="A403" s="325"/>
      <c r="B403" s="314"/>
      <c r="C403" s="288"/>
      <c r="D403" s="326"/>
      <c r="E403" s="327"/>
      <c r="F403" s="328"/>
      <c r="G403" s="305"/>
      <c r="H403" s="147"/>
      <c r="I403" s="280"/>
      <c r="J403" s="133"/>
      <c r="K403" s="305"/>
      <c r="L403" s="305"/>
      <c r="M403" s="305"/>
      <c r="N403" s="305"/>
      <c r="O403" s="147"/>
      <c r="P403" s="310"/>
      <c r="Q403" s="324"/>
      <c r="R403" s="310"/>
      <c r="S403" s="324"/>
      <c r="T403" s="324"/>
      <c r="U403" s="95"/>
      <c r="V403" s="95"/>
      <c r="W403" s="95"/>
      <c r="X403" s="95"/>
      <c r="Y403" s="95"/>
    </row>
    <row r="404" spans="1:25" s="97" customFormat="1" hidden="1" x14ac:dyDescent="0.2">
      <c r="A404" s="325">
        <v>132</v>
      </c>
      <c r="B404" s="314"/>
      <c r="C404" s="288"/>
      <c r="D404" s="326" t="e">
        <f>+VLOOKUP(B404,$A$691:$B$730,2,0)</f>
        <v>#N/A</v>
      </c>
      <c r="E404" s="327"/>
      <c r="F404" s="328" t="e">
        <f>IF(E404=$E$661,$F$661,IF(E404=$E$662,$F$662,IF(E404=$E$663,$F$663,IF(E404=$E$664,$F$664,IF(E404=$E$665,$F$665,IF(E404=$E$666,$F$666,IF(E404=$E$667,$F$667,IF(E404=$E$668,$F$668,IF(E404=$E$669,$F$669,IF(E404=$E$670,$F$670,IF(E404=VICERRECTORÍA_ACADÉMICA_,W1015,IF(E404=PLANEACIÓN_,W1017, IF(E404=IMPACTO,W1016,IF(E404=VICERRECTORÍA_ADMINISTRATIVA_FINANCIERA_,W1018,IF(E404=_VICERRECTORÍA_RESPONSABILIDAD_SOCIAL_Y_BIENESTAR_UNIVERSITARIO_,W1019," ")))))))))))))))</f>
        <v>#VALUE!</v>
      </c>
      <c r="G404" s="305"/>
      <c r="H404" s="147"/>
      <c r="I404" s="280"/>
      <c r="J404" s="133"/>
      <c r="K404" s="305"/>
      <c r="L404" s="314"/>
      <c r="M404" s="305"/>
      <c r="N404" s="305"/>
      <c r="O404" s="147"/>
      <c r="P404" s="308"/>
      <c r="Q404" s="321">
        <f t="shared" ref="Q404" si="385">IF(P404="ALTA",5,IF(P404="MEDIO ALTA",4,IF(P404="MEDIA",3,IF(P404="MEDIO BAJA",2,IF(P404="BAJA",1,0)))))</f>
        <v>0</v>
      </c>
      <c r="R404" s="308"/>
      <c r="S404" s="321">
        <f t="shared" ref="S404" si="386">IF(R404="ALTO",5,IF(R404="MEDIO-ALTO",4,IF(R404="MEDIO",3,IF(R404="MEDIO-BAJO",2,IF(R404="BAJO",1,0)))))</f>
        <v>0</v>
      </c>
      <c r="T404" s="321">
        <f t="shared" ref="T404" si="387">S404*Q404</f>
        <v>0</v>
      </c>
      <c r="U404" s="95"/>
      <c r="V404" s="95"/>
      <c r="W404" s="95"/>
      <c r="X404" s="95"/>
      <c r="Y404" s="95"/>
    </row>
    <row r="405" spans="1:25" s="97" customFormat="1" hidden="1" x14ac:dyDescent="0.2">
      <c r="A405" s="325"/>
      <c r="B405" s="314"/>
      <c r="C405" s="288"/>
      <c r="D405" s="326"/>
      <c r="E405" s="327"/>
      <c r="F405" s="328"/>
      <c r="G405" s="305"/>
      <c r="H405" s="147"/>
      <c r="I405" s="280"/>
      <c r="J405" s="133"/>
      <c r="K405" s="305"/>
      <c r="L405" s="305"/>
      <c r="M405" s="305"/>
      <c r="N405" s="305"/>
      <c r="O405" s="147"/>
      <c r="P405" s="309"/>
      <c r="Q405" s="322"/>
      <c r="R405" s="309"/>
      <c r="S405" s="322"/>
      <c r="T405" s="322"/>
      <c r="U405" s="95"/>
      <c r="V405" s="95"/>
      <c r="W405" s="95"/>
      <c r="X405" s="95"/>
      <c r="Y405" s="95"/>
    </row>
    <row r="406" spans="1:25" s="97" customFormat="1" hidden="1" x14ac:dyDescent="0.2">
      <c r="A406" s="325"/>
      <c r="B406" s="314"/>
      <c r="C406" s="288"/>
      <c r="D406" s="326"/>
      <c r="E406" s="327"/>
      <c r="F406" s="328"/>
      <c r="G406" s="305"/>
      <c r="H406" s="147"/>
      <c r="I406" s="280"/>
      <c r="J406" s="133"/>
      <c r="K406" s="305"/>
      <c r="L406" s="305"/>
      <c r="M406" s="305"/>
      <c r="N406" s="305"/>
      <c r="O406" s="147"/>
      <c r="P406" s="310"/>
      <c r="Q406" s="324"/>
      <c r="R406" s="310"/>
      <c r="S406" s="324"/>
      <c r="T406" s="324"/>
      <c r="U406" s="95"/>
      <c r="V406" s="95"/>
      <c r="W406" s="95"/>
      <c r="X406" s="95"/>
      <c r="Y406" s="95"/>
    </row>
    <row r="407" spans="1:25" s="97" customFormat="1" hidden="1" x14ac:dyDescent="0.2">
      <c r="A407" s="325">
        <v>133</v>
      </c>
      <c r="B407" s="314"/>
      <c r="C407" s="288"/>
      <c r="D407" s="326" t="e">
        <f>+VLOOKUP(B407,$A$691:$B$730,2,0)</f>
        <v>#N/A</v>
      </c>
      <c r="E407" s="327"/>
      <c r="F407" s="328" t="e">
        <f>IF(E407=$E$661,$F$661,IF(E407=$E$662,$F$662,IF(E407=$E$663,$F$663,IF(E407=$E$664,$F$664,IF(E407=$E$665,$F$665,IF(E407=$E$666,$F$666,IF(E407=$E$667,$F$667,IF(E407=$E$668,$F$668,IF(E407=$E$669,$F$669,IF(E407=$E$670,$F$670,IF(E407=VICERRECTORÍA_ACADÉMICA_,W1018,IF(E407=PLANEACIÓN_,W1020, IF(E407=IMPACTO,W1019,IF(E407=VICERRECTORÍA_ADMINISTRATIVA_FINANCIERA_,W1021,IF(E407=_VICERRECTORÍA_RESPONSABILIDAD_SOCIAL_Y_BIENESTAR_UNIVERSITARIO_,W1022," ")))))))))))))))</f>
        <v>#VALUE!</v>
      </c>
      <c r="G407" s="305"/>
      <c r="H407" s="147"/>
      <c r="I407" s="280"/>
      <c r="J407" s="133"/>
      <c r="K407" s="305"/>
      <c r="L407" s="314"/>
      <c r="M407" s="305"/>
      <c r="N407" s="305"/>
      <c r="O407" s="147"/>
      <c r="P407" s="308"/>
      <c r="Q407" s="321">
        <f t="shared" ref="Q407" si="388">IF(P407="ALTA",5,IF(P407="MEDIO ALTA",4,IF(P407="MEDIA",3,IF(P407="MEDIO BAJA",2,IF(P407="BAJA",1,0)))))</f>
        <v>0</v>
      </c>
      <c r="R407" s="308"/>
      <c r="S407" s="321">
        <f t="shared" ref="S407" si="389">IF(R407="ALTO",5,IF(R407="MEDIO-ALTO",4,IF(R407="MEDIO",3,IF(R407="MEDIO-BAJO",2,IF(R407="BAJO",1,0)))))</f>
        <v>0</v>
      </c>
      <c r="T407" s="321">
        <f t="shared" ref="T407" si="390">S407*Q407</f>
        <v>0</v>
      </c>
      <c r="U407" s="95"/>
      <c r="V407" s="95"/>
      <c r="W407" s="95"/>
      <c r="X407" s="95"/>
      <c r="Y407" s="95"/>
    </row>
    <row r="408" spans="1:25" s="97" customFormat="1" hidden="1" x14ac:dyDescent="0.2">
      <c r="A408" s="325"/>
      <c r="B408" s="314"/>
      <c r="C408" s="288"/>
      <c r="D408" s="326"/>
      <c r="E408" s="327"/>
      <c r="F408" s="328"/>
      <c r="G408" s="305"/>
      <c r="H408" s="147"/>
      <c r="I408" s="280"/>
      <c r="J408" s="133"/>
      <c r="K408" s="305"/>
      <c r="L408" s="305"/>
      <c r="M408" s="305"/>
      <c r="N408" s="305"/>
      <c r="O408" s="147"/>
      <c r="P408" s="309"/>
      <c r="Q408" s="322"/>
      <c r="R408" s="309"/>
      <c r="S408" s="322"/>
      <c r="T408" s="322"/>
      <c r="U408" s="95"/>
      <c r="V408" s="95"/>
      <c r="W408" s="95"/>
      <c r="X408" s="95"/>
      <c r="Y408" s="95"/>
    </row>
    <row r="409" spans="1:25" s="97" customFormat="1" hidden="1" x14ac:dyDescent="0.2">
      <c r="A409" s="325"/>
      <c r="B409" s="314"/>
      <c r="C409" s="288"/>
      <c r="D409" s="326"/>
      <c r="E409" s="327"/>
      <c r="F409" s="328"/>
      <c r="G409" s="305"/>
      <c r="H409" s="147"/>
      <c r="I409" s="280"/>
      <c r="J409" s="133"/>
      <c r="K409" s="305"/>
      <c r="L409" s="305"/>
      <c r="M409" s="305"/>
      <c r="N409" s="305"/>
      <c r="O409" s="147"/>
      <c r="P409" s="310"/>
      <c r="Q409" s="324"/>
      <c r="R409" s="310"/>
      <c r="S409" s="324"/>
      <c r="T409" s="324"/>
      <c r="U409" s="95"/>
      <c r="V409" s="95"/>
      <c r="W409" s="95"/>
      <c r="X409" s="95"/>
      <c r="Y409" s="95"/>
    </row>
    <row r="410" spans="1:25" s="97" customFormat="1" hidden="1" x14ac:dyDescent="0.2">
      <c r="A410" s="325">
        <v>134</v>
      </c>
      <c r="B410" s="314"/>
      <c r="C410" s="288"/>
      <c r="D410" s="326" t="e">
        <f>+VLOOKUP(B410,$A$691:$B$730,2,0)</f>
        <v>#N/A</v>
      </c>
      <c r="E410" s="327"/>
      <c r="F410" s="328" t="e">
        <f>IF(E410=$E$661,$F$661,IF(E410=$E$662,$F$662,IF(E410=$E$663,$F$663,IF(E410=$E$664,$F$664,IF(E410=$E$665,$F$665,IF(E410=$E$666,$F$666,IF(E410=$E$667,$F$667,IF(E410=$E$668,$F$668,IF(E410=$E$669,$F$669,IF(E410=$E$670,$F$670,IF(E410=VICERRECTORÍA_ACADÉMICA_,W1021,IF(E410=PLANEACIÓN_,W1023, IF(E410=IMPACTO,W1022,IF(E410=VICERRECTORÍA_ADMINISTRATIVA_FINANCIERA_,W1024,IF(E410=_VICERRECTORÍA_RESPONSABILIDAD_SOCIAL_Y_BIENESTAR_UNIVERSITARIO_,W1025," ")))))))))))))))</f>
        <v>#VALUE!</v>
      </c>
      <c r="G410" s="305"/>
      <c r="H410" s="147"/>
      <c r="I410" s="280"/>
      <c r="J410" s="133"/>
      <c r="K410" s="305"/>
      <c r="L410" s="314"/>
      <c r="M410" s="305"/>
      <c r="N410" s="305"/>
      <c r="O410" s="147"/>
      <c r="P410" s="308"/>
      <c r="Q410" s="321">
        <f t="shared" ref="Q410" si="391">IF(P410="ALTA",5,IF(P410="MEDIO ALTA",4,IF(P410="MEDIA",3,IF(P410="MEDIO BAJA",2,IF(P410="BAJA",1,0)))))</f>
        <v>0</v>
      </c>
      <c r="R410" s="308"/>
      <c r="S410" s="321">
        <f t="shared" ref="S410" si="392">IF(R410="ALTO",5,IF(R410="MEDIO-ALTO",4,IF(R410="MEDIO",3,IF(R410="MEDIO-BAJO",2,IF(R410="BAJO",1,0)))))</f>
        <v>0</v>
      </c>
      <c r="T410" s="321">
        <f t="shared" ref="T410" si="393">S410*Q410</f>
        <v>0</v>
      </c>
      <c r="U410" s="95"/>
      <c r="V410" s="95"/>
      <c r="W410" s="95"/>
      <c r="X410" s="95"/>
      <c r="Y410" s="95"/>
    </row>
    <row r="411" spans="1:25" s="97" customFormat="1" hidden="1" x14ac:dyDescent="0.2">
      <c r="A411" s="325"/>
      <c r="B411" s="314"/>
      <c r="C411" s="288"/>
      <c r="D411" s="326"/>
      <c r="E411" s="327"/>
      <c r="F411" s="328"/>
      <c r="G411" s="305"/>
      <c r="H411" s="147"/>
      <c r="I411" s="280"/>
      <c r="J411" s="133"/>
      <c r="K411" s="305"/>
      <c r="L411" s="305"/>
      <c r="M411" s="305"/>
      <c r="N411" s="305"/>
      <c r="O411" s="147"/>
      <c r="P411" s="309"/>
      <c r="Q411" s="322"/>
      <c r="R411" s="309"/>
      <c r="S411" s="322"/>
      <c r="T411" s="322"/>
      <c r="U411" s="95"/>
      <c r="V411" s="95"/>
      <c r="W411" s="95"/>
      <c r="X411" s="95"/>
      <c r="Y411" s="95"/>
    </row>
    <row r="412" spans="1:25" s="97" customFormat="1" hidden="1" x14ac:dyDescent="0.2">
      <c r="A412" s="325"/>
      <c r="B412" s="314"/>
      <c r="C412" s="288"/>
      <c r="D412" s="326"/>
      <c r="E412" s="327"/>
      <c r="F412" s="328"/>
      <c r="G412" s="305"/>
      <c r="H412" s="147"/>
      <c r="I412" s="280"/>
      <c r="J412" s="133"/>
      <c r="K412" s="305"/>
      <c r="L412" s="305"/>
      <c r="M412" s="305"/>
      <c r="N412" s="305"/>
      <c r="O412" s="147"/>
      <c r="P412" s="310"/>
      <c r="Q412" s="324"/>
      <c r="R412" s="310"/>
      <c r="S412" s="324"/>
      <c r="T412" s="324"/>
      <c r="U412" s="95"/>
      <c r="V412" s="95"/>
      <c r="W412" s="95"/>
      <c r="X412" s="95"/>
      <c r="Y412" s="95"/>
    </row>
    <row r="413" spans="1:25" s="97" customFormat="1" hidden="1" x14ac:dyDescent="0.2">
      <c r="A413" s="325">
        <v>135</v>
      </c>
      <c r="B413" s="314"/>
      <c r="C413" s="288"/>
      <c r="D413" s="326" t="e">
        <f>+VLOOKUP(B413,$A$691:$B$730,2,0)</f>
        <v>#N/A</v>
      </c>
      <c r="E413" s="327"/>
      <c r="F413" s="328" t="e">
        <f>IF(E413=$E$661,$F$661,IF(E413=$E$662,$F$662,IF(E413=$E$663,$F$663,IF(E413=$E$664,$F$664,IF(E413=$E$665,$F$665,IF(E413=$E$666,$F$666,IF(E413=$E$667,$F$667,IF(E413=$E$668,$F$668,IF(E413=$E$669,$F$669,IF(E413=$E$670,$F$670,IF(E413=VICERRECTORÍA_ACADÉMICA_,W1024,IF(E413=PLANEACIÓN_,W1026, IF(E413=IMPACTO,W1025,IF(E413=VICERRECTORÍA_ADMINISTRATIVA_FINANCIERA_,W1027,IF(E413=_VICERRECTORÍA_RESPONSABILIDAD_SOCIAL_Y_BIENESTAR_UNIVERSITARIO_,W1028," ")))))))))))))))</f>
        <v>#VALUE!</v>
      </c>
      <c r="G413" s="305"/>
      <c r="H413" s="147"/>
      <c r="I413" s="280"/>
      <c r="J413" s="133"/>
      <c r="K413" s="305"/>
      <c r="L413" s="314"/>
      <c r="M413" s="305"/>
      <c r="N413" s="305"/>
      <c r="O413" s="147"/>
      <c r="P413" s="308"/>
      <c r="Q413" s="321">
        <f t="shared" ref="Q413" si="394">IF(P413="ALTA",5,IF(P413="MEDIO ALTA",4,IF(P413="MEDIA",3,IF(P413="MEDIO BAJA",2,IF(P413="BAJA",1,0)))))</f>
        <v>0</v>
      </c>
      <c r="R413" s="308"/>
      <c r="S413" s="321">
        <f t="shared" ref="S413" si="395">IF(R413="ALTO",5,IF(R413="MEDIO-ALTO",4,IF(R413="MEDIO",3,IF(R413="MEDIO-BAJO",2,IF(R413="BAJO",1,0)))))</f>
        <v>0</v>
      </c>
      <c r="T413" s="321">
        <f t="shared" ref="T413" si="396">S413*Q413</f>
        <v>0</v>
      </c>
      <c r="U413" s="95"/>
      <c r="V413" s="95"/>
      <c r="W413" s="95"/>
      <c r="X413" s="95"/>
      <c r="Y413" s="95"/>
    </row>
    <row r="414" spans="1:25" s="97" customFormat="1" hidden="1" x14ac:dyDescent="0.2">
      <c r="A414" s="325"/>
      <c r="B414" s="314"/>
      <c r="C414" s="288"/>
      <c r="D414" s="326"/>
      <c r="E414" s="327"/>
      <c r="F414" s="328"/>
      <c r="G414" s="305"/>
      <c r="H414" s="147"/>
      <c r="I414" s="280"/>
      <c r="J414" s="133"/>
      <c r="K414" s="305"/>
      <c r="L414" s="305"/>
      <c r="M414" s="305"/>
      <c r="N414" s="305"/>
      <c r="O414" s="147"/>
      <c r="P414" s="309"/>
      <c r="Q414" s="322"/>
      <c r="R414" s="309"/>
      <c r="S414" s="322"/>
      <c r="T414" s="322"/>
      <c r="U414" s="95"/>
      <c r="V414" s="95"/>
      <c r="W414" s="95"/>
      <c r="X414" s="95"/>
      <c r="Y414" s="95"/>
    </row>
    <row r="415" spans="1:25" s="97" customFormat="1" hidden="1" x14ac:dyDescent="0.2">
      <c r="A415" s="325"/>
      <c r="B415" s="314"/>
      <c r="C415" s="288"/>
      <c r="D415" s="326"/>
      <c r="E415" s="327"/>
      <c r="F415" s="328"/>
      <c r="G415" s="305"/>
      <c r="H415" s="147"/>
      <c r="I415" s="280"/>
      <c r="J415" s="133"/>
      <c r="K415" s="305"/>
      <c r="L415" s="305"/>
      <c r="M415" s="305"/>
      <c r="N415" s="305"/>
      <c r="O415" s="147"/>
      <c r="P415" s="310"/>
      <c r="Q415" s="324"/>
      <c r="R415" s="310"/>
      <c r="S415" s="324"/>
      <c r="T415" s="324"/>
      <c r="U415" s="95"/>
      <c r="V415" s="95"/>
      <c r="W415" s="95"/>
      <c r="X415" s="95"/>
      <c r="Y415" s="95"/>
    </row>
    <row r="416" spans="1:25" s="97" customFormat="1" hidden="1" x14ac:dyDescent="0.2">
      <c r="A416" s="325">
        <v>136</v>
      </c>
      <c r="B416" s="314"/>
      <c r="C416" s="288"/>
      <c r="D416" s="326" t="e">
        <f>+VLOOKUP(B416,$A$691:$B$730,2,0)</f>
        <v>#N/A</v>
      </c>
      <c r="E416" s="327"/>
      <c r="F416" s="328" t="e">
        <f>IF(E416=$E$661,$F$661,IF(E416=$E$662,$F$662,IF(E416=$E$663,$F$663,IF(E416=$E$664,$F$664,IF(E416=$E$665,$F$665,IF(E416=$E$666,$F$666,IF(E416=$E$667,$F$667,IF(E416=$E$668,$F$668,IF(E416=$E$669,$F$669,IF(E416=$E$670,$F$670,IF(E416=VICERRECTORÍA_ACADÉMICA_,W1027,IF(E416=PLANEACIÓN_,W1029, IF(E416=IMPACTO,W1028,IF(E416=VICERRECTORÍA_ADMINISTRATIVA_FINANCIERA_,W1030,IF(E416=_VICERRECTORÍA_RESPONSABILIDAD_SOCIAL_Y_BIENESTAR_UNIVERSITARIO_,W1031," ")))))))))))))))</f>
        <v>#VALUE!</v>
      </c>
      <c r="G416" s="305"/>
      <c r="H416" s="147"/>
      <c r="I416" s="280"/>
      <c r="J416" s="133"/>
      <c r="K416" s="305"/>
      <c r="L416" s="314"/>
      <c r="M416" s="305"/>
      <c r="N416" s="305"/>
      <c r="O416" s="147"/>
      <c r="P416" s="308"/>
      <c r="Q416" s="321">
        <f t="shared" ref="Q416" si="397">IF(P416="ALTA",5,IF(P416="MEDIO ALTA",4,IF(P416="MEDIA",3,IF(P416="MEDIO BAJA",2,IF(P416="BAJA",1,0)))))</f>
        <v>0</v>
      </c>
      <c r="R416" s="308"/>
      <c r="S416" s="321">
        <f t="shared" ref="S416" si="398">IF(R416="ALTO",5,IF(R416="MEDIO-ALTO",4,IF(R416="MEDIO",3,IF(R416="MEDIO-BAJO",2,IF(R416="BAJO",1,0)))))</f>
        <v>0</v>
      </c>
      <c r="T416" s="321">
        <f t="shared" ref="T416" si="399">S416*Q416</f>
        <v>0</v>
      </c>
      <c r="U416" s="95"/>
      <c r="V416" s="95"/>
      <c r="W416" s="95"/>
      <c r="X416" s="95"/>
      <c r="Y416" s="95"/>
    </row>
    <row r="417" spans="1:25" s="97" customFormat="1" hidden="1" x14ac:dyDescent="0.2">
      <c r="A417" s="325"/>
      <c r="B417" s="314"/>
      <c r="C417" s="288"/>
      <c r="D417" s="326"/>
      <c r="E417" s="327"/>
      <c r="F417" s="328"/>
      <c r="G417" s="305"/>
      <c r="H417" s="147"/>
      <c r="I417" s="280"/>
      <c r="J417" s="133"/>
      <c r="K417" s="305"/>
      <c r="L417" s="305"/>
      <c r="M417" s="305"/>
      <c r="N417" s="305"/>
      <c r="O417" s="147"/>
      <c r="P417" s="309"/>
      <c r="Q417" s="322"/>
      <c r="R417" s="309"/>
      <c r="S417" s="322"/>
      <c r="T417" s="322"/>
      <c r="U417" s="95"/>
      <c r="V417" s="95"/>
      <c r="W417" s="95"/>
      <c r="X417" s="95"/>
      <c r="Y417" s="95"/>
    </row>
    <row r="418" spans="1:25" s="97" customFormat="1" hidden="1" x14ac:dyDescent="0.2">
      <c r="A418" s="325"/>
      <c r="B418" s="314"/>
      <c r="C418" s="288"/>
      <c r="D418" s="326"/>
      <c r="E418" s="327"/>
      <c r="F418" s="328"/>
      <c r="G418" s="305"/>
      <c r="H418" s="147"/>
      <c r="I418" s="280"/>
      <c r="J418" s="133"/>
      <c r="K418" s="305"/>
      <c r="L418" s="305"/>
      <c r="M418" s="305"/>
      <c r="N418" s="305"/>
      <c r="O418" s="147"/>
      <c r="P418" s="310"/>
      <c r="Q418" s="324"/>
      <c r="R418" s="310"/>
      <c r="S418" s="324"/>
      <c r="T418" s="324"/>
      <c r="U418" s="95"/>
      <c r="V418" s="95"/>
      <c r="W418" s="95"/>
      <c r="X418" s="95"/>
      <c r="Y418" s="95"/>
    </row>
    <row r="419" spans="1:25" s="97" customFormat="1" hidden="1" x14ac:dyDescent="0.2">
      <c r="A419" s="325">
        <v>137</v>
      </c>
      <c r="B419" s="314"/>
      <c r="C419" s="288"/>
      <c r="D419" s="326" t="e">
        <f>+VLOOKUP(B419,$A$691:$B$730,2,0)</f>
        <v>#N/A</v>
      </c>
      <c r="E419" s="327"/>
      <c r="F419" s="328" t="e">
        <f>IF(E419=$E$661,$F$661,IF(E419=$E$662,$F$662,IF(E419=$E$663,$F$663,IF(E419=$E$664,$F$664,IF(E419=$E$665,$F$665,IF(E419=$E$666,$F$666,IF(E419=$E$667,$F$667,IF(E419=$E$668,$F$668,IF(E419=$E$669,$F$669,IF(E419=$E$670,$F$670,IF(E419=VICERRECTORÍA_ACADÉMICA_,W1030,IF(E419=PLANEACIÓN_,W1032, IF(E419=IMPACTO,W1031,IF(E419=VICERRECTORÍA_ADMINISTRATIVA_FINANCIERA_,W1033,IF(E419=_VICERRECTORÍA_RESPONSABILIDAD_SOCIAL_Y_BIENESTAR_UNIVERSITARIO_,W1034," ")))))))))))))))</f>
        <v>#VALUE!</v>
      </c>
      <c r="G419" s="305"/>
      <c r="H419" s="147"/>
      <c r="I419" s="280"/>
      <c r="J419" s="133"/>
      <c r="K419" s="305"/>
      <c r="L419" s="314"/>
      <c r="M419" s="305"/>
      <c r="N419" s="305"/>
      <c r="O419" s="147"/>
      <c r="P419" s="308"/>
      <c r="Q419" s="321">
        <f t="shared" ref="Q419" si="400">IF(P419="ALTA",5,IF(P419="MEDIO ALTA",4,IF(P419="MEDIA",3,IF(P419="MEDIO BAJA",2,IF(P419="BAJA",1,0)))))</f>
        <v>0</v>
      </c>
      <c r="R419" s="308"/>
      <c r="S419" s="321">
        <f t="shared" ref="S419" si="401">IF(R419="ALTO",5,IF(R419="MEDIO-ALTO",4,IF(R419="MEDIO",3,IF(R419="MEDIO-BAJO",2,IF(R419="BAJO",1,0)))))</f>
        <v>0</v>
      </c>
      <c r="T419" s="321">
        <f t="shared" ref="T419" si="402">S419*Q419</f>
        <v>0</v>
      </c>
      <c r="U419" s="95"/>
      <c r="V419" s="95"/>
      <c r="W419" s="95"/>
      <c r="X419" s="95"/>
      <c r="Y419" s="95"/>
    </row>
    <row r="420" spans="1:25" s="97" customFormat="1" hidden="1" x14ac:dyDescent="0.2">
      <c r="A420" s="325"/>
      <c r="B420" s="314"/>
      <c r="C420" s="288"/>
      <c r="D420" s="326"/>
      <c r="E420" s="327"/>
      <c r="F420" s="328"/>
      <c r="G420" s="305"/>
      <c r="H420" s="147"/>
      <c r="I420" s="280"/>
      <c r="J420" s="133"/>
      <c r="K420" s="305"/>
      <c r="L420" s="305"/>
      <c r="M420" s="305"/>
      <c r="N420" s="305"/>
      <c r="O420" s="147"/>
      <c r="P420" s="309"/>
      <c r="Q420" s="322"/>
      <c r="R420" s="309"/>
      <c r="S420" s="322"/>
      <c r="T420" s="322"/>
      <c r="U420" s="95"/>
      <c r="V420" s="95"/>
      <c r="W420" s="95"/>
      <c r="X420" s="95"/>
      <c r="Y420" s="95"/>
    </row>
    <row r="421" spans="1:25" s="97" customFormat="1" hidden="1" x14ac:dyDescent="0.2">
      <c r="A421" s="325"/>
      <c r="B421" s="314"/>
      <c r="C421" s="288"/>
      <c r="D421" s="326"/>
      <c r="E421" s="327"/>
      <c r="F421" s="328"/>
      <c r="G421" s="305"/>
      <c r="H421" s="147"/>
      <c r="I421" s="280"/>
      <c r="J421" s="133"/>
      <c r="K421" s="305"/>
      <c r="L421" s="305"/>
      <c r="M421" s="305"/>
      <c r="N421" s="305"/>
      <c r="O421" s="147"/>
      <c r="P421" s="310"/>
      <c r="Q421" s="324"/>
      <c r="R421" s="310"/>
      <c r="S421" s="324"/>
      <c r="T421" s="324"/>
      <c r="U421" s="95"/>
      <c r="V421" s="95"/>
      <c r="W421" s="95"/>
      <c r="X421" s="95"/>
      <c r="Y421" s="95"/>
    </row>
    <row r="422" spans="1:25" s="97" customFormat="1" hidden="1" x14ac:dyDescent="0.2">
      <c r="A422" s="325">
        <v>138</v>
      </c>
      <c r="B422" s="314"/>
      <c r="C422" s="288"/>
      <c r="D422" s="326" t="e">
        <f>+VLOOKUP(B422,$A$691:$B$730,2,0)</f>
        <v>#N/A</v>
      </c>
      <c r="E422" s="327"/>
      <c r="F422" s="328" t="e">
        <f>IF(E422=$E$661,$F$661,IF(E422=$E$662,$F$662,IF(E422=$E$663,$F$663,IF(E422=$E$664,$F$664,IF(E422=$E$665,$F$665,IF(E422=$E$666,$F$666,IF(E422=$E$667,$F$667,IF(E422=$E$668,$F$668,IF(E422=$E$669,$F$669,IF(E422=$E$670,$F$670,IF(E422=VICERRECTORÍA_ACADÉMICA_,W1033,IF(E422=PLANEACIÓN_,W1035, IF(E422=IMPACTO,W1034,IF(E422=VICERRECTORÍA_ADMINISTRATIVA_FINANCIERA_,W1036,IF(E422=_VICERRECTORÍA_RESPONSABILIDAD_SOCIAL_Y_BIENESTAR_UNIVERSITARIO_,W1037," ")))))))))))))))</f>
        <v>#VALUE!</v>
      </c>
      <c r="G422" s="305"/>
      <c r="H422" s="147"/>
      <c r="I422" s="280"/>
      <c r="J422" s="133"/>
      <c r="K422" s="305"/>
      <c r="L422" s="314"/>
      <c r="M422" s="305"/>
      <c r="N422" s="305"/>
      <c r="O422" s="147"/>
      <c r="P422" s="308"/>
      <c r="Q422" s="321">
        <f t="shared" ref="Q422" si="403">IF(P422="ALTA",5,IF(P422="MEDIO ALTA",4,IF(P422="MEDIA",3,IF(P422="MEDIO BAJA",2,IF(P422="BAJA",1,0)))))</f>
        <v>0</v>
      </c>
      <c r="R422" s="308"/>
      <c r="S422" s="321">
        <f t="shared" ref="S422" si="404">IF(R422="ALTO",5,IF(R422="MEDIO-ALTO",4,IF(R422="MEDIO",3,IF(R422="MEDIO-BAJO",2,IF(R422="BAJO",1,0)))))</f>
        <v>0</v>
      </c>
      <c r="T422" s="321">
        <f t="shared" ref="T422" si="405">S422*Q422</f>
        <v>0</v>
      </c>
      <c r="U422" s="95"/>
      <c r="V422" s="95"/>
      <c r="W422" s="95"/>
      <c r="X422" s="95"/>
      <c r="Y422" s="95"/>
    </row>
    <row r="423" spans="1:25" s="97" customFormat="1" hidden="1" x14ac:dyDescent="0.2">
      <c r="A423" s="325"/>
      <c r="B423" s="314"/>
      <c r="C423" s="288"/>
      <c r="D423" s="326"/>
      <c r="E423" s="327"/>
      <c r="F423" s="328"/>
      <c r="G423" s="305"/>
      <c r="H423" s="147"/>
      <c r="I423" s="280"/>
      <c r="J423" s="133"/>
      <c r="K423" s="305"/>
      <c r="L423" s="305"/>
      <c r="M423" s="305"/>
      <c r="N423" s="305"/>
      <c r="O423" s="147"/>
      <c r="P423" s="309"/>
      <c r="Q423" s="322"/>
      <c r="R423" s="309"/>
      <c r="S423" s="322"/>
      <c r="T423" s="322"/>
      <c r="U423" s="95"/>
      <c r="V423" s="95"/>
      <c r="W423" s="95"/>
      <c r="X423" s="95"/>
      <c r="Y423" s="95"/>
    </row>
    <row r="424" spans="1:25" s="97" customFormat="1" hidden="1" x14ac:dyDescent="0.2">
      <c r="A424" s="325"/>
      <c r="B424" s="314"/>
      <c r="C424" s="288"/>
      <c r="D424" s="326"/>
      <c r="E424" s="327"/>
      <c r="F424" s="328"/>
      <c r="G424" s="305"/>
      <c r="H424" s="147"/>
      <c r="I424" s="280"/>
      <c r="J424" s="133"/>
      <c r="K424" s="305"/>
      <c r="L424" s="305"/>
      <c r="M424" s="305"/>
      <c r="N424" s="305"/>
      <c r="O424" s="147"/>
      <c r="P424" s="310"/>
      <c r="Q424" s="324"/>
      <c r="R424" s="310"/>
      <c r="S424" s="324"/>
      <c r="T424" s="324"/>
      <c r="U424" s="95"/>
      <c r="V424" s="95"/>
      <c r="W424" s="95"/>
      <c r="X424" s="95"/>
      <c r="Y424" s="95"/>
    </row>
    <row r="425" spans="1:25" s="97" customFormat="1" hidden="1" x14ac:dyDescent="0.2">
      <c r="A425" s="325">
        <v>139</v>
      </c>
      <c r="B425" s="314"/>
      <c r="C425" s="288"/>
      <c r="D425" s="326" t="e">
        <f>+VLOOKUP(B425,$A$691:$B$730,2,0)</f>
        <v>#N/A</v>
      </c>
      <c r="E425" s="327"/>
      <c r="F425" s="328" t="e">
        <f>IF(E425=$E$661,$F$661,IF(E425=$E$662,$F$662,IF(E425=$E$663,$F$663,IF(E425=$E$664,$F$664,IF(E425=$E$665,$F$665,IF(E425=$E$666,$F$666,IF(E425=$E$667,$F$667,IF(E425=$E$668,$F$668,IF(E425=$E$669,$F$669,IF(E425=$E$670,$F$670,IF(E425=VICERRECTORÍA_ACADÉMICA_,W1036,IF(E425=PLANEACIÓN_,W1038, IF(E425=IMPACTO,W1037,IF(E425=VICERRECTORÍA_ADMINISTRATIVA_FINANCIERA_,W1039,IF(E425=_VICERRECTORÍA_RESPONSABILIDAD_SOCIAL_Y_BIENESTAR_UNIVERSITARIO_,W1040," ")))))))))))))))</f>
        <v>#VALUE!</v>
      </c>
      <c r="G425" s="305"/>
      <c r="H425" s="147"/>
      <c r="I425" s="280"/>
      <c r="J425" s="133"/>
      <c r="K425" s="305"/>
      <c r="L425" s="314"/>
      <c r="M425" s="305"/>
      <c r="N425" s="305"/>
      <c r="O425" s="147"/>
      <c r="P425" s="308"/>
      <c r="Q425" s="321">
        <f t="shared" ref="Q425" si="406">IF(P425="ALTA",5,IF(P425="MEDIO ALTA",4,IF(P425="MEDIA",3,IF(P425="MEDIO BAJA",2,IF(P425="BAJA",1,0)))))</f>
        <v>0</v>
      </c>
      <c r="R425" s="308"/>
      <c r="S425" s="321">
        <f t="shared" ref="S425" si="407">IF(R425="ALTO",5,IF(R425="MEDIO-ALTO",4,IF(R425="MEDIO",3,IF(R425="MEDIO-BAJO",2,IF(R425="BAJO",1,0)))))</f>
        <v>0</v>
      </c>
      <c r="T425" s="321">
        <f t="shared" ref="T425" si="408">S425*Q425</f>
        <v>0</v>
      </c>
      <c r="U425" s="95"/>
      <c r="V425" s="95"/>
      <c r="W425" s="95"/>
      <c r="X425" s="95"/>
      <c r="Y425" s="95"/>
    </row>
    <row r="426" spans="1:25" s="97" customFormat="1" hidden="1" x14ac:dyDescent="0.2">
      <c r="A426" s="325"/>
      <c r="B426" s="314"/>
      <c r="C426" s="288"/>
      <c r="D426" s="326"/>
      <c r="E426" s="327"/>
      <c r="F426" s="328"/>
      <c r="G426" s="305"/>
      <c r="H426" s="147"/>
      <c r="I426" s="280"/>
      <c r="J426" s="133"/>
      <c r="K426" s="305"/>
      <c r="L426" s="305"/>
      <c r="M426" s="305"/>
      <c r="N426" s="305"/>
      <c r="O426" s="147"/>
      <c r="P426" s="309"/>
      <c r="Q426" s="322"/>
      <c r="R426" s="309"/>
      <c r="S426" s="322"/>
      <c r="T426" s="322"/>
      <c r="U426" s="95"/>
      <c r="V426" s="95"/>
      <c r="W426" s="95"/>
      <c r="X426" s="95"/>
      <c r="Y426" s="95"/>
    </row>
    <row r="427" spans="1:25" s="97" customFormat="1" hidden="1" x14ac:dyDescent="0.2">
      <c r="A427" s="325"/>
      <c r="B427" s="314"/>
      <c r="C427" s="288"/>
      <c r="D427" s="326"/>
      <c r="E427" s="327"/>
      <c r="F427" s="328"/>
      <c r="G427" s="305"/>
      <c r="H427" s="147"/>
      <c r="I427" s="280"/>
      <c r="J427" s="133"/>
      <c r="K427" s="305"/>
      <c r="L427" s="305"/>
      <c r="M427" s="305"/>
      <c r="N427" s="305"/>
      <c r="O427" s="147"/>
      <c r="P427" s="310"/>
      <c r="Q427" s="324"/>
      <c r="R427" s="310"/>
      <c r="S427" s="324"/>
      <c r="T427" s="324"/>
      <c r="U427" s="95"/>
      <c r="V427" s="95"/>
      <c r="W427" s="95"/>
      <c r="X427" s="95"/>
      <c r="Y427" s="95"/>
    </row>
    <row r="428" spans="1:25" s="97" customFormat="1" hidden="1" x14ac:dyDescent="0.2">
      <c r="A428" s="325">
        <v>140</v>
      </c>
      <c r="B428" s="314"/>
      <c r="C428" s="288"/>
      <c r="D428" s="326" t="e">
        <f>+VLOOKUP(B428,$A$691:$B$730,2,0)</f>
        <v>#N/A</v>
      </c>
      <c r="E428" s="327"/>
      <c r="F428" s="328" t="e">
        <f>IF(E428=$E$661,$F$661,IF(E428=$E$662,$F$662,IF(E428=$E$663,$F$663,IF(E428=$E$664,$F$664,IF(E428=$E$665,$F$665,IF(E428=$E$666,$F$666,IF(E428=$E$667,$F$667,IF(E428=$E$668,$F$668,IF(E428=$E$669,$F$669,IF(E428=$E$670,$F$670,IF(E428=VICERRECTORÍA_ACADÉMICA_,W1039,IF(E428=PLANEACIÓN_,W1041, IF(E428=IMPACTO,W1040,IF(E428=VICERRECTORÍA_ADMINISTRATIVA_FINANCIERA_,W1042,IF(E428=_VICERRECTORÍA_RESPONSABILIDAD_SOCIAL_Y_BIENESTAR_UNIVERSITARIO_,W1043," ")))))))))))))))</f>
        <v>#VALUE!</v>
      </c>
      <c r="G428" s="305"/>
      <c r="H428" s="147"/>
      <c r="I428" s="280"/>
      <c r="J428" s="133"/>
      <c r="K428" s="305"/>
      <c r="L428" s="314"/>
      <c r="M428" s="305"/>
      <c r="N428" s="305"/>
      <c r="O428" s="147"/>
      <c r="P428" s="308"/>
      <c r="Q428" s="321">
        <f t="shared" ref="Q428" si="409">IF(P428="ALTA",5,IF(P428="MEDIO ALTA",4,IF(P428="MEDIA",3,IF(P428="MEDIO BAJA",2,IF(P428="BAJA",1,0)))))</f>
        <v>0</v>
      </c>
      <c r="R428" s="308"/>
      <c r="S428" s="321">
        <f t="shared" ref="S428" si="410">IF(R428="ALTO",5,IF(R428="MEDIO-ALTO",4,IF(R428="MEDIO",3,IF(R428="MEDIO-BAJO",2,IF(R428="BAJO",1,0)))))</f>
        <v>0</v>
      </c>
      <c r="T428" s="321">
        <f t="shared" ref="T428" si="411">S428*Q428</f>
        <v>0</v>
      </c>
      <c r="U428" s="95"/>
      <c r="V428" s="95"/>
      <c r="W428" s="95"/>
      <c r="X428" s="95"/>
      <c r="Y428" s="95"/>
    </row>
    <row r="429" spans="1:25" s="97" customFormat="1" hidden="1" x14ac:dyDescent="0.2">
      <c r="A429" s="325"/>
      <c r="B429" s="314"/>
      <c r="C429" s="288"/>
      <c r="D429" s="326"/>
      <c r="E429" s="327"/>
      <c r="F429" s="328"/>
      <c r="G429" s="305"/>
      <c r="H429" s="147"/>
      <c r="I429" s="280"/>
      <c r="J429" s="133"/>
      <c r="K429" s="305"/>
      <c r="L429" s="305"/>
      <c r="M429" s="305"/>
      <c r="N429" s="305"/>
      <c r="O429" s="147"/>
      <c r="P429" s="309"/>
      <c r="Q429" s="322"/>
      <c r="R429" s="309"/>
      <c r="S429" s="322"/>
      <c r="T429" s="322"/>
      <c r="U429" s="95"/>
      <c r="V429" s="95"/>
      <c r="W429" s="95"/>
      <c r="X429" s="95"/>
      <c r="Y429" s="95"/>
    </row>
    <row r="430" spans="1:25" s="97" customFormat="1" hidden="1" x14ac:dyDescent="0.2">
      <c r="A430" s="325"/>
      <c r="B430" s="314"/>
      <c r="C430" s="288"/>
      <c r="D430" s="326"/>
      <c r="E430" s="327"/>
      <c r="F430" s="328"/>
      <c r="G430" s="305"/>
      <c r="H430" s="147"/>
      <c r="I430" s="280"/>
      <c r="J430" s="133"/>
      <c r="K430" s="305"/>
      <c r="L430" s="305"/>
      <c r="M430" s="305"/>
      <c r="N430" s="305"/>
      <c r="O430" s="147"/>
      <c r="P430" s="310"/>
      <c r="Q430" s="324"/>
      <c r="R430" s="310"/>
      <c r="S430" s="324"/>
      <c r="T430" s="324"/>
      <c r="U430" s="95"/>
      <c r="V430" s="95"/>
      <c r="W430" s="95"/>
      <c r="X430" s="95"/>
      <c r="Y430" s="95"/>
    </row>
    <row r="431" spans="1:25" s="97" customFormat="1" hidden="1" x14ac:dyDescent="0.2">
      <c r="A431" s="325">
        <v>141</v>
      </c>
      <c r="B431" s="314"/>
      <c r="C431" s="288"/>
      <c r="D431" s="326" t="e">
        <f>+VLOOKUP(B431,$A$691:$B$730,2,0)</f>
        <v>#N/A</v>
      </c>
      <c r="E431" s="327"/>
      <c r="F431" s="328" t="e">
        <f>IF(E431=$E$661,$F$661,IF(E431=$E$662,$F$662,IF(E431=$E$663,$F$663,IF(E431=$E$664,$F$664,IF(E431=$E$665,$F$665,IF(E431=$E$666,$F$666,IF(E431=$E$667,$F$667,IF(E431=$E$668,$F$668,IF(E431=$E$669,$F$669,IF(E431=$E$670,$F$670,IF(E431=VICERRECTORÍA_ACADÉMICA_,W1042,IF(E431=PLANEACIÓN_,W1044, IF(E431=IMPACTO,W1043,IF(E431=VICERRECTORÍA_ADMINISTRATIVA_FINANCIERA_,W1045,IF(E431=_VICERRECTORÍA_RESPONSABILIDAD_SOCIAL_Y_BIENESTAR_UNIVERSITARIO_,W1046," ")))))))))))))))</f>
        <v>#VALUE!</v>
      </c>
      <c r="G431" s="305"/>
      <c r="H431" s="147"/>
      <c r="I431" s="280"/>
      <c r="J431" s="133"/>
      <c r="K431" s="305"/>
      <c r="L431" s="314"/>
      <c r="M431" s="305"/>
      <c r="N431" s="305"/>
      <c r="O431" s="147"/>
      <c r="P431" s="308"/>
      <c r="Q431" s="321">
        <f t="shared" ref="Q431" si="412">IF(P431="ALTA",5,IF(P431="MEDIO ALTA",4,IF(P431="MEDIA",3,IF(P431="MEDIO BAJA",2,IF(P431="BAJA",1,0)))))</f>
        <v>0</v>
      </c>
      <c r="R431" s="308"/>
      <c r="S431" s="321">
        <f t="shared" ref="S431" si="413">IF(R431="ALTO",5,IF(R431="MEDIO-ALTO",4,IF(R431="MEDIO",3,IF(R431="MEDIO-BAJO",2,IF(R431="BAJO",1,0)))))</f>
        <v>0</v>
      </c>
      <c r="T431" s="321">
        <f t="shared" ref="T431" si="414">S431*Q431</f>
        <v>0</v>
      </c>
      <c r="U431" s="95"/>
      <c r="V431" s="95"/>
      <c r="W431" s="95"/>
      <c r="X431" s="95"/>
      <c r="Y431" s="95"/>
    </row>
    <row r="432" spans="1:25" s="97" customFormat="1" hidden="1" x14ac:dyDescent="0.2">
      <c r="A432" s="325"/>
      <c r="B432" s="314"/>
      <c r="C432" s="288"/>
      <c r="D432" s="326"/>
      <c r="E432" s="327"/>
      <c r="F432" s="328"/>
      <c r="G432" s="305"/>
      <c r="H432" s="147"/>
      <c r="I432" s="280"/>
      <c r="J432" s="133"/>
      <c r="K432" s="305"/>
      <c r="L432" s="305"/>
      <c r="M432" s="305"/>
      <c r="N432" s="305"/>
      <c r="O432" s="147"/>
      <c r="P432" s="309"/>
      <c r="Q432" s="322"/>
      <c r="R432" s="309"/>
      <c r="S432" s="322"/>
      <c r="T432" s="322"/>
      <c r="U432" s="95"/>
      <c r="V432" s="95"/>
      <c r="W432" s="95"/>
      <c r="X432" s="95"/>
      <c r="Y432" s="95"/>
    </row>
    <row r="433" spans="1:25" s="97" customFormat="1" hidden="1" x14ac:dyDescent="0.2">
      <c r="A433" s="325"/>
      <c r="B433" s="314"/>
      <c r="C433" s="288"/>
      <c r="D433" s="326"/>
      <c r="E433" s="327"/>
      <c r="F433" s="328"/>
      <c r="G433" s="305"/>
      <c r="H433" s="147"/>
      <c r="I433" s="280"/>
      <c r="J433" s="133"/>
      <c r="K433" s="305"/>
      <c r="L433" s="305"/>
      <c r="M433" s="305"/>
      <c r="N433" s="305"/>
      <c r="O433" s="147"/>
      <c r="P433" s="310"/>
      <c r="Q433" s="324"/>
      <c r="R433" s="310"/>
      <c r="S433" s="324"/>
      <c r="T433" s="324"/>
      <c r="U433" s="95"/>
      <c r="V433" s="95"/>
      <c r="W433" s="95"/>
      <c r="X433" s="95"/>
      <c r="Y433" s="95"/>
    </row>
    <row r="434" spans="1:25" s="97" customFormat="1" hidden="1" x14ac:dyDescent="0.2">
      <c r="A434" s="325">
        <v>142</v>
      </c>
      <c r="B434" s="314"/>
      <c r="C434" s="288"/>
      <c r="D434" s="326" t="e">
        <f>+VLOOKUP(B434,$A$691:$B$730,2,0)</f>
        <v>#N/A</v>
      </c>
      <c r="E434" s="327"/>
      <c r="F434" s="328" t="e">
        <f>IF(E434=$E$661,$F$661,IF(E434=$E$662,$F$662,IF(E434=$E$663,$F$663,IF(E434=$E$664,$F$664,IF(E434=$E$665,$F$665,IF(E434=$E$666,$F$666,IF(E434=$E$667,$F$667,IF(E434=$E$668,$F$668,IF(E434=$E$669,$F$669,IF(E434=$E$670,$F$670,IF(E434=VICERRECTORÍA_ACADÉMICA_,W1045,IF(E434=PLANEACIÓN_,W1047, IF(E434=IMPACTO,W1046,IF(E434=VICERRECTORÍA_ADMINISTRATIVA_FINANCIERA_,W1048,IF(E434=_VICERRECTORÍA_RESPONSABILIDAD_SOCIAL_Y_BIENESTAR_UNIVERSITARIO_,W1049," ")))))))))))))))</f>
        <v>#VALUE!</v>
      </c>
      <c r="G434" s="305"/>
      <c r="H434" s="147"/>
      <c r="I434" s="280"/>
      <c r="J434" s="133"/>
      <c r="K434" s="305"/>
      <c r="L434" s="314"/>
      <c r="M434" s="305"/>
      <c r="N434" s="305"/>
      <c r="O434" s="147"/>
      <c r="P434" s="308"/>
      <c r="Q434" s="321">
        <f t="shared" ref="Q434" si="415">IF(P434="ALTA",5,IF(P434="MEDIO ALTA",4,IF(P434="MEDIA",3,IF(P434="MEDIO BAJA",2,IF(P434="BAJA",1,0)))))</f>
        <v>0</v>
      </c>
      <c r="R434" s="308"/>
      <c r="S434" s="321">
        <f t="shared" ref="S434" si="416">IF(R434="ALTO",5,IF(R434="MEDIO-ALTO",4,IF(R434="MEDIO",3,IF(R434="MEDIO-BAJO",2,IF(R434="BAJO",1,0)))))</f>
        <v>0</v>
      </c>
      <c r="T434" s="321">
        <f t="shared" ref="T434" si="417">S434*Q434</f>
        <v>0</v>
      </c>
      <c r="U434" s="95"/>
      <c r="V434" s="95"/>
      <c r="W434" s="95"/>
      <c r="X434" s="95"/>
      <c r="Y434" s="95"/>
    </row>
    <row r="435" spans="1:25" s="97" customFormat="1" hidden="1" x14ac:dyDescent="0.2">
      <c r="A435" s="325"/>
      <c r="B435" s="314"/>
      <c r="C435" s="288"/>
      <c r="D435" s="326"/>
      <c r="E435" s="327"/>
      <c r="F435" s="328"/>
      <c r="G435" s="305"/>
      <c r="H435" s="147"/>
      <c r="I435" s="280"/>
      <c r="J435" s="133"/>
      <c r="K435" s="305"/>
      <c r="L435" s="305"/>
      <c r="M435" s="305"/>
      <c r="N435" s="305"/>
      <c r="O435" s="147"/>
      <c r="P435" s="309"/>
      <c r="Q435" s="322"/>
      <c r="R435" s="309"/>
      <c r="S435" s="322"/>
      <c r="T435" s="322"/>
      <c r="U435" s="95"/>
      <c r="V435" s="95"/>
      <c r="W435" s="95"/>
      <c r="X435" s="95"/>
      <c r="Y435" s="95"/>
    </row>
    <row r="436" spans="1:25" s="97" customFormat="1" hidden="1" x14ac:dyDescent="0.2">
      <c r="A436" s="325"/>
      <c r="B436" s="314"/>
      <c r="C436" s="288"/>
      <c r="D436" s="326"/>
      <c r="E436" s="327"/>
      <c r="F436" s="328"/>
      <c r="G436" s="305"/>
      <c r="H436" s="147"/>
      <c r="I436" s="280"/>
      <c r="J436" s="133"/>
      <c r="K436" s="305"/>
      <c r="L436" s="305"/>
      <c r="M436" s="305"/>
      <c r="N436" s="305"/>
      <c r="O436" s="147"/>
      <c r="P436" s="310"/>
      <c r="Q436" s="324"/>
      <c r="R436" s="310"/>
      <c r="S436" s="324"/>
      <c r="T436" s="324"/>
      <c r="U436" s="95"/>
      <c r="V436" s="95"/>
      <c r="W436" s="95"/>
      <c r="X436" s="95"/>
      <c r="Y436" s="95"/>
    </row>
    <row r="437" spans="1:25" s="97" customFormat="1" hidden="1" x14ac:dyDescent="0.2">
      <c r="A437" s="325">
        <v>143</v>
      </c>
      <c r="B437" s="314"/>
      <c r="C437" s="288"/>
      <c r="D437" s="326" t="e">
        <f>+VLOOKUP(B437,$A$691:$B$730,2,0)</f>
        <v>#N/A</v>
      </c>
      <c r="E437" s="327"/>
      <c r="F437" s="328" t="e">
        <f>IF(E437=$E$661,$F$661,IF(E437=$E$662,$F$662,IF(E437=$E$663,$F$663,IF(E437=$E$664,$F$664,IF(E437=$E$665,$F$665,IF(E437=$E$666,$F$666,IF(E437=$E$667,$F$667,IF(E437=$E$668,$F$668,IF(E437=$E$669,$F$669,IF(E437=$E$670,$F$670,IF(E437=VICERRECTORÍA_ACADÉMICA_,W1048,IF(E437=PLANEACIÓN_,W1050, IF(E437=IMPACTO,W1049,IF(E437=VICERRECTORÍA_ADMINISTRATIVA_FINANCIERA_,W1051,IF(E437=_VICERRECTORÍA_RESPONSABILIDAD_SOCIAL_Y_BIENESTAR_UNIVERSITARIO_,W1052," ")))))))))))))))</f>
        <v>#VALUE!</v>
      </c>
      <c r="G437" s="305"/>
      <c r="H437" s="147"/>
      <c r="I437" s="280"/>
      <c r="J437" s="133"/>
      <c r="K437" s="305"/>
      <c r="L437" s="314"/>
      <c r="M437" s="305"/>
      <c r="N437" s="305"/>
      <c r="O437" s="147"/>
      <c r="P437" s="308"/>
      <c r="Q437" s="321">
        <f t="shared" ref="Q437" si="418">IF(P437="ALTA",5,IF(P437="MEDIO ALTA",4,IF(P437="MEDIA",3,IF(P437="MEDIO BAJA",2,IF(P437="BAJA",1,0)))))</f>
        <v>0</v>
      </c>
      <c r="R437" s="308"/>
      <c r="S437" s="321">
        <f t="shared" ref="S437" si="419">IF(R437="ALTO",5,IF(R437="MEDIO-ALTO",4,IF(R437="MEDIO",3,IF(R437="MEDIO-BAJO",2,IF(R437="BAJO",1,0)))))</f>
        <v>0</v>
      </c>
      <c r="T437" s="321">
        <f t="shared" ref="T437" si="420">S437*Q437</f>
        <v>0</v>
      </c>
      <c r="U437" s="95"/>
      <c r="V437" s="95"/>
      <c r="W437" s="95"/>
      <c r="X437" s="95"/>
      <c r="Y437" s="95"/>
    </row>
    <row r="438" spans="1:25" s="97" customFormat="1" hidden="1" x14ac:dyDescent="0.2">
      <c r="A438" s="325"/>
      <c r="B438" s="314"/>
      <c r="C438" s="288"/>
      <c r="D438" s="326"/>
      <c r="E438" s="327"/>
      <c r="F438" s="328"/>
      <c r="G438" s="305"/>
      <c r="H438" s="147"/>
      <c r="I438" s="280"/>
      <c r="J438" s="133"/>
      <c r="K438" s="305"/>
      <c r="L438" s="305"/>
      <c r="M438" s="305"/>
      <c r="N438" s="305"/>
      <c r="O438" s="147"/>
      <c r="P438" s="309"/>
      <c r="Q438" s="322"/>
      <c r="R438" s="309"/>
      <c r="S438" s="322"/>
      <c r="T438" s="322"/>
      <c r="U438" s="95"/>
      <c r="V438" s="95"/>
      <c r="W438" s="95"/>
      <c r="X438" s="95"/>
      <c r="Y438" s="95"/>
    </row>
    <row r="439" spans="1:25" s="97" customFormat="1" hidden="1" x14ac:dyDescent="0.2">
      <c r="A439" s="325"/>
      <c r="B439" s="314"/>
      <c r="C439" s="288"/>
      <c r="D439" s="326"/>
      <c r="E439" s="327"/>
      <c r="F439" s="328"/>
      <c r="G439" s="305"/>
      <c r="H439" s="147"/>
      <c r="I439" s="280"/>
      <c r="J439" s="133"/>
      <c r="K439" s="305"/>
      <c r="L439" s="305"/>
      <c r="M439" s="305"/>
      <c r="N439" s="305"/>
      <c r="O439" s="147"/>
      <c r="P439" s="310"/>
      <c r="Q439" s="324"/>
      <c r="R439" s="310"/>
      <c r="S439" s="324"/>
      <c r="T439" s="324"/>
      <c r="U439" s="95"/>
      <c r="V439" s="95"/>
      <c r="W439" s="95"/>
      <c r="X439" s="95"/>
      <c r="Y439" s="95"/>
    </row>
    <row r="440" spans="1:25" s="97" customFormat="1" hidden="1" x14ac:dyDescent="0.2">
      <c r="A440" s="325">
        <v>144</v>
      </c>
      <c r="B440" s="314"/>
      <c r="C440" s="288"/>
      <c r="D440" s="326" t="e">
        <f>+VLOOKUP(B440,$A$691:$B$730,2,0)</f>
        <v>#N/A</v>
      </c>
      <c r="E440" s="327"/>
      <c r="F440" s="328" t="e">
        <f>IF(E440=$E$661,$F$661,IF(E440=$E$662,$F$662,IF(E440=$E$663,$F$663,IF(E440=$E$664,$F$664,IF(E440=$E$665,$F$665,IF(E440=$E$666,$F$666,IF(E440=$E$667,$F$667,IF(E440=$E$668,$F$668,IF(E440=$E$669,$F$669,IF(E440=$E$670,$F$670,IF(E440=VICERRECTORÍA_ACADÉMICA_,W1051,IF(E440=PLANEACIÓN_,W1053, IF(E440=IMPACTO,W1052,IF(E440=VICERRECTORÍA_ADMINISTRATIVA_FINANCIERA_,W1054,IF(E440=_VICERRECTORÍA_RESPONSABILIDAD_SOCIAL_Y_BIENESTAR_UNIVERSITARIO_,W1055," ")))))))))))))))</f>
        <v>#VALUE!</v>
      </c>
      <c r="G440" s="305"/>
      <c r="H440" s="147"/>
      <c r="I440" s="280"/>
      <c r="J440" s="133"/>
      <c r="K440" s="305"/>
      <c r="L440" s="314"/>
      <c r="M440" s="305"/>
      <c r="N440" s="305"/>
      <c r="O440" s="147"/>
      <c r="P440" s="308"/>
      <c r="Q440" s="321">
        <f t="shared" ref="Q440" si="421">IF(P440="ALTA",5,IF(P440="MEDIO ALTA",4,IF(P440="MEDIA",3,IF(P440="MEDIO BAJA",2,IF(P440="BAJA",1,0)))))</f>
        <v>0</v>
      </c>
      <c r="R440" s="308"/>
      <c r="S440" s="321">
        <f t="shared" ref="S440" si="422">IF(R440="ALTO",5,IF(R440="MEDIO-ALTO",4,IF(R440="MEDIO",3,IF(R440="MEDIO-BAJO",2,IF(R440="BAJO",1,0)))))</f>
        <v>0</v>
      </c>
      <c r="T440" s="321">
        <f t="shared" ref="T440" si="423">S440*Q440</f>
        <v>0</v>
      </c>
      <c r="U440" s="95"/>
      <c r="V440" s="95"/>
      <c r="W440" s="95"/>
      <c r="X440" s="95"/>
      <c r="Y440" s="95"/>
    </row>
    <row r="441" spans="1:25" s="97" customFormat="1" hidden="1" x14ac:dyDescent="0.2">
      <c r="A441" s="325"/>
      <c r="B441" s="314"/>
      <c r="C441" s="288"/>
      <c r="D441" s="326"/>
      <c r="E441" s="327"/>
      <c r="F441" s="328"/>
      <c r="G441" s="305"/>
      <c r="H441" s="147"/>
      <c r="I441" s="280"/>
      <c r="J441" s="133"/>
      <c r="K441" s="305"/>
      <c r="L441" s="305"/>
      <c r="M441" s="305"/>
      <c r="N441" s="305"/>
      <c r="O441" s="147"/>
      <c r="P441" s="309"/>
      <c r="Q441" s="322"/>
      <c r="R441" s="309"/>
      <c r="S441" s="322"/>
      <c r="T441" s="322"/>
      <c r="U441" s="95"/>
      <c r="V441" s="95"/>
      <c r="W441" s="95"/>
      <c r="X441" s="95"/>
      <c r="Y441" s="95"/>
    </row>
    <row r="442" spans="1:25" s="97" customFormat="1" hidden="1" x14ac:dyDescent="0.2">
      <c r="A442" s="325"/>
      <c r="B442" s="314"/>
      <c r="C442" s="288"/>
      <c r="D442" s="326"/>
      <c r="E442" s="327"/>
      <c r="F442" s="328"/>
      <c r="G442" s="305"/>
      <c r="H442" s="147"/>
      <c r="I442" s="280"/>
      <c r="J442" s="133"/>
      <c r="K442" s="305"/>
      <c r="L442" s="305"/>
      <c r="M442" s="305"/>
      <c r="N442" s="305"/>
      <c r="O442" s="147"/>
      <c r="P442" s="310"/>
      <c r="Q442" s="324"/>
      <c r="R442" s="310"/>
      <c r="S442" s="324"/>
      <c r="T442" s="324"/>
      <c r="U442" s="95"/>
      <c r="V442" s="95"/>
      <c r="W442" s="95"/>
      <c r="X442" s="95"/>
      <c r="Y442" s="95"/>
    </row>
    <row r="443" spans="1:25" s="97" customFormat="1" hidden="1" x14ac:dyDescent="0.2">
      <c r="A443" s="325">
        <v>145</v>
      </c>
      <c r="B443" s="314"/>
      <c r="C443" s="288"/>
      <c r="D443" s="326" t="e">
        <f>+VLOOKUP(B443,$A$691:$B$730,2,0)</f>
        <v>#N/A</v>
      </c>
      <c r="E443" s="327"/>
      <c r="F443" s="328" t="e">
        <f>IF(E443=$E$661,$F$661,IF(E443=$E$662,$F$662,IF(E443=$E$663,$F$663,IF(E443=$E$664,$F$664,IF(E443=$E$665,$F$665,IF(E443=$E$666,$F$666,IF(E443=$E$667,$F$667,IF(E443=$E$668,$F$668,IF(E443=$E$669,$F$669,IF(E443=$E$670,$F$670,IF(E443=VICERRECTORÍA_ACADÉMICA_,W1054,IF(E443=PLANEACIÓN_,W1056, IF(E443=IMPACTO,W1055,IF(E443=VICERRECTORÍA_ADMINISTRATIVA_FINANCIERA_,W1057,IF(E443=_VICERRECTORÍA_RESPONSABILIDAD_SOCIAL_Y_BIENESTAR_UNIVERSITARIO_,W1058," ")))))))))))))))</f>
        <v>#VALUE!</v>
      </c>
      <c r="G443" s="305"/>
      <c r="H443" s="147"/>
      <c r="I443" s="280"/>
      <c r="J443" s="133"/>
      <c r="K443" s="305"/>
      <c r="L443" s="314"/>
      <c r="M443" s="305"/>
      <c r="N443" s="305"/>
      <c r="O443" s="147"/>
      <c r="P443" s="308"/>
      <c r="Q443" s="321">
        <f t="shared" ref="Q443" si="424">IF(P443="ALTA",5,IF(P443="MEDIO ALTA",4,IF(P443="MEDIA",3,IF(P443="MEDIO BAJA",2,IF(P443="BAJA",1,0)))))</f>
        <v>0</v>
      </c>
      <c r="R443" s="308"/>
      <c r="S443" s="321">
        <f t="shared" ref="S443" si="425">IF(R443="ALTO",5,IF(R443="MEDIO-ALTO",4,IF(R443="MEDIO",3,IF(R443="MEDIO-BAJO",2,IF(R443="BAJO",1,0)))))</f>
        <v>0</v>
      </c>
      <c r="T443" s="321">
        <f t="shared" ref="T443" si="426">S443*Q443</f>
        <v>0</v>
      </c>
      <c r="U443" s="95"/>
      <c r="V443" s="95"/>
      <c r="W443" s="95"/>
      <c r="X443" s="95"/>
      <c r="Y443" s="95"/>
    </row>
    <row r="444" spans="1:25" s="97" customFormat="1" hidden="1" x14ac:dyDescent="0.2">
      <c r="A444" s="325"/>
      <c r="B444" s="314"/>
      <c r="C444" s="288"/>
      <c r="D444" s="326"/>
      <c r="E444" s="327"/>
      <c r="F444" s="328"/>
      <c r="G444" s="305"/>
      <c r="H444" s="147"/>
      <c r="I444" s="280"/>
      <c r="J444" s="133"/>
      <c r="K444" s="305"/>
      <c r="L444" s="305"/>
      <c r="M444" s="305"/>
      <c r="N444" s="305"/>
      <c r="O444" s="147"/>
      <c r="P444" s="309"/>
      <c r="Q444" s="322"/>
      <c r="R444" s="309"/>
      <c r="S444" s="322"/>
      <c r="T444" s="322"/>
      <c r="U444" s="95"/>
      <c r="V444" s="95"/>
      <c r="W444" s="95"/>
      <c r="X444" s="95"/>
      <c r="Y444" s="95"/>
    </row>
    <row r="445" spans="1:25" s="97" customFormat="1" hidden="1" x14ac:dyDescent="0.2">
      <c r="A445" s="325"/>
      <c r="B445" s="314"/>
      <c r="C445" s="288"/>
      <c r="D445" s="326"/>
      <c r="E445" s="327"/>
      <c r="F445" s="328"/>
      <c r="G445" s="305"/>
      <c r="H445" s="147"/>
      <c r="I445" s="280"/>
      <c r="J445" s="133"/>
      <c r="K445" s="305"/>
      <c r="L445" s="305"/>
      <c r="M445" s="305"/>
      <c r="N445" s="305"/>
      <c r="O445" s="147"/>
      <c r="P445" s="310"/>
      <c r="Q445" s="324"/>
      <c r="R445" s="310"/>
      <c r="S445" s="324"/>
      <c r="T445" s="324"/>
      <c r="U445" s="95"/>
      <c r="V445" s="95"/>
      <c r="W445" s="95"/>
      <c r="X445" s="95"/>
      <c r="Y445" s="95"/>
    </row>
    <row r="446" spans="1:25" s="97" customFormat="1" hidden="1" x14ac:dyDescent="0.2">
      <c r="A446" s="325">
        <v>146</v>
      </c>
      <c r="B446" s="314"/>
      <c r="C446" s="288"/>
      <c r="D446" s="326" t="e">
        <f>+VLOOKUP(B446,$A$691:$B$730,2,0)</f>
        <v>#N/A</v>
      </c>
      <c r="E446" s="327"/>
      <c r="F446" s="328" t="e">
        <f>IF(E446=$E$661,$F$661,IF(E446=$E$662,$F$662,IF(E446=$E$663,$F$663,IF(E446=$E$664,$F$664,IF(E446=$E$665,$F$665,IF(E446=$E$666,$F$666,IF(E446=$E$667,$F$667,IF(E446=$E$668,$F$668,IF(E446=$E$669,$F$669,IF(E446=$E$670,$F$670,IF(E446=VICERRECTORÍA_ACADÉMICA_,W1057,IF(E446=PLANEACIÓN_,W1059, IF(E446=IMPACTO,W1058,IF(E446=VICERRECTORÍA_ADMINISTRATIVA_FINANCIERA_,W1060,IF(E446=_VICERRECTORÍA_RESPONSABILIDAD_SOCIAL_Y_BIENESTAR_UNIVERSITARIO_,W1061," ")))))))))))))))</f>
        <v>#VALUE!</v>
      </c>
      <c r="G446" s="305"/>
      <c r="H446" s="147"/>
      <c r="I446" s="280"/>
      <c r="J446" s="133"/>
      <c r="K446" s="305"/>
      <c r="L446" s="314"/>
      <c r="M446" s="305"/>
      <c r="N446" s="305"/>
      <c r="O446" s="147"/>
      <c r="P446" s="308"/>
      <c r="Q446" s="321">
        <f t="shared" ref="Q446" si="427">IF(P446="ALTA",5,IF(P446="MEDIO ALTA",4,IF(P446="MEDIA",3,IF(P446="MEDIO BAJA",2,IF(P446="BAJA",1,0)))))</f>
        <v>0</v>
      </c>
      <c r="R446" s="308"/>
      <c r="S446" s="321">
        <f t="shared" ref="S446" si="428">IF(R446="ALTO",5,IF(R446="MEDIO-ALTO",4,IF(R446="MEDIO",3,IF(R446="MEDIO-BAJO",2,IF(R446="BAJO",1,0)))))</f>
        <v>0</v>
      </c>
      <c r="T446" s="321">
        <f t="shared" ref="T446" si="429">S446*Q446</f>
        <v>0</v>
      </c>
      <c r="U446" s="95"/>
      <c r="V446" s="95"/>
      <c r="W446" s="95"/>
      <c r="X446" s="95"/>
      <c r="Y446" s="95"/>
    </row>
    <row r="447" spans="1:25" s="97" customFormat="1" hidden="1" x14ac:dyDescent="0.2">
      <c r="A447" s="325"/>
      <c r="B447" s="314"/>
      <c r="C447" s="288"/>
      <c r="D447" s="326"/>
      <c r="E447" s="327"/>
      <c r="F447" s="328"/>
      <c r="G447" s="305"/>
      <c r="H447" s="147"/>
      <c r="I447" s="280"/>
      <c r="J447" s="133"/>
      <c r="K447" s="305"/>
      <c r="L447" s="305"/>
      <c r="M447" s="305"/>
      <c r="N447" s="305"/>
      <c r="O447" s="147"/>
      <c r="P447" s="309"/>
      <c r="Q447" s="322"/>
      <c r="R447" s="309"/>
      <c r="S447" s="322"/>
      <c r="T447" s="322"/>
      <c r="U447" s="95"/>
      <c r="V447" s="95"/>
      <c r="W447" s="95"/>
      <c r="X447" s="95"/>
      <c r="Y447" s="95"/>
    </row>
    <row r="448" spans="1:25" s="97" customFormat="1" hidden="1" x14ac:dyDescent="0.2">
      <c r="A448" s="325"/>
      <c r="B448" s="314"/>
      <c r="C448" s="288"/>
      <c r="D448" s="326"/>
      <c r="E448" s="327"/>
      <c r="F448" s="328"/>
      <c r="G448" s="305"/>
      <c r="H448" s="147"/>
      <c r="I448" s="280"/>
      <c r="J448" s="133"/>
      <c r="K448" s="305"/>
      <c r="L448" s="305"/>
      <c r="M448" s="305"/>
      <c r="N448" s="305"/>
      <c r="O448" s="147"/>
      <c r="P448" s="310"/>
      <c r="Q448" s="324"/>
      <c r="R448" s="310"/>
      <c r="S448" s="324"/>
      <c r="T448" s="324"/>
      <c r="U448" s="95"/>
      <c r="V448" s="95"/>
      <c r="W448" s="95"/>
      <c r="X448" s="95"/>
      <c r="Y448" s="95"/>
    </row>
    <row r="449" spans="1:25" s="97" customFormat="1" hidden="1" x14ac:dyDescent="0.2">
      <c r="A449" s="325">
        <v>147</v>
      </c>
      <c r="B449" s="314"/>
      <c r="C449" s="288"/>
      <c r="D449" s="326" t="e">
        <f>+VLOOKUP(B449,$A$691:$B$730,2,0)</f>
        <v>#N/A</v>
      </c>
      <c r="E449" s="327"/>
      <c r="F449" s="328" t="e">
        <f>IF(E449=$E$661,$F$661,IF(E449=$E$662,$F$662,IF(E449=$E$663,$F$663,IF(E449=$E$664,$F$664,IF(E449=$E$665,$F$665,IF(E449=$E$666,$F$666,IF(E449=$E$667,$F$667,IF(E449=$E$668,$F$668,IF(E449=$E$669,$F$669,IF(E449=$E$670,$F$670,IF(E449=VICERRECTORÍA_ACADÉMICA_,W1060,IF(E449=PLANEACIÓN_,W1062, IF(E449=IMPACTO,W1061,IF(E449=VICERRECTORÍA_ADMINISTRATIVA_FINANCIERA_,W1063,IF(E449=_VICERRECTORÍA_RESPONSABILIDAD_SOCIAL_Y_BIENESTAR_UNIVERSITARIO_,W1064," ")))))))))))))))</f>
        <v>#VALUE!</v>
      </c>
      <c r="G449" s="305"/>
      <c r="H449" s="147"/>
      <c r="I449" s="280"/>
      <c r="J449" s="133"/>
      <c r="K449" s="305"/>
      <c r="L449" s="314"/>
      <c r="M449" s="305"/>
      <c r="N449" s="305"/>
      <c r="O449" s="147"/>
      <c r="P449" s="308"/>
      <c r="Q449" s="321">
        <f t="shared" ref="Q449" si="430">IF(P449="ALTA",5,IF(P449="MEDIO ALTA",4,IF(P449="MEDIA",3,IF(P449="MEDIO BAJA",2,IF(P449="BAJA",1,0)))))</f>
        <v>0</v>
      </c>
      <c r="R449" s="308"/>
      <c r="S449" s="321">
        <f t="shared" ref="S449" si="431">IF(R449="ALTO",5,IF(R449="MEDIO-ALTO",4,IF(R449="MEDIO",3,IF(R449="MEDIO-BAJO",2,IF(R449="BAJO",1,0)))))</f>
        <v>0</v>
      </c>
      <c r="T449" s="321">
        <f t="shared" ref="T449" si="432">S449*Q449</f>
        <v>0</v>
      </c>
      <c r="U449" s="95"/>
      <c r="V449" s="95"/>
      <c r="W449" s="95"/>
      <c r="X449" s="95"/>
      <c r="Y449" s="95"/>
    </row>
    <row r="450" spans="1:25" s="97" customFormat="1" hidden="1" x14ac:dyDescent="0.2">
      <c r="A450" s="325"/>
      <c r="B450" s="314"/>
      <c r="C450" s="288"/>
      <c r="D450" s="326"/>
      <c r="E450" s="327"/>
      <c r="F450" s="328"/>
      <c r="G450" s="305"/>
      <c r="H450" s="147"/>
      <c r="I450" s="280"/>
      <c r="J450" s="133"/>
      <c r="K450" s="305"/>
      <c r="L450" s="305"/>
      <c r="M450" s="305"/>
      <c r="N450" s="305"/>
      <c r="O450" s="147"/>
      <c r="P450" s="309"/>
      <c r="Q450" s="322"/>
      <c r="R450" s="309"/>
      <c r="S450" s="322"/>
      <c r="T450" s="322"/>
      <c r="U450" s="95"/>
      <c r="V450" s="95"/>
      <c r="W450" s="95"/>
      <c r="X450" s="95"/>
      <c r="Y450" s="95"/>
    </row>
    <row r="451" spans="1:25" s="97" customFormat="1" hidden="1" x14ac:dyDescent="0.2">
      <c r="A451" s="325"/>
      <c r="B451" s="314"/>
      <c r="C451" s="288"/>
      <c r="D451" s="326"/>
      <c r="E451" s="327"/>
      <c r="F451" s="328"/>
      <c r="G451" s="305"/>
      <c r="H451" s="147"/>
      <c r="I451" s="280"/>
      <c r="J451" s="133"/>
      <c r="K451" s="305"/>
      <c r="L451" s="305"/>
      <c r="M451" s="305"/>
      <c r="N451" s="305"/>
      <c r="O451" s="147"/>
      <c r="P451" s="310"/>
      <c r="Q451" s="324"/>
      <c r="R451" s="310"/>
      <c r="S451" s="324"/>
      <c r="T451" s="324"/>
      <c r="U451" s="95"/>
      <c r="V451" s="95"/>
      <c r="W451" s="95"/>
      <c r="X451" s="95"/>
      <c r="Y451" s="95"/>
    </row>
    <row r="452" spans="1:25" s="97" customFormat="1" hidden="1" x14ac:dyDescent="0.2">
      <c r="A452" s="325">
        <v>148</v>
      </c>
      <c r="B452" s="314"/>
      <c r="C452" s="288"/>
      <c r="D452" s="326" t="e">
        <f>+VLOOKUP(B452,$A$691:$B$730,2,0)</f>
        <v>#N/A</v>
      </c>
      <c r="E452" s="327"/>
      <c r="F452" s="328" t="e">
        <f>IF(E452=$E$661,$F$661,IF(E452=$E$662,$F$662,IF(E452=$E$663,$F$663,IF(E452=$E$664,$F$664,IF(E452=$E$665,$F$665,IF(E452=$E$666,$F$666,IF(E452=$E$667,$F$667,IF(E452=$E$668,$F$668,IF(E452=$E$669,$F$669,IF(E452=$E$670,$F$670,IF(E452=VICERRECTORÍA_ACADÉMICA_,W1063,IF(E452=PLANEACIÓN_,W1065, IF(E452=IMPACTO,W1064,IF(E452=VICERRECTORÍA_ADMINISTRATIVA_FINANCIERA_,W1066,IF(E452=_VICERRECTORÍA_RESPONSABILIDAD_SOCIAL_Y_BIENESTAR_UNIVERSITARIO_,W1067," ")))))))))))))))</f>
        <v>#VALUE!</v>
      </c>
      <c r="G452" s="305"/>
      <c r="H452" s="147"/>
      <c r="I452" s="280"/>
      <c r="J452" s="133"/>
      <c r="K452" s="305"/>
      <c r="L452" s="314"/>
      <c r="M452" s="305"/>
      <c r="N452" s="305"/>
      <c r="O452" s="147"/>
      <c r="P452" s="308"/>
      <c r="Q452" s="321">
        <f t="shared" ref="Q452" si="433">IF(P452="ALTA",5,IF(P452="MEDIO ALTA",4,IF(P452="MEDIA",3,IF(P452="MEDIO BAJA",2,IF(P452="BAJA",1,0)))))</f>
        <v>0</v>
      </c>
      <c r="R452" s="308"/>
      <c r="S452" s="321">
        <f t="shared" ref="S452" si="434">IF(R452="ALTO",5,IF(R452="MEDIO-ALTO",4,IF(R452="MEDIO",3,IF(R452="MEDIO-BAJO",2,IF(R452="BAJO",1,0)))))</f>
        <v>0</v>
      </c>
      <c r="T452" s="321">
        <f t="shared" ref="T452" si="435">S452*Q452</f>
        <v>0</v>
      </c>
      <c r="U452" s="95"/>
      <c r="V452" s="95"/>
      <c r="W452" s="95"/>
      <c r="X452" s="95"/>
      <c r="Y452" s="95"/>
    </row>
    <row r="453" spans="1:25" s="97" customFormat="1" hidden="1" x14ac:dyDescent="0.2">
      <c r="A453" s="325"/>
      <c r="B453" s="314"/>
      <c r="C453" s="288"/>
      <c r="D453" s="326"/>
      <c r="E453" s="327"/>
      <c r="F453" s="328"/>
      <c r="G453" s="305"/>
      <c r="H453" s="147"/>
      <c r="I453" s="280"/>
      <c r="J453" s="133"/>
      <c r="K453" s="305"/>
      <c r="L453" s="305"/>
      <c r="M453" s="305"/>
      <c r="N453" s="305"/>
      <c r="O453" s="147"/>
      <c r="P453" s="309"/>
      <c r="Q453" s="322"/>
      <c r="R453" s="309"/>
      <c r="S453" s="322"/>
      <c r="T453" s="322"/>
      <c r="U453" s="95"/>
      <c r="V453" s="95"/>
      <c r="W453" s="95"/>
      <c r="X453" s="95"/>
      <c r="Y453" s="95"/>
    </row>
    <row r="454" spans="1:25" s="97" customFormat="1" hidden="1" x14ac:dyDescent="0.2">
      <c r="A454" s="325"/>
      <c r="B454" s="314"/>
      <c r="C454" s="288"/>
      <c r="D454" s="326"/>
      <c r="E454" s="327"/>
      <c r="F454" s="328"/>
      <c r="G454" s="305"/>
      <c r="H454" s="147"/>
      <c r="I454" s="280"/>
      <c r="J454" s="133"/>
      <c r="K454" s="305"/>
      <c r="L454" s="305"/>
      <c r="M454" s="305"/>
      <c r="N454" s="305"/>
      <c r="O454" s="147"/>
      <c r="P454" s="310"/>
      <c r="Q454" s="324"/>
      <c r="R454" s="310"/>
      <c r="S454" s="324"/>
      <c r="T454" s="324"/>
      <c r="U454" s="95"/>
      <c r="V454" s="95"/>
      <c r="W454" s="95"/>
      <c r="X454" s="95"/>
      <c r="Y454" s="95"/>
    </row>
    <row r="455" spans="1:25" s="97" customFormat="1" hidden="1" x14ac:dyDescent="0.2">
      <c r="A455" s="325">
        <v>149</v>
      </c>
      <c r="B455" s="314"/>
      <c r="C455" s="288"/>
      <c r="D455" s="326" t="e">
        <f>+VLOOKUP(B455,$A$691:$B$730,2,0)</f>
        <v>#N/A</v>
      </c>
      <c r="E455" s="327"/>
      <c r="F455" s="328" t="e">
        <f>IF(E455=$E$661,$F$661,IF(E455=$E$662,$F$662,IF(E455=$E$663,$F$663,IF(E455=$E$664,$F$664,IF(E455=$E$665,$F$665,IF(E455=$E$666,$F$666,IF(E455=$E$667,$F$667,IF(E455=$E$668,$F$668,IF(E455=$E$669,$F$669,IF(E455=$E$670,$F$670,IF(E455=VICERRECTORÍA_ACADÉMICA_,W1066,IF(E455=PLANEACIÓN_,W1068, IF(E455=IMPACTO,W1067,IF(E455=VICERRECTORÍA_ADMINISTRATIVA_FINANCIERA_,W1069,IF(E455=_VICERRECTORÍA_RESPONSABILIDAD_SOCIAL_Y_BIENESTAR_UNIVERSITARIO_,W1070," ")))))))))))))))</f>
        <v>#VALUE!</v>
      </c>
      <c r="G455" s="305"/>
      <c r="H455" s="147"/>
      <c r="I455" s="280"/>
      <c r="J455" s="133"/>
      <c r="K455" s="305"/>
      <c r="L455" s="314"/>
      <c r="M455" s="305"/>
      <c r="N455" s="305"/>
      <c r="O455" s="147"/>
      <c r="P455" s="308"/>
      <c r="Q455" s="321">
        <f t="shared" ref="Q455" si="436">IF(P455="ALTA",5,IF(P455="MEDIO ALTA",4,IF(P455="MEDIA",3,IF(P455="MEDIO BAJA",2,IF(P455="BAJA",1,0)))))</f>
        <v>0</v>
      </c>
      <c r="R455" s="308"/>
      <c r="S455" s="321">
        <f t="shared" ref="S455" si="437">IF(R455="ALTO",5,IF(R455="MEDIO-ALTO",4,IF(R455="MEDIO",3,IF(R455="MEDIO-BAJO",2,IF(R455="BAJO",1,0)))))</f>
        <v>0</v>
      </c>
      <c r="T455" s="321">
        <f t="shared" ref="T455" si="438">S455*Q455</f>
        <v>0</v>
      </c>
      <c r="U455" s="95"/>
      <c r="V455" s="95"/>
      <c r="W455" s="95"/>
      <c r="X455" s="95"/>
      <c r="Y455" s="95"/>
    </row>
    <row r="456" spans="1:25" s="97" customFormat="1" hidden="1" x14ac:dyDescent="0.2">
      <c r="A456" s="325"/>
      <c r="B456" s="314"/>
      <c r="C456" s="288"/>
      <c r="D456" s="326"/>
      <c r="E456" s="327"/>
      <c r="F456" s="328"/>
      <c r="G456" s="305"/>
      <c r="H456" s="147"/>
      <c r="I456" s="280"/>
      <c r="J456" s="133"/>
      <c r="K456" s="305"/>
      <c r="L456" s="305"/>
      <c r="M456" s="305"/>
      <c r="N456" s="305"/>
      <c r="O456" s="147"/>
      <c r="P456" s="309"/>
      <c r="Q456" s="322"/>
      <c r="R456" s="309"/>
      <c r="S456" s="322"/>
      <c r="T456" s="322"/>
      <c r="U456" s="95"/>
      <c r="V456" s="95"/>
      <c r="W456" s="95"/>
      <c r="X456" s="95"/>
      <c r="Y456" s="95"/>
    </row>
    <row r="457" spans="1:25" s="97" customFormat="1" hidden="1" x14ac:dyDescent="0.2">
      <c r="A457" s="325"/>
      <c r="B457" s="314"/>
      <c r="C457" s="288"/>
      <c r="D457" s="326"/>
      <c r="E457" s="327"/>
      <c r="F457" s="328"/>
      <c r="G457" s="305"/>
      <c r="H457" s="147"/>
      <c r="I457" s="280"/>
      <c r="J457" s="133"/>
      <c r="K457" s="305"/>
      <c r="L457" s="305"/>
      <c r="M457" s="305"/>
      <c r="N457" s="305"/>
      <c r="O457" s="147"/>
      <c r="P457" s="310"/>
      <c r="Q457" s="324"/>
      <c r="R457" s="310"/>
      <c r="S457" s="324"/>
      <c r="T457" s="324"/>
      <c r="U457" s="95"/>
      <c r="V457" s="95"/>
      <c r="W457" s="95"/>
      <c r="X457" s="95"/>
      <c r="Y457" s="95"/>
    </row>
    <row r="458" spans="1:25" s="97" customFormat="1" hidden="1" x14ac:dyDescent="0.2">
      <c r="A458" s="325">
        <v>150</v>
      </c>
      <c r="B458" s="314"/>
      <c r="C458" s="288"/>
      <c r="D458" s="326" t="e">
        <f>+VLOOKUP(B458,$A$691:$B$730,2,0)</f>
        <v>#N/A</v>
      </c>
      <c r="E458" s="327"/>
      <c r="F458" s="328" t="e">
        <f>IF(E458=$E$661,$F$661,IF(E458=$E$662,$F$662,IF(E458=$E$663,$F$663,IF(E458=$E$664,$F$664,IF(E458=$E$665,$F$665,IF(E458=$E$666,$F$666,IF(E458=$E$667,$F$667,IF(E458=$E$668,$F$668,IF(E458=$E$669,$F$669,IF(E458=$E$670,$F$670,IF(E458=VICERRECTORÍA_ACADÉMICA_,W1069,IF(E458=PLANEACIÓN_,W1071, IF(E458=IMPACTO,W1070,IF(E458=VICERRECTORÍA_ADMINISTRATIVA_FINANCIERA_,W1072,IF(E458=_VICERRECTORÍA_RESPONSABILIDAD_SOCIAL_Y_BIENESTAR_UNIVERSITARIO_,W1073," ")))))))))))))))</f>
        <v>#VALUE!</v>
      </c>
      <c r="G458" s="305"/>
      <c r="H458" s="147"/>
      <c r="I458" s="280"/>
      <c r="J458" s="133"/>
      <c r="K458" s="305"/>
      <c r="L458" s="314"/>
      <c r="M458" s="305"/>
      <c r="N458" s="305"/>
      <c r="O458" s="147"/>
      <c r="P458" s="308"/>
      <c r="Q458" s="321">
        <f t="shared" ref="Q458" si="439">IF(P458="ALTA",5,IF(P458="MEDIO ALTA",4,IF(P458="MEDIA",3,IF(P458="MEDIO BAJA",2,IF(P458="BAJA",1,0)))))</f>
        <v>0</v>
      </c>
      <c r="R458" s="308"/>
      <c r="S458" s="321">
        <f t="shared" ref="S458" si="440">IF(R458="ALTO",5,IF(R458="MEDIO-ALTO",4,IF(R458="MEDIO",3,IF(R458="MEDIO-BAJO",2,IF(R458="BAJO",1,0)))))</f>
        <v>0</v>
      </c>
      <c r="T458" s="321">
        <f t="shared" ref="T458" si="441">S458*Q458</f>
        <v>0</v>
      </c>
      <c r="U458" s="95"/>
      <c r="V458" s="95"/>
      <c r="W458" s="95"/>
      <c r="X458" s="95"/>
      <c r="Y458" s="95"/>
    </row>
    <row r="459" spans="1:25" s="97" customFormat="1" hidden="1" x14ac:dyDescent="0.2">
      <c r="A459" s="325"/>
      <c r="B459" s="314"/>
      <c r="C459" s="288"/>
      <c r="D459" s="326"/>
      <c r="E459" s="327"/>
      <c r="F459" s="328"/>
      <c r="G459" s="305"/>
      <c r="H459" s="147"/>
      <c r="I459" s="280"/>
      <c r="J459" s="133"/>
      <c r="K459" s="305"/>
      <c r="L459" s="305"/>
      <c r="M459" s="305"/>
      <c r="N459" s="305"/>
      <c r="O459" s="147"/>
      <c r="P459" s="309"/>
      <c r="Q459" s="322"/>
      <c r="R459" s="309"/>
      <c r="S459" s="322"/>
      <c r="T459" s="322"/>
      <c r="U459" s="95"/>
      <c r="V459" s="95"/>
      <c r="W459" s="95"/>
      <c r="X459" s="95"/>
      <c r="Y459" s="95"/>
    </row>
    <row r="460" spans="1:25" s="97" customFormat="1" hidden="1" x14ac:dyDescent="0.2">
      <c r="A460" s="325"/>
      <c r="B460" s="314"/>
      <c r="C460" s="288"/>
      <c r="D460" s="326"/>
      <c r="E460" s="327"/>
      <c r="F460" s="328"/>
      <c r="G460" s="305"/>
      <c r="H460" s="147"/>
      <c r="I460" s="280"/>
      <c r="J460" s="133"/>
      <c r="K460" s="305"/>
      <c r="L460" s="305"/>
      <c r="M460" s="305"/>
      <c r="N460" s="305"/>
      <c r="O460" s="147"/>
      <c r="P460" s="310"/>
      <c r="Q460" s="324"/>
      <c r="R460" s="310"/>
      <c r="S460" s="324"/>
      <c r="T460" s="324"/>
      <c r="U460" s="95"/>
      <c r="V460" s="95"/>
      <c r="W460" s="95"/>
      <c r="X460" s="95"/>
      <c r="Y460" s="95"/>
    </row>
    <row r="461" spans="1:25" s="97" customFormat="1" hidden="1" x14ac:dyDescent="0.2">
      <c r="A461" s="325">
        <v>151</v>
      </c>
      <c r="B461" s="314"/>
      <c r="C461" s="288"/>
      <c r="D461" s="326" t="e">
        <f>+VLOOKUP(B461,$A$691:$B$730,2,0)</f>
        <v>#N/A</v>
      </c>
      <c r="E461" s="327"/>
      <c r="F461" s="328" t="e">
        <f>IF(E461=$E$661,$F$661,IF(E461=$E$662,$F$662,IF(E461=$E$663,$F$663,IF(E461=$E$664,$F$664,IF(E461=$E$665,$F$665,IF(E461=$E$666,$F$666,IF(E461=$E$667,$F$667,IF(E461=$E$668,$F$668,IF(E461=$E$669,$F$669,IF(E461=$E$670,$F$670,IF(E461=VICERRECTORÍA_ACADÉMICA_,W1072,IF(E461=PLANEACIÓN_,W1074, IF(E461=IMPACTO,W1073,IF(E461=VICERRECTORÍA_ADMINISTRATIVA_FINANCIERA_,W1075,IF(E461=_VICERRECTORÍA_RESPONSABILIDAD_SOCIAL_Y_BIENESTAR_UNIVERSITARIO_,W1076," ")))))))))))))))</f>
        <v>#VALUE!</v>
      </c>
      <c r="G461" s="305"/>
      <c r="H461" s="147"/>
      <c r="I461" s="280"/>
      <c r="J461" s="133"/>
      <c r="K461" s="305"/>
      <c r="L461" s="314"/>
      <c r="M461" s="305"/>
      <c r="N461" s="305"/>
      <c r="O461" s="147"/>
      <c r="P461" s="308"/>
      <c r="Q461" s="321">
        <f t="shared" ref="Q461" si="442">IF(P461="ALTA",5,IF(P461="MEDIO ALTA",4,IF(P461="MEDIA",3,IF(P461="MEDIO BAJA",2,IF(P461="BAJA",1,0)))))</f>
        <v>0</v>
      </c>
      <c r="R461" s="308"/>
      <c r="S461" s="321">
        <f t="shared" ref="S461" si="443">IF(R461="ALTO",5,IF(R461="MEDIO-ALTO",4,IF(R461="MEDIO",3,IF(R461="MEDIO-BAJO",2,IF(R461="BAJO",1,0)))))</f>
        <v>0</v>
      </c>
      <c r="T461" s="321">
        <f t="shared" ref="T461" si="444">S461*Q461</f>
        <v>0</v>
      </c>
      <c r="U461" s="95"/>
      <c r="V461" s="95"/>
      <c r="W461" s="95"/>
      <c r="X461" s="95"/>
      <c r="Y461" s="95"/>
    </row>
    <row r="462" spans="1:25" s="97" customFormat="1" hidden="1" x14ac:dyDescent="0.2">
      <c r="A462" s="325"/>
      <c r="B462" s="314"/>
      <c r="C462" s="288"/>
      <c r="D462" s="326"/>
      <c r="E462" s="327"/>
      <c r="F462" s="328"/>
      <c r="G462" s="305"/>
      <c r="H462" s="147"/>
      <c r="I462" s="280"/>
      <c r="J462" s="133"/>
      <c r="K462" s="305"/>
      <c r="L462" s="305"/>
      <c r="M462" s="305"/>
      <c r="N462" s="305"/>
      <c r="O462" s="147"/>
      <c r="P462" s="309"/>
      <c r="Q462" s="322"/>
      <c r="R462" s="309"/>
      <c r="S462" s="322"/>
      <c r="T462" s="322"/>
      <c r="U462" s="95"/>
      <c r="V462" s="95"/>
      <c r="W462" s="95"/>
      <c r="X462" s="95"/>
      <c r="Y462" s="95"/>
    </row>
    <row r="463" spans="1:25" s="97" customFormat="1" hidden="1" x14ac:dyDescent="0.2">
      <c r="A463" s="325"/>
      <c r="B463" s="314"/>
      <c r="C463" s="288"/>
      <c r="D463" s="326"/>
      <c r="E463" s="327"/>
      <c r="F463" s="328"/>
      <c r="G463" s="305"/>
      <c r="H463" s="147"/>
      <c r="I463" s="280"/>
      <c r="J463" s="133"/>
      <c r="K463" s="305"/>
      <c r="L463" s="305"/>
      <c r="M463" s="305"/>
      <c r="N463" s="305"/>
      <c r="O463" s="147"/>
      <c r="P463" s="310"/>
      <c r="Q463" s="324"/>
      <c r="R463" s="310"/>
      <c r="S463" s="324"/>
      <c r="T463" s="324"/>
      <c r="U463" s="95"/>
      <c r="V463" s="95"/>
      <c r="W463" s="95"/>
      <c r="X463" s="95"/>
      <c r="Y463" s="95"/>
    </row>
    <row r="464" spans="1:25" s="97" customFormat="1" hidden="1" x14ac:dyDescent="0.2">
      <c r="A464" s="325">
        <v>152</v>
      </c>
      <c r="B464" s="314"/>
      <c r="C464" s="288"/>
      <c r="D464" s="326" t="e">
        <f>+VLOOKUP(B464,$A$691:$B$730,2,0)</f>
        <v>#N/A</v>
      </c>
      <c r="E464" s="327"/>
      <c r="F464" s="328" t="e">
        <f>IF(E464=$E$661,$F$661,IF(E464=$E$662,$F$662,IF(E464=$E$663,$F$663,IF(E464=$E$664,$F$664,IF(E464=$E$665,$F$665,IF(E464=$E$666,$F$666,IF(E464=$E$667,$F$667,IF(E464=$E$668,$F$668,IF(E464=$E$669,$F$669,IF(E464=$E$670,$F$670,IF(E464=VICERRECTORÍA_ACADÉMICA_,W1075,IF(E464=PLANEACIÓN_,W1077, IF(E464=IMPACTO,W1076,IF(E464=VICERRECTORÍA_ADMINISTRATIVA_FINANCIERA_,W1078,IF(E464=_VICERRECTORÍA_RESPONSABILIDAD_SOCIAL_Y_BIENESTAR_UNIVERSITARIO_,W1079," ")))))))))))))))</f>
        <v>#VALUE!</v>
      </c>
      <c r="G464" s="305"/>
      <c r="H464" s="147"/>
      <c r="I464" s="280"/>
      <c r="J464" s="133"/>
      <c r="K464" s="305"/>
      <c r="L464" s="314"/>
      <c r="M464" s="305"/>
      <c r="N464" s="305"/>
      <c r="O464" s="147"/>
      <c r="P464" s="308"/>
      <c r="Q464" s="321">
        <f t="shared" ref="Q464" si="445">IF(P464="ALTA",5,IF(P464="MEDIO ALTA",4,IF(P464="MEDIA",3,IF(P464="MEDIO BAJA",2,IF(P464="BAJA",1,0)))))</f>
        <v>0</v>
      </c>
      <c r="R464" s="308"/>
      <c r="S464" s="321">
        <f t="shared" ref="S464" si="446">IF(R464="ALTO",5,IF(R464="MEDIO-ALTO",4,IF(R464="MEDIO",3,IF(R464="MEDIO-BAJO",2,IF(R464="BAJO",1,0)))))</f>
        <v>0</v>
      </c>
      <c r="T464" s="321">
        <f t="shared" ref="T464" si="447">S464*Q464</f>
        <v>0</v>
      </c>
      <c r="U464" s="95"/>
      <c r="V464" s="95"/>
      <c r="W464" s="95"/>
      <c r="X464" s="95"/>
      <c r="Y464" s="95"/>
    </row>
    <row r="465" spans="1:25" s="97" customFormat="1" hidden="1" x14ac:dyDescent="0.2">
      <c r="A465" s="325"/>
      <c r="B465" s="314"/>
      <c r="C465" s="288"/>
      <c r="D465" s="326"/>
      <c r="E465" s="327"/>
      <c r="F465" s="328"/>
      <c r="G465" s="305"/>
      <c r="H465" s="147"/>
      <c r="I465" s="280"/>
      <c r="J465" s="133"/>
      <c r="K465" s="305"/>
      <c r="L465" s="305"/>
      <c r="M465" s="305"/>
      <c r="N465" s="305"/>
      <c r="O465" s="147"/>
      <c r="P465" s="309"/>
      <c r="Q465" s="322"/>
      <c r="R465" s="309"/>
      <c r="S465" s="322"/>
      <c r="T465" s="322"/>
      <c r="U465" s="95"/>
      <c r="V465" s="95"/>
      <c r="W465" s="95"/>
      <c r="X465" s="95"/>
      <c r="Y465" s="95"/>
    </row>
    <row r="466" spans="1:25" s="97" customFormat="1" hidden="1" x14ac:dyDescent="0.2">
      <c r="A466" s="325"/>
      <c r="B466" s="314"/>
      <c r="C466" s="288"/>
      <c r="D466" s="326"/>
      <c r="E466" s="327"/>
      <c r="F466" s="328"/>
      <c r="G466" s="305"/>
      <c r="H466" s="147"/>
      <c r="I466" s="280"/>
      <c r="J466" s="133"/>
      <c r="K466" s="305"/>
      <c r="L466" s="305"/>
      <c r="M466" s="305"/>
      <c r="N466" s="305"/>
      <c r="O466" s="147"/>
      <c r="P466" s="310"/>
      <c r="Q466" s="324"/>
      <c r="R466" s="310"/>
      <c r="S466" s="324"/>
      <c r="T466" s="324"/>
      <c r="U466" s="95"/>
      <c r="V466" s="95"/>
      <c r="W466" s="95"/>
      <c r="X466" s="95"/>
      <c r="Y466" s="95"/>
    </row>
    <row r="467" spans="1:25" s="97" customFormat="1" hidden="1" x14ac:dyDescent="0.2">
      <c r="A467" s="325">
        <v>153</v>
      </c>
      <c r="B467" s="314"/>
      <c r="C467" s="288"/>
      <c r="D467" s="326" t="e">
        <f>+VLOOKUP(B467,$A$691:$B$730,2,0)</f>
        <v>#N/A</v>
      </c>
      <c r="E467" s="327"/>
      <c r="F467" s="328" t="e">
        <f>IF(E467=$E$661,$F$661,IF(E467=$E$662,$F$662,IF(E467=$E$663,$F$663,IF(E467=$E$664,$F$664,IF(E467=$E$665,$F$665,IF(E467=$E$666,$F$666,IF(E467=$E$667,$F$667,IF(E467=$E$668,$F$668,IF(E467=$E$669,$F$669,IF(E467=$E$670,$F$670,IF(E467=VICERRECTORÍA_ACADÉMICA_,W1078,IF(E467=PLANEACIÓN_,W1080, IF(E467=IMPACTO,W1079,IF(E467=VICERRECTORÍA_ADMINISTRATIVA_FINANCIERA_,W1081,IF(E467=_VICERRECTORÍA_RESPONSABILIDAD_SOCIAL_Y_BIENESTAR_UNIVERSITARIO_,W1082," ")))))))))))))))</f>
        <v>#VALUE!</v>
      </c>
      <c r="G467" s="305"/>
      <c r="H467" s="147"/>
      <c r="I467" s="280"/>
      <c r="J467" s="133"/>
      <c r="K467" s="305"/>
      <c r="L467" s="314"/>
      <c r="M467" s="305"/>
      <c r="N467" s="305"/>
      <c r="O467" s="147"/>
      <c r="P467" s="308"/>
      <c r="Q467" s="321">
        <f t="shared" ref="Q467" si="448">IF(P467="ALTA",5,IF(P467="MEDIO ALTA",4,IF(P467="MEDIA",3,IF(P467="MEDIO BAJA",2,IF(P467="BAJA",1,0)))))</f>
        <v>0</v>
      </c>
      <c r="R467" s="308"/>
      <c r="S467" s="321">
        <f t="shared" ref="S467" si="449">IF(R467="ALTO",5,IF(R467="MEDIO-ALTO",4,IF(R467="MEDIO",3,IF(R467="MEDIO-BAJO",2,IF(R467="BAJO",1,0)))))</f>
        <v>0</v>
      </c>
      <c r="T467" s="321">
        <f t="shared" ref="T467" si="450">S467*Q467</f>
        <v>0</v>
      </c>
      <c r="U467" s="95"/>
      <c r="V467" s="95"/>
      <c r="W467" s="95"/>
      <c r="X467" s="95"/>
      <c r="Y467" s="95"/>
    </row>
    <row r="468" spans="1:25" s="97" customFormat="1" hidden="1" x14ac:dyDescent="0.2">
      <c r="A468" s="325"/>
      <c r="B468" s="314"/>
      <c r="C468" s="288"/>
      <c r="D468" s="326"/>
      <c r="E468" s="327"/>
      <c r="F468" s="328"/>
      <c r="G468" s="305"/>
      <c r="H468" s="147"/>
      <c r="I468" s="280"/>
      <c r="J468" s="133"/>
      <c r="K468" s="305"/>
      <c r="L468" s="305"/>
      <c r="M468" s="305"/>
      <c r="N468" s="305"/>
      <c r="O468" s="147"/>
      <c r="P468" s="309"/>
      <c r="Q468" s="322"/>
      <c r="R468" s="309"/>
      <c r="S468" s="322"/>
      <c r="T468" s="322"/>
      <c r="U468" s="95"/>
      <c r="V468" s="95"/>
      <c r="W468" s="95"/>
      <c r="X468" s="95"/>
      <c r="Y468" s="95"/>
    </row>
    <row r="469" spans="1:25" s="97" customFormat="1" hidden="1" x14ac:dyDescent="0.2">
      <c r="A469" s="325"/>
      <c r="B469" s="314"/>
      <c r="C469" s="288"/>
      <c r="D469" s="326"/>
      <c r="E469" s="327"/>
      <c r="F469" s="328"/>
      <c r="G469" s="305"/>
      <c r="H469" s="147"/>
      <c r="I469" s="280"/>
      <c r="J469" s="133"/>
      <c r="K469" s="305"/>
      <c r="L469" s="305"/>
      <c r="M469" s="305"/>
      <c r="N469" s="305"/>
      <c r="O469" s="147"/>
      <c r="P469" s="310"/>
      <c r="Q469" s="324"/>
      <c r="R469" s="310"/>
      <c r="S469" s="324"/>
      <c r="T469" s="324"/>
      <c r="U469" s="95"/>
      <c r="V469" s="95"/>
      <c r="W469" s="95"/>
      <c r="X469" s="95"/>
      <c r="Y469" s="95"/>
    </row>
    <row r="470" spans="1:25" s="97" customFormat="1" hidden="1" x14ac:dyDescent="0.2">
      <c r="A470" s="325">
        <v>154</v>
      </c>
      <c r="B470" s="314"/>
      <c r="C470" s="288"/>
      <c r="D470" s="326" t="e">
        <f>+VLOOKUP(B470,$A$691:$B$730,2,0)</f>
        <v>#N/A</v>
      </c>
      <c r="E470" s="327"/>
      <c r="F470" s="328" t="e">
        <f>IF(E470=$E$661,$F$661,IF(E470=$E$662,$F$662,IF(E470=$E$663,$F$663,IF(E470=$E$664,$F$664,IF(E470=$E$665,$F$665,IF(E470=$E$666,$F$666,IF(E470=$E$667,$F$667,IF(E470=$E$668,$F$668,IF(E470=$E$669,$F$669,IF(E470=$E$670,$F$670,IF(E470=VICERRECTORÍA_ACADÉMICA_,W1081,IF(E470=PLANEACIÓN_,W1083, IF(E470=IMPACTO,W1082,IF(E470=VICERRECTORÍA_ADMINISTRATIVA_FINANCIERA_,W1084,IF(E470=_VICERRECTORÍA_RESPONSABILIDAD_SOCIAL_Y_BIENESTAR_UNIVERSITARIO_,W1085," ")))))))))))))))</f>
        <v>#VALUE!</v>
      </c>
      <c r="G470" s="305"/>
      <c r="H470" s="147"/>
      <c r="I470" s="280"/>
      <c r="J470" s="133"/>
      <c r="K470" s="305"/>
      <c r="L470" s="314"/>
      <c r="M470" s="305"/>
      <c r="N470" s="305"/>
      <c r="O470" s="147"/>
      <c r="P470" s="308"/>
      <c r="Q470" s="321">
        <f t="shared" ref="Q470" si="451">IF(P470="ALTA",5,IF(P470="MEDIO ALTA",4,IF(P470="MEDIA",3,IF(P470="MEDIO BAJA",2,IF(P470="BAJA",1,0)))))</f>
        <v>0</v>
      </c>
      <c r="R470" s="308"/>
      <c r="S470" s="321">
        <f t="shared" ref="S470" si="452">IF(R470="ALTO",5,IF(R470="MEDIO-ALTO",4,IF(R470="MEDIO",3,IF(R470="MEDIO-BAJO",2,IF(R470="BAJO",1,0)))))</f>
        <v>0</v>
      </c>
      <c r="T470" s="321">
        <f t="shared" ref="T470" si="453">S470*Q470</f>
        <v>0</v>
      </c>
      <c r="U470" s="95"/>
      <c r="V470" s="95"/>
      <c r="W470" s="95"/>
      <c r="X470" s="95"/>
      <c r="Y470" s="95"/>
    </row>
    <row r="471" spans="1:25" s="97" customFormat="1" hidden="1" x14ac:dyDescent="0.2">
      <c r="A471" s="325"/>
      <c r="B471" s="314"/>
      <c r="C471" s="288"/>
      <c r="D471" s="326"/>
      <c r="E471" s="327"/>
      <c r="F471" s="328"/>
      <c r="G471" s="305"/>
      <c r="H471" s="147"/>
      <c r="I471" s="280"/>
      <c r="J471" s="133"/>
      <c r="K471" s="305"/>
      <c r="L471" s="305"/>
      <c r="M471" s="305"/>
      <c r="N471" s="305"/>
      <c r="O471" s="147"/>
      <c r="P471" s="309"/>
      <c r="Q471" s="322"/>
      <c r="R471" s="309"/>
      <c r="S471" s="322"/>
      <c r="T471" s="322"/>
      <c r="U471" s="95"/>
      <c r="V471" s="95"/>
      <c r="W471" s="95"/>
      <c r="X471" s="95"/>
      <c r="Y471" s="95"/>
    </row>
    <row r="472" spans="1:25" s="97" customFormat="1" hidden="1" x14ac:dyDescent="0.2">
      <c r="A472" s="325"/>
      <c r="B472" s="314"/>
      <c r="C472" s="288"/>
      <c r="D472" s="326"/>
      <c r="E472" s="327"/>
      <c r="F472" s="328"/>
      <c r="G472" s="305"/>
      <c r="H472" s="147"/>
      <c r="I472" s="280"/>
      <c r="J472" s="133"/>
      <c r="K472" s="305"/>
      <c r="L472" s="305"/>
      <c r="M472" s="305"/>
      <c r="N472" s="305"/>
      <c r="O472" s="147"/>
      <c r="P472" s="310"/>
      <c r="Q472" s="324"/>
      <c r="R472" s="310"/>
      <c r="S472" s="324"/>
      <c r="T472" s="324"/>
      <c r="U472" s="95"/>
      <c r="V472" s="95"/>
      <c r="W472" s="95"/>
      <c r="X472" s="95"/>
      <c r="Y472" s="95"/>
    </row>
    <row r="473" spans="1:25" s="97" customFormat="1" hidden="1" x14ac:dyDescent="0.2">
      <c r="A473" s="325">
        <v>155</v>
      </c>
      <c r="B473" s="314"/>
      <c r="C473" s="288"/>
      <c r="D473" s="326" t="e">
        <f>+VLOOKUP(B473,$A$691:$B$730,2,0)</f>
        <v>#N/A</v>
      </c>
      <c r="E473" s="327"/>
      <c r="F473" s="328" t="e">
        <f>IF(E473=$E$661,$F$661,IF(E473=$E$662,$F$662,IF(E473=$E$663,$F$663,IF(E473=$E$664,$F$664,IF(E473=$E$665,$F$665,IF(E473=$E$666,$F$666,IF(E473=$E$667,$F$667,IF(E473=$E$668,$F$668,IF(E473=$E$669,$F$669,IF(E473=$E$670,$F$670,IF(E473=VICERRECTORÍA_ACADÉMICA_,W1084,IF(E473=PLANEACIÓN_,W1086, IF(E473=IMPACTO,W1085,IF(E473=VICERRECTORÍA_ADMINISTRATIVA_FINANCIERA_,W1087,IF(E473=_VICERRECTORÍA_RESPONSABILIDAD_SOCIAL_Y_BIENESTAR_UNIVERSITARIO_,W1088," ")))))))))))))))</f>
        <v>#VALUE!</v>
      </c>
      <c r="G473" s="305"/>
      <c r="H473" s="147"/>
      <c r="I473" s="280"/>
      <c r="J473" s="133"/>
      <c r="K473" s="305"/>
      <c r="L473" s="314"/>
      <c r="M473" s="305"/>
      <c r="N473" s="305"/>
      <c r="O473" s="147"/>
      <c r="P473" s="308"/>
      <c r="Q473" s="321">
        <f t="shared" ref="Q473" si="454">IF(P473="ALTA",5,IF(P473="MEDIO ALTA",4,IF(P473="MEDIA",3,IF(P473="MEDIO BAJA",2,IF(P473="BAJA",1,0)))))</f>
        <v>0</v>
      </c>
      <c r="R473" s="308"/>
      <c r="S473" s="321">
        <f t="shared" ref="S473" si="455">IF(R473="ALTO",5,IF(R473="MEDIO-ALTO",4,IF(R473="MEDIO",3,IF(R473="MEDIO-BAJO",2,IF(R473="BAJO",1,0)))))</f>
        <v>0</v>
      </c>
      <c r="T473" s="321">
        <f t="shared" ref="T473" si="456">S473*Q473</f>
        <v>0</v>
      </c>
      <c r="U473" s="95"/>
      <c r="V473" s="95"/>
      <c r="W473" s="95"/>
      <c r="X473" s="95"/>
      <c r="Y473" s="95"/>
    </row>
    <row r="474" spans="1:25" s="97" customFormat="1" hidden="1" x14ac:dyDescent="0.2">
      <c r="A474" s="325"/>
      <c r="B474" s="314"/>
      <c r="C474" s="288"/>
      <c r="D474" s="326"/>
      <c r="E474" s="327"/>
      <c r="F474" s="328"/>
      <c r="G474" s="305"/>
      <c r="H474" s="147"/>
      <c r="I474" s="280"/>
      <c r="J474" s="133"/>
      <c r="K474" s="305"/>
      <c r="L474" s="305"/>
      <c r="M474" s="305"/>
      <c r="N474" s="305"/>
      <c r="O474" s="147"/>
      <c r="P474" s="309"/>
      <c r="Q474" s="322"/>
      <c r="R474" s="309"/>
      <c r="S474" s="322"/>
      <c r="T474" s="322"/>
      <c r="U474" s="95"/>
      <c r="V474" s="95"/>
      <c r="W474" s="95"/>
      <c r="X474" s="95"/>
      <c r="Y474" s="95"/>
    </row>
    <row r="475" spans="1:25" s="97" customFormat="1" hidden="1" x14ac:dyDescent="0.2">
      <c r="A475" s="325"/>
      <c r="B475" s="314"/>
      <c r="C475" s="288"/>
      <c r="D475" s="326"/>
      <c r="E475" s="327"/>
      <c r="F475" s="328"/>
      <c r="G475" s="305"/>
      <c r="H475" s="147"/>
      <c r="I475" s="280"/>
      <c r="J475" s="133"/>
      <c r="K475" s="305"/>
      <c r="L475" s="305"/>
      <c r="M475" s="305"/>
      <c r="N475" s="305"/>
      <c r="O475" s="147"/>
      <c r="P475" s="310"/>
      <c r="Q475" s="324"/>
      <c r="R475" s="310"/>
      <c r="S475" s="324"/>
      <c r="T475" s="324"/>
      <c r="U475" s="95"/>
      <c r="V475" s="95"/>
      <c r="W475" s="95"/>
      <c r="X475" s="95"/>
      <c r="Y475" s="95"/>
    </row>
    <row r="476" spans="1:25" s="97" customFormat="1" hidden="1" x14ac:dyDescent="0.2">
      <c r="A476" s="325">
        <v>156</v>
      </c>
      <c r="B476" s="314"/>
      <c r="C476" s="288"/>
      <c r="D476" s="326" t="e">
        <f>+VLOOKUP(B476,$A$691:$B$730,2,0)</f>
        <v>#N/A</v>
      </c>
      <c r="E476" s="327"/>
      <c r="F476" s="328" t="e">
        <f>IF(E476=$E$661,$F$661,IF(E476=$E$662,$F$662,IF(E476=$E$663,$F$663,IF(E476=$E$664,$F$664,IF(E476=$E$665,$F$665,IF(E476=$E$666,$F$666,IF(E476=$E$667,$F$667,IF(E476=$E$668,$F$668,IF(E476=$E$669,$F$669,IF(E476=$E$670,$F$670,IF(E476=VICERRECTORÍA_ACADÉMICA_,W1087,IF(E476=PLANEACIÓN_,W1089, IF(E476=IMPACTO,W1088,IF(E476=VICERRECTORÍA_ADMINISTRATIVA_FINANCIERA_,W1090,IF(E476=_VICERRECTORÍA_RESPONSABILIDAD_SOCIAL_Y_BIENESTAR_UNIVERSITARIO_,W1091," ")))))))))))))))</f>
        <v>#VALUE!</v>
      </c>
      <c r="G476" s="305"/>
      <c r="H476" s="147"/>
      <c r="I476" s="280"/>
      <c r="J476" s="133"/>
      <c r="K476" s="305"/>
      <c r="L476" s="314"/>
      <c r="M476" s="305"/>
      <c r="N476" s="305"/>
      <c r="O476" s="147"/>
      <c r="P476" s="308"/>
      <c r="Q476" s="321">
        <f t="shared" ref="Q476" si="457">IF(P476="ALTA",5,IF(P476="MEDIO ALTA",4,IF(P476="MEDIA",3,IF(P476="MEDIO BAJA",2,IF(P476="BAJA",1,0)))))</f>
        <v>0</v>
      </c>
      <c r="R476" s="308"/>
      <c r="S476" s="321">
        <f t="shared" ref="S476" si="458">IF(R476="ALTO",5,IF(R476="MEDIO-ALTO",4,IF(R476="MEDIO",3,IF(R476="MEDIO-BAJO",2,IF(R476="BAJO",1,0)))))</f>
        <v>0</v>
      </c>
      <c r="T476" s="321">
        <f t="shared" ref="T476" si="459">S476*Q476</f>
        <v>0</v>
      </c>
      <c r="U476" s="95"/>
      <c r="V476" s="95"/>
      <c r="W476" s="95"/>
      <c r="X476" s="95"/>
      <c r="Y476" s="95"/>
    </row>
    <row r="477" spans="1:25" s="97" customFormat="1" hidden="1" x14ac:dyDescent="0.2">
      <c r="A477" s="325"/>
      <c r="B477" s="314"/>
      <c r="C477" s="288"/>
      <c r="D477" s="326"/>
      <c r="E477" s="327"/>
      <c r="F477" s="328"/>
      <c r="G477" s="305"/>
      <c r="H477" s="147"/>
      <c r="I477" s="280"/>
      <c r="J477" s="133"/>
      <c r="K477" s="305"/>
      <c r="L477" s="305"/>
      <c r="M477" s="305"/>
      <c r="N477" s="305"/>
      <c r="O477" s="147"/>
      <c r="P477" s="309"/>
      <c r="Q477" s="322"/>
      <c r="R477" s="309"/>
      <c r="S477" s="322"/>
      <c r="T477" s="322"/>
      <c r="U477" s="95"/>
      <c r="V477" s="95"/>
      <c r="W477" s="95"/>
      <c r="X477" s="95"/>
      <c r="Y477" s="95"/>
    </row>
    <row r="478" spans="1:25" s="97" customFormat="1" hidden="1" x14ac:dyDescent="0.2">
      <c r="A478" s="325"/>
      <c r="B478" s="314"/>
      <c r="C478" s="288"/>
      <c r="D478" s="326"/>
      <c r="E478" s="327"/>
      <c r="F478" s="328"/>
      <c r="G478" s="305"/>
      <c r="H478" s="147"/>
      <c r="I478" s="280"/>
      <c r="J478" s="133"/>
      <c r="K478" s="305"/>
      <c r="L478" s="305"/>
      <c r="M478" s="305"/>
      <c r="N478" s="305"/>
      <c r="O478" s="147"/>
      <c r="P478" s="310"/>
      <c r="Q478" s="324"/>
      <c r="R478" s="310"/>
      <c r="S478" s="324"/>
      <c r="T478" s="324"/>
      <c r="U478" s="95"/>
      <c r="V478" s="95"/>
      <c r="W478" s="95"/>
      <c r="X478" s="95"/>
      <c r="Y478" s="95"/>
    </row>
    <row r="479" spans="1:25" s="97" customFormat="1" hidden="1" x14ac:dyDescent="0.2">
      <c r="A479" s="325">
        <v>157</v>
      </c>
      <c r="B479" s="314"/>
      <c r="C479" s="288"/>
      <c r="D479" s="326" t="e">
        <f>+VLOOKUP(B479,$A$691:$B$730,2,0)</f>
        <v>#N/A</v>
      </c>
      <c r="E479" s="327"/>
      <c r="F479" s="328" t="e">
        <f>IF(E479=$E$661,$F$661,IF(E479=$E$662,$F$662,IF(E479=$E$663,$F$663,IF(E479=$E$664,$F$664,IF(E479=$E$665,$F$665,IF(E479=$E$666,$F$666,IF(E479=$E$667,$F$667,IF(E479=$E$668,$F$668,IF(E479=$E$669,$F$669,IF(E479=$E$670,$F$670,IF(E479=VICERRECTORÍA_ACADÉMICA_,W1090,IF(E479=PLANEACIÓN_,W1092, IF(E479=IMPACTO,W1091,IF(E479=VICERRECTORÍA_ADMINISTRATIVA_FINANCIERA_,W1093,IF(E479=_VICERRECTORÍA_RESPONSABILIDAD_SOCIAL_Y_BIENESTAR_UNIVERSITARIO_,W1094," ")))))))))))))))</f>
        <v>#VALUE!</v>
      </c>
      <c r="G479" s="305"/>
      <c r="H479" s="147"/>
      <c r="I479" s="280"/>
      <c r="J479" s="133"/>
      <c r="K479" s="305"/>
      <c r="L479" s="314"/>
      <c r="M479" s="305"/>
      <c r="N479" s="305"/>
      <c r="O479" s="147"/>
      <c r="P479" s="308"/>
      <c r="Q479" s="321">
        <f t="shared" ref="Q479" si="460">IF(P479="ALTA",5,IF(P479="MEDIO ALTA",4,IF(P479="MEDIA",3,IF(P479="MEDIO BAJA",2,IF(P479="BAJA",1,0)))))</f>
        <v>0</v>
      </c>
      <c r="R479" s="308"/>
      <c r="S479" s="321">
        <f t="shared" ref="S479" si="461">IF(R479="ALTO",5,IF(R479="MEDIO-ALTO",4,IF(R479="MEDIO",3,IF(R479="MEDIO-BAJO",2,IF(R479="BAJO",1,0)))))</f>
        <v>0</v>
      </c>
      <c r="T479" s="321">
        <f t="shared" ref="T479" si="462">S479*Q479</f>
        <v>0</v>
      </c>
      <c r="U479" s="95"/>
      <c r="V479" s="95"/>
      <c r="W479" s="95"/>
      <c r="X479" s="95"/>
      <c r="Y479" s="95"/>
    </row>
    <row r="480" spans="1:25" s="97" customFormat="1" hidden="1" x14ac:dyDescent="0.2">
      <c r="A480" s="325"/>
      <c r="B480" s="314"/>
      <c r="C480" s="288"/>
      <c r="D480" s="326"/>
      <c r="E480" s="327"/>
      <c r="F480" s="328"/>
      <c r="G480" s="305"/>
      <c r="H480" s="147"/>
      <c r="I480" s="280"/>
      <c r="J480" s="133"/>
      <c r="K480" s="305"/>
      <c r="L480" s="305"/>
      <c r="M480" s="305"/>
      <c r="N480" s="305"/>
      <c r="O480" s="147"/>
      <c r="P480" s="309"/>
      <c r="Q480" s="322"/>
      <c r="R480" s="309"/>
      <c r="S480" s="322"/>
      <c r="T480" s="322"/>
      <c r="U480" s="95"/>
      <c r="V480" s="95"/>
      <c r="W480" s="95"/>
      <c r="X480" s="95"/>
      <c r="Y480" s="95"/>
    </row>
    <row r="481" spans="1:25" s="97" customFormat="1" hidden="1" x14ac:dyDescent="0.2">
      <c r="A481" s="325"/>
      <c r="B481" s="314"/>
      <c r="C481" s="288"/>
      <c r="D481" s="326"/>
      <c r="E481" s="327"/>
      <c r="F481" s="328"/>
      <c r="G481" s="305"/>
      <c r="H481" s="147"/>
      <c r="I481" s="280"/>
      <c r="J481" s="133"/>
      <c r="K481" s="305"/>
      <c r="L481" s="305"/>
      <c r="M481" s="305"/>
      <c r="N481" s="305"/>
      <c r="O481" s="147"/>
      <c r="P481" s="310"/>
      <c r="Q481" s="324"/>
      <c r="R481" s="310"/>
      <c r="S481" s="324"/>
      <c r="T481" s="324"/>
      <c r="U481" s="95"/>
      <c r="V481" s="95"/>
      <c r="W481" s="95"/>
      <c r="X481" s="95"/>
      <c r="Y481" s="95"/>
    </row>
    <row r="482" spans="1:25" s="97" customFormat="1" hidden="1" x14ac:dyDescent="0.2">
      <c r="A482" s="325">
        <v>158</v>
      </c>
      <c r="B482" s="314"/>
      <c r="C482" s="288"/>
      <c r="D482" s="326" t="e">
        <f>+VLOOKUP(B482,$A$691:$B$730,2,0)</f>
        <v>#N/A</v>
      </c>
      <c r="E482" s="327"/>
      <c r="F482" s="328" t="e">
        <f>IF(E482=$E$661,$F$661,IF(E482=$E$662,$F$662,IF(E482=$E$663,$F$663,IF(E482=$E$664,$F$664,IF(E482=$E$665,$F$665,IF(E482=$E$666,$F$666,IF(E482=$E$667,$F$667,IF(E482=$E$668,$F$668,IF(E482=$E$669,$F$669,IF(E482=$E$670,$F$670,IF(E482=VICERRECTORÍA_ACADÉMICA_,W1093,IF(E482=PLANEACIÓN_,W1095, IF(E482=IMPACTO,W1094,IF(E482=VICERRECTORÍA_ADMINISTRATIVA_FINANCIERA_,W1096,IF(E482=_VICERRECTORÍA_RESPONSABILIDAD_SOCIAL_Y_BIENESTAR_UNIVERSITARIO_,W1097," ")))))))))))))))</f>
        <v>#VALUE!</v>
      </c>
      <c r="G482" s="305"/>
      <c r="H482" s="147"/>
      <c r="I482" s="280"/>
      <c r="J482" s="133"/>
      <c r="K482" s="305"/>
      <c r="L482" s="314"/>
      <c r="M482" s="305"/>
      <c r="N482" s="305"/>
      <c r="O482" s="147"/>
      <c r="P482" s="308"/>
      <c r="Q482" s="321">
        <f t="shared" ref="Q482" si="463">IF(P482="ALTA",5,IF(P482="MEDIO ALTA",4,IF(P482="MEDIA",3,IF(P482="MEDIO BAJA",2,IF(P482="BAJA",1,0)))))</f>
        <v>0</v>
      </c>
      <c r="R482" s="308"/>
      <c r="S482" s="321">
        <f t="shared" ref="S482" si="464">IF(R482="ALTO",5,IF(R482="MEDIO-ALTO",4,IF(R482="MEDIO",3,IF(R482="MEDIO-BAJO",2,IF(R482="BAJO",1,0)))))</f>
        <v>0</v>
      </c>
      <c r="T482" s="321">
        <f t="shared" ref="T482" si="465">S482*Q482</f>
        <v>0</v>
      </c>
      <c r="U482" s="95"/>
      <c r="V482" s="95"/>
      <c r="W482" s="95"/>
      <c r="X482" s="95"/>
      <c r="Y482" s="95"/>
    </row>
    <row r="483" spans="1:25" s="97" customFormat="1" hidden="1" x14ac:dyDescent="0.2">
      <c r="A483" s="325"/>
      <c r="B483" s="314"/>
      <c r="C483" s="288"/>
      <c r="D483" s="326"/>
      <c r="E483" s="327"/>
      <c r="F483" s="328"/>
      <c r="G483" s="305"/>
      <c r="H483" s="147"/>
      <c r="I483" s="280"/>
      <c r="J483" s="133"/>
      <c r="K483" s="305"/>
      <c r="L483" s="305"/>
      <c r="M483" s="305"/>
      <c r="N483" s="305"/>
      <c r="O483" s="147"/>
      <c r="P483" s="309"/>
      <c r="Q483" s="322"/>
      <c r="R483" s="309"/>
      <c r="S483" s="322"/>
      <c r="T483" s="322"/>
      <c r="U483" s="95"/>
      <c r="V483" s="95"/>
      <c r="W483" s="95"/>
      <c r="X483" s="95"/>
      <c r="Y483" s="95"/>
    </row>
    <row r="484" spans="1:25" s="97" customFormat="1" hidden="1" x14ac:dyDescent="0.2">
      <c r="A484" s="325"/>
      <c r="B484" s="314"/>
      <c r="C484" s="288"/>
      <c r="D484" s="326"/>
      <c r="E484" s="327"/>
      <c r="F484" s="328"/>
      <c r="G484" s="305"/>
      <c r="H484" s="147"/>
      <c r="I484" s="280"/>
      <c r="J484" s="133"/>
      <c r="K484" s="305"/>
      <c r="L484" s="305"/>
      <c r="M484" s="305"/>
      <c r="N484" s="305"/>
      <c r="O484" s="147"/>
      <c r="P484" s="310"/>
      <c r="Q484" s="324"/>
      <c r="R484" s="310"/>
      <c r="S484" s="324"/>
      <c r="T484" s="324"/>
      <c r="U484" s="95"/>
      <c r="V484" s="95"/>
      <c r="W484" s="95"/>
      <c r="X484" s="95"/>
      <c r="Y484" s="95"/>
    </row>
    <row r="485" spans="1:25" s="97" customFormat="1" hidden="1" x14ac:dyDescent="0.2">
      <c r="A485" s="325">
        <v>159</v>
      </c>
      <c r="B485" s="314"/>
      <c r="C485" s="288"/>
      <c r="D485" s="326" t="e">
        <f>+VLOOKUP(B485,$A$691:$B$730,2,0)</f>
        <v>#N/A</v>
      </c>
      <c r="E485" s="327"/>
      <c r="F485" s="328" t="e">
        <f>IF(E485=$E$661,$F$661,IF(E485=$E$662,$F$662,IF(E485=$E$663,$F$663,IF(E485=$E$664,$F$664,IF(E485=$E$665,$F$665,IF(E485=$E$666,$F$666,IF(E485=$E$667,$F$667,IF(E485=$E$668,$F$668,IF(E485=$E$669,$F$669,IF(E485=$E$670,$F$670,IF(E485=VICERRECTORÍA_ACADÉMICA_,W1096,IF(E485=PLANEACIÓN_,W1098, IF(E485=IMPACTO,W1097,IF(E485=VICERRECTORÍA_ADMINISTRATIVA_FINANCIERA_,W1099,IF(E485=_VICERRECTORÍA_RESPONSABILIDAD_SOCIAL_Y_BIENESTAR_UNIVERSITARIO_,W1100," ")))))))))))))))</f>
        <v>#VALUE!</v>
      </c>
      <c r="G485" s="305"/>
      <c r="H485" s="147"/>
      <c r="I485" s="280"/>
      <c r="J485" s="133"/>
      <c r="K485" s="305"/>
      <c r="L485" s="314"/>
      <c r="M485" s="305"/>
      <c r="N485" s="305"/>
      <c r="O485" s="147"/>
      <c r="P485" s="308"/>
      <c r="Q485" s="321">
        <f t="shared" ref="Q485" si="466">IF(P485="ALTA",5,IF(P485="MEDIO ALTA",4,IF(P485="MEDIA",3,IF(P485="MEDIO BAJA",2,IF(P485="BAJA",1,0)))))</f>
        <v>0</v>
      </c>
      <c r="R485" s="308"/>
      <c r="S485" s="321">
        <f t="shared" ref="S485" si="467">IF(R485="ALTO",5,IF(R485="MEDIO-ALTO",4,IF(R485="MEDIO",3,IF(R485="MEDIO-BAJO",2,IF(R485="BAJO",1,0)))))</f>
        <v>0</v>
      </c>
      <c r="T485" s="321">
        <f t="shared" ref="T485:T533" si="468">S485*Q485</f>
        <v>0</v>
      </c>
      <c r="U485" s="95"/>
      <c r="V485" s="95"/>
      <c r="W485" s="95"/>
      <c r="X485" s="95"/>
      <c r="Y485" s="95"/>
    </row>
    <row r="486" spans="1:25" s="97" customFormat="1" hidden="1" x14ac:dyDescent="0.2">
      <c r="A486" s="325"/>
      <c r="B486" s="314"/>
      <c r="C486" s="288"/>
      <c r="D486" s="326"/>
      <c r="E486" s="327"/>
      <c r="F486" s="328"/>
      <c r="G486" s="305"/>
      <c r="H486" s="147"/>
      <c r="I486" s="280"/>
      <c r="J486" s="133"/>
      <c r="K486" s="305"/>
      <c r="L486" s="305"/>
      <c r="M486" s="305"/>
      <c r="N486" s="305"/>
      <c r="O486" s="147"/>
      <c r="P486" s="309"/>
      <c r="Q486" s="322"/>
      <c r="R486" s="309"/>
      <c r="S486" s="322"/>
      <c r="T486" s="322"/>
      <c r="U486" s="95"/>
      <c r="V486" s="95"/>
      <c r="W486" s="95"/>
      <c r="X486" s="95"/>
      <c r="Y486" s="95"/>
    </row>
    <row r="487" spans="1:25" s="97" customFormat="1" hidden="1" x14ac:dyDescent="0.2">
      <c r="A487" s="325"/>
      <c r="B487" s="314"/>
      <c r="C487" s="288"/>
      <c r="D487" s="326"/>
      <c r="E487" s="327"/>
      <c r="F487" s="328"/>
      <c r="G487" s="305"/>
      <c r="H487" s="147"/>
      <c r="I487" s="280"/>
      <c r="J487" s="133"/>
      <c r="K487" s="305"/>
      <c r="L487" s="305"/>
      <c r="M487" s="305"/>
      <c r="N487" s="305"/>
      <c r="O487" s="147"/>
      <c r="P487" s="310"/>
      <c r="Q487" s="324"/>
      <c r="R487" s="310"/>
      <c r="S487" s="324"/>
      <c r="T487" s="324"/>
      <c r="U487" s="95"/>
      <c r="V487" s="95"/>
      <c r="W487" s="95"/>
      <c r="X487" s="95"/>
      <c r="Y487" s="95"/>
    </row>
    <row r="488" spans="1:25" s="97" customFormat="1" hidden="1" x14ac:dyDescent="0.2">
      <c r="A488" s="325">
        <v>160</v>
      </c>
      <c r="B488" s="314"/>
      <c r="C488" s="288"/>
      <c r="D488" s="326" t="e">
        <f>+VLOOKUP(B488,$A$691:$B$730,2,0)</f>
        <v>#N/A</v>
      </c>
      <c r="E488" s="327"/>
      <c r="F488" s="328" t="e">
        <f>IF(E488=$E$661,$F$661,IF(E488=$E$662,$F$662,IF(E488=$E$663,$F$663,IF(E488=$E$664,$F$664,IF(E488=$E$665,$F$665,IF(E488=$E$666,$F$666,IF(E488=$E$667,$F$667,IF(E488=$E$668,$F$668,IF(E488=$E$669,$F$669,IF(E488=$E$670,$F$670,IF(E488=VICERRECTORÍA_ACADÉMICA_,W1099,IF(E488=PLANEACIÓN_,W1101, IF(E488=IMPACTO,W1100,IF(E488=VICERRECTORÍA_ADMINISTRATIVA_FINANCIERA_,W1102,IF(E488=_VICERRECTORÍA_RESPONSABILIDAD_SOCIAL_Y_BIENESTAR_UNIVERSITARIO_,W1103," ")))))))))))))))</f>
        <v>#VALUE!</v>
      </c>
      <c r="G488" s="305"/>
      <c r="H488" s="147"/>
      <c r="I488" s="280"/>
      <c r="J488" s="133"/>
      <c r="K488" s="305"/>
      <c r="L488" s="314"/>
      <c r="M488" s="305"/>
      <c r="N488" s="305"/>
      <c r="O488" s="147"/>
      <c r="P488" s="308"/>
      <c r="Q488" s="321">
        <f t="shared" ref="Q488" si="469">IF(P488="ALTA",5,IF(P488="MEDIO ALTA",4,IF(P488="MEDIA",3,IF(P488="MEDIO BAJA",2,IF(P488="BAJA",1,0)))))</f>
        <v>0</v>
      </c>
      <c r="R488" s="308"/>
      <c r="S488" s="321">
        <f t="shared" ref="S488" si="470">IF(R488="ALTO",5,IF(R488="MEDIO-ALTO",4,IF(R488="MEDIO",3,IF(R488="MEDIO-BAJO",2,IF(R488="BAJO",1,0)))))</f>
        <v>0</v>
      </c>
      <c r="T488" s="321">
        <f t="shared" si="468"/>
        <v>0</v>
      </c>
      <c r="U488" s="95"/>
      <c r="V488" s="95"/>
      <c r="W488" s="95"/>
      <c r="X488" s="95"/>
      <c r="Y488" s="95"/>
    </row>
    <row r="489" spans="1:25" s="97" customFormat="1" hidden="1" x14ac:dyDescent="0.2">
      <c r="A489" s="325"/>
      <c r="B489" s="314"/>
      <c r="C489" s="288"/>
      <c r="D489" s="326"/>
      <c r="E489" s="327"/>
      <c r="F489" s="328"/>
      <c r="G489" s="305"/>
      <c r="H489" s="147"/>
      <c r="I489" s="280"/>
      <c r="J489" s="133"/>
      <c r="K489" s="305"/>
      <c r="L489" s="305"/>
      <c r="M489" s="305"/>
      <c r="N489" s="305"/>
      <c r="O489" s="147"/>
      <c r="P489" s="309"/>
      <c r="Q489" s="322"/>
      <c r="R489" s="309"/>
      <c r="S489" s="322"/>
      <c r="T489" s="322"/>
      <c r="U489" s="95"/>
      <c r="V489" s="95"/>
      <c r="W489" s="95"/>
      <c r="X489" s="95"/>
      <c r="Y489" s="95"/>
    </row>
    <row r="490" spans="1:25" s="97" customFormat="1" hidden="1" x14ac:dyDescent="0.2">
      <c r="A490" s="325"/>
      <c r="B490" s="314"/>
      <c r="C490" s="288"/>
      <c r="D490" s="326"/>
      <c r="E490" s="327"/>
      <c r="F490" s="328"/>
      <c r="G490" s="305"/>
      <c r="H490" s="147"/>
      <c r="I490" s="280"/>
      <c r="J490" s="133"/>
      <c r="K490" s="305"/>
      <c r="L490" s="305"/>
      <c r="M490" s="305"/>
      <c r="N490" s="305"/>
      <c r="O490" s="147"/>
      <c r="P490" s="310"/>
      <c r="Q490" s="324"/>
      <c r="R490" s="310"/>
      <c r="S490" s="324"/>
      <c r="T490" s="324"/>
      <c r="U490" s="95"/>
      <c r="V490" s="95"/>
      <c r="W490" s="95"/>
      <c r="X490" s="95"/>
      <c r="Y490" s="95"/>
    </row>
    <row r="491" spans="1:25" s="97" customFormat="1" hidden="1" x14ac:dyDescent="0.2">
      <c r="A491" s="325">
        <v>161</v>
      </c>
      <c r="B491" s="314"/>
      <c r="C491" s="288"/>
      <c r="D491" s="326" t="e">
        <f>+VLOOKUP(B491,$A$691:$B$730,2,0)</f>
        <v>#N/A</v>
      </c>
      <c r="E491" s="327"/>
      <c r="F491" s="328" t="e">
        <f>IF(E491=$E$661,$F$661,IF(E491=$E$662,$F$662,IF(E491=$E$663,$F$663,IF(E491=$E$664,$F$664,IF(E491=$E$665,$F$665,IF(E491=$E$666,$F$666,IF(E491=$E$667,$F$667,IF(E491=$E$668,$F$668,IF(E491=$E$669,$F$669,IF(E491=$E$670,$F$670,IF(E491=VICERRECTORÍA_ACADÉMICA_,W1102,IF(E491=PLANEACIÓN_,W1104, IF(E491=IMPACTO,W1103,IF(E491=VICERRECTORÍA_ADMINISTRATIVA_FINANCIERA_,W1105,IF(E491=_VICERRECTORÍA_RESPONSABILIDAD_SOCIAL_Y_BIENESTAR_UNIVERSITARIO_,W1106," ")))))))))))))))</f>
        <v>#VALUE!</v>
      </c>
      <c r="G491" s="305"/>
      <c r="H491" s="147"/>
      <c r="I491" s="280"/>
      <c r="J491" s="133"/>
      <c r="K491" s="305"/>
      <c r="L491" s="314"/>
      <c r="M491" s="305"/>
      <c r="N491" s="305"/>
      <c r="O491" s="147"/>
      <c r="P491" s="308"/>
      <c r="Q491" s="321">
        <f t="shared" ref="Q491" si="471">IF(P491="ALTA",5,IF(P491="MEDIO ALTA",4,IF(P491="MEDIA",3,IF(P491="MEDIO BAJA",2,IF(P491="BAJA",1,0)))))</f>
        <v>0</v>
      </c>
      <c r="R491" s="308"/>
      <c r="S491" s="321">
        <f t="shared" ref="S491" si="472">IF(R491="ALTO",5,IF(R491="MEDIO-ALTO",4,IF(R491="MEDIO",3,IF(R491="MEDIO-BAJO",2,IF(R491="BAJO",1,0)))))</f>
        <v>0</v>
      </c>
      <c r="T491" s="321">
        <f t="shared" si="468"/>
        <v>0</v>
      </c>
      <c r="U491" s="95"/>
      <c r="V491" s="95"/>
      <c r="W491" s="95"/>
      <c r="X491" s="95"/>
      <c r="Y491" s="95"/>
    </row>
    <row r="492" spans="1:25" s="97" customFormat="1" hidden="1" x14ac:dyDescent="0.2">
      <c r="A492" s="325"/>
      <c r="B492" s="314"/>
      <c r="C492" s="288"/>
      <c r="D492" s="326"/>
      <c r="E492" s="327"/>
      <c r="F492" s="328"/>
      <c r="G492" s="305"/>
      <c r="H492" s="147"/>
      <c r="I492" s="280"/>
      <c r="J492" s="133"/>
      <c r="K492" s="305"/>
      <c r="L492" s="305"/>
      <c r="M492" s="305"/>
      <c r="N492" s="305"/>
      <c r="O492" s="147"/>
      <c r="P492" s="309"/>
      <c r="Q492" s="322"/>
      <c r="R492" s="309"/>
      <c r="S492" s="322"/>
      <c r="T492" s="322"/>
      <c r="U492" s="95"/>
      <c r="V492" s="95"/>
      <c r="W492" s="95"/>
      <c r="X492" s="95"/>
      <c r="Y492" s="95"/>
    </row>
    <row r="493" spans="1:25" s="97" customFormat="1" hidden="1" x14ac:dyDescent="0.2">
      <c r="A493" s="325"/>
      <c r="B493" s="314"/>
      <c r="C493" s="288"/>
      <c r="D493" s="326"/>
      <c r="E493" s="327"/>
      <c r="F493" s="328"/>
      <c r="G493" s="305"/>
      <c r="H493" s="147"/>
      <c r="I493" s="280"/>
      <c r="J493" s="133"/>
      <c r="K493" s="305"/>
      <c r="L493" s="305"/>
      <c r="M493" s="305"/>
      <c r="N493" s="305"/>
      <c r="O493" s="147"/>
      <c r="P493" s="310"/>
      <c r="Q493" s="324"/>
      <c r="R493" s="310"/>
      <c r="S493" s="324"/>
      <c r="T493" s="324"/>
      <c r="U493" s="95"/>
      <c r="V493" s="95"/>
      <c r="W493" s="95"/>
      <c r="X493" s="95"/>
      <c r="Y493" s="95"/>
    </row>
    <row r="494" spans="1:25" s="97" customFormat="1" hidden="1" x14ac:dyDescent="0.2">
      <c r="A494" s="325">
        <v>162</v>
      </c>
      <c r="B494" s="314"/>
      <c r="C494" s="288"/>
      <c r="D494" s="326" t="e">
        <f>+VLOOKUP(B494,$A$691:$B$730,2,0)</f>
        <v>#N/A</v>
      </c>
      <c r="E494" s="327"/>
      <c r="F494" s="328" t="e">
        <f>IF(E494=$E$661,$F$661,IF(E494=$E$662,$F$662,IF(E494=$E$663,$F$663,IF(E494=$E$664,$F$664,IF(E494=$E$665,$F$665,IF(E494=$E$666,$F$666,IF(E494=$E$667,$F$667,IF(E494=$E$668,$F$668,IF(E494=$E$669,$F$669,IF(E494=$E$670,$F$670,IF(E494=VICERRECTORÍA_ACADÉMICA_,W1105,IF(E494=PLANEACIÓN_,W1107, IF(E494=IMPACTO,W1106,IF(E494=VICERRECTORÍA_ADMINISTRATIVA_FINANCIERA_,W1108,IF(E494=_VICERRECTORÍA_RESPONSABILIDAD_SOCIAL_Y_BIENESTAR_UNIVERSITARIO_,W1109," ")))))))))))))))</f>
        <v>#VALUE!</v>
      </c>
      <c r="G494" s="305"/>
      <c r="H494" s="147"/>
      <c r="I494" s="280"/>
      <c r="J494" s="133"/>
      <c r="K494" s="305"/>
      <c r="L494" s="314"/>
      <c r="M494" s="305"/>
      <c r="N494" s="305"/>
      <c r="O494" s="147"/>
      <c r="P494" s="308"/>
      <c r="Q494" s="321">
        <f t="shared" ref="Q494" si="473">IF(P494="ALTA",5,IF(P494="MEDIO ALTA",4,IF(P494="MEDIA",3,IF(P494="MEDIO BAJA",2,IF(P494="BAJA",1,0)))))</f>
        <v>0</v>
      </c>
      <c r="R494" s="308"/>
      <c r="S494" s="321">
        <f t="shared" ref="S494" si="474">IF(R494="ALTO",5,IF(R494="MEDIO-ALTO",4,IF(R494="MEDIO",3,IF(R494="MEDIO-BAJO",2,IF(R494="BAJO",1,0)))))</f>
        <v>0</v>
      </c>
      <c r="T494" s="321">
        <f t="shared" si="468"/>
        <v>0</v>
      </c>
      <c r="U494" s="95"/>
      <c r="V494" s="95"/>
      <c r="W494" s="95"/>
      <c r="X494" s="95"/>
      <c r="Y494" s="95"/>
    </row>
    <row r="495" spans="1:25" s="97" customFormat="1" hidden="1" x14ac:dyDescent="0.2">
      <c r="A495" s="325"/>
      <c r="B495" s="314"/>
      <c r="C495" s="288"/>
      <c r="D495" s="326"/>
      <c r="E495" s="327"/>
      <c r="F495" s="328"/>
      <c r="G495" s="305"/>
      <c r="H495" s="147"/>
      <c r="I495" s="280"/>
      <c r="J495" s="133"/>
      <c r="K495" s="305"/>
      <c r="L495" s="305"/>
      <c r="M495" s="305"/>
      <c r="N495" s="305"/>
      <c r="O495" s="147"/>
      <c r="P495" s="309"/>
      <c r="Q495" s="322"/>
      <c r="R495" s="309"/>
      <c r="S495" s="322"/>
      <c r="T495" s="322"/>
      <c r="U495" s="95"/>
      <c r="V495" s="95"/>
      <c r="W495" s="95"/>
      <c r="X495" s="95"/>
      <c r="Y495" s="95"/>
    </row>
    <row r="496" spans="1:25" s="97" customFormat="1" hidden="1" x14ac:dyDescent="0.2">
      <c r="A496" s="325"/>
      <c r="B496" s="314"/>
      <c r="C496" s="288"/>
      <c r="D496" s="326"/>
      <c r="E496" s="327"/>
      <c r="F496" s="328"/>
      <c r="G496" s="305"/>
      <c r="H496" s="147"/>
      <c r="I496" s="280"/>
      <c r="J496" s="133"/>
      <c r="K496" s="305"/>
      <c r="L496" s="305"/>
      <c r="M496" s="305"/>
      <c r="N496" s="305"/>
      <c r="O496" s="147"/>
      <c r="P496" s="310"/>
      <c r="Q496" s="324"/>
      <c r="R496" s="310"/>
      <c r="S496" s="324"/>
      <c r="T496" s="324"/>
      <c r="U496" s="95"/>
      <c r="V496" s="95"/>
      <c r="W496" s="95"/>
      <c r="X496" s="95"/>
      <c r="Y496" s="95"/>
    </row>
    <row r="497" spans="1:25" s="97" customFormat="1" hidden="1" x14ac:dyDescent="0.2">
      <c r="A497" s="325">
        <v>163</v>
      </c>
      <c r="B497" s="314"/>
      <c r="C497" s="288"/>
      <c r="D497" s="326" t="e">
        <f>+VLOOKUP(B497,$A$691:$B$730,2,0)</f>
        <v>#N/A</v>
      </c>
      <c r="E497" s="327"/>
      <c r="F497" s="328" t="e">
        <f>IF(E497=$E$661,$F$661,IF(E497=$E$662,$F$662,IF(E497=$E$663,$F$663,IF(E497=$E$664,$F$664,IF(E497=$E$665,$F$665,IF(E497=$E$666,$F$666,IF(E497=$E$667,$F$667,IF(E497=$E$668,$F$668,IF(E497=$E$669,$F$669,IF(E497=$E$670,$F$670,IF(E497=VICERRECTORÍA_ACADÉMICA_,W1108,IF(E497=PLANEACIÓN_,W1110, IF(E497=IMPACTO,W1109,IF(E497=VICERRECTORÍA_ADMINISTRATIVA_FINANCIERA_,W1111,IF(E497=_VICERRECTORÍA_RESPONSABILIDAD_SOCIAL_Y_BIENESTAR_UNIVERSITARIO_,W1112," ")))))))))))))))</f>
        <v>#VALUE!</v>
      </c>
      <c r="G497" s="305"/>
      <c r="H497" s="147"/>
      <c r="I497" s="280"/>
      <c r="J497" s="133"/>
      <c r="K497" s="305"/>
      <c r="L497" s="314"/>
      <c r="M497" s="305"/>
      <c r="N497" s="305"/>
      <c r="O497" s="147"/>
      <c r="P497" s="308"/>
      <c r="Q497" s="321">
        <f t="shared" ref="Q497" si="475">IF(P497="ALTA",5,IF(P497="MEDIO ALTA",4,IF(P497="MEDIA",3,IF(P497="MEDIO BAJA",2,IF(P497="BAJA",1,0)))))</f>
        <v>0</v>
      </c>
      <c r="R497" s="308"/>
      <c r="S497" s="321">
        <f t="shared" ref="S497" si="476">IF(R497="ALTO",5,IF(R497="MEDIO-ALTO",4,IF(R497="MEDIO",3,IF(R497="MEDIO-BAJO",2,IF(R497="BAJO",1,0)))))</f>
        <v>0</v>
      </c>
      <c r="T497" s="321">
        <f t="shared" si="468"/>
        <v>0</v>
      </c>
      <c r="U497" s="95"/>
      <c r="V497" s="95"/>
      <c r="W497" s="95"/>
      <c r="X497" s="95"/>
      <c r="Y497" s="95"/>
    </row>
    <row r="498" spans="1:25" s="97" customFormat="1" hidden="1" x14ac:dyDescent="0.2">
      <c r="A498" s="325"/>
      <c r="B498" s="314"/>
      <c r="C498" s="288"/>
      <c r="D498" s="326"/>
      <c r="E498" s="327"/>
      <c r="F498" s="328"/>
      <c r="G498" s="305"/>
      <c r="H498" s="147"/>
      <c r="I498" s="280"/>
      <c r="J498" s="133"/>
      <c r="K498" s="305"/>
      <c r="L498" s="305"/>
      <c r="M498" s="305"/>
      <c r="N498" s="305"/>
      <c r="O498" s="147"/>
      <c r="P498" s="309"/>
      <c r="Q498" s="322"/>
      <c r="R498" s="309"/>
      <c r="S498" s="322"/>
      <c r="T498" s="322"/>
      <c r="U498" s="95"/>
      <c r="V498" s="95"/>
      <c r="W498" s="95"/>
      <c r="X498" s="95"/>
      <c r="Y498" s="95"/>
    </row>
    <row r="499" spans="1:25" s="97" customFormat="1" hidden="1" x14ac:dyDescent="0.2">
      <c r="A499" s="325"/>
      <c r="B499" s="314"/>
      <c r="C499" s="288"/>
      <c r="D499" s="326"/>
      <c r="E499" s="327"/>
      <c r="F499" s="328"/>
      <c r="G499" s="305"/>
      <c r="H499" s="147"/>
      <c r="I499" s="280"/>
      <c r="J499" s="133"/>
      <c r="K499" s="305"/>
      <c r="L499" s="305"/>
      <c r="M499" s="305"/>
      <c r="N499" s="305"/>
      <c r="O499" s="147"/>
      <c r="P499" s="310"/>
      <c r="Q499" s="324"/>
      <c r="R499" s="310"/>
      <c r="S499" s="324"/>
      <c r="T499" s="324"/>
      <c r="U499" s="95"/>
      <c r="V499" s="95"/>
      <c r="W499" s="95"/>
      <c r="X499" s="95"/>
      <c r="Y499" s="95"/>
    </row>
    <row r="500" spans="1:25" s="97" customFormat="1" hidden="1" x14ac:dyDescent="0.2">
      <c r="A500" s="325">
        <v>164</v>
      </c>
      <c r="B500" s="314"/>
      <c r="C500" s="288"/>
      <c r="D500" s="326" t="e">
        <f>+VLOOKUP(B500,$A$691:$B$730,2,0)</f>
        <v>#N/A</v>
      </c>
      <c r="E500" s="327"/>
      <c r="F500" s="328" t="e">
        <f>IF(E500=$E$661,$F$661,IF(E500=$E$662,$F$662,IF(E500=$E$663,$F$663,IF(E500=$E$664,$F$664,IF(E500=$E$665,$F$665,IF(E500=$E$666,$F$666,IF(E500=$E$667,$F$667,IF(E500=$E$668,$F$668,IF(E500=$E$669,$F$669,IF(E500=$E$670,$F$670,IF(E500=VICERRECTORÍA_ACADÉMICA_,W1111,IF(E500=PLANEACIÓN_,W1113, IF(E500=IMPACTO,W1112,IF(E500=VICERRECTORÍA_ADMINISTRATIVA_FINANCIERA_,W1114,IF(E500=_VICERRECTORÍA_RESPONSABILIDAD_SOCIAL_Y_BIENESTAR_UNIVERSITARIO_,W1115," ")))))))))))))))</f>
        <v>#VALUE!</v>
      </c>
      <c r="G500" s="305"/>
      <c r="H500" s="147"/>
      <c r="I500" s="280"/>
      <c r="J500" s="133"/>
      <c r="K500" s="305"/>
      <c r="L500" s="314"/>
      <c r="M500" s="305"/>
      <c r="N500" s="305"/>
      <c r="O500" s="147"/>
      <c r="P500" s="308"/>
      <c r="Q500" s="321">
        <f t="shared" ref="Q500" si="477">IF(P500="ALTA",5,IF(P500="MEDIO ALTA",4,IF(P500="MEDIA",3,IF(P500="MEDIO BAJA",2,IF(P500="BAJA",1,0)))))</f>
        <v>0</v>
      </c>
      <c r="R500" s="308"/>
      <c r="S500" s="321">
        <f t="shared" ref="S500" si="478">IF(R500="ALTO",5,IF(R500="MEDIO-ALTO",4,IF(R500="MEDIO",3,IF(R500="MEDIO-BAJO",2,IF(R500="BAJO",1,0)))))</f>
        <v>0</v>
      </c>
      <c r="T500" s="321">
        <f t="shared" si="468"/>
        <v>0</v>
      </c>
      <c r="U500" s="95"/>
      <c r="V500" s="95"/>
      <c r="W500" s="95"/>
      <c r="X500" s="95"/>
      <c r="Y500" s="95"/>
    </row>
    <row r="501" spans="1:25" s="97" customFormat="1" hidden="1" x14ac:dyDescent="0.2">
      <c r="A501" s="325"/>
      <c r="B501" s="314"/>
      <c r="C501" s="288"/>
      <c r="D501" s="326"/>
      <c r="E501" s="327"/>
      <c r="F501" s="328"/>
      <c r="G501" s="305"/>
      <c r="H501" s="147"/>
      <c r="I501" s="280"/>
      <c r="J501" s="133"/>
      <c r="K501" s="305"/>
      <c r="L501" s="305"/>
      <c r="M501" s="305"/>
      <c r="N501" s="305"/>
      <c r="O501" s="147"/>
      <c r="P501" s="309"/>
      <c r="Q501" s="322"/>
      <c r="R501" s="309"/>
      <c r="S501" s="322"/>
      <c r="T501" s="322"/>
      <c r="U501" s="95"/>
      <c r="V501" s="95"/>
      <c r="W501" s="95"/>
      <c r="X501" s="95"/>
      <c r="Y501" s="95"/>
    </row>
    <row r="502" spans="1:25" s="97" customFormat="1" hidden="1" x14ac:dyDescent="0.2">
      <c r="A502" s="325"/>
      <c r="B502" s="314"/>
      <c r="C502" s="288"/>
      <c r="D502" s="326"/>
      <c r="E502" s="327"/>
      <c r="F502" s="328"/>
      <c r="G502" s="305"/>
      <c r="H502" s="147"/>
      <c r="I502" s="280"/>
      <c r="J502" s="133"/>
      <c r="K502" s="305"/>
      <c r="L502" s="305"/>
      <c r="M502" s="305"/>
      <c r="N502" s="305"/>
      <c r="O502" s="147"/>
      <c r="P502" s="310"/>
      <c r="Q502" s="324"/>
      <c r="R502" s="310"/>
      <c r="S502" s="324"/>
      <c r="T502" s="324"/>
      <c r="U502" s="95"/>
      <c r="V502" s="95"/>
      <c r="W502" s="95"/>
      <c r="X502" s="95"/>
      <c r="Y502" s="95"/>
    </row>
    <row r="503" spans="1:25" s="97" customFormat="1" hidden="1" x14ac:dyDescent="0.2">
      <c r="A503" s="325">
        <v>165</v>
      </c>
      <c r="B503" s="314"/>
      <c r="C503" s="288"/>
      <c r="D503" s="326" t="e">
        <f>+VLOOKUP(B503,$A$691:$B$730,2,0)</f>
        <v>#N/A</v>
      </c>
      <c r="E503" s="327"/>
      <c r="F503" s="328" t="e">
        <f>IF(E503=$E$661,$F$661,IF(E503=$E$662,$F$662,IF(E503=$E$663,$F$663,IF(E503=$E$664,$F$664,IF(E503=$E$665,$F$665,IF(E503=$E$666,$F$666,IF(E503=$E$667,$F$667,IF(E503=$E$668,$F$668,IF(E503=$E$669,$F$669,IF(E503=$E$670,$F$670,IF(E503=VICERRECTORÍA_ACADÉMICA_,W1114,IF(E503=PLANEACIÓN_,W1116, IF(E503=IMPACTO,W1115,IF(E503=VICERRECTORÍA_ADMINISTRATIVA_FINANCIERA_,W1117,IF(E503=_VICERRECTORÍA_RESPONSABILIDAD_SOCIAL_Y_BIENESTAR_UNIVERSITARIO_,W1118," ")))))))))))))))</f>
        <v>#VALUE!</v>
      </c>
      <c r="G503" s="305"/>
      <c r="H503" s="147"/>
      <c r="I503" s="280"/>
      <c r="J503" s="133"/>
      <c r="K503" s="305"/>
      <c r="L503" s="314"/>
      <c r="M503" s="305"/>
      <c r="N503" s="305"/>
      <c r="O503" s="147"/>
      <c r="P503" s="308"/>
      <c r="Q503" s="321">
        <f t="shared" ref="Q503" si="479">IF(P503="ALTA",5,IF(P503="MEDIO ALTA",4,IF(P503="MEDIA",3,IF(P503="MEDIO BAJA",2,IF(P503="BAJA",1,0)))))</f>
        <v>0</v>
      </c>
      <c r="R503" s="308"/>
      <c r="S503" s="321">
        <f t="shared" ref="S503" si="480">IF(R503="ALTO",5,IF(R503="MEDIO-ALTO",4,IF(R503="MEDIO",3,IF(R503="MEDIO-BAJO",2,IF(R503="BAJO",1,0)))))</f>
        <v>0</v>
      </c>
      <c r="T503" s="321">
        <f t="shared" si="468"/>
        <v>0</v>
      </c>
      <c r="U503" s="95"/>
      <c r="V503" s="95"/>
      <c r="W503" s="95"/>
      <c r="X503" s="95"/>
      <c r="Y503" s="95"/>
    </row>
    <row r="504" spans="1:25" s="97" customFormat="1" hidden="1" x14ac:dyDescent="0.2">
      <c r="A504" s="325"/>
      <c r="B504" s="314"/>
      <c r="C504" s="288"/>
      <c r="D504" s="326"/>
      <c r="E504" s="327"/>
      <c r="F504" s="328"/>
      <c r="G504" s="305"/>
      <c r="H504" s="147"/>
      <c r="I504" s="280"/>
      <c r="J504" s="133"/>
      <c r="K504" s="305"/>
      <c r="L504" s="305"/>
      <c r="M504" s="305"/>
      <c r="N504" s="305"/>
      <c r="O504" s="147"/>
      <c r="P504" s="309"/>
      <c r="Q504" s="322"/>
      <c r="R504" s="309"/>
      <c r="S504" s="322"/>
      <c r="T504" s="322"/>
      <c r="U504" s="95"/>
      <c r="V504" s="95"/>
      <c r="W504" s="95"/>
      <c r="X504" s="95"/>
      <c r="Y504" s="95"/>
    </row>
    <row r="505" spans="1:25" s="97" customFormat="1" hidden="1" x14ac:dyDescent="0.2">
      <c r="A505" s="325"/>
      <c r="B505" s="314"/>
      <c r="C505" s="288"/>
      <c r="D505" s="326"/>
      <c r="E505" s="327"/>
      <c r="F505" s="328"/>
      <c r="G505" s="305"/>
      <c r="H505" s="147"/>
      <c r="I505" s="280"/>
      <c r="J505" s="133"/>
      <c r="K505" s="305"/>
      <c r="L505" s="305"/>
      <c r="M505" s="305"/>
      <c r="N505" s="305"/>
      <c r="O505" s="147"/>
      <c r="P505" s="310"/>
      <c r="Q505" s="324"/>
      <c r="R505" s="310"/>
      <c r="S505" s="324"/>
      <c r="T505" s="324"/>
      <c r="U505" s="95"/>
      <c r="V505" s="95"/>
      <c r="W505" s="95"/>
      <c r="X505" s="95"/>
      <c r="Y505" s="95"/>
    </row>
    <row r="506" spans="1:25" s="97" customFormat="1" hidden="1" x14ac:dyDescent="0.2">
      <c r="A506" s="325">
        <v>166</v>
      </c>
      <c r="B506" s="314"/>
      <c r="C506" s="288"/>
      <c r="D506" s="326" t="e">
        <f>+VLOOKUP(B506,$A$691:$B$730,2,0)</f>
        <v>#N/A</v>
      </c>
      <c r="E506" s="327"/>
      <c r="F506" s="328" t="e">
        <f>IF(E506=$E$661,$F$661,IF(E506=$E$662,$F$662,IF(E506=$E$663,$F$663,IF(E506=$E$664,$F$664,IF(E506=$E$665,$F$665,IF(E506=$E$666,$F$666,IF(E506=$E$667,$F$667,IF(E506=$E$668,$F$668,IF(E506=$E$669,$F$669,IF(E506=$E$670,$F$670,IF(E506=VICERRECTORÍA_ACADÉMICA_,W1117,IF(E506=PLANEACIÓN_,W1119, IF(E506=IMPACTO,W1118,IF(E506=VICERRECTORÍA_ADMINISTRATIVA_FINANCIERA_,W1120,IF(E506=_VICERRECTORÍA_RESPONSABILIDAD_SOCIAL_Y_BIENESTAR_UNIVERSITARIO_,W1121," ")))))))))))))))</f>
        <v>#VALUE!</v>
      </c>
      <c r="G506" s="305"/>
      <c r="H506" s="147"/>
      <c r="I506" s="280"/>
      <c r="J506" s="133"/>
      <c r="K506" s="305"/>
      <c r="L506" s="314"/>
      <c r="M506" s="305"/>
      <c r="N506" s="305"/>
      <c r="O506" s="147"/>
      <c r="P506" s="308"/>
      <c r="Q506" s="321">
        <f t="shared" ref="Q506" si="481">IF(P506="ALTA",5,IF(P506="MEDIO ALTA",4,IF(P506="MEDIA",3,IF(P506="MEDIO BAJA",2,IF(P506="BAJA",1,0)))))</f>
        <v>0</v>
      </c>
      <c r="R506" s="308"/>
      <c r="S506" s="321">
        <f t="shared" ref="S506" si="482">IF(R506="ALTO",5,IF(R506="MEDIO-ALTO",4,IF(R506="MEDIO",3,IF(R506="MEDIO-BAJO",2,IF(R506="BAJO",1,0)))))</f>
        <v>0</v>
      </c>
      <c r="T506" s="321">
        <f t="shared" si="468"/>
        <v>0</v>
      </c>
      <c r="U506" s="95"/>
      <c r="V506" s="95"/>
      <c r="W506" s="95"/>
      <c r="X506" s="95"/>
      <c r="Y506" s="95"/>
    </row>
    <row r="507" spans="1:25" s="97" customFormat="1" hidden="1" x14ac:dyDescent="0.2">
      <c r="A507" s="325"/>
      <c r="B507" s="314"/>
      <c r="C507" s="288"/>
      <c r="D507" s="326"/>
      <c r="E507" s="327"/>
      <c r="F507" s="328"/>
      <c r="G507" s="305"/>
      <c r="H507" s="147"/>
      <c r="I507" s="280"/>
      <c r="J507" s="133"/>
      <c r="K507" s="305"/>
      <c r="L507" s="305"/>
      <c r="M507" s="305"/>
      <c r="N507" s="305"/>
      <c r="O507" s="147"/>
      <c r="P507" s="309"/>
      <c r="Q507" s="322"/>
      <c r="R507" s="309"/>
      <c r="S507" s="322"/>
      <c r="T507" s="322"/>
      <c r="U507" s="95"/>
      <c r="V507" s="95"/>
      <c r="W507" s="95"/>
      <c r="X507" s="95"/>
      <c r="Y507" s="95"/>
    </row>
    <row r="508" spans="1:25" s="97" customFormat="1" hidden="1" x14ac:dyDescent="0.2">
      <c r="A508" s="325"/>
      <c r="B508" s="314"/>
      <c r="C508" s="288"/>
      <c r="D508" s="326"/>
      <c r="E508" s="327"/>
      <c r="F508" s="328"/>
      <c r="G508" s="305"/>
      <c r="H508" s="147"/>
      <c r="I508" s="280"/>
      <c r="J508" s="133"/>
      <c r="K508" s="305"/>
      <c r="L508" s="305"/>
      <c r="M508" s="305"/>
      <c r="N508" s="305"/>
      <c r="O508" s="147"/>
      <c r="P508" s="310"/>
      <c r="Q508" s="324"/>
      <c r="R508" s="310"/>
      <c r="S508" s="324"/>
      <c r="T508" s="324"/>
      <c r="U508" s="95"/>
      <c r="V508" s="95"/>
      <c r="W508" s="95"/>
      <c r="X508" s="95"/>
      <c r="Y508" s="95"/>
    </row>
    <row r="509" spans="1:25" s="97" customFormat="1" hidden="1" x14ac:dyDescent="0.2">
      <c r="A509" s="325">
        <v>167</v>
      </c>
      <c r="B509" s="314"/>
      <c r="C509" s="288"/>
      <c r="D509" s="326" t="e">
        <f>+VLOOKUP(B509,$A$691:$B$730,2,0)</f>
        <v>#N/A</v>
      </c>
      <c r="E509" s="327"/>
      <c r="F509" s="328" t="e">
        <f>IF(E509=$E$661,$F$661,IF(E509=$E$662,$F$662,IF(E509=$E$663,$F$663,IF(E509=$E$664,$F$664,IF(E509=$E$665,$F$665,IF(E509=$E$666,$F$666,IF(E509=$E$667,$F$667,IF(E509=$E$668,$F$668,IF(E509=$E$669,$F$669,IF(E509=$E$670,$F$670,IF(E509=VICERRECTORÍA_ACADÉMICA_,W1120,IF(E509=PLANEACIÓN_,W1122, IF(E509=IMPACTO,W1121,IF(E509=VICERRECTORÍA_ADMINISTRATIVA_FINANCIERA_,W1123,IF(E509=_VICERRECTORÍA_RESPONSABILIDAD_SOCIAL_Y_BIENESTAR_UNIVERSITARIO_,W1124," ")))))))))))))))</f>
        <v>#VALUE!</v>
      </c>
      <c r="G509" s="305"/>
      <c r="H509" s="147"/>
      <c r="I509" s="280"/>
      <c r="J509" s="133"/>
      <c r="K509" s="305"/>
      <c r="L509" s="314"/>
      <c r="M509" s="305"/>
      <c r="N509" s="305"/>
      <c r="O509" s="147"/>
      <c r="P509" s="308"/>
      <c r="Q509" s="321">
        <f t="shared" ref="Q509" si="483">IF(P509="ALTA",5,IF(P509="MEDIO ALTA",4,IF(P509="MEDIA",3,IF(P509="MEDIO BAJA",2,IF(P509="BAJA",1,0)))))</f>
        <v>0</v>
      </c>
      <c r="R509" s="308"/>
      <c r="S509" s="321">
        <f t="shared" ref="S509" si="484">IF(R509="ALTO",5,IF(R509="MEDIO-ALTO",4,IF(R509="MEDIO",3,IF(R509="MEDIO-BAJO",2,IF(R509="BAJO",1,0)))))</f>
        <v>0</v>
      </c>
      <c r="T509" s="321">
        <f t="shared" si="468"/>
        <v>0</v>
      </c>
      <c r="U509" s="95"/>
      <c r="V509" s="95"/>
      <c r="W509" s="95"/>
      <c r="X509" s="95"/>
      <c r="Y509" s="95"/>
    </row>
    <row r="510" spans="1:25" s="97" customFormat="1" hidden="1" x14ac:dyDescent="0.2">
      <c r="A510" s="325"/>
      <c r="B510" s="314"/>
      <c r="C510" s="288"/>
      <c r="D510" s="326"/>
      <c r="E510" s="327"/>
      <c r="F510" s="328"/>
      <c r="G510" s="305"/>
      <c r="H510" s="147"/>
      <c r="I510" s="280"/>
      <c r="J510" s="133"/>
      <c r="K510" s="305"/>
      <c r="L510" s="305"/>
      <c r="M510" s="305"/>
      <c r="N510" s="305"/>
      <c r="O510" s="147"/>
      <c r="P510" s="309"/>
      <c r="Q510" s="322"/>
      <c r="R510" s="309"/>
      <c r="S510" s="322"/>
      <c r="T510" s="322"/>
      <c r="U510" s="95"/>
      <c r="V510" s="95"/>
      <c r="W510" s="95"/>
      <c r="X510" s="95"/>
      <c r="Y510" s="95"/>
    </row>
    <row r="511" spans="1:25" s="97" customFormat="1" hidden="1" x14ac:dyDescent="0.2">
      <c r="A511" s="325"/>
      <c r="B511" s="314"/>
      <c r="C511" s="288"/>
      <c r="D511" s="326"/>
      <c r="E511" s="327"/>
      <c r="F511" s="328"/>
      <c r="G511" s="305"/>
      <c r="H511" s="147"/>
      <c r="I511" s="280"/>
      <c r="J511" s="133"/>
      <c r="K511" s="305"/>
      <c r="L511" s="305"/>
      <c r="M511" s="305"/>
      <c r="N511" s="305"/>
      <c r="O511" s="147"/>
      <c r="P511" s="310"/>
      <c r="Q511" s="324"/>
      <c r="R511" s="310"/>
      <c r="S511" s="324"/>
      <c r="T511" s="324"/>
      <c r="U511" s="95"/>
      <c r="V511" s="95"/>
      <c r="W511" s="95"/>
      <c r="X511" s="95"/>
      <c r="Y511" s="95"/>
    </row>
    <row r="512" spans="1:25" s="97" customFormat="1" hidden="1" x14ac:dyDescent="0.2">
      <c r="A512" s="325">
        <v>168</v>
      </c>
      <c r="B512" s="314"/>
      <c r="C512" s="288"/>
      <c r="D512" s="326" t="e">
        <f>+VLOOKUP(B512,$A$691:$B$730,2,0)</f>
        <v>#N/A</v>
      </c>
      <c r="E512" s="327"/>
      <c r="F512" s="328" t="e">
        <f>IF(E512=$E$661,$F$661,IF(E512=$E$662,$F$662,IF(E512=$E$663,$F$663,IF(E512=$E$664,$F$664,IF(E512=$E$665,$F$665,IF(E512=$E$666,$F$666,IF(E512=$E$667,$F$667,IF(E512=$E$668,$F$668,IF(E512=$E$669,$F$669,IF(E512=$E$670,$F$670,IF(E512=VICERRECTORÍA_ACADÉMICA_,W1123,IF(E512=PLANEACIÓN_,W1125, IF(E512=IMPACTO,W1124,IF(E512=VICERRECTORÍA_ADMINISTRATIVA_FINANCIERA_,W1126,IF(E512=_VICERRECTORÍA_RESPONSABILIDAD_SOCIAL_Y_BIENESTAR_UNIVERSITARIO_,W1127," ")))))))))))))))</f>
        <v>#VALUE!</v>
      </c>
      <c r="G512" s="305"/>
      <c r="H512" s="147"/>
      <c r="I512" s="280"/>
      <c r="J512" s="133"/>
      <c r="K512" s="305"/>
      <c r="L512" s="314"/>
      <c r="M512" s="305"/>
      <c r="N512" s="305"/>
      <c r="O512" s="147"/>
      <c r="P512" s="308"/>
      <c r="Q512" s="321">
        <f t="shared" ref="Q512" si="485">IF(P512="ALTA",5,IF(P512="MEDIO ALTA",4,IF(P512="MEDIA",3,IF(P512="MEDIO BAJA",2,IF(P512="BAJA",1,0)))))</f>
        <v>0</v>
      </c>
      <c r="R512" s="308"/>
      <c r="S512" s="321">
        <f t="shared" ref="S512" si="486">IF(R512="ALTO",5,IF(R512="MEDIO-ALTO",4,IF(R512="MEDIO",3,IF(R512="MEDIO-BAJO",2,IF(R512="BAJO",1,0)))))</f>
        <v>0</v>
      </c>
      <c r="T512" s="321">
        <f t="shared" si="468"/>
        <v>0</v>
      </c>
      <c r="U512" s="95"/>
      <c r="V512" s="95"/>
      <c r="W512" s="95"/>
      <c r="X512" s="95"/>
      <c r="Y512" s="95"/>
    </row>
    <row r="513" spans="1:25" s="97" customFormat="1" hidden="1" x14ac:dyDescent="0.2">
      <c r="A513" s="325"/>
      <c r="B513" s="314"/>
      <c r="C513" s="288"/>
      <c r="D513" s="326"/>
      <c r="E513" s="327"/>
      <c r="F513" s="328"/>
      <c r="G513" s="305"/>
      <c r="H513" s="147"/>
      <c r="I513" s="280"/>
      <c r="J513" s="133"/>
      <c r="K513" s="305"/>
      <c r="L513" s="305"/>
      <c r="M513" s="305"/>
      <c r="N513" s="305"/>
      <c r="O513" s="147"/>
      <c r="P513" s="309"/>
      <c r="Q513" s="322"/>
      <c r="R513" s="309"/>
      <c r="S513" s="322"/>
      <c r="T513" s="322"/>
      <c r="U513" s="95"/>
      <c r="V513" s="95"/>
      <c r="W513" s="95"/>
      <c r="X513" s="95"/>
      <c r="Y513" s="95"/>
    </row>
    <row r="514" spans="1:25" s="97" customFormat="1" hidden="1" x14ac:dyDescent="0.2">
      <c r="A514" s="325"/>
      <c r="B514" s="314"/>
      <c r="C514" s="288"/>
      <c r="D514" s="326"/>
      <c r="E514" s="327"/>
      <c r="F514" s="328"/>
      <c r="G514" s="305"/>
      <c r="H514" s="147"/>
      <c r="I514" s="280"/>
      <c r="J514" s="133"/>
      <c r="K514" s="305"/>
      <c r="L514" s="305"/>
      <c r="M514" s="305"/>
      <c r="N514" s="305"/>
      <c r="O514" s="147"/>
      <c r="P514" s="310"/>
      <c r="Q514" s="324"/>
      <c r="R514" s="310"/>
      <c r="S514" s="324"/>
      <c r="T514" s="324"/>
      <c r="U514" s="95"/>
      <c r="V514" s="95"/>
      <c r="W514" s="95"/>
      <c r="X514" s="95"/>
      <c r="Y514" s="95"/>
    </row>
    <row r="515" spans="1:25" s="97" customFormat="1" hidden="1" x14ac:dyDescent="0.2">
      <c r="A515" s="325">
        <v>169</v>
      </c>
      <c r="B515" s="314"/>
      <c r="C515" s="288"/>
      <c r="D515" s="326" t="e">
        <f>+VLOOKUP(B515,$A$691:$B$730,2,0)</f>
        <v>#N/A</v>
      </c>
      <c r="E515" s="327"/>
      <c r="F515" s="328" t="e">
        <f>IF(E515=$E$661,$F$661,IF(E515=$E$662,$F$662,IF(E515=$E$663,$F$663,IF(E515=$E$664,$F$664,IF(E515=$E$665,$F$665,IF(E515=$E$666,$F$666,IF(E515=$E$667,$F$667,IF(E515=$E$668,$F$668,IF(E515=$E$669,$F$669,IF(E515=$E$670,$F$670,IF(E515=VICERRECTORÍA_ACADÉMICA_,W1126,IF(E515=PLANEACIÓN_,W1128, IF(E515=IMPACTO,W1127,IF(E515=VICERRECTORÍA_ADMINISTRATIVA_FINANCIERA_,W1129,IF(E515=_VICERRECTORÍA_RESPONSABILIDAD_SOCIAL_Y_BIENESTAR_UNIVERSITARIO_,W1130," ")))))))))))))))</f>
        <v>#VALUE!</v>
      </c>
      <c r="G515" s="305"/>
      <c r="H515" s="147"/>
      <c r="I515" s="280"/>
      <c r="J515" s="133"/>
      <c r="K515" s="305"/>
      <c r="L515" s="314"/>
      <c r="M515" s="305"/>
      <c r="N515" s="305"/>
      <c r="O515" s="147"/>
      <c r="P515" s="308"/>
      <c r="Q515" s="321">
        <f t="shared" ref="Q515" si="487">IF(P515="ALTA",5,IF(P515="MEDIO ALTA",4,IF(P515="MEDIA",3,IF(P515="MEDIO BAJA",2,IF(P515="BAJA",1,0)))))</f>
        <v>0</v>
      </c>
      <c r="R515" s="308"/>
      <c r="S515" s="321">
        <f t="shared" ref="S515" si="488">IF(R515="ALTO",5,IF(R515="MEDIO-ALTO",4,IF(R515="MEDIO",3,IF(R515="MEDIO-BAJO",2,IF(R515="BAJO",1,0)))))</f>
        <v>0</v>
      </c>
      <c r="T515" s="321">
        <f t="shared" si="468"/>
        <v>0</v>
      </c>
      <c r="U515" s="95"/>
      <c r="V515" s="95"/>
      <c r="W515" s="95"/>
      <c r="X515" s="95"/>
      <c r="Y515" s="95"/>
    </row>
    <row r="516" spans="1:25" s="97" customFormat="1" hidden="1" x14ac:dyDescent="0.2">
      <c r="A516" s="325"/>
      <c r="B516" s="314"/>
      <c r="C516" s="288"/>
      <c r="D516" s="326"/>
      <c r="E516" s="327"/>
      <c r="F516" s="328"/>
      <c r="G516" s="305"/>
      <c r="H516" s="147"/>
      <c r="I516" s="280"/>
      <c r="J516" s="133"/>
      <c r="K516" s="305"/>
      <c r="L516" s="305"/>
      <c r="M516" s="305"/>
      <c r="N516" s="305"/>
      <c r="O516" s="147"/>
      <c r="P516" s="309"/>
      <c r="Q516" s="322"/>
      <c r="R516" s="309"/>
      <c r="S516" s="322"/>
      <c r="T516" s="322"/>
      <c r="U516" s="95"/>
      <c r="V516" s="95"/>
      <c r="W516" s="95"/>
      <c r="X516" s="95"/>
      <c r="Y516" s="95"/>
    </row>
    <row r="517" spans="1:25" s="97" customFormat="1" hidden="1" x14ac:dyDescent="0.2">
      <c r="A517" s="325"/>
      <c r="B517" s="314"/>
      <c r="C517" s="288"/>
      <c r="D517" s="326"/>
      <c r="E517" s="327"/>
      <c r="F517" s="328"/>
      <c r="G517" s="305"/>
      <c r="H517" s="147"/>
      <c r="I517" s="280"/>
      <c r="J517" s="133"/>
      <c r="K517" s="305"/>
      <c r="L517" s="305"/>
      <c r="M517" s="305"/>
      <c r="N517" s="305"/>
      <c r="O517" s="147"/>
      <c r="P517" s="310"/>
      <c r="Q517" s="324"/>
      <c r="R517" s="310"/>
      <c r="S517" s="324"/>
      <c r="T517" s="324"/>
      <c r="U517" s="95"/>
      <c r="V517" s="95"/>
      <c r="W517" s="95"/>
      <c r="X517" s="95"/>
      <c r="Y517" s="95"/>
    </row>
    <row r="518" spans="1:25" s="97" customFormat="1" hidden="1" x14ac:dyDescent="0.2">
      <c r="A518" s="325">
        <v>170</v>
      </c>
      <c r="B518" s="314"/>
      <c r="C518" s="288"/>
      <c r="D518" s="326" t="e">
        <f>+VLOOKUP(B518,$A$691:$B$730,2,0)</f>
        <v>#N/A</v>
      </c>
      <c r="E518" s="327"/>
      <c r="F518" s="328" t="e">
        <f>IF(E518=$E$661,$F$661,IF(E518=$E$662,$F$662,IF(E518=$E$663,$F$663,IF(E518=$E$664,$F$664,IF(E518=$E$665,$F$665,IF(E518=$E$666,$F$666,IF(E518=$E$667,$F$667,IF(E518=$E$668,$F$668,IF(E518=$E$669,$F$669,IF(E518=$E$670,$F$670,IF(E518=VICERRECTORÍA_ACADÉMICA_,W1129,IF(E518=PLANEACIÓN_,W1131, IF(E518=IMPACTO,W1130,IF(E518=VICERRECTORÍA_ADMINISTRATIVA_FINANCIERA_,W1132,IF(E518=_VICERRECTORÍA_RESPONSABILIDAD_SOCIAL_Y_BIENESTAR_UNIVERSITARIO_,W1133," ")))))))))))))))</f>
        <v>#VALUE!</v>
      </c>
      <c r="G518" s="305"/>
      <c r="H518" s="147"/>
      <c r="I518" s="280"/>
      <c r="J518" s="133"/>
      <c r="K518" s="305"/>
      <c r="L518" s="314"/>
      <c r="M518" s="305"/>
      <c r="N518" s="305"/>
      <c r="O518" s="147"/>
      <c r="P518" s="308"/>
      <c r="Q518" s="321">
        <f t="shared" ref="Q518" si="489">IF(P518="ALTA",5,IF(P518="MEDIO ALTA",4,IF(P518="MEDIA",3,IF(P518="MEDIO BAJA",2,IF(P518="BAJA",1,0)))))</f>
        <v>0</v>
      </c>
      <c r="R518" s="308"/>
      <c r="S518" s="321">
        <f t="shared" ref="S518" si="490">IF(R518="ALTO",5,IF(R518="MEDIO-ALTO",4,IF(R518="MEDIO",3,IF(R518="MEDIO-BAJO",2,IF(R518="BAJO",1,0)))))</f>
        <v>0</v>
      </c>
      <c r="T518" s="321">
        <f t="shared" si="468"/>
        <v>0</v>
      </c>
      <c r="U518" s="95"/>
      <c r="V518" s="95"/>
      <c r="W518" s="95"/>
      <c r="X518" s="95"/>
      <c r="Y518" s="95"/>
    </row>
    <row r="519" spans="1:25" s="97" customFormat="1" hidden="1" x14ac:dyDescent="0.2">
      <c r="A519" s="325"/>
      <c r="B519" s="314"/>
      <c r="C519" s="288"/>
      <c r="D519" s="326"/>
      <c r="E519" s="327"/>
      <c r="F519" s="328"/>
      <c r="G519" s="305"/>
      <c r="H519" s="147"/>
      <c r="I519" s="280"/>
      <c r="J519" s="133"/>
      <c r="K519" s="305"/>
      <c r="L519" s="305"/>
      <c r="M519" s="305"/>
      <c r="N519" s="305"/>
      <c r="O519" s="147"/>
      <c r="P519" s="309"/>
      <c r="Q519" s="322"/>
      <c r="R519" s="309"/>
      <c r="S519" s="322"/>
      <c r="T519" s="322"/>
      <c r="U519" s="95"/>
      <c r="V519" s="95"/>
      <c r="W519" s="95"/>
      <c r="X519" s="95"/>
      <c r="Y519" s="95"/>
    </row>
    <row r="520" spans="1:25" s="97" customFormat="1" hidden="1" x14ac:dyDescent="0.2">
      <c r="A520" s="325"/>
      <c r="B520" s="314"/>
      <c r="C520" s="288"/>
      <c r="D520" s="326"/>
      <c r="E520" s="327"/>
      <c r="F520" s="328"/>
      <c r="G520" s="305"/>
      <c r="H520" s="147"/>
      <c r="I520" s="280"/>
      <c r="J520" s="133"/>
      <c r="K520" s="305"/>
      <c r="L520" s="305"/>
      <c r="M520" s="305"/>
      <c r="N520" s="305"/>
      <c r="O520" s="147"/>
      <c r="P520" s="310"/>
      <c r="Q520" s="324"/>
      <c r="R520" s="310"/>
      <c r="S520" s="324"/>
      <c r="T520" s="324"/>
      <c r="U520" s="95"/>
      <c r="V520" s="95"/>
      <c r="W520" s="95"/>
      <c r="X520" s="95"/>
      <c r="Y520" s="95"/>
    </row>
    <row r="521" spans="1:25" s="97" customFormat="1" hidden="1" x14ac:dyDescent="0.2">
      <c r="A521" s="325">
        <v>171</v>
      </c>
      <c r="B521" s="314"/>
      <c r="C521" s="288"/>
      <c r="D521" s="326" t="e">
        <f>+VLOOKUP(B521,$A$691:$B$730,2,0)</f>
        <v>#N/A</v>
      </c>
      <c r="E521" s="327"/>
      <c r="F521" s="328" t="e">
        <f>IF(E521=$E$661,$F$661,IF(E521=$E$662,$F$662,IF(E521=$E$663,$F$663,IF(E521=$E$664,$F$664,IF(E521=$E$665,$F$665,IF(E521=$E$666,$F$666,IF(E521=$E$667,$F$667,IF(E521=$E$668,$F$668,IF(E521=$E$669,$F$669,IF(E521=$E$670,$F$670,IF(E521=VICERRECTORÍA_ACADÉMICA_,W1132,IF(E521=PLANEACIÓN_,W1134, IF(E521=IMPACTO,W1133,IF(E521=VICERRECTORÍA_ADMINISTRATIVA_FINANCIERA_,W1135,IF(E521=_VICERRECTORÍA_RESPONSABILIDAD_SOCIAL_Y_BIENESTAR_UNIVERSITARIO_,W1136," ")))))))))))))))</f>
        <v>#VALUE!</v>
      </c>
      <c r="G521" s="305"/>
      <c r="H521" s="147"/>
      <c r="I521" s="280"/>
      <c r="J521" s="133"/>
      <c r="K521" s="305"/>
      <c r="L521" s="314"/>
      <c r="M521" s="305"/>
      <c r="N521" s="305"/>
      <c r="O521" s="147"/>
      <c r="P521" s="308"/>
      <c r="Q521" s="321">
        <f t="shared" ref="Q521" si="491">IF(P521="ALTA",5,IF(P521="MEDIO ALTA",4,IF(P521="MEDIA",3,IF(P521="MEDIO BAJA",2,IF(P521="BAJA",1,0)))))</f>
        <v>0</v>
      </c>
      <c r="R521" s="308"/>
      <c r="S521" s="321">
        <f t="shared" ref="S521" si="492">IF(R521="ALTO",5,IF(R521="MEDIO-ALTO",4,IF(R521="MEDIO",3,IF(R521="MEDIO-BAJO",2,IF(R521="BAJO",1,0)))))</f>
        <v>0</v>
      </c>
      <c r="T521" s="321">
        <f t="shared" si="468"/>
        <v>0</v>
      </c>
      <c r="U521" s="95"/>
      <c r="V521" s="95"/>
      <c r="W521" s="95"/>
      <c r="X521" s="95"/>
      <c r="Y521" s="95"/>
    </row>
    <row r="522" spans="1:25" s="97" customFormat="1" hidden="1" x14ac:dyDescent="0.2">
      <c r="A522" s="325"/>
      <c r="B522" s="314"/>
      <c r="C522" s="288"/>
      <c r="D522" s="326"/>
      <c r="E522" s="327"/>
      <c r="F522" s="328"/>
      <c r="G522" s="305"/>
      <c r="H522" s="147"/>
      <c r="I522" s="280"/>
      <c r="J522" s="133"/>
      <c r="K522" s="305"/>
      <c r="L522" s="305"/>
      <c r="M522" s="305"/>
      <c r="N522" s="305"/>
      <c r="O522" s="147"/>
      <c r="P522" s="309"/>
      <c r="Q522" s="322"/>
      <c r="R522" s="309"/>
      <c r="S522" s="322"/>
      <c r="T522" s="322"/>
      <c r="U522" s="95"/>
      <c r="V522" s="95"/>
      <c r="W522" s="95"/>
      <c r="X522" s="95"/>
      <c r="Y522" s="95"/>
    </row>
    <row r="523" spans="1:25" s="97" customFormat="1" hidden="1" x14ac:dyDescent="0.2">
      <c r="A523" s="325"/>
      <c r="B523" s="314"/>
      <c r="C523" s="288"/>
      <c r="D523" s="326"/>
      <c r="E523" s="327"/>
      <c r="F523" s="328"/>
      <c r="G523" s="305"/>
      <c r="H523" s="147"/>
      <c r="I523" s="280"/>
      <c r="J523" s="133"/>
      <c r="K523" s="305"/>
      <c r="L523" s="305"/>
      <c r="M523" s="305"/>
      <c r="N523" s="305"/>
      <c r="O523" s="147"/>
      <c r="P523" s="310"/>
      <c r="Q523" s="324"/>
      <c r="R523" s="310"/>
      <c r="S523" s="324"/>
      <c r="T523" s="324"/>
      <c r="U523" s="95"/>
      <c r="V523" s="95"/>
      <c r="W523" s="95"/>
      <c r="X523" s="95"/>
      <c r="Y523" s="95"/>
    </row>
    <row r="524" spans="1:25" s="97" customFormat="1" hidden="1" x14ac:dyDescent="0.2">
      <c r="A524" s="325">
        <v>172</v>
      </c>
      <c r="B524" s="314"/>
      <c r="C524" s="288"/>
      <c r="D524" s="326" t="e">
        <f>+VLOOKUP(B524,$A$691:$B$730,2,0)</f>
        <v>#N/A</v>
      </c>
      <c r="E524" s="327"/>
      <c r="F524" s="328" t="e">
        <f>IF(E524=$E$661,$F$661,IF(E524=$E$662,$F$662,IF(E524=$E$663,$F$663,IF(E524=$E$664,$F$664,IF(E524=$E$665,$F$665,IF(E524=$E$666,$F$666,IF(E524=$E$667,$F$667,IF(E524=$E$668,$F$668,IF(E524=$E$669,$F$669,IF(E524=$E$670,$F$670,IF(E524=VICERRECTORÍA_ACADÉMICA_,W1135,IF(E524=PLANEACIÓN_,W1137, IF(E524=IMPACTO,W1136,IF(E524=VICERRECTORÍA_ADMINISTRATIVA_FINANCIERA_,W1138,IF(E524=_VICERRECTORÍA_RESPONSABILIDAD_SOCIAL_Y_BIENESTAR_UNIVERSITARIO_,W1139," ")))))))))))))))</f>
        <v>#VALUE!</v>
      </c>
      <c r="G524" s="305"/>
      <c r="H524" s="147"/>
      <c r="I524" s="280"/>
      <c r="J524" s="133"/>
      <c r="K524" s="305"/>
      <c r="L524" s="314"/>
      <c r="M524" s="305"/>
      <c r="N524" s="305"/>
      <c r="O524" s="147"/>
      <c r="P524" s="308"/>
      <c r="Q524" s="321">
        <f t="shared" ref="Q524" si="493">IF(P524="ALTA",5,IF(P524="MEDIO ALTA",4,IF(P524="MEDIA",3,IF(P524="MEDIO BAJA",2,IF(P524="BAJA",1,0)))))</f>
        <v>0</v>
      </c>
      <c r="R524" s="308"/>
      <c r="S524" s="321">
        <f t="shared" ref="S524" si="494">IF(R524="ALTO",5,IF(R524="MEDIO-ALTO",4,IF(R524="MEDIO",3,IF(R524="MEDIO-BAJO",2,IF(R524="BAJO",1,0)))))</f>
        <v>0</v>
      </c>
      <c r="T524" s="321">
        <f t="shared" si="468"/>
        <v>0</v>
      </c>
      <c r="U524" s="95"/>
      <c r="V524" s="95"/>
      <c r="W524" s="95"/>
      <c r="X524" s="95"/>
      <c r="Y524" s="95"/>
    </row>
    <row r="525" spans="1:25" s="97" customFormat="1" hidden="1" x14ac:dyDescent="0.2">
      <c r="A525" s="325"/>
      <c r="B525" s="314"/>
      <c r="C525" s="288"/>
      <c r="D525" s="326"/>
      <c r="E525" s="327"/>
      <c r="F525" s="328"/>
      <c r="G525" s="305"/>
      <c r="H525" s="147"/>
      <c r="I525" s="280"/>
      <c r="J525" s="133"/>
      <c r="K525" s="305"/>
      <c r="L525" s="305"/>
      <c r="M525" s="305"/>
      <c r="N525" s="305"/>
      <c r="O525" s="147"/>
      <c r="P525" s="309"/>
      <c r="Q525" s="322"/>
      <c r="R525" s="309"/>
      <c r="S525" s="322"/>
      <c r="T525" s="322"/>
      <c r="U525" s="95"/>
      <c r="V525" s="95"/>
      <c r="W525" s="95"/>
      <c r="X525" s="95"/>
      <c r="Y525" s="95"/>
    </row>
    <row r="526" spans="1:25" s="97" customFormat="1" hidden="1" x14ac:dyDescent="0.2">
      <c r="A526" s="325"/>
      <c r="B526" s="314"/>
      <c r="C526" s="288"/>
      <c r="D526" s="326"/>
      <c r="E526" s="327"/>
      <c r="F526" s="328"/>
      <c r="G526" s="305"/>
      <c r="H526" s="147"/>
      <c r="I526" s="280"/>
      <c r="J526" s="133"/>
      <c r="K526" s="305"/>
      <c r="L526" s="305"/>
      <c r="M526" s="305"/>
      <c r="N526" s="305"/>
      <c r="O526" s="147"/>
      <c r="P526" s="310"/>
      <c r="Q526" s="324"/>
      <c r="R526" s="310"/>
      <c r="S526" s="324"/>
      <c r="T526" s="324"/>
      <c r="U526" s="95"/>
      <c r="V526" s="95"/>
      <c r="W526" s="95"/>
      <c r="X526" s="95"/>
      <c r="Y526" s="95"/>
    </row>
    <row r="527" spans="1:25" s="97" customFormat="1" hidden="1" x14ac:dyDescent="0.2">
      <c r="A527" s="325">
        <v>173</v>
      </c>
      <c r="B527" s="314"/>
      <c r="C527" s="288"/>
      <c r="D527" s="326" t="e">
        <f>+VLOOKUP(B527,$A$691:$B$730,2,0)</f>
        <v>#N/A</v>
      </c>
      <c r="E527" s="327"/>
      <c r="F527" s="328" t="e">
        <f>IF(E527=$E$661,$F$661,IF(E527=$E$662,$F$662,IF(E527=$E$663,$F$663,IF(E527=$E$664,$F$664,IF(E527=$E$665,$F$665,IF(E527=$E$666,$F$666,IF(E527=$E$667,$F$667,IF(E527=$E$668,$F$668,IF(E527=$E$669,$F$669,IF(E527=$E$670,$F$670,IF(E527=VICERRECTORÍA_ACADÉMICA_,W1138,IF(E527=PLANEACIÓN_,W1140, IF(E527=IMPACTO,W1139,IF(E527=VICERRECTORÍA_ADMINISTRATIVA_FINANCIERA_,W1141,IF(E527=_VICERRECTORÍA_RESPONSABILIDAD_SOCIAL_Y_BIENESTAR_UNIVERSITARIO_,W1142," ")))))))))))))))</f>
        <v>#VALUE!</v>
      </c>
      <c r="G527" s="305"/>
      <c r="H527" s="147"/>
      <c r="I527" s="280"/>
      <c r="J527" s="133"/>
      <c r="K527" s="305"/>
      <c r="L527" s="314"/>
      <c r="M527" s="305"/>
      <c r="N527" s="305"/>
      <c r="O527" s="147"/>
      <c r="P527" s="308"/>
      <c r="Q527" s="321">
        <f t="shared" ref="Q527" si="495">IF(P527="ALTA",5,IF(P527="MEDIO ALTA",4,IF(P527="MEDIA",3,IF(P527="MEDIO BAJA",2,IF(P527="BAJA",1,0)))))</f>
        <v>0</v>
      </c>
      <c r="R527" s="308"/>
      <c r="S527" s="321">
        <f t="shared" ref="S527" si="496">IF(R527="ALTO",5,IF(R527="MEDIO-ALTO",4,IF(R527="MEDIO",3,IF(R527="MEDIO-BAJO",2,IF(R527="BAJO",1,0)))))</f>
        <v>0</v>
      </c>
      <c r="T527" s="321">
        <f t="shared" si="468"/>
        <v>0</v>
      </c>
      <c r="U527" s="95"/>
      <c r="V527" s="95"/>
      <c r="W527" s="95"/>
      <c r="X527" s="95"/>
      <c r="Y527" s="95"/>
    </row>
    <row r="528" spans="1:25" s="97" customFormat="1" hidden="1" x14ac:dyDescent="0.2">
      <c r="A528" s="325"/>
      <c r="B528" s="314"/>
      <c r="C528" s="288"/>
      <c r="D528" s="326"/>
      <c r="E528" s="327"/>
      <c r="F528" s="328"/>
      <c r="G528" s="305"/>
      <c r="H528" s="147"/>
      <c r="I528" s="280"/>
      <c r="J528" s="133"/>
      <c r="K528" s="305"/>
      <c r="L528" s="305"/>
      <c r="M528" s="305"/>
      <c r="N528" s="305"/>
      <c r="O528" s="147"/>
      <c r="P528" s="309"/>
      <c r="Q528" s="322"/>
      <c r="R528" s="309"/>
      <c r="S528" s="322"/>
      <c r="T528" s="322"/>
      <c r="U528" s="95"/>
      <c r="V528" s="95"/>
      <c r="W528" s="95"/>
      <c r="X528" s="95"/>
      <c r="Y528" s="95"/>
    </row>
    <row r="529" spans="1:25" s="97" customFormat="1" hidden="1" x14ac:dyDescent="0.2">
      <c r="A529" s="325"/>
      <c r="B529" s="314"/>
      <c r="C529" s="288"/>
      <c r="D529" s="326"/>
      <c r="E529" s="327"/>
      <c r="F529" s="328"/>
      <c r="G529" s="305"/>
      <c r="H529" s="147"/>
      <c r="I529" s="280"/>
      <c r="J529" s="133"/>
      <c r="K529" s="305"/>
      <c r="L529" s="305"/>
      <c r="M529" s="305"/>
      <c r="N529" s="305"/>
      <c r="O529" s="147"/>
      <c r="P529" s="310"/>
      <c r="Q529" s="324"/>
      <c r="R529" s="310"/>
      <c r="S529" s="324"/>
      <c r="T529" s="324"/>
      <c r="U529" s="95"/>
      <c r="V529" s="95"/>
      <c r="W529" s="95"/>
      <c r="X529" s="95"/>
      <c r="Y529" s="95"/>
    </row>
    <row r="530" spans="1:25" s="97" customFormat="1" hidden="1" x14ac:dyDescent="0.2">
      <c r="A530" s="325">
        <v>174</v>
      </c>
      <c r="B530" s="314"/>
      <c r="C530" s="288"/>
      <c r="D530" s="326" t="e">
        <f>+VLOOKUP(B530,$A$691:$B$730,2,0)</f>
        <v>#N/A</v>
      </c>
      <c r="E530" s="327"/>
      <c r="F530" s="328" t="e">
        <f>IF(E530=$E$661,$F$661,IF(E530=$E$662,$F$662,IF(E530=$E$663,$F$663,IF(E530=$E$664,$F$664,IF(E530=$E$665,$F$665,IF(E530=$E$666,$F$666,IF(E530=$E$667,$F$667,IF(E530=$E$668,$F$668,IF(E530=$E$669,$F$669,IF(E530=$E$670,$F$670,IF(E530=VICERRECTORÍA_ACADÉMICA_,W1141,IF(E530=PLANEACIÓN_,W1143, IF(E530=IMPACTO,W1142,IF(E530=VICERRECTORÍA_ADMINISTRATIVA_FINANCIERA_,W1144,IF(E530=_VICERRECTORÍA_RESPONSABILIDAD_SOCIAL_Y_BIENESTAR_UNIVERSITARIO_,W1145," ")))))))))))))))</f>
        <v>#VALUE!</v>
      </c>
      <c r="G530" s="305"/>
      <c r="H530" s="147"/>
      <c r="I530" s="280"/>
      <c r="J530" s="133"/>
      <c r="K530" s="305"/>
      <c r="L530" s="314"/>
      <c r="M530" s="305"/>
      <c r="N530" s="305"/>
      <c r="O530" s="147"/>
      <c r="P530" s="308"/>
      <c r="Q530" s="321">
        <f t="shared" ref="Q530" si="497">IF(P530="ALTA",5,IF(P530="MEDIO ALTA",4,IF(P530="MEDIA",3,IF(P530="MEDIO BAJA",2,IF(P530="BAJA",1,0)))))</f>
        <v>0</v>
      </c>
      <c r="R530" s="308"/>
      <c r="S530" s="321">
        <f t="shared" ref="S530" si="498">IF(R530="ALTO",5,IF(R530="MEDIO-ALTO",4,IF(R530="MEDIO",3,IF(R530="MEDIO-BAJO",2,IF(R530="BAJO",1,0)))))</f>
        <v>0</v>
      </c>
      <c r="T530" s="321">
        <f t="shared" si="468"/>
        <v>0</v>
      </c>
      <c r="U530" s="95"/>
      <c r="V530" s="95"/>
      <c r="W530" s="95"/>
      <c r="X530" s="95"/>
      <c r="Y530" s="95"/>
    </row>
    <row r="531" spans="1:25" s="97" customFormat="1" hidden="1" x14ac:dyDescent="0.2">
      <c r="A531" s="325"/>
      <c r="B531" s="314"/>
      <c r="C531" s="288"/>
      <c r="D531" s="326"/>
      <c r="E531" s="327"/>
      <c r="F531" s="328"/>
      <c r="G531" s="305"/>
      <c r="H531" s="147"/>
      <c r="I531" s="280"/>
      <c r="J531" s="133"/>
      <c r="K531" s="305"/>
      <c r="L531" s="305"/>
      <c r="M531" s="305"/>
      <c r="N531" s="305"/>
      <c r="O531" s="147"/>
      <c r="P531" s="309"/>
      <c r="Q531" s="322"/>
      <c r="R531" s="309"/>
      <c r="S531" s="322"/>
      <c r="T531" s="322"/>
      <c r="U531" s="95"/>
      <c r="V531" s="95"/>
      <c r="W531" s="95"/>
      <c r="X531" s="95"/>
      <c r="Y531" s="95"/>
    </row>
    <row r="532" spans="1:25" s="97" customFormat="1" hidden="1" x14ac:dyDescent="0.2">
      <c r="A532" s="325"/>
      <c r="B532" s="314"/>
      <c r="C532" s="288"/>
      <c r="D532" s="326"/>
      <c r="E532" s="327"/>
      <c r="F532" s="328"/>
      <c r="G532" s="305"/>
      <c r="H532" s="147"/>
      <c r="I532" s="280"/>
      <c r="J532" s="133"/>
      <c r="K532" s="305"/>
      <c r="L532" s="305"/>
      <c r="M532" s="305"/>
      <c r="N532" s="305"/>
      <c r="O532" s="147"/>
      <c r="P532" s="310"/>
      <c r="Q532" s="324"/>
      <c r="R532" s="310"/>
      <c r="S532" s="324"/>
      <c r="T532" s="324"/>
      <c r="U532" s="95"/>
      <c r="V532" s="95"/>
      <c r="W532" s="95"/>
      <c r="X532" s="95"/>
      <c r="Y532" s="95"/>
    </row>
    <row r="533" spans="1:25" s="97" customFormat="1" hidden="1" x14ac:dyDescent="0.2">
      <c r="A533" s="325">
        <v>175</v>
      </c>
      <c r="B533" s="314"/>
      <c r="C533" s="288"/>
      <c r="D533" s="326" t="e">
        <f>+VLOOKUP(B533,$A$691:$B$730,2,0)</f>
        <v>#N/A</v>
      </c>
      <c r="E533" s="327"/>
      <c r="F533" s="328" t="e">
        <f>IF(E533=$E$661,$F$661,IF(E533=$E$662,$F$662,IF(E533=$E$663,$F$663,IF(E533=$E$664,$F$664,IF(E533=$E$665,$F$665,IF(E533=$E$666,$F$666,IF(E533=$E$667,$F$667,IF(E533=$E$668,$F$668,IF(E533=$E$669,$F$669,IF(E533=$E$670,$F$670,IF(E533=VICERRECTORÍA_ACADÉMICA_,W1144,IF(E533=PLANEACIÓN_,W1146, IF(E533=IMPACTO,W1145,IF(E533=VICERRECTORÍA_ADMINISTRATIVA_FINANCIERA_,W1147,IF(E533=_VICERRECTORÍA_RESPONSABILIDAD_SOCIAL_Y_BIENESTAR_UNIVERSITARIO_,W1148," ")))))))))))))))</f>
        <v>#VALUE!</v>
      </c>
      <c r="G533" s="305"/>
      <c r="H533" s="147"/>
      <c r="I533" s="280"/>
      <c r="J533" s="133"/>
      <c r="K533" s="305"/>
      <c r="L533" s="314"/>
      <c r="M533" s="305"/>
      <c r="N533" s="305"/>
      <c r="O533" s="147"/>
      <c r="P533" s="308"/>
      <c r="Q533" s="321">
        <f t="shared" ref="Q533" si="499">IF(P533="ALTA",5,IF(P533="MEDIO ALTA",4,IF(P533="MEDIA",3,IF(P533="MEDIO BAJA",2,IF(P533="BAJA",1,0)))))</f>
        <v>0</v>
      </c>
      <c r="R533" s="308"/>
      <c r="S533" s="321">
        <f t="shared" ref="S533" si="500">IF(R533="ALTO",5,IF(R533="MEDIO-ALTO",4,IF(R533="MEDIO",3,IF(R533="MEDIO-BAJO",2,IF(R533="BAJO",1,0)))))</f>
        <v>0</v>
      </c>
      <c r="T533" s="321">
        <f t="shared" si="468"/>
        <v>0</v>
      </c>
      <c r="U533" s="95"/>
      <c r="V533" s="95"/>
      <c r="W533" s="95"/>
      <c r="X533" s="95"/>
      <c r="Y533" s="95"/>
    </row>
    <row r="534" spans="1:25" s="97" customFormat="1" hidden="1" x14ac:dyDescent="0.2">
      <c r="A534" s="325"/>
      <c r="B534" s="314"/>
      <c r="C534" s="288"/>
      <c r="D534" s="326"/>
      <c r="E534" s="327"/>
      <c r="F534" s="328"/>
      <c r="G534" s="305"/>
      <c r="H534" s="147"/>
      <c r="I534" s="280"/>
      <c r="J534" s="133"/>
      <c r="K534" s="305"/>
      <c r="L534" s="305"/>
      <c r="M534" s="305"/>
      <c r="N534" s="305"/>
      <c r="O534" s="147"/>
      <c r="P534" s="309"/>
      <c r="Q534" s="322"/>
      <c r="R534" s="309"/>
      <c r="S534" s="322"/>
      <c r="T534" s="322"/>
      <c r="U534" s="95"/>
      <c r="V534" s="95"/>
      <c r="W534" s="95"/>
      <c r="X534" s="95"/>
      <c r="Y534" s="95"/>
    </row>
    <row r="535" spans="1:25" s="97" customFormat="1" hidden="1" x14ac:dyDescent="0.2">
      <c r="A535" s="325"/>
      <c r="B535" s="314"/>
      <c r="C535" s="288"/>
      <c r="D535" s="326"/>
      <c r="E535" s="327"/>
      <c r="F535" s="328"/>
      <c r="G535" s="305"/>
      <c r="H535" s="147"/>
      <c r="I535" s="280"/>
      <c r="J535" s="133"/>
      <c r="K535" s="305"/>
      <c r="L535" s="305"/>
      <c r="M535" s="305"/>
      <c r="N535" s="305"/>
      <c r="O535" s="147"/>
      <c r="P535" s="310"/>
      <c r="Q535" s="324"/>
      <c r="R535" s="310"/>
      <c r="S535" s="324"/>
      <c r="T535" s="324"/>
      <c r="U535" s="95"/>
      <c r="V535" s="95"/>
      <c r="W535" s="95"/>
      <c r="X535" s="95"/>
      <c r="Y535" s="95"/>
    </row>
    <row r="536" spans="1:25" s="97" customFormat="1" hidden="1" x14ac:dyDescent="0.2">
      <c r="A536" s="325">
        <v>176</v>
      </c>
      <c r="B536" s="314"/>
      <c r="C536" s="288"/>
      <c r="D536" s="326" t="e">
        <f>+VLOOKUP(B536,$A$691:$B$730,2,0)</f>
        <v>#N/A</v>
      </c>
      <c r="E536" s="327"/>
      <c r="F536" s="328" t="e">
        <f>IF(E536=$E$661,$F$661,IF(E536=$E$662,$F$662,IF(E536=$E$663,$F$663,IF(E536=$E$664,$F$664,IF(E536=$E$665,$F$665,IF(E536=$E$666,$F$666,IF(E536=$E$667,$F$667,IF(E536=$E$668,$F$668,IF(E536=$E$669,$F$669,IF(E536=$E$670,$F$670,IF(E536=VICERRECTORÍA_ACADÉMICA_,W1147,IF(E536=PLANEACIÓN_,W1149, IF(E536=IMPACTO,W1148,IF(E536=VICERRECTORÍA_ADMINISTRATIVA_FINANCIERA_,W1150,IF(E536=_VICERRECTORÍA_RESPONSABILIDAD_SOCIAL_Y_BIENESTAR_UNIVERSITARIO_,W1151," ")))))))))))))))</f>
        <v>#VALUE!</v>
      </c>
      <c r="G536" s="305"/>
      <c r="H536" s="147"/>
      <c r="I536" s="280"/>
      <c r="J536" s="133"/>
      <c r="K536" s="305"/>
      <c r="L536" s="314"/>
      <c r="M536" s="305"/>
      <c r="N536" s="305"/>
      <c r="O536" s="147"/>
      <c r="P536" s="308"/>
      <c r="Q536" s="321">
        <f t="shared" ref="Q536" si="501">IF(P536="ALTA",5,IF(P536="MEDIO ALTA",4,IF(P536="MEDIA",3,IF(P536="MEDIO BAJA",2,IF(P536="BAJA",1,0)))))</f>
        <v>0</v>
      </c>
      <c r="R536" s="308"/>
      <c r="S536" s="132"/>
      <c r="T536" s="321">
        <f t="shared" ref="T536" si="502">S536*Q536</f>
        <v>0</v>
      </c>
      <c r="U536" s="95"/>
      <c r="V536" s="95"/>
      <c r="W536" s="95"/>
      <c r="X536" s="95"/>
      <c r="Y536" s="95"/>
    </row>
    <row r="537" spans="1:25" s="97" customFormat="1" hidden="1" x14ac:dyDescent="0.2">
      <c r="A537" s="325"/>
      <c r="B537" s="314"/>
      <c r="C537" s="288"/>
      <c r="D537" s="326"/>
      <c r="E537" s="327"/>
      <c r="F537" s="328"/>
      <c r="G537" s="305"/>
      <c r="H537" s="147"/>
      <c r="I537" s="280"/>
      <c r="J537" s="133"/>
      <c r="K537" s="305"/>
      <c r="L537" s="305"/>
      <c r="M537" s="305"/>
      <c r="N537" s="305"/>
      <c r="O537" s="147"/>
      <c r="P537" s="309"/>
      <c r="Q537" s="322"/>
      <c r="R537" s="309"/>
      <c r="S537" s="132"/>
      <c r="T537" s="322"/>
      <c r="U537" s="95"/>
      <c r="V537" s="95"/>
      <c r="W537" s="95"/>
      <c r="X537" s="95"/>
      <c r="Y537" s="95"/>
    </row>
    <row r="538" spans="1:25" s="97" customFormat="1" hidden="1" x14ac:dyDescent="0.2">
      <c r="A538" s="325"/>
      <c r="B538" s="314"/>
      <c r="C538" s="288"/>
      <c r="D538" s="326"/>
      <c r="E538" s="327"/>
      <c r="F538" s="328"/>
      <c r="G538" s="305"/>
      <c r="H538" s="147"/>
      <c r="I538" s="280"/>
      <c r="J538" s="133"/>
      <c r="K538" s="305"/>
      <c r="L538" s="305"/>
      <c r="M538" s="305"/>
      <c r="N538" s="305"/>
      <c r="O538" s="147"/>
      <c r="P538" s="310"/>
      <c r="Q538" s="324"/>
      <c r="R538" s="310"/>
      <c r="S538" s="132"/>
      <c r="T538" s="324"/>
      <c r="U538" s="95"/>
      <c r="V538" s="95"/>
      <c r="W538" s="95"/>
      <c r="X538" s="95"/>
      <c r="Y538" s="95"/>
    </row>
    <row r="539" spans="1:25" s="97" customFormat="1" hidden="1" x14ac:dyDescent="0.2">
      <c r="A539" s="325">
        <v>177</v>
      </c>
      <c r="B539" s="314"/>
      <c r="C539" s="288"/>
      <c r="D539" s="326" t="e">
        <f>+VLOOKUP(B539,$A$691:$B$730,2,0)</f>
        <v>#N/A</v>
      </c>
      <c r="E539" s="327"/>
      <c r="F539" s="328" t="e">
        <f>IF(E539=$E$661,$F$661,IF(E539=$E$662,$F$662,IF(E539=$E$663,$F$663,IF(E539=$E$664,$F$664,IF(E539=$E$665,$F$665,IF(E539=$E$666,$F$666,IF(E539=$E$667,$F$667,IF(E539=$E$668,$F$668,IF(E539=$E$669,$F$669,IF(E539=$E$670,$F$670,IF(E539=VICERRECTORÍA_ACADÉMICA_,W1150,IF(E539=PLANEACIÓN_,W1152, IF(E539=IMPACTO,W1151,IF(E539=VICERRECTORÍA_ADMINISTRATIVA_FINANCIERA_,W1153,IF(E539=_VICERRECTORÍA_RESPONSABILIDAD_SOCIAL_Y_BIENESTAR_UNIVERSITARIO_,W1154," ")))))))))))))))</f>
        <v>#VALUE!</v>
      </c>
      <c r="G539" s="305"/>
      <c r="H539" s="147"/>
      <c r="I539" s="280"/>
      <c r="J539" s="133"/>
      <c r="K539" s="305"/>
      <c r="L539" s="314"/>
      <c r="M539" s="305"/>
      <c r="N539" s="305"/>
      <c r="O539" s="147"/>
      <c r="P539" s="308"/>
      <c r="Q539" s="321">
        <f t="shared" ref="Q539" si="503">IF(P539="ALTA",5,IF(P539="MEDIO ALTA",4,IF(P539="MEDIA",3,IF(P539="MEDIO BAJA",2,IF(P539="BAJA",1,0)))))</f>
        <v>0</v>
      </c>
      <c r="R539" s="308"/>
      <c r="S539" s="132"/>
      <c r="T539" s="321">
        <f t="shared" ref="T539" si="504">S539*Q539</f>
        <v>0</v>
      </c>
      <c r="U539" s="95"/>
      <c r="V539" s="95"/>
      <c r="W539" s="95"/>
      <c r="X539" s="95"/>
      <c r="Y539" s="95"/>
    </row>
    <row r="540" spans="1:25" s="97" customFormat="1" hidden="1" x14ac:dyDescent="0.2">
      <c r="A540" s="325"/>
      <c r="B540" s="314"/>
      <c r="C540" s="288"/>
      <c r="D540" s="326"/>
      <c r="E540" s="327"/>
      <c r="F540" s="328"/>
      <c r="G540" s="305"/>
      <c r="H540" s="147"/>
      <c r="I540" s="280"/>
      <c r="J540" s="133"/>
      <c r="K540" s="305"/>
      <c r="L540" s="305"/>
      <c r="M540" s="305"/>
      <c r="N540" s="305"/>
      <c r="O540" s="147"/>
      <c r="P540" s="309"/>
      <c r="Q540" s="322"/>
      <c r="R540" s="309"/>
      <c r="S540" s="132"/>
      <c r="T540" s="322"/>
      <c r="U540" s="95"/>
      <c r="V540" s="95"/>
      <c r="W540" s="95"/>
      <c r="X540" s="95"/>
      <c r="Y540" s="95"/>
    </row>
    <row r="541" spans="1:25" s="97" customFormat="1" hidden="1" x14ac:dyDescent="0.2">
      <c r="A541" s="325"/>
      <c r="B541" s="314"/>
      <c r="C541" s="288"/>
      <c r="D541" s="326"/>
      <c r="E541" s="327"/>
      <c r="F541" s="328"/>
      <c r="G541" s="305"/>
      <c r="H541" s="147"/>
      <c r="I541" s="280"/>
      <c r="J541" s="133"/>
      <c r="K541" s="305"/>
      <c r="L541" s="305"/>
      <c r="M541" s="305"/>
      <c r="N541" s="305"/>
      <c r="O541" s="147"/>
      <c r="P541" s="310"/>
      <c r="Q541" s="324"/>
      <c r="R541" s="310"/>
      <c r="S541" s="132"/>
      <c r="T541" s="324"/>
      <c r="U541" s="95"/>
      <c r="V541" s="95"/>
      <c r="W541" s="95"/>
      <c r="X541" s="95"/>
      <c r="Y541" s="95"/>
    </row>
    <row r="542" spans="1:25" s="97" customFormat="1" hidden="1" x14ac:dyDescent="0.2">
      <c r="A542" s="325">
        <v>178</v>
      </c>
      <c r="B542" s="314"/>
      <c r="C542" s="288"/>
      <c r="D542" s="326" t="e">
        <f>+VLOOKUP(B542,$A$691:$B$730,2,0)</f>
        <v>#N/A</v>
      </c>
      <c r="E542" s="327"/>
      <c r="F542" s="328" t="e">
        <f>IF(E542=$E$661,$F$661,IF(E542=$E$662,$F$662,IF(E542=$E$663,$F$663,IF(E542=$E$664,$F$664,IF(E542=$E$665,$F$665,IF(E542=$E$666,$F$666,IF(E542=$E$667,$F$667,IF(E542=$E$668,$F$668,IF(E542=$E$669,$F$669,IF(E542=$E$670,$F$670,IF(E542=VICERRECTORÍA_ACADÉMICA_,W1153,IF(E542=PLANEACIÓN_,W1155, IF(E542=IMPACTO,W1154,IF(E542=VICERRECTORÍA_ADMINISTRATIVA_FINANCIERA_,W1156,IF(E542=_VICERRECTORÍA_RESPONSABILIDAD_SOCIAL_Y_BIENESTAR_UNIVERSITARIO_,W1157," ")))))))))))))))</f>
        <v>#VALUE!</v>
      </c>
      <c r="G542" s="305"/>
      <c r="H542" s="147"/>
      <c r="I542" s="280"/>
      <c r="J542" s="133"/>
      <c r="K542" s="305"/>
      <c r="L542" s="314"/>
      <c r="M542" s="305"/>
      <c r="N542" s="305"/>
      <c r="O542" s="147"/>
      <c r="P542" s="308"/>
      <c r="Q542" s="321">
        <f t="shared" ref="Q542" si="505">IF(P542="ALTA",5,IF(P542="MEDIO ALTA",4,IF(P542="MEDIA",3,IF(P542="MEDIO BAJA",2,IF(P542="BAJA",1,0)))))</f>
        <v>0</v>
      </c>
      <c r="R542" s="308"/>
      <c r="S542" s="132"/>
      <c r="T542" s="321">
        <f t="shared" ref="T542" si="506">S542*Q542</f>
        <v>0</v>
      </c>
      <c r="U542" s="95"/>
      <c r="V542" s="95"/>
      <c r="W542" s="95"/>
      <c r="X542" s="95"/>
      <c r="Y542" s="95"/>
    </row>
    <row r="543" spans="1:25" s="97" customFormat="1" hidden="1" x14ac:dyDescent="0.2">
      <c r="A543" s="325"/>
      <c r="B543" s="314"/>
      <c r="C543" s="288"/>
      <c r="D543" s="326"/>
      <c r="E543" s="327"/>
      <c r="F543" s="328"/>
      <c r="G543" s="305"/>
      <c r="H543" s="147"/>
      <c r="I543" s="280"/>
      <c r="J543" s="133"/>
      <c r="K543" s="305"/>
      <c r="L543" s="305"/>
      <c r="M543" s="305"/>
      <c r="N543" s="305"/>
      <c r="O543" s="147"/>
      <c r="P543" s="309"/>
      <c r="Q543" s="322"/>
      <c r="R543" s="309"/>
      <c r="S543" s="132"/>
      <c r="T543" s="322"/>
      <c r="U543" s="95"/>
      <c r="V543" s="95"/>
      <c r="W543" s="95"/>
      <c r="X543" s="95"/>
      <c r="Y543" s="95"/>
    </row>
    <row r="544" spans="1:25" s="97" customFormat="1" hidden="1" x14ac:dyDescent="0.2">
      <c r="A544" s="325"/>
      <c r="B544" s="314"/>
      <c r="C544" s="288"/>
      <c r="D544" s="326"/>
      <c r="E544" s="327"/>
      <c r="F544" s="328"/>
      <c r="G544" s="305"/>
      <c r="H544" s="147"/>
      <c r="I544" s="280"/>
      <c r="J544" s="133"/>
      <c r="K544" s="305"/>
      <c r="L544" s="305"/>
      <c r="M544" s="305"/>
      <c r="N544" s="305"/>
      <c r="O544" s="147"/>
      <c r="P544" s="310"/>
      <c r="Q544" s="324"/>
      <c r="R544" s="310"/>
      <c r="S544" s="132"/>
      <c r="T544" s="324"/>
      <c r="U544" s="95"/>
      <c r="V544" s="95"/>
      <c r="W544" s="95"/>
      <c r="X544" s="95"/>
      <c r="Y544" s="95"/>
    </row>
    <row r="545" spans="1:25" s="97" customFormat="1" hidden="1" x14ac:dyDescent="0.2">
      <c r="A545" s="325">
        <v>179</v>
      </c>
      <c r="B545" s="314"/>
      <c r="C545" s="288"/>
      <c r="D545" s="326" t="e">
        <f>+VLOOKUP(B545,$A$691:$B$730,2,0)</f>
        <v>#N/A</v>
      </c>
      <c r="E545" s="327"/>
      <c r="F545" s="328" t="e">
        <f>IF(E545=$E$661,$F$661,IF(E545=$E$662,$F$662,IF(E545=$E$663,$F$663,IF(E545=$E$664,$F$664,IF(E545=$E$665,$F$665,IF(E545=$E$666,$F$666,IF(E545=$E$667,$F$667,IF(E545=$E$668,$F$668,IF(E545=$E$669,$F$669,IF(E545=$E$670,$F$670,IF(E545=VICERRECTORÍA_ACADÉMICA_,W1156,IF(E545=PLANEACIÓN_,W1158, IF(E545=IMPACTO,W1157,IF(E545=VICERRECTORÍA_ADMINISTRATIVA_FINANCIERA_,W1159,IF(E545=_VICERRECTORÍA_RESPONSABILIDAD_SOCIAL_Y_BIENESTAR_UNIVERSITARIO_,W1160," ")))))))))))))))</f>
        <v>#VALUE!</v>
      </c>
      <c r="G545" s="305"/>
      <c r="H545" s="147"/>
      <c r="I545" s="280"/>
      <c r="J545" s="133"/>
      <c r="K545" s="305"/>
      <c r="L545" s="314"/>
      <c r="M545" s="305"/>
      <c r="N545" s="305"/>
      <c r="O545" s="147"/>
      <c r="P545" s="308"/>
      <c r="Q545" s="321">
        <f t="shared" ref="Q545" si="507">IF(P545="ALTA",5,IF(P545="MEDIO ALTA",4,IF(P545="MEDIA",3,IF(P545="MEDIO BAJA",2,IF(P545="BAJA",1,0)))))</f>
        <v>0</v>
      </c>
      <c r="R545" s="308"/>
      <c r="S545" s="132"/>
      <c r="T545" s="321">
        <f t="shared" ref="T545" si="508">S545*Q545</f>
        <v>0</v>
      </c>
      <c r="U545" s="95"/>
      <c r="V545" s="95"/>
      <c r="W545" s="95"/>
      <c r="X545" s="95"/>
      <c r="Y545" s="95"/>
    </row>
    <row r="546" spans="1:25" s="97" customFormat="1" hidden="1" x14ac:dyDescent="0.2">
      <c r="A546" s="325"/>
      <c r="B546" s="314"/>
      <c r="C546" s="288"/>
      <c r="D546" s="326"/>
      <c r="E546" s="327"/>
      <c r="F546" s="328"/>
      <c r="G546" s="305"/>
      <c r="H546" s="147"/>
      <c r="I546" s="280"/>
      <c r="J546" s="133"/>
      <c r="K546" s="305"/>
      <c r="L546" s="305"/>
      <c r="M546" s="305"/>
      <c r="N546" s="305"/>
      <c r="O546" s="147"/>
      <c r="P546" s="309"/>
      <c r="Q546" s="322"/>
      <c r="R546" s="309"/>
      <c r="S546" s="132"/>
      <c r="T546" s="322"/>
      <c r="U546" s="95"/>
      <c r="V546" s="95"/>
      <c r="W546" s="95"/>
      <c r="X546" s="95"/>
      <c r="Y546" s="95"/>
    </row>
    <row r="547" spans="1:25" s="97" customFormat="1" hidden="1" x14ac:dyDescent="0.2">
      <c r="A547" s="325"/>
      <c r="B547" s="314"/>
      <c r="C547" s="288"/>
      <c r="D547" s="326"/>
      <c r="E547" s="327"/>
      <c r="F547" s="328"/>
      <c r="G547" s="305"/>
      <c r="H547" s="147"/>
      <c r="I547" s="280"/>
      <c r="J547" s="133"/>
      <c r="K547" s="305"/>
      <c r="L547" s="305"/>
      <c r="M547" s="305"/>
      <c r="N547" s="305"/>
      <c r="O547" s="147"/>
      <c r="P547" s="310"/>
      <c r="Q547" s="324"/>
      <c r="R547" s="310"/>
      <c r="S547" s="132"/>
      <c r="T547" s="324"/>
      <c r="U547" s="95"/>
      <c r="V547" s="95"/>
      <c r="W547" s="95"/>
      <c r="X547" s="95"/>
      <c r="Y547" s="95"/>
    </row>
    <row r="548" spans="1:25" s="97" customFormat="1" hidden="1" x14ac:dyDescent="0.2">
      <c r="A548" s="325">
        <v>180</v>
      </c>
      <c r="B548" s="314"/>
      <c r="C548" s="288"/>
      <c r="D548" s="326" t="e">
        <f>+VLOOKUP(B548,$A$691:$B$730,2,0)</f>
        <v>#N/A</v>
      </c>
      <c r="E548" s="327"/>
      <c r="F548" s="328" t="e">
        <f>IF(E548=$E$661,$F$661,IF(E548=$E$662,$F$662,IF(E548=$E$663,$F$663,IF(E548=$E$664,$F$664,IF(E548=$E$665,$F$665,IF(E548=$E$666,$F$666,IF(E548=$E$667,$F$667,IF(E548=$E$668,$F$668,IF(E548=$E$669,$F$669,IF(E548=$E$670,$F$670,IF(E548=VICERRECTORÍA_ACADÉMICA_,W1159,IF(E548=PLANEACIÓN_,W1161, IF(E548=IMPACTO,W1160,IF(E548=VICERRECTORÍA_ADMINISTRATIVA_FINANCIERA_,W1162,IF(E548=_VICERRECTORÍA_RESPONSABILIDAD_SOCIAL_Y_BIENESTAR_UNIVERSITARIO_,W1163," ")))))))))))))))</f>
        <v>#VALUE!</v>
      </c>
      <c r="G548" s="305"/>
      <c r="H548" s="147"/>
      <c r="I548" s="280"/>
      <c r="J548" s="133"/>
      <c r="K548" s="305"/>
      <c r="L548" s="314"/>
      <c r="M548" s="305"/>
      <c r="N548" s="305"/>
      <c r="O548" s="147"/>
      <c r="P548" s="308"/>
      <c r="Q548" s="321">
        <f t="shared" ref="Q548" si="509">IF(P548="ALTA",5,IF(P548="MEDIO ALTA",4,IF(P548="MEDIA",3,IF(P548="MEDIO BAJA",2,IF(P548="BAJA",1,0)))))</f>
        <v>0</v>
      </c>
      <c r="R548" s="308"/>
      <c r="S548" s="132"/>
      <c r="T548" s="321">
        <f t="shared" ref="T548" si="510">S548*Q548</f>
        <v>0</v>
      </c>
      <c r="U548" s="95"/>
      <c r="V548" s="95"/>
      <c r="W548" s="95"/>
      <c r="X548" s="95"/>
      <c r="Y548" s="95"/>
    </row>
    <row r="549" spans="1:25" s="97" customFormat="1" hidden="1" x14ac:dyDescent="0.2">
      <c r="A549" s="325"/>
      <c r="B549" s="314"/>
      <c r="C549" s="288"/>
      <c r="D549" s="326"/>
      <c r="E549" s="327"/>
      <c r="F549" s="328"/>
      <c r="G549" s="305"/>
      <c r="H549" s="147"/>
      <c r="I549" s="280"/>
      <c r="J549" s="133"/>
      <c r="K549" s="305"/>
      <c r="L549" s="305"/>
      <c r="M549" s="305"/>
      <c r="N549" s="305"/>
      <c r="O549" s="147"/>
      <c r="P549" s="309"/>
      <c r="Q549" s="322"/>
      <c r="R549" s="309"/>
      <c r="S549" s="132"/>
      <c r="T549" s="322"/>
      <c r="U549" s="95"/>
      <c r="V549" s="95"/>
      <c r="W549" s="95"/>
      <c r="X549" s="95"/>
      <c r="Y549" s="95"/>
    </row>
    <row r="550" spans="1:25" s="97" customFormat="1" hidden="1" x14ac:dyDescent="0.2">
      <c r="A550" s="325"/>
      <c r="B550" s="314"/>
      <c r="C550" s="288"/>
      <c r="D550" s="326"/>
      <c r="E550" s="327"/>
      <c r="F550" s="328"/>
      <c r="G550" s="305"/>
      <c r="H550" s="147"/>
      <c r="I550" s="280"/>
      <c r="J550" s="133"/>
      <c r="K550" s="305"/>
      <c r="L550" s="305"/>
      <c r="M550" s="305"/>
      <c r="N550" s="305"/>
      <c r="O550" s="147"/>
      <c r="P550" s="310"/>
      <c r="Q550" s="324"/>
      <c r="R550" s="310"/>
      <c r="S550" s="132"/>
      <c r="T550" s="324"/>
      <c r="U550" s="95"/>
      <c r="V550" s="95"/>
      <c r="W550" s="95"/>
      <c r="X550" s="95"/>
      <c r="Y550" s="95"/>
    </row>
    <row r="551" spans="1:25" s="97" customFormat="1" hidden="1" x14ac:dyDescent="0.2">
      <c r="A551" s="325">
        <v>181</v>
      </c>
      <c r="B551" s="314"/>
      <c r="C551" s="288"/>
      <c r="D551" s="326" t="e">
        <f>+VLOOKUP(B551,$A$691:$B$730,2,0)</f>
        <v>#N/A</v>
      </c>
      <c r="E551" s="327"/>
      <c r="F551" s="328" t="e">
        <f>IF(E551=$E$661,$F$661,IF(E551=$E$662,$F$662,IF(E551=$E$663,$F$663,IF(E551=$E$664,$F$664,IF(E551=$E$665,$F$665,IF(E551=$E$666,$F$666,IF(E551=$E$667,$F$667,IF(E551=$E$668,$F$668,IF(E551=$E$669,$F$669,IF(E551=$E$670,$F$670,IF(E551=VICERRECTORÍA_ACADÉMICA_,W1162,IF(E551=PLANEACIÓN_,W1164, IF(E551=IMPACTO,W1163,IF(E551=VICERRECTORÍA_ADMINISTRATIVA_FINANCIERA_,W1165,IF(E551=_VICERRECTORÍA_RESPONSABILIDAD_SOCIAL_Y_BIENESTAR_UNIVERSITARIO_,W1166," ")))))))))))))))</f>
        <v>#VALUE!</v>
      </c>
      <c r="G551" s="305"/>
      <c r="H551" s="147"/>
      <c r="I551" s="280"/>
      <c r="J551" s="133"/>
      <c r="K551" s="305"/>
      <c r="L551" s="314"/>
      <c r="M551" s="305"/>
      <c r="N551" s="305"/>
      <c r="O551" s="147"/>
      <c r="P551" s="308"/>
      <c r="Q551" s="321">
        <f t="shared" ref="Q551" si="511">IF(P551="ALTA",5,IF(P551="MEDIO ALTA",4,IF(P551="MEDIA",3,IF(P551="MEDIO BAJA",2,IF(P551="BAJA",1,0)))))</f>
        <v>0</v>
      </c>
      <c r="R551" s="308"/>
      <c r="S551" s="132"/>
      <c r="T551" s="321">
        <f t="shared" ref="T551" si="512">S551*Q551</f>
        <v>0</v>
      </c>
      <c r="U551" s="95"/>
      <c r="V551" s="95"/>
      <c r="W551" s="95"/>
      <c r="X551" s="95"/>
      <c r="Y551" s="95"/>
    </row>
    <row r="552" spans="1:25" s="97" customFormat="1" hidden="1" x14ac:dyDescent="0.2">
      <c r="A552" s="325"/>
      <c r="B552" s="314"/>
      <c r="C552" s="288"/>
      <c r="D552" s="326"/>
      <c r="E552" s="327"/>
      <c r="F552" s="328"/>
      <c r="G552" s="305"/>
      <c r="H552" s="147"/>
      <c r="I552" s="280"/>
      <c r="J552" s="133"/>
      <c r="K552" s="305"/>
      <c r="L552" s="305"/>
      <c r="M552" s="305"/>
      <c r="N552" s="305"/>
      <c r="O552" s="147"/>
      <c r="P552" s="309"/>
      <c r="Q552" s="322"/>
      <c r="R552" s="309"/>
      <c r="S552" s="132"/>
      <c r="T552" s="322"/>
      <c r="U552" s="95"/>
      <c r="V552" s="95"/>
      <c r="W552" s="95"/>
      <c r="X552" s="95"/>
      <c r="Y552" s="95"/>
    </row>
    <row r="553" spans="1:25" s="97" customFormat="1" hidden="1" x14ac:dyDescent="0.2">
      <c r="A553" s="325"/>
      <c r="B553" s="314"/>
      <c r="C553" s="288"/>
      <c r="D553" s="326"/>
      <c r="E553" s="327"/>
      <c r="F553" s="328"/>
      <c r="G553" s="305"/>
      <c r="H553" s="147"/>
      <c r="I553" s="280"/>
      <c r="J553" s="133"/>
      <c r="K553" s="305"/>
      <c r="L553" s="305"/>
      <c r="M553" s="305"/>
      <c r="N553" s="305"/>
      <c r="O553" s="147"/>
      <c r="P553" s="310"/>
      <c r="Q553" s="324"/>
      <c r="R553" s="310"/>
      <c r="S553" s="132"/>
      <c r="T553" s="324"/>
      <c r="U553" s="95"/>
      <c r="V553" s="95"/>
      <c r="W553" s="95"/>
      <c r="X553" s="95"/>
      <c r="Y553" s="95"/>
    </row>
    <row r="554" spans="1:25" s="97" customFormat="1" hidden="1" x14ac:dyDescent="0.2">
      <c r="A554" s="325">
        <v>182</v>
      </c>
      <c r="B554" s="314"/>
      <c r="C554" s="288"/>
      <c r="D554" s="326" t="e">
        <f>+VLOOKUP(B554,$A$691:$B$730,2,0)</f>
        <v>#N/A</v>
      </c>
      <c r="E554" s="327"/>
      <c r="F554" s="328" t="e">
        <f>IF(E554=$E$661,$F$661,IF(E554=$E$662,$F$662,IF(E554=$E$663,$F$663,IF(E554=$E$664,$F$664,IF(E554=$E$665,$F$665,IF(E554=$E$666,$F$666,IF(E554=$E$667,$F$667,IF(E554=$E$668,$F$668,IF(E554=$E$669,$F$669,IF(E554=$E$670,$F$670,IF(E554=VICERRECTORÍA_ACADÉMICA_,W1165,IF(E554=PLANEACIÓN_,W1167, IF(E554=IMPACTO,W1166,IF(E554=VICERRECTORÍA_ADMINISTRATIVA_FINANCIERA_,W1168,IF(E554=_VICERRECTORÍA_RESPONSABILIDAD_SOCIAL_Y_BIENESTAR_UNIVERSITARIO_,W1169," ")))))))))))))))</f>
        <v>#VALUE!</v>
      </c>
      <c r="G554" s="305"/>
      <c r="H554" s="147"/>
      <c r="I554" s="280"/>
      <c r="J554" s="133"/>
      <c r="K554" s="305"/>
      <c r="L554" s="314"/>
      <c r="M554" s="305"/>
      <c r="N554" s="305"/>
      <c r="O554" s="147"/>
      <c r="P554" s="308"/>
      <c r="Q554" s="321">
        <f t="shared" ref="Q554" si="513">IF(P554="ALTA",5,IF(P554="MEDIO ALTA",4,IF(P554="MEDIA",3,IF(P554="MEDIO BAJA",2,IF(P554="BAJA",1,0)))))</f>
        <v>0</v>
      </c>
      <c r="R554" s="308"/>
      <c r="S554" s="132"/>
      <c r="T554" s="321">
        <f t="shared" ref="T554" si="514">S554*Q554</f>
        <v>0</v>
      </c>
      <c r="U554" s="95"/>
      <c r="V554" s="95"/>
      <c r="W554" s="95"/>
      <c r="X554" s="95"/>
      <c r="Y554" s="95"/>
    </row>
    <row r="555" spans="1:25" s="97" customFormat="1" hidden="1" x14ac:dyDescent="0.2">
      <c r="A555" s="325"/>
      <c r="B555" s="314"/>
      <c r="C555" s="288"/>
      <c r="D555" s="326"/>
      <c r="E555" s="327"/>
      <c r="F555" s="328"/>
      <c r="G555" s="305"/>
      <c r="H555" s="147"/>
      <c r="I555" s="280"/>
      <c r="J555" s="133"/>
      <c r="K555" s="305"/>
      <c r="L555" s="305"/>
      <c r="M555" s="305"/>
      <c r="N555" s="305"/>
      <c r="O555" s="147"/>
      <c r="P555" s="309"/>
      <c r="Q555" s="322"/>
      <c r="R555" s="309"/>
      <c r="S555" s="132"/>
      <c r="T555" s="322"/>
      <c r="U555" s="95"/>
      <c r="V555" s="95"/>
      <c r="W555" s="95"/>
      <c r="X555" s="95"/>
      <c r="Y555" s="95"/>
    </row>
    <row r="556" spans="1:25" s="97" customFormat="1" hidden="1" x14ac:dyDescent="0.2">
      <c r="A556" s="325"/>
      <c r="B556" s="314"/>
      <c r="C556" s="288"/>
      <c r="D556" s="326"/>
      <c r="E556" s="327"/>
      <c r="F556" s="328"/>
      <c r="G556" s="305"/>
      <c r="H556" s="147"/>
      <c r="I556" s="280"/>
      <c r="J556" s="133"/>
      <c r="K556" s="305"/>
      <c r="L556" s="305"/>
      <c r="M556" s="305"/>
      <c r="N556" s="305"/>
      <c r="O556" s="147"/>
      <c r="P556" s="310"/>
      <c r="Q556" s="324"/>
      <c r="R556" s="310"/>
      <c r="S556" s="132"/>
      <c r="T556" s="324"/>
      <c r="U556" s="95"/>
      <c r="V556" s="95"/>
      <c r="W556" s="95"/>
      <c r="X556" s="95"/>
      <c r="Y556" s="95"/>
    </row>
    <row r="557" spans="1:25" s="97" customFormat="1" hidden="1" x14ac:dyDescent="0.2">
      <c r="A557" s="325">
        <v>183</v>
      </c>
      <c r="B557" s="314"/>
      <c r="C557" s="288"/>
      <c r="D557" s="326" t="e">
        <f>+VLOOKUP(B557,$A$691:$B$730,2,0)</f>
        <v>#N/A</v>
      </c>
      <c r="E557" s="327"/>
      <c r="F557" s="328" t="e">
        <f>IF(E557=$E$661,$F$661,IF(E557=$E$662,$F$662,IF(E557=$E$663,$F$663,IF(E557=$E$664,$F$664,IF(E557=$E$665,$F$665,IF(E557=$E$666,$F$666,IF(E557=$E$667,$F$667,IF(E557=$E$668,$F$668,IF(E557=$E$669,$F$669,IF(E557=$E$670,$F$670,IF(E557=VICERRECTORÍA_ACADÉMICA_,W1168,IF(E557=PLANEACIÓN_,W1170, IF(E557=IMPACTO,W1169,IF(E557=VICERRECTORÍA_ADMINISTRATIVA_FINANCIERA_,W1171,IF(E557=_VICERRECTORÍA_RESPONSABILIDAD_SOCIAL_Y_BIENESTAR_UNIVERSITARIO_,W1172," ")))))))))))))))</f>
        <v>#VALUE!</v>
      </c>
      <c r="G557" s="305"/>
      <c r="H557" s="147"/>
      <c r="I557" s="280"/>
      <c r="J557" s="133"/>
      <c r="K557" s="305"/>
      <c r="L557" s="314"/>
      <c r="M557" s="305"/>
      <c r="N557" s="305"/>
      <c r="O557" s="147"/>
      <c r="P557" s="308"/>
      <c r="Q557" s="321">
        <f t="shared" ref="Q557" si="515">IF(P557="ALTA",5,IF(P557="MEDIO ALTA",4,IF(P557="MEDIA",3,IF(P557="MEDIO BAJA",2,IF(P557="BAJA",1,0)))))</f>
        <v>0</v>
      </c>
      <c r="R557" s="308"/>
      <c r="S557" s="132"/>
      <c r="T557" s="321">
        <f t="shared" ref="T557" si="516">S557*Q557</f>
        <v>0</v>
      </c>
      <c r="U557" s="95"/>
      <c r="V557" s="95"/>
      <c r="W557" s="95"/>
      <c r="X557" s="95"/>
      <c r="Y557" s="95"/>
    </row>
    <row r="558" spans="1:25" s="97" customFormat="1" hidden="1" x14ac:dyDescent="0.2">
      <c r="A558" s="325"/>
      <c r="B558" s="314"/>
      <c r="C558" s="288"/>
      <c r="D558" s="326"/>
      <c r="E558" s="327"/>
      <c r="F558" s="328"/>
      <c r="G558" s="305"/>
      <c r="H558" s="147"/>
      <c r="I558" s="280"/>
      <c r="J558" s="133"/>
      <c r="K558" s="305"/>
      <c r="L558" s="305"/>
      <c r="M558" s="305"/>
      <c r="N558" s="305"/>
      <c r="O558" s="147"/>
      <c r="P558" s="309"/>
      <c r="Q558" s="322"/>
      <c r="R558" s="309"/>
      <c r="S558" s="132"/>
      <c r="T558" s="322"/>
      <c r="U558" s="95"/>
      <c r="V558" s="95"/>
      <c r="W558" s="95"/>
      <c r="X558" s="95"/>
      <c r="Y558" s="95"/>
    </row>
    <row r="559" spans="1:25" s="97" customFormat="1" hidden="1" x14ac:dyDescent="0.2">
      <c r="A559" s="325"/>
      <c r="B559" s="314"/>
      <c r="C559" s="288"/>
      <c r="D559" s="326"/>
      <c r="E559" s="327"/>
      <c r="F559" s="328"/>
      <c r="G559" s="305"/>
      <c r="H559" s="147"/>
      <c r="I559" s="280"/>
      <c r="J559" s="133"/>
      <c r="K559" s="305"/>
      <c r="L559" s="305"/>
      <c r="M559" s="305"/>
      <c r="N559" s="305"/>
      <c r="O559" s="147"/>
      <c r="P559" s="310"/>
      <c r="Q559" s="324"/>
      <c r="R559" s="310"/>
      <c r="S559" s="132"/>
      <c r="T559" s="324"/>
      <c r="U559" s="95"/>
      <c r="V559" s="95"/>
      <c r="W559" s="95"/>
      <c r="X559" s="95"/>
      <c r="Y559" s="95"/>
    </row>
    <row r="560" spans="1:25" s="97" customFormat="1" hidden="1" x14ac:dyDescent="0.2">
      <c r="A560" s="325">
        <v>184</v>
      </c>
      <c r="B560" s="314"/>
      <c r="C560" s="288"/>
      <c r="D560" s="326" t="e">
        <f>+VLOOKUP(B560,$A$691:$B$730,2,0)</f>
        <v>#N/A</v>
      </c>
      <c r="E560" s="327"/>
      <c r="F560" s="328" t="e">
        <f>IF(E560=$E$661,$F$661,IF(E560=$E$662,$F$662,IF(E560=$E$663,$F$663,IF(E560=$E$664,$F$664,IF(E560=$E$665,$F$665,IF(E560=$E$666,$F$666,IF(E560=$E$667,$F$667,IF(E560=$E$668,$F$668,IF(E560=$E$669,$F$669,IF(E560=$E$670,$F$670,IF(E560=VICERRECTORÍA_ACADÉMICA_,W1171,IF(E560=PLANEACIÓN_,W1173, IF(E560=IMPACTO,W1172,IF(E560=VICERRECTORÍA_ADMINISTRATIVA_FINANCIERA_,W1174,IF(E560=_VICERRECTORÍA_RESPONSABILIDAD_SOCIAL_Y_BIENESTAR_UNIVERSITARIO_,W1175," ")))))))))))))))</f>
        <v>#VALUE!</v>
      </c>
      <c r="G560" s="305"/>
      <c r="H560" s="147"/>
      <c r="I560" s="280"/>
      <c r="J560" s="133"/>
      <c r="K560" s="305"/>
      <c r="L560" s="314"/>
      <c r="M560" s="305"/>
      <c r="N560" s="305"/>
      <c r="O560" s="147"/>
      <c r="P560" s="308"/>
      <c r="Q560" s="321">
        <f t="shared" ref="Q560" si="517">IF(P560="ALTA",5,IF(P560="MEDIO ALTA",4,IF(P560="MEDIA",3,IF(P560="MEDIO BAJA",2,IF(P560="BAJA",1,0)))))</f>
        <v>0</v>
      </c>
      <c r="R560" s="308"/>
      <c r="S560" s="132"/>
      <c r="T560" s="321">
        <f t="shared" ref="T560" si="518">S560*Q560</f>
        <v>0</v>
      </c>
      <c r="U560" s="95"/>
      <c r="V560" s="95"/>
      <c r="W560" s="95"/>
      <c r="X560" s="95"/>
      <c r="Y560" s="95"/>
    </row>
    <row r="561" spans="1:25" s="97" customFormat="1" hidden="1" x14ac:dyDescent="0.2">
      <c r="A561" s="325"/>
      <c r="B561" s="314"/>
      <c r="C561" s="288"/>
      <c r="D561" s="326"/>
      <c r="E561" s="327"/>
      <c r="F561" s="328"/>
      <c r="G561" s="305"/>
      <c r="H561" s="147"/>
      <c r="I561" s="280"/>
      <c r="J561" s="133"/>
      <c r="K561" s="305"/>
      <c r="L561" s="305"/>
      <c r="M561" s="305"/>
      <c r="N561" s="305"/>
      <c r="O561" s="147"/>
      <c r="P561" s="309"/>
      <c r="Q561" s="322"/>
      <c r="R561" s="309"/>
      <c r="S561" s="132"/>
      <c r="T561" s="322"/>
      <c r="U561" s="95"/>
      <c r="V561" s="95"/>
      <c r="W561" s="95"/>
      <c r="X561" s="95"/>
      <c r="Y561" s="95"/>
    </row>
    <row r="562" spans="1:25" s="97" customFormat="1" hidden="1" x14ac:dyDescent="0.2">
      <c r="A562" s="325"/>
      <c r="B562" s="314"/>
      <c r="C562" s="288"/>
      <c r="D562" s="326"/>
      <c r="E562" s="327"/>
      <c r="F562" s="328"/>
      <c r="G562" s="305"/>
      <c r="H562" s="147"/>
      <c r="I562" s="280"/>
      <c r="J562" s="133"/>
      <c r="K562" s="305"/>
      <c r="L562" s="305"/>
      <c r="M562" s="305"/>
      <c r="N562" s="305"/>
      <c r="O562" s="147"/>
      <c r="P562" s="310"/>
      <c r="Q562" s="324"/>
      <c r="R562" s="310"/>
      <c r="S562" s="132"/>
      <c r="T562" s="324"/>
      <c r="U562" s="95"/>
      <c r="V562" s="95"/>
      <c r="W562" s="95"/>
      <c r="X562" s="95"/>
      <c r="Y562" s="95"/>
    </row>
    <row r="563" spans="1:25" s="97" customFormat="1" hidden="1" x14ac:dyDescent="0.2">
      <c r="A563" s="325">
        <v>185</v>
      </c>
      <c r="B563" s="314"/>
      <c r="C563" s="288"/>
      <c r="D563" s="326" t="e">
        <f>+VLOOKUP(B563,$A$691:$B$730,2,0)</f>
        <v>#N/A</v>
      </c>
      <c r="E563" s="327"/>
      <c r="F563" s="328" t="e">
        <f>IF(E563=$E$661,$F$661,IF(E563=$E$662,$F$662,IF(E563=$E$663,$F$663,IF(E563=$E$664,$F$664,IF(E563=$E$665,$F$665,IF(E563=$E$666,$F$666,IF(E563=$E$667,$F$667,IF(E563=$E$668,$F$668,IF(E563=$E$669,$F$669,IF(E563=$E$670,$F$670,IF(E563=VICERRECTORÍA_ACADÉMICA_,W1174,IF(E563=PLANEACIÓN_,W1176, IF(E563=IMPACTO,W1175,IF(E563=VICERRECTORÍA_ADMINISTRATIVA_FINANCIERA_,W1177,IF(E563=_VICERRECTORÍA_RESPONSABILIDAD_SOCIAL_Y_BIENESTAR_UNIVERSITARIO_,W1178," ")))))))))))))))</f>
        <v>#VALUE!</v>
      </c>
      <c r="G563" s="305"/>
      <c r="H563" s="147"/>
      <c r="I563" s="280"/>
      <c r="J563" s="133"/>
      <c r="K563" s="305"/>
      <c r="L563" s="314"/>
      <c r="M563" s="305"/>
      <c r="N563" s="305"/>
      <c r="O563" s="147"/>
      <c r="P563" s="308"/>
      <c r="Q563" s="321">
        <f t="shared" ref="Q563" si="519">IF(P563="ALTA",5,IF(P563="MEDIO ALTA",4,IF(P563="MEDIA",3,IF(P563="MEDIO BAJA",2,IF(P563="BAJA",1,0)))))</f>
        <v>0</v>
      </c>
      <c r="R563" s="308"/>
      <c r="S563" s="132"/>
      <c r="T563" s="321">
        <f t="shared" ref="T563" si="520">S563*Q563</f>
        <v>0</v>
      </c>
      <c r="U563" s="95"/>
      <c r="V563" s="95"/>
      <c r="W563" s="95"/>
      <c r="X563" s="95"/>
      <c r="Y563" s="95"/>
    </row>
    <row r="564" spans="1:25" s="97" customFormat="1" hidden="1" x14ac:dyDescent="0.2">
      <c r="A564" s="325"/>
      <c r="B564" s="314"/>
      <c r="C564" s="288"/>
      <c r="D564" s="326"/>
      <c r="E564" s="327"/>
      <c r="F564" s="328"/>
      <c r="G564" s="305"/>
      <c r="H564" s="147"/>
      <c r="I564" s="280"/>
      <c r="J564" s="133"/>
      <c r="K564" s="305"/>
      <c r="L564" s="305"/>
      <c r="M564" s="305"/>
      <c r="N564" s="305"/>
      <c r="O564" s="147"/>
      <c r="P564" s="309"/>
      <c r="Q564" s="322"/>
      <c r="R564" s="309"/>
      <c r="S564" s="132"/>
      <c r="T564" s="322"/>
      <c r="U564" s="95"/>
      <c r="V564" s="95"/>
      <c r="W564" s="95"/>
      <c r="X564" s="95"/>
      <c r="Y564" s="95"/>
    </row>
    <row r="565" spans="1:25" s="97" customFormat="1" hidden="1" x14ac:dyDescent="0.2">
      <c r="A565" s="325"/>
      <c r="B565" s="314"/>
      <c r="C565" s="288"/>
      <c r="D565" s="326"/>
      <c r="E565" s="327"/>
      <c r="F565" s="328"/>
      <c r="G565" s="305"/>
      <c r="H565" s="147"/>
      <c r="I565" s="280"/>
      <c r="J565" s="133"/>
      <c r="K565" s="305"/>
      <c r="L565" s="305"/>
      <c r="M565" s="305"/>
      <c r="N565" s="305"/>
      <c r="O565" s="147"/>
      <c r="P565" s="310"/>
      <c r="Q565" s="324"/>
      <c r="R565" s="310"/>
      <c r="S565" s="132"/>
      <c r="T565" s="324"/>
      <c r="U565" s="95"/>
      <c r="V565" s="95"/>
      <c r="W565" s="95"/>
      <c r="X565" s="95"/>
      <c r="Y565" s="95"/>
    </row>
    <row r="566" spans="1:25" s="97" customFormat="1" hidden="1" x14ac:dyDescent="0.2">
      <c r="A566" s="325">
        <v>186</v>
      </c>
      <c r="B566" s="314"/>
      <c r="C566" s="288"/>
      <c r="D566" s="326" t="e">
        <f>+VLOOKUP(B566,$A$691:$B$730,2,0)</f>
        <v>#N/A</v>
      </c>
      <c r="E566" s="327"/>
      <c r="F566" s="328" t="e">
        <f>IF(E566=$E$661,$F$661,IF(E566=$E$662,$F$662,IF(E566=$E$663,$F$663,IF(E566=$E$664,$F$664,IF(E566=$E$665,$F$665,IF(E566=$E$666,$F$666,IF(E566=$E$667,$F$667,IF(E566=$E$668,$F$668,IF(E566=$E$669,$F$669,IF(E566=$E$670,$F$670,IF(E566=VICERRECTORÍA_ACADÉMICA_,W1177,IF(E566=PLANEACIÓN_,W1179, IF(E566=IMPACTO,W1178,IF(E566=VICERRECTORÍA_ADMINISTRATIVA_FINANCIERA_,W1180,IF(E566=_VICERRECTORÍA_RESPONSABILIDAD_SOCIAL_Y_BIENESTAR_UNIVERSITARIO_,W1181," ")))))))))))))))</f>
        <v>#VALUE!</v>
      </c>
      <c r="G566" s="305"/>
      <c r="H566" s="147"/>
      <c r="I566" s="280"/>
      <c r="J566" s="133"/>
      <c r="K566" s="305"/>
      <c r="L566" s="314"/>
      <c r="M566" s="305"/>
      <c r="N566" s="305"/>
      <c r="O566" s="147"/>
      <c r="P566" s="308"/>
      <c r="Q566" s="321">
        <f t="shared" ref="Q566" si="521">IF(P566="ALTA",5,IF(P566="MEDIO ALTA",4,IF(P566="MEDIA",3,IF(P566="MEDIO BAJA",2,IF(P566="BAJA",1,0)))))</f>
        <v>0</v>
      </c>
      <c r="R566" s="308"/>
      <c r="S566" s="132"/>
      <c r="T566" s="321">
        <f t="shared" ref="T566" si="522">S566*Q566</f>
        <v>0</v>
      </c>
      <c r="U566" s="95"/>
      <c r="V566" s="95"/>
      <c r="W566" s="95"/>
      <c r="X566" s="95"/>
      <c r="Y566" s="95"/>
    </row>
    <row r="567" spans="1:25" s="97" customFormat="1" hidden="1" x14ac:dyDescent="0.2">
      <c r="A567" s="325"/>
      <c r="B567" s="314"/>
      <c r="C567" s="288"/>
      <c r="D567" s="326"/>
      <c r="E567" s="327"/>
      <c r="F567" s="328"/>
      <c r="G567" s="305"/>
      <c r="H567" s="147"/>
      <c r="I567" s="280"/>
      <c r="J567" s="133"/>
      <c r="K567" s="305"/>
      <c r="L567" s="305"/>
      <c r="M567" s="305"/>
      <c r="N567" s="305"/>
      <c r="O567" s="147"/>
      <c r="P567" s="309"/>
      <c r="Q567" s="322"/>
      <c r="R567" s="309"/>
      <c r="S567" s="132"/>
      <c r="T567" s="322"/>
      <c r="U567" s="95"/>
      <c r="V567" s="95"/>
      <c r="W567" s="95"/>
      <c r="X567" s="95"/>
      <c r="Y567" s="95"/>
    </row>
    <row r="568" spans="1:25" s="97" customFormat="1" ht="13.5" hidden="1" thickBot="1" x14ac:dyDescent="0.25">
      <c r="A568" s="329"/>
      <c r="B568" s="330"/>
      <c r="C568" s="294"/>
      <c r="D568" s="331"/>
      <c r="E568" s="332"/>
      <c r="F568" s="333"/>
      <c r="G568" s="319"/>
      <c r="H568" s="147"/>
      <c r="I568" s="286"/>
      <c r="J568" s="134"/>
      <c r="K568" s="319"/>
      <c r="L568" s="319"/>
      <c r="M568" s="319"/>
      <c r="N568" s="319"/>
      <c r="O568" s="155"/>
      <c r="P568" s="320"/>
      <c r="Q568" s="323"/>
      <c r="R568" s="320"/>
      <c r="S568" s="135"/>
      <c r="T568" s="323"/>
      <c r="U568" s="95"/>
      <c r="V568" s="95"/>
      <c r="W568" s="95"/>
      <c r="X568" s="95"/>
      <c r="Y568" s="95"/>
    </row>
    <row r="569" spans="1:25" s="97" customFormat="1" x14ac:dyDescent="0.2">
      <c r="A569" s="103"/>
      <c r="B569" s="103"/>
      <c r="C569" s="103"/>
      <c r="D569" s="103"/>
      <c r="E569" s="104"/>
      <c r="F569" s="143"/>
      <c r="G569" s="105"/>
      <c r="H569" s="105"/>
      <c r="I569" s="105"/>
      <c r="J569" s="105"/>
      <c r="K569" s="105"/>
      <c r="L569" s="103"/>
      <c r="M569" s="105"/>
      <c r="N569" s="105"/>
      <c r="O569" s="105"/>
      <c r="P569" s="103"/>
      <c r="Q569" s="107"/>
      <c r="R569" s="103"/>
      <c r="S569" s="107"/>
      <c r="T569" s="114"/>
      <c r="U569" s="95"/>
      <c r="V569" s="95"/>
      <c r="W569" s="95"/>
      <c r="X569" s="95"/>
      <c r="Y569" s="95"/>
    </row>
    <row r="570" spans="1:25" s="97" customFormat="1" x14ac:dyDescent="0.2">
      <c r="A570" s="103"/>
      <c r="B570" s="103"/>
      <c r="C570" s="103"/>
      <c r="D570" s="103"/>
      <c r="E570" s="104"/>
      <c r="F570" s="105"/>
      <c r="G570" s="105"/>
      <c r="H570" s="105"/>
      <c r="I570" s="105"/>
      <c r="J570" s="105"/>
      <c r="K570" s="105"/>
      <c r="L570" s="103"/>
      <c r="M570" s="105"/>
      <c r="N570" s="105"/>
      <c r="O570" s="105"/>
      <c r="P570" s="103"/>
      <c r="Q570" s="107"/>
      <c r="R570" s="103"/>
      <c r="S570" s="107"/>
      <c r="T570" s="114"/>
      <c r="U570" s="95"/>
      <c r="V570" s="95"/>
      <c r="W570" s="95"/>
      <c r="X570" s="95"/>
      <c r="Y570" s="95"/>
    </row>
    <row r="571" spans="1:25" s="97" customFormat="1" x14ac:dyDescent="0.2">
      <c r="A571" s="103"/>
      <c r="B571" s="103"/>
      <c r="C571" s="103"/>
      <c r="D571" s="103"/>
      <c r="E571" s="104"/>
      <c r="F571" s="105"/>
      <c r="G571" s="105"/>
      <c r="H571" s="105"/>
      <c r="I571" s="105"/>
      <c r="J571" s="105"/>
      <c r="K571" s="105"/>
      <c r="L571" s="103"/>
      <c r="M571" s="105"/>
      <c r="N571" s="105"/>
      <c r="O571" s="105"/>
      <c r="P571" s="103"/>
      <c r="Q571" s="107"/>
      <c r="R571" s="103"/>
      <c r="S571" s="107"/>
      <c r="T571" s="114"/>
      <c r="U571" s="95"/>
      <c r="V571" s="95"/>
      <c r="W571" s="95"/>
      <c r="X571" s="95"/>
      <c r="Y571" s="95"/>
    </row>
    <row r="572" spans="1:25" s="97" customFormat="1" x14ac:dyDescent="0.2">
      <c r="A572" s="103"/>
      <c r="B572" s="103"/>
      <c r="C572" s="103"/>
      <c r="D572" s="103"/>
      <c r="E572" s="104"/>
      <c r="F572" s="105"/>
      <c r="G572" s="105"/>
      <c r="H572" s="105"/>
      <c r="I572" s="105"/>
      <c r="J572" s="105"/>
      <c r="K572" s="105"/>
      <c r="L572" s="103"/>
      <c r="M572" s="105"/>
      <c r="N572" s="105"/>
      <c r="O572" s="105"/>
      <c r="P572" s="103"/>
      <c r="Q572" s="107"/>
      <c r="R572" s="103"/>
      <c r="S572" s="107"/>
      <c r="T572" s="114"/>
      <c r="U572" s="95"/>
      <c r="V572" s="95"/>
      <c r="W572" s="95"/>
      <c r="X572" s="95"/>
      <c r="Y572" s="95"/>
    </row>
    <row r="573" spans="1:25" s="97" customFormat="1" x14ac:dyDescent="0.2">
      <c r="A573" s="103"/>
      <c r="B573" s="103"/>
      <c r="C573" s="103"/>
      <c r="D573" s="103"/>
      <c r="E573" s="104"/>
      <c r="F573" s="105"/>
      <c r="G573" s="105"/>
      <c r="H573" s="105"/>
      <c r="I573" s="105"/>
      <c r="J573" s="105"/>
      <c r="K573" s="105"/>
      <c r="L573" s="103"/>
      <c r="M573" s="105"/>
      <c r="N573" s="105"/>
      <c r="O573" s="105"/>
      <c r="P573" s="103"/>
      <c r="Q573" s="107"/>
      <c r="R573" s="103"/>
      <c r="S573" s="107"/>
      <c r="T573" s="114"/>
      <c r="U573" s="95"/>
      <c r="V573" s="95"/>
      <c r="W573" s="95"/>
      <c r="X573" s="95"/>
      <c r="Y573" s="95"/>
    </row>
    <row r="574" spans="1:25" s="97" customFormat="1" x14ac:dyDescent="0.2">
      <c r="A574" s="103"/>
      <c r="B574" s="103"/>
      <c r="C574" s="103"/>
      <c r="D574" s="103"/>
      <c r="E574" s="104"/>
      <c r="F574" s="105"/>
      <c r="G574" s="105"/>
      <c r="H574" s="105"/>
      <c r="I574" s="105"/>
      <c r="J574" s="105"/>
      <c r="K574" s="105"/>
      <c r="L574" s="103"/>
      <c r="M574" s="105"/>
      <c r="N574" s="105"/>
      <c r="O574" s="105"/>
      <c r="P574" s="103"/>
      <c r="Q574" s="107"/>
      <c r="R574" s="103"/>
      <c r="S574" s="107"/>
      <c r="T574" s="114"/>
      <c r="U574" s="95"/>
      <c r="V574" s="95"/>
      <c r="W574" s="95"/>
      <c r="X574" s="95"/>
      <c r="Y574" s="95"/>
    </row>
    <row r="575" spans="1:25" s="97" customFormat="1" x14ac:dyDescent="0.2">
      <c r="A575" s="103"/>
      <c r="B575" s="103"/>
      <c r="C575" s="103"/>
      <c r="D575" s="103"/>
      <c r="E575" s="104"/>
      <c r="F575" s="105"/>
      <c r="G575" s="105"/>
      <c r="H575" s="105"/>
      <c r="I575" s="105"/>
      <c r="J575" s="105"/>
      <c r="K575" s="105"/>
      <c r="L575" s="103"/>
      <c r="M575" s="105"/>
      <c r="N575" s="105"/>
      <c r="O575" s="105"/>
      <c r="P575" s="103"/>
      <c r="Q575" s="107"/>
      <c r="R575" s="103"/>
      <c r="S575" s="107"/>
      <c r="T575" s="114"/>
      <c r="U575" s="95"/>
      <c r="V575" s="95"/>
      <c r="W575" s="95"/>
      <c r="X575" s="95"/>
      <c r="Y575" s="95"/>
    </row>
    <row r="576" spans="1:25" s="97" customFormat="1" x14ac:dyDescent="0.2">
      <c r="A576" s="103"/>
      <c r="B576" s="103"/>
      <c r="C576" s="103"/>
      <c r="D576" s="103"/>
      <c r="E576" s="104"/>
      <c r="F576" s="105"/>
      <c r="G576" s="105"/>
      <c r="H576" s="105"/>
      <c r="I576" s="105"/>
      <c r="J576" s="105"/>
      <c r="K576" s="105"/>
      <c r="L576" s="103"/>
      <c r="M576" s="105"/>
      <c r="N576" s="105"/>
      <c r="O576" s="105"/>
      <c r="P576" s="103"/>
      <c r="Q576" s="107"/>
      <c r="R576" s="103"/>
      <c r="S576" s="107"/>
      <c r="T576" s="114"/>
      <c r="U576" s="95"/>
      <c r="V576" s="95"/>
      <c r="W576" s="95"/>
      <c r="X576" s="95"/>
      <c r="Y576" s="95"/>
    </row>
    <row r="577" spans="1:25" s="97" customFormat="1" x14ac:dyDescent="0.2">
      <c r="A577" s="103"/>
      <c r="B577" s="103"/>
      <c r="C577" s="103"/>
      <c r="D577" s="103"/>
      <c r="E577" s="104"/>
      <c r="F577" s="105"/>
      <c r="G577" s="105"/>
      <c r="H577" s="105"/>
      <c r="I577" s="105"/>
      <c r="J577" s="105"/>
      <c r="K577" s="105"/>
      <c r="L577" s="103"/>
      <c r="M577" s="105"/>
      <c r="N577" s="105"/>
      <c r="O577" s="105"/>
      <c r="P577" s="103"/>
      <c r="Q577" s="107"/>
      <c r="R577" s="103"/>
      <c r="S577" s="107"/>
      <c r="T577" s="114"/>
      <c r="U577" s="95"/>
      <c r="V577" s="95"/>
      <c r="W577" s="95"/>
      <c r="X577" s="95"/>
      <c r="Y577" s="95"/>
    </row>
    <row r="578" spans="1:25" s="97" customFormat="1" x14ac:dyDescent="0.2">
      <c r="A578" s="103"/>
      <c r="B578" s="103"/>
      <c r="C578" s="103"/>
      <c r="D578" s="103"/>
      <c r="E578" s="104"/>
      <c r="F578" s="105"/>
      <c r="G578" s="105"/>
      <c r="H578" s="105"/>
      <c r="I578" s="105"/>
      <c r="J578" s="105"/>
      <c r="K578" s="105"/>
      <c r="L578" s="103"/>
      <c r="M578" s="105"/>
      <c r="N578" s="105"/>
      <c r="O578" s="105"/>
      <c r="P578" s="103"/>
      <c r="Q578" s="107"/>
      <c r="R578" s="103"/>
      <c r="S578" s="107"/>
      <c r="T578" s="114"/>
      <c r="U578" s="95"/>
      <c r="V578" s="95"/>
      <c r="W578" s="95"/>
      <c r="X578" s="95"/>
      <c r="Y578" s="95"/>
    </row>
    <row r="579" spans="1:25" s="97" customFormat="1" x14ac:dyDescent="0.2">
      <c r="A579" s="103"/>
      <c r="B579" s="103"/>
      <c r="C579" s="103"/>
      <c r="D579" s="103"/>
      <c r="E579" s="104"/>
      <c r="F579" s="105"/>
      <c r="G579" s="105"/>
      <c r="H579" s="105"/>
      <c r="I579" s="105"/>
      <c r="J579" s="105"/>
      <c r="K579" s="105"/>
      <c r="L579" s="103"/>
      <c r="M579" s="105"/>
      <c r="N579" s="105"/>
      <c r="O579" s="105"/>
      <c r="P579" s="103"/>
      <c r="Q579" s="107"/>
      <c r="R579" s="103"/>
      <c r="S579" s="107"/>
      <c r="T579" s="114"/>
      <c r="U579" s="95"/>
      <c r="V579" s="95"/>
      <c r="W579" s="95"/>
      <c r="X579" s="95"/>
      <c r="Y579" s="95"/>
    </row>
    <row r="580" spans="1:25" s="97" customFormat="1" x14ac:dyDescent="0.2">
      <c r="A580" s="103"/>
      <c r="B580" s="103"/>
      <c r="C580" s="103"/>
      <c r="D580" s="103"/>
      <c r="E580" s="104"/>
      <c r="F580" s="105"/>
      <c r="G580" s="105"/>
      <c r="H580" s="105"/>
      <c r="I580" s="105"/>
      <c r="J580" s="105"/>
      <c r="K580" s="105"/>
      <c r="L580" s="103"/>
      <c r="M580" s="105"/>
      <c r="N580" s="105"/>
      <c r="O580" s="105"/>
      <c r="P580" s="103"/>
      <c r="Q580" s="107"/>
      <c r="R580" s="103"/>
      <c r="S580" s="107"/>
      <c r="T580" s="114"/>
      <c r="U580" s="95"/>
      <c r="V580" s="95"/>
      <c r="W580" s="95"/>
      <c r="X580" s="95"/>
      <c r="Y580" s="95"/>
    </row>
    <row r="581" spans="1:25" s="97" customFormat="1" x14ac:dyDescent="0.2">
      <c r="A581" s="103"/>
      <c r="B581" s="103"/>
      <c r="C581" s="103"/>
      <c r="D581" s="103"/>
      <c r="E581" s="104"/>
      <c r="F581" s="105"/>
      <c r="G581" s="105"/>
      <c r="H581" s="105"/>
      <c r="I581" s="105"/>
      <c r="J581" s="105"/>
      <c r="K581" s="105"/>
      <c r="L581" s="103"/>
      <c r="M581" s="105"/>
      <c r="N581" s="105"/>
      <c r="O581" s="105"/>
      <c r="P581" s="103"/>
      <c r="Q581" s="107"/>
      <c r="R581" s="103"/>
      <c r="S581" s="107"/>
      <c r="T581" s="114"/>
      <c r="U581" s="95"/>
      <c r="V581" s="95"/>
      <c r="W581" s="95"/>
      <c r="X581" s="95"/>
      <c r="Y581" s="95"/>
    </row>
    <row r="582" spans="1:25" s="97" customFormat="1" x14ac:dyDescent="0.2">
      <c r="A582" s="103"/>
      <c r="B582" s="103"/>
      <c r="C582" s="103"/>
      <c r="D582" s="103"/>
      <c r="E582" s="104"/>
      <c r="F582" s="105"/>
      <c r="G582" s="105"/>
      <c r="H582" s="105"/>
      <c r="I582" s="105"/>
      <c r="J582" s="105"/>
      <c r="K582" s="105"/>
      <c r="L582" s="103"/>
      <c r="M582" s="105"/>
      <c r="N582" s="105"/>
      <c r="O582" s="105"/>
      <c r="P582" s="103"/>
      <c r="Q582" s="107"/>
      <c r="R582" s="103"/>
      <c r="S582" s="107"/>
      <c r="T582" s="114"/>
      <c r="U582" s="95"/>
      <c r="V582" s="95"/>
      <c r="W582" s="95"/>
      <c r="X582" s="95"/>
      <c r="Y582" s="95"/>
    </row>
    <row r="583" spans="1:25" s="97" customFormat="1" x14ac:dyDescent="0.2">
      <c r="A583" s="103"/>
      <c r="B583" s="103"/>
      <c r="C583" s="103"/>
      <c r="D583" s="103"/>
      <c r="E583" s="104"/>
      <c r="F583" s="105"/>
      <c r="G583" s="105"/>
      <c r="H583" s="105"/>
      <c r="I583" s="105"/>
      <c r="J583" s="105"/>
      <c r="K583" s="105"/>
      <c r="L583" s="103"/>
      <c r="M583" s="105"/>
      <c r="N583" s="105"/>
      <c r="O583" s="105"/>
      <c r="P583" s="103"/>
      <c r="Q583" s="107"/>
      <c r="R583" s="103"/>
      <c r="S583" s="107"/>
      <c r="T583" s="114"/>
      <c r="U583" s="95"/>
      <c r="V583" s="95"/>
      <c r="W583" s="95"/>
      <c r="X583" s="95"/>
      <c r="Y583" s="95"/>
    </row>
    <row r="584" spans="1:25" s="97" customFormat="1" x14ac:dyDescent="0.2">
      <c r="A584" s="103"/>
      <c r="B584" s="103"/>
      <c r="C584" s="103"/>
      <c r="D584" s="103"/>
      <c r="E584" s="104"/>
      <c r="F584" s="105"/>
      <c r="G584" s="105"/>
      <c r="H584" s="105"/>
      <c r="I584" s="105"/>
      <c r="J584" s="105"/>
      <c r="K584" s="105"/>
      <c r="L584" s="103"/>
      <c r="M584" s="105"/>
      <c r="N584" s="105"/>
      <c r="O584" s="105"/>
      <c r="P584" s="103"/>
      <c r="Q584" s="107"/>
      <c r="R584" s="103"/>
      <c r="S584" s="107"/>
      <c r="T584" s="114"/>
      <c r="U584" s="95"/>
      <c r="V584" s="95"/>
      <c r="W584" s="95"/>
      <c r="X584" s="95"/>
      <c r="Y584" s="95"/>
    </row>
    <row r="585" spans="1:25" s="97" customFormat="1" x14ac:dyDescent="0.2">
      <c r="A585" s="103"/>
      <c r="B585" s="103"/>
      <c r="C585" s="103"/>
      <c r="D585" s="103"/>
      <c r="E585" s="104"/>
      <c r="F585" s="105"/>
      <c r="G585" s="105"/>
      <c r="H585" s="105"/>
      <c r="I585" s="105"/>
      <c r="J585" s="105"/>
      <c r="K585" s="105"/>
      <c r="L585" s="103"/>
      <c r="M585" s="105"/>
      <c r="N585" s="105"/>
      <c r="O585" s="105"/>
      <c r="P585" s="103"/>
      <c r="Q585" s="107"/>
      <c r="R585" s="103"/>
      <c r="S585" s="107"/>
      <c r="T585" s="114"/>
      <c r="U585" s="95"/>
      <c r="V585" s="95"/>
      <c r="W585" s="95"/>
      <c r="X585" s="95"/>
      <c r="Y585" s="95"/>
    </row>
    <row r="586" spans="1:25" s="97" customFormat="1" x14ac:dyDescent="0.2">
      <c r="A586" s="103"/>
      <c r="B586" s="103"/>
      <c r="C586" s="103"/>
      <c r="D586" s="103"/>
      <c r="E586" s="104"/>
      <c r="F586" s="105"/>
      <c r="G586" s="105"/>
      <c r="H586" s="105"/>
      <c r="I586" s="105"/>
      <c r="J586" s="105"/>
      <c r="K586" s="105"/>
      <c r="L586" s="103"/>
      <c r="M586" s="105"/>
      <c r="N586" s="105"/>
      <c r="O586" s="105"/>
      <c r="P586" s="103"/>
      <c r="Q586" s="107"/>
      <c r="R586" s="103"/>
      <c r="S586" s="107"/>
      <c r="T586" s="114"/>
      <c r="U586" s="95"/>
      <c r="V586" s="95"/>
      <c r="W586" s="95"/>
      <c r="X586" s="95"/>
      <c r="Y586" s="95"/>
    </row>
    <row r="587" spans="1:25" s="97" customFormat="1" x14ac:dyDescent="0.2">
      <c r="A587" s="103"/>
      <c r="B587" s="103"/>
      <c r="C587" s="103"/>
      <c r="D587" s="103"/>
      <c r="E587" s="104"/>
      <c r="F587" s="105"/>
      <c r="G587" s="105"/>
      <c r="H587" s="105"/>
      <c r="I587" s="105"/>
      <c r="J587" s="105"/>
      <c r="K587" s="105"/>
      <c r="L587" s="103"/>
      <c r="M587" s="105"/>
      <c r="N587" s="105"/>
      <c r="O587" s="105"/>
      <c r="P587" s="103"/>
      <c r="Q587" s="107"/>
      <c r="R587" s="103"/>
      <c r="S587" s="107"/>
      <c r="T587" s="114"/>
      <c r="U587" s="95"/>
      <c r="V587" s="95"/>
      <c r="W587" s="95"/>
      <c r="X587" s="95"/>
      <c r="Y587" s="95"/>
    </row>
    <row r="588" spans="1:25" s="97" customFormat="1" x14ac:dyDescent="0.2">
      <c r="A588" s="103"/>
      <c r="B588" s="103"/>
      <c r="C588" s="103"/>
      <c r="D588" s="103"/>
      <c r="E588" s="104"/>
      <c r="F588" s="105"/>
      <c r="G588" s="105"/>
      <c r="H588" s="105"/>
      <c r="I588" s="105"/>
      <c r="J588" s="105"/>
      <c r="K588" s="105"/>
      <c r="L588" s="103"/>
      <c r="M588" s="105"/>
      <c r="N588" s="105"/>
      <c r="O588" s="105"/>
      <c r="P588" s="103"/>
      <c r="Q588" s="107"/>
      <c r="R588" s="103"/>
      <c r="S588" s="107"/>
      <c r="T588" s="114"/>
      <c r="U588" s="95"/>
      <c r="V588" s="95"/>
      <c r="W588" s="95"/>
      <c r="X588" s="95"/>
      <c r="Y588" s="95"/>
    </row>
    <row r="589" spans="1:25" s="97" customFormat="1" x14ac:dyDescent="0.2">
      <c r="A589" s="103"/>
      <c r="B589" s="103"/>
      <c r="C589" s="103"/>
      <c r="D589" s="103"/>
      <c r="E589" s="104"/>
      <c r="F589" s="105"/>
      <c r="G589" s="105"/>
      <c r="H589" s="105"/>
      <c r="I589" s="105"/>
      <c r="J589" s="105"/>
      <c r="K589" s="105"/>
      <c r="L589" s="103"/>
      <c r="M589" s="105"/>
      <c r="N589" s="105"/>
      <c r="O589" s="105"/>
      <c r="P589" s="103"/>
      <c r="Q589" s="107"/>
      <c r="R589" s="103"/>
      <c r="S589" s="107"/>
      <c r="T589" s="114"/>
      <c r="U589" s="95"/>
      <c r="V589" s="95"/>
      <c r="W589" s="95"/>
      <c r="X589" s="95"/>
      <c r="Y589" s="95"/>
    </row>
    <row r="590" spans="1:25" s="97" customFormat="1" x14ac:dyDescent="0.2">
      <c r="A590" s="103"/>
      <c r="B590" s="103"/>
      <c r="C590" s="103"/>
      <c r="D590" s="103"/>
      <c r="E590" s="104"/>
      <c r="F590" s="105"/>
      <c r="G590" s="105"/>
      <c r="H590" s="105"/>
      <c r="I590" s="105"/>
      <c r="J590" s="105"/>
      <c r="K590" s="105"/>
      <c r="L590" s="103"/>
      <c r="M590" s="105"/>
      <c r="N590" s="105"/>
      <c r="O590" s="105"/>
      <c r="P590" s="103"/>
      <c r="Q590" s="107"/>
      <c r="R590" s="103"/>
      <c r="S590" s="107"/>
      <c r="T590" s="114"/>
      <c r="U590" s="95"/>
      <c r="V590" s="95"/>
      <c r="W590" s="95"/>
      <c r="X590" s="95"/>
      <c r="Y590" s="95"/>
    </row>
    <row r="591" spans="1:25" s="97" customFormat="1" x14ac:dyDescent="0.2">
      <c r="A591" s="103"/>
      <c r="B591" s="103"/>
      <c r="C591" s="103"/>
      <c r="D591" s="103"/>
      <c r="E591" s="104"/>
      <c r="F591" s="105"/>
      <c r="G591" s="105"/>
      <c r="H591" s="105"/>
      <c r="I591" s="105"/>
      <c r="J591" s="105"/>
      <c r="K591" s="105"/>
      <c r="L591" s="103"/>
      <c r="M591" s="105"/>
      <c r="N591" s="105"/>
      <c r="O591" s="105"/>
      <c r="P591" s="103"/>
      <c r="Q591" s="107"/>
      <c r="R591" s="103"/>
      <c r="S591" s="107"/>
      <c r="T591" s="114"/>
      <c r="U591" s="95"/>
      <c r="V591" s="95"/>
      <c r="W591" s="95"/>
      <c r="X591" s="95"/>
      <c r="Y591" s="95"/>
    </row>
    <row r="592" spans="1:25" s="97" customFormat="1" x14ac:dyDescent="0.2">
      <c r="A592" s="103"/>
      <c r="B592" s="103"/>
      <c r="C592" s="103"/>
      <c r="D592" s="103"/>
      <c r="E592" s="104"/>
      <c r="F592" s="105"/>
      <c r="G592" s="105"/>
      <c r="H592" s="105"/>
      <c r="I592" s="105"/>
      <c r="J592" s="105"/>
      <c r="K592" s="105"/>
      <c r="L592" s="103"/>
      <c r="M592" s="105"/>
      <c r="N592" s="105"/>
      <c r="O592" s="105"/>
      <c r="P592" s="103"/>
      <c r="Q592" s="107"/>
      <c r="R592" s="103"/>
      <c r="S592" s="107"/>
      <c r="T592" s="114"/>
      <c r="U592" s="95"/>
      <c r="V592" s="95"/>
      <c r="W592" s="95"/>
      <c r="X592" s="95"/>
      <c r="Y592" s="95"/>
    </row>
    <row r="593" spans="1:25" s="97" customFormat="1" x14ac:dyDescent="0.2">
      <c r="A593" s="103"/>
      <c r="B593" s="103"/>
      <c r="C593" s="103"/>
      <c r="D593" s="103"/>
      <c r="E593" s="104"/>
      <c r="F593" s="105"/>
      <c r="G593" s="105"/>
      <c r="H593" s="105"/>
      <c r="I593" s="105"/>
      <c r="J593" s="105"/>
      <c r="K593" s="105"/>
      <c r="L593" s="103"/>
      <c r="M593" s="105"/>
      <c r="N593" s="105"/>
      <c r="O593" s="105"/>
      <c r="P593" s="103"/>
      <c r="Q593" s="107"/>
      <c r="R593" s="103"/>
      <c r="S593" s="107"/>
      <c r="T593" s="114"/>
      <c r="U593" s="95"/>
      <c r="V593" s="95"/>
      <c r="W593" s="95"/>
      <c r="X593" s="95"/>
      <c r="Y593" s="95"/>
    </row>
    <row r="594" spans="1:25" s="97" customFormat="1" x14ac:dyDescent="0.2">
      <c r="A594" s="103"/>
      <c r="B594" s="103"/>
      <c r="C594" s="103"/>
      <c r="D594" s="103"/>
      <c r="E594" s="104"/>
      <c r="F594" s="105"/>
      <c r="G594" s="105"/>
      <c r="H594" s="105"/>
      <c r="I594" s="105"/>
      <c r="J594" s="105"/>
      <c r="K594" s="105"/>
      <c r="L594" s="103"/>
      <c r="M594" s="105"/>
      <c r="N594" s="105"/>
      <c r="O594" s="105"/>
      <c r="P594" s="103"/>
      <c r="Q594" s="107"/>
      <c r="R594" s="103"/>
      <c r="S594" s="107"/>
      <c r="T594" s="114"/>
      <c r="U594" s="95"/>
      <c r="V594" s="95"/>
      <c r="W594" s="95"/>
      <c r="X594" s="95"/>
      <c r="Y594" s="95"/>
    </row>
    <row r="595" spans="1:25" s="97" customFormat="1" x14ac:dyDescent="0.2">
      <c r="A595" s="103"/>
      <c r="B595" s="103"/>
      <c r="C595" s="103"/>
      <c r="D595" s="103"/>
      <c r="E595" s="104"/>
      <c r="F595" s="105"/>
      <c r="G595" s="105"/>
      <c r="H595" s="105"/>
      <c r="I595" s="105"/>
      <c r="J595" s="105"/>
      <c r="K595" s="105"/>
      <c r="L595" s="103"/>
      <c r="M595" s="105"/>
      <c r="N595" s="105"/>
      <c r="O595" s="105"/>
      <c r="P595" s="103"/>
      <c r="Q595" s="107"/>
      <c r="R595" s="103"/>
      <c r="S595" s="107"/>
      <c r="T595" s="114"/>
      <c r="U595" s="95"/>
      <c r="V595" s="95"/>
      <c r="W595" s="95"/>
      <c r="X595" s="95"/>
      <c r="Y595" s="95"/>
    </row>
    <row r="596" spans="1:25" s="97" customFormat="1" x14ac:dyDescent="0.2">
      <c r="A596" s="103"/>
      <c r="B596" s="103"/>
      <c r="C596" s="103"/>
      <c r="D596" s="103"/>
      <c r="E596" s="104"/>
      <c r="F596" s="105"/>
      <c r="G596" s="105"/>
      <c r="H596" s="105"/>
      <c r="I596" s="105"/>
      <c r="J596" s="105"/>
      <c r="K596" s="105"/>
      <c r="L596" s="103"/>
      <c r="M596" s="105"/>
      <c r="N596" s="105"/>
      <c r="O596" s="105"/>
      <c r="P596" s="103"/>
      <c r="Q596" s="107"/>
      <c r="R596" s="103"/>
      <c r="S596" s="107"/>
      <c r="T596" s="114"/>
      <c r="U596" s="95"/>
      <c r="V596" s="95"/>
      <c r="W596" s="95"/>
      <c r="X596" s="95"/>
      <c r="Y596" s="95"/>
    </row>
    <row r="597" spans="1:25" s="97" customFormat="1" x14ac:dyDescent="0.2">
      <c r="A597" s="103"/>
      <c r="B597" s="103"/>
      <c r="C597" s="103"/>
      <c r="D597" s="103"/>
      <c r="E597" s="104"/>
      <c r="F597" s="105"/>
      <c r="G597" s="105"/>
      <c r="H597" s="105"/>
      <c r="I597" s="105"/>
      <c r="J597" s="105"/>
      <c r="K597" s="105"/>
      <c r="L597" s="103"/>
      <c r="M597" s="105"/>
      <c r="N597" s="105"/>
      <c r="O597" s="105"/>
      <c r="P597" s="103"/>
      <c r="Q597" s="107"/>
      <c r="R597" s="103"/>
      <c r="S597" s="107"/>
      <c r="T597" s="114"/>
      <c r="U597" s="95"/>
      <c r="V597" s="95"/>
      <c r="W597" s="95"/>
      <c r="X597" s="95"/>
      <c r="Y597" s="95"/>
    </row>
    <row r="598" spans="1:25" s="97" customFormat="1" x14ac:dyDescent="0.2">
      <c r="A598" s="103"/>
      <c r="B598" s="103"/>
      <c r="C598" s="103"/>
      <c r="D598" s="103"/>
      <c r="E598" s="104"/>
      <c r="F598" s="105"/>
      <c r="G598" s="105"/>
      <c r="H598" s="105"/>
      <c r="I598" s="105"/>
      <c r="J598" s="105"/>
      <c r="K598" s="105"/>
      <c r="L598" s="103"/>
      <c r="M598" s="105"/>
      <c r="N598" s="105"/>
      <c r="O598" s="105"/>
      <c r="P598" s="103"/>
      <c r="Q598" s="107"/>
      <c r="R598" s="103"/>
      <c r="S598" s="107"/>
      <c r="T598" s="114"/>
      <c r="U598" s="95"/>
      <c r="V598" s="95"/>
      <c r="W598" s="95"/>
      <c r="X598" s="95"/>
      <c r="Y598" s="95"/>
    </row>
    <row r="599" spans="1:25" s="97" customFormat="1" x14ac:dyDescent="0.2">
      <c r="A599" s="103"/>
      <c r="B599" s="103"/>
      <c r="C599" s="103"/>
      <c r="D599" s="103"/>
      <c r="E599" s="104"/>
      <c r="F599" s="105"/>
      <c r="G599" s="105"/>
      <c r="H599" s="105"/>
      <c r="I599" s="105"/>
      <c r="J599" s="105"/>
      <c r="K599" s="105"/>
      <c r="L599" s="103"/>
      <c r="M599" s="105"/>
      <c r="N599" s="105"/>
      <c r="O599" s="105"/>
      <c r="P599" s="103"/>
      <c r="Q599" s="107"/>
      <c r="R599" s="103"/>
      <c r="S599" s="107"/>
      <c r="T599" s="114"/>
      <c r="U599" s="95"/>
      <c r="V599" s="95"/>
      <c r="W599" s="95"/>
      <c r="X599" s="95"/>
      <c r="Y599" s="95"/>
    </row>
    <row r="600" spans="1:25" s="97" customFormat="1" x14ac:dyDescent="0.2">
      <c r="A600" s="103"/>
      <c r="B600" s="103"/>
      <c r="C600" s="103"/>
      <c r="D600" s="103"/>
      <c r="E600" s="104"/>
      <c r="F600" s="105"/>
      <c r="G600" s="105"/>
      <c r="H600" s="105"/>
      <c r="I600" s="105"/>
      <c r="J600" s="105"/>
      <c r="K600" s="105"/>
      <c r="L600" s="103"/>
      <c r="M600" s="105"/>
      <c r="N600" s="105"/>
      <c r="O600" s="105"/>
      <c r="P600" s="103"/>
      <c r="Q600" s="107"/>
      <c r="R600" s="103"/>
      <c r="S600" s="107"/>
      <c r="T600" s="114"/>
      <c r="U600" s="95"/>
      <c r="V600" s="95"/>
      <c r="W600" s="95"/>
      <c r="X600" s="95"/>
      <c r="Y600" s="95"/>
    </row>
    <row r="601" spans="1:25" s="97" customFormat="1" x14ac:dyDescent="0.2">
      <c r="A601" s="103"/>
      <c r="B601" s="103"/>
      <c r="C601" s="103"/>
      <c r="D601" s="103"/>
      <c r="E601" s="104"/>
      <c r="F601" s="105"/>
      <c r="G601" s="105"/>
      <c r="H601" s="105"/>
      <c r="I601" s="105"/>
      <c r="J601" s="105"/>
      <c r="K601" s="105"/>
      <c r="L601" s="103"/>
      <c r="M601" s="105"/>
      <c r="N601" s="105"/>
      <c r="O601" s="105"/>
      <c r="P601" s="103"/>
      <c r="Q601" s="107"/>
      <c r="R601" s="103"/>
      <c r="S601" s="107"/>
      <c r="T601" s="114"/>
      <c r="U601" s="95"/>
      <c r="V601" s="95"/>
      <c r="W601" s="95"/>
      <c r="X601" s="95"/>
      <c r="Y601" s="95"/>
    </row>
    <row r="602" spans="1:25" s="97" customFormat="1" x14ac:dyDescent="0.2">
      <c r="A602" s="103"/>
      <c r="B602" s="103"/>
      <c r="C602" s="103"/>
      <c r="D602" s="103"/>
      <c r="E602" s="104"/>
      <c r="F602" s="105"/>
      <c r="G602" s="105"/>
      <c r="H602" s="105"/>
      <c r="I602" s="105"/>
      <c r="J602" s="105"/>
      <c r="K602" s="105"/>
      <c r="L602" s="103"/>
      <c r="M602" s="105"/>
      <c r="N602" s="105"/>
      <c r="O602" s="105"/>
      <c r="P602" s="103"/>
      <c r="Q602" s="107"/>
      <c r="R602" s="103"/>
      <c r="S602" s="107"/>
      <c r="T602" s="114"/>
      <c r="U602" s="95"/>
      <c r="V602" s="95"/>
      <c r="W602" s="95"/>
      <c r="X602" s="95"/>
      <c r="Y602" s="95"/>
    </row>
    <row r="603" spans="1:25" s="97" customFormat="1" x14ac:dyDescent="0.2">
      <c r="A603" s="103"/>
      <c r="B603" s="103"/>
      <c r="C603" s="103"/>
      <c r="D603" s="103"/>
      <c r="E603" s="104"/>
      <c r="F603" s="105"/>
      <c r="G603" s="105"/>
      <c r="H603" s="105"/>
      <c r="I603" s="105"/>
      <c r="J603" s="105"/>
      <c r="K603" s="105"/>
      <c r="L603" s="103"/>
      <c r="M603" s="105"/>
      <c r="N603" s="105"/>
      <c r="O603" s="105"/>
      <c r="P603" s="103"/>
      <c r="Q603" s="107"/>
      <c r="R603" s="103"/>
      <c r="S603" s="107"/>
      <c r="T603" s="114"/>
      <c r="U603" s="95"/>
      <c r="V603" s="95"/>
      <c r="W603" s="95"/>
      <c r="X603" s="95"/>
      <c r="Y603" s="95"/>
    </row>
    <row r="604" spans="1:25" s="97" customFormat="1" x14ac:dyDescent="0.2">
      <c r="A604" s="103"/>
      <c r="B604" s="103"/>
      <c r="C604" s="103"/>
      <c r="D604" s="103"/>
      <c r="E604" s="104"/>
      <c r="F604" s="105"/>
      <c r="G604" s="105"/>
      <c r="H604" s="105"/>
      <c r="I604" s="105"/>
      <c r="J604" s="105"/>
      <c r="K604" s="105"/>
      <c r="L604" s="103"/>
      <c r="M604" s="105"/>
      <c r="N604" s="105"/>
      <c r="O604" s="105"/>
      <c r="P604" s="103"/>
      <c r="Q604" s="107"/>
      <c r="R604" s="103"/>
      <c r="S604" s="107"/>
      <c r="T604" s="114"/>
      <c r="U604" s="95"/>
      <c r="V604" s="95"/>
      <c r="W604" s="95"/>
      <c r="X604" s="95"/>
      <c r="Y604" s="95"/>
    </row>
    <row r="605" spans="1:25" s="97" customFormat="1" x14ac:dyDescent="0.2">
      <c r="A605" s="103"/>
      <c r="B605" s="103"/>
      <c r="C605" s="103"/>
      <c r="D605" s="103"/>
      <c r="E605" s="104"/>
      <c r="F605" s="105"/>
      <c r="G605" s="105"/>
      <c r="H605" s="105"/>
      <c r="I605" s="105"/>
      <c r="J605" s="105"/>
      <c r="K605" s="105"/>
      <c r="L605" s="103"/>
      <c r="M605" s="105"/>
      <c r="N605" s="105"/>
      <c r="O605" s="105"/>
      <c r="P605" s="103"/>
      <c r="Q605" s="107"/>
      <c r="R605" s="103"/>
      <c r="S605" s="107"/>
      <c r="T605" s="114"/>
      <c r="U605" s="95"/>
      <c r="V605" s="95"/>
      <c r="W605" s="95"/>
      <c r="X605" s="95"/>
      <c r="Y605" s="95"/>
    </row>
    <row r="606" spans="1:25" s="97" customFormat="1" x14ac:dyDescent="0.2">
      <c r="A606" s="103"/>
      <c r="B606" s="103"/>
      <c r="C606" s="103"/>
      <c r="D606" s="103"/>
      <c r="E606" s="104"/>
      <c r="F606" s="105"/>
      <c r="G606" s="105"/>
      <c r="H606" s="105"/>
      <c r="I606" s="105"/>
      <c r="J606" s="105"/>
      <c r="K606" s="105"/>
      <c r="L606" s="103"/>
      <c r="M606" s="105"/>
      <c r="N606" s="105"/>
      <c r="O606" s="105"/>
      <c r="P606" s="103"/>
      <c r="Q606" s="107"/>
      <c r="R606" s="103"/>
      <c r="S606" s="107"/>
      <c r="T606" s="114"/>
      <c r="U606" s="95"/>
      <c r="V606" s="95"/>
      <c r="W606" s="95"/>
      <c r="X606" s="95"/>
      <c r="Y606" s="95"/>
    </row>
    <row r="607" spans="1:25" s="97" customFormat="1" x14ac:dyDescent="0.2">
      <c r="A607" s="103"/>
      <c r="B607" s="103"/>
      <c r="C607" s="103"/>
      <c r="D607" s="103"/>
      <c r="E607" s="104"/>
      <c r="F607" s="105"/>
      <c r="G607" s="105"/>
      <c r="H607" s="105"/>
      <c r="I607" s="105"/>
      <c r="J607" s="105"/>
      <c r="K607" s="105"/>
      <c r="L607" s="103"/>
      <c r="M607" s="105"/>
      <c r="N607" s="105"/>
      <c r="O607" s="105"/>
      <c r="P607" s="103"/>
      <c r="Q607" s="107"/>
      <c r="R607" s="103"/>
      <c r="S607" s="107"/>
      <c r="T607" s="114"/>
      <c r="U607" s="95"/>
      <c r="V607" s="95"/>
      <c r="W607" s="95"/>
      <c r="X607" s="95"/>
      <c r="Y607" s="95"/>
    </row>
    <row r="608" spans="1:25" s="97" customFormat="1" x14ac:dyDescent="0.2">
      <c r="A608" s="103"/>
      <c r="B608" s="103"/>
      <c r="C608" s="103"/>
      <c r="D608" s="103"/>
      <c r="E608" s="104"/>
      <c r="F608" s="105"/>
      <c r="G608" s="105"/>
      <c r="H608" s="105"/>
      <c r="I608" s="105"/>
      <c r="J608" s="105"/>
      <c r="K608" s="105"/>
      <c r="L608" s="103"/>
      <c r="M608" s="105"/>
      <c r="N608" s="105"/>
      <c r="O608" s="105"/>
      <c r="P608" s="103"/>
      <c r="Q608" s="107"/>
      <c r="R608" s="103"/>
      <c r="S608" s="107"/>
      <c r="T608" s="114"/>
      <c r="U608" s="95"/>
      <c r="V608" s="95"/>
      <c r="W608" s="95"/>
      <c r="X608" s="95"/>
      <c r="Y608" s="95"/>
    </row>
    <row r="609" spans="1:25" s="97" customFormat="1" x14ac:dyDescent="0.2">
      <c r="A609" s="103"/>
      <c r="B609" s="103"/>
      <c r="C609" s="103"/>
      <c r="D609" s="103"/>
      <c r="E609" s="104"/>
      <c r="F609" s="105"/>
      <c r="G609" s="105"/>
      <c r="H609" s="105"/>
      <c r="I609" s="105"/>
      <c r="J609" s="105"/>
      <c r="K609" s="105"/>
      <c r="L609" s="103"/>
      <c r="M609" s="105"/>
      <c r="N609" s="105"/>
      <c r="O609" s="105"/>
      <c r="P609" s="103"/>
      <c r="Q609" s="107"/>
      <c r="R609" s="103"/>
      <c r="S609" s="107"/>
      <c r="T609" s="114"/>
      <c r="U609" s="95"/>
      <c r="V609" s="95"/>
      <c r="W609" s="95"/>
      <c r="X609" s="95"/>
      <c r="Y609" s="95"/>
    </row>
    <row r="610" spans="1:25" s="97" customFormat="1" x14ac:dyDescent="0.2">
      <c r="A610" s="103"/>
      <c r="B610" s="103"/>
      <c r="C610" s="103"/>
      <c r="D610" s="103"/>
      <c r="E610" s="104"/>
      <c r="F610" s="105"/>
      <c r="G610" s="105"/>
      <c r="H610" s="105"/>
      <c r="I610" s="105"/>
      <c r="J610" s="105"/>
      <c r="K610" s="105"/>
      <c r="L610" s="103"/>
      <c r="M610" s="105"/>
      <c r="N610" s="105"/>
      <c r="O610" s="105"/>
      <c r="P610" s="103"/>
      <c r="Q610" s="107"/>
      <c r="R610" s="103"/>
      <c r="S610" s="107"/>
      <c r="T610" s="114"/>
      <c r="U610" s="95"/>
      <c r="V610" s="95"/>
      <c r="W610" s="95"/>
      <c r="X610" s="95"/>
      <c r="Y610" s="95"/>
    </row>
    <row r="611" spans="1:25" s="97" customFormat="1" x14ac:dyDescent="0.2">
      <c r="A611" s="103"/>
      <c r="B611" s="103"/>
      <c r="C611" s="103"/>
      <c r="D611" s="103"/>
      <c r="E611" s="104"/>
      <c r="F611" s="105"/>
      <c r="G611" s="105"/>
      <c r="H611" s="105"/>
      <c r="I611" s="105"/>
      <c r="J611" s="105"/>
      <c r="K611" s="105"/>
      <c r="L611" s="103"/>
      <c r="M611" s="105"/>
      <c r="N611" s="105"/>
      <c r="O611" s="105"/>
      <c r="P611" s="103"/>
      <c r="Q611" s="107"/>
      <c r="R611" s="103"/>
      <c r="S611" s="107"/>
      <c r="T611" s="114"/>
      <c r="U611" s="95"/>
      <c r="V611" s="95"/>
      <c r="W611" s="95"/>
      <c r="X611" s="95"/>
      <c r="Y611" s="95"/>
    </row>
    <row r="612" spans="1:25" s="97" customFormat="1" x14ac:dyDescent="0.2">
      <c r="A612" s="103"/>
      <c r="B612" s="103"/>
      <c r="C612" s="103"/>
      <c r="D612" s="103"/>
      <c r="E612" s="104"/>
      <c r="F612" s="105"/>
      <c r="G612" s="105"/>
      <c r="H612" s="105"/>
      <c r="I612" s="105"/>
      <c r="J612" s="105"/>
      <c r="K612" s="105"/>
      <c r="L612" s="103"/>
      <c r="M612" s="105"/>
      <c r="N612" s="105"/>
      <c r="O612" s="105"/>
      <c r="P612" s="103"/>
      <c r="Q612" s="107"/>
      <c r="R612" s="103"/>
      <c r="S612" s="107"/>
      <c r="T612" s="114"/>
      <c r="U612" s="95"/>
      <c r="V612" s="95"/>
      <c r="W612" s="95"/>
      <c r="X612" s="95"/>
      <c r="Y612" s="95"/>
    </row>
    <row r="613" spans="1:25" s="97" customFormat="1" x14ac:dyDescent="0.2">
      <c r="A613" s="103"/>
      <c r="B613" s="103"/>
      <c r="C613" s="103"/>
      <c r="D613" s="103"/>
      <c r="E613" s="104"/>
      <c r="F613" s="105"/>
      <c r="G613" s="105"/>
      <c r="H613" s="105"/>
      <c r="I613" s="105"/>
      <c r="J613" s="105"/>
      <c r="K613" s="105"/>
      <c r="L613" s="103"/>
      <c r="M613" s="105"/>
      <c r="N613" s="105"/>
      <c r="O613" s="105"/>
      <c r="P613" s="103"/>
      <c r="Q613" s="107"/>
      <c r="R613" s="103"/>
      <c r="S613" s="107"/>
      <c r="T613" s="114"/>
      <c r="U613" s="95"/>
      <c r="V613" s="95"/>
      <c r="W613" s="95"/>
      <c r="X613" s="95"/>
      <c r="Y613" s="95"/>
    </row>
    <row r="614" spans="1:25" s="97" customFormat="1" x14ac:dyDescent="0.2">
      <c r="A614" s="103"/>
      <c r="B614" s="103"/>
      <c r="C614" s="103"/>
      <c r="D614" s="103"/>
      <c r="E614" s="104"/>
      <c r="F614" s="105"/>
      <c r="G614" s="105"/>
      <c r="H614" s="105"/>
      <c r="I614" s="105"/>
      <c r="J614" s="105"/>
      <c r="K614" s="105"/>
      <c r="L614" s="103"/>
      <c r="M614" s="105"/>
      <c r="N614" s="105"/>
      <c r="O614" s="105"/>
      <c r="P614" s="103"/>
      <c r="Q614" s="107"/>
      <c r="R614" s="103"/>
      <c r="S614" s="107"/>
      <c r="T614" s="114"/>
      <c r="U614" s="95"/>
      <c r="V614" s="95"/>
      <c r="W614" s="95"/>
      <c r="X614" s="95"/>
      <c r="Y614" s="95"/>
    </row>
    <row r="615" spans="1:25" s="97" customFormat="1" x14ac:dyDescent="0.2">
      <c r="A615" s="103"/>
      <c r="B615" s="103"/>
      <c r="C615" s="103"/>
      <c r="D615" s="103"/>
      <c r="E615" s="104"/>
      <c r="F615" s="105"/>
      <c r="G615" s="105"/>
      <c r="H615" s="105"/>
      <c r="I615" s="105"/>
      <c r="J615" s="105"/>
      <c r="K615" s="105"/>
      <c r="L615" s="103"/>
      <c r="M615" s="105"/>
      <c r="N615" s="105"/>
      <c r="O615" s="105"/>
      <c r="P615" s="103"/>
      <c r="Q615" s="107"/>
      <c r="R615" s="103"/>
      <c r="S615" s="107"/>
      <c r="T615" s="114"/>
      <c r="U615" s="95"/>
      <c r="V615" s="95"/>
      <c r="W615" s="95"/>
      <c r="X615" s="95"/>
      <c r="Y615" s="95"/>
    </row>
    <row r="616" spans="1:25" s="97" customFormat="1" x14ac:dyDescent="0.2">
      <c r="A616" s="103"/>
      <c r="B616" s="103"/>
      <c r="C616" s="103"/>
      <c r="D616" s="103"/>
      <c r="E616" s="104"/>
      <c r="F616" s="105"/>
      <c r="G616" s="105"/>
      <c r="H616" s="105"/>
      <c r="I616" s="105"/>
      <c r="J616" s="105"/>
      <c r="K616" s="105"/>
      <c r="L616" s="103"/>
      <c r="M616" s="105"/>
      <c r="N616" s="105"/>
      <c r="O616" s="105"/>
      <c r="P616" s="103"/>
      <c r="Q616" s="107"/>
      <c r="R616" s="103"/>
      <c r="S616" s="107"/>
      <c r="T616" s="114"/>
      <c r="U616" s="95"/>
      <c r="V616" s="95"/>
      <c r="W616" s="95"/>
      <c r="X616" s="95"/>
      <c r="Y616" s="95"/>
    </row>
    <row r="617" spans="1:25" s="97" customFormat="1" x14ac:dyDescent="0.2">
      <c r="A617" s="103"/>
      <c r="B617" s="103"/>
      <c r="C617" s="103"/>
      <c r="D617" s="103"/>
      <c r="E617" s="104"/>
      <c r="F617" s="105"/>
      <c r="G617" s="105"/>
      <c r="H617" s="105"/>
      <c r="I617" s="105"/>
      <c r="J617" s="105"/>
      <c r="K617" s="105"/>
      <c r="L617" s="103"/>
      <c r="M617" s="105"/>
      <c r="N617" s="105"/>
      <c r="O617" s="105"/>
      <c r="P617" s="103"/>
      <c r="Q617" s="107"/>
      <c r="R617" s="103"/>
      <c r="S617" s="107"/>
      <c r="T617" s="114"/>
      <c r="U617" s="95"/>
      <c r="V617" s="95"/>
      <c r="W617" s="95"/>
      <c r="X617" s="95"/>
      <c r="Y617" s="95"/>
    </row>
    <row r="618" spans="1:25" s="97" customFormat="1" x14ac:dyDescent="0.2">
      <c r="A618" s="103"/>
      <c r="B618" s="103"/>
      <c r="C618" s="103"/>
      <c r="D618" s="103"/>
      <c r="E618" s="104"/>
      <c r="F618" s="105"/>
      <c r="G618" s="105"/>
      <c r="H618" s="105"/>
      <c r="I618" s="105"/>
      <c r="J618" s="105"/>
      <c r="K618" s="105"/>
      <c r="L618" s="103"/>
      <c r="M618" s="105"/>
      <c r="N618" s="105"/>
      <c r="O618" s="105"/>
      <c r="P618" s="103"/>
      <c r="Q618" s="107"/>
      <c r="R618" s="103"/>
      <c r="S618" s="107"/>
      <c r="T618" s="114"/>
      <c r="U618" s="95"/>
      <c r="V618" s="95"/>
      <c r="W618" s="95"/>
      <c r="X618" s="95"/>
      <c r="Y618" s="95"/>
    </row>
    <row r="619" spans="1:25" s="97" customFormat="1" x14ac:dyDescent="0.2">
      <c r="A619" s="103"/>
      <c r="B619" s="103"/>
      <c r="C619" s="103"/>
      <c r="D619" s="103"/>
      <c r="E619" s="104"/>
      <c r="F619" s="105"/>
      <c r="G619" s="105"/>
      <c r="H619" s="105"/>
      <c r="I619" s="105"/>
      <c r="J619" s="105"/>
      <c r="K619" s="105"/>
      <c r="L619" s="103"/>
      <c r="M619" s="105"/>
      <c r="N619" s="105"/>
      <c r="O619" s="105"/>
      <c r="P619" s="103"/>
      <c r="Q619" s="107"/>
      <c r="R619" s="103"/>
      <c r="S619" s="107"/>
      <c r="T619" s="114"/>
      <c r="U619" s="95"/>
      <c r="V619" s="95"/>
      <c r="W619" s="95"/>
      <c r="X619" s="95"/>
      <c r="Y619" s="95"/>
    </row>
    <row r="620" spans="1:25" s="97" customFormat="1" x14ac:dyDescent="0.2">
      <c r="A620" s="103"/>
      <c r="B620" s="103"/>
      <c r="C620" s="103"/>
      <c r="D620" s="103"/>
      <c r="E620" s="104"/>
      <c r="F620" s="105"/>
      <c r="G620" s="105"/>
      <c r="H620" s="105"/>
      <c r="I620" s="105"/>
      <c r="J620" s="105"/>
      <c r="K620" s="105"/>
      <c r="L620" s="103"/>
      <c r="M620" s="105"/>
      <c r="N620" s="105"/>
      <c r="O620" s="105"/>
      <c r="P620" s="103"/>
      <c r="Q620" s="107"/>
      <c r="R620" s="103"/>
      <c r="S620" s="107"/>
      <c r="T620" s="114"/>
      <c r="U620" s="95"/>
      <c r="V620" s="95"/>
      <c r="W620" s="95"/>
      <c r="X620" s="95"/>
      <c r="Y620" s="95"/>
    </row>
    <row r="621" spans="1:25" s="97" customFormat="1" x14ac:dyDescent="0.2">
      <c r="A621" s="103"/>
      <c r="B621" s="103"/>
      <c r="C621" s="103"/>
      <c r="D621" s="103"/>
      <c r="E621" s="104"/>
      <c r="F621" s="105"/>
      <c r="G621" s="105"/>
      <c r="H621" s="105"/>
      <c r="I621" s="105"/>
      <c r="J621" s="105"/>
      <c r="K621" s="105"/>
      <c r="L621" s="103"/>
      <c r="M621" s="105"/>
      <c r="N621" s="105"/>
      <c r="O621" s="105"/>
      <c r="P621" s="103"/>
      <c r="Q621" s="107"/>
      <c r="R621" s="103"/>
      <c r="S621" s="107"/>
      <c r="T621" s="114"/>
      <c r="U621" s="95"/>
      <c r="V621" s="95"/>
      <c r="W621" s="95"/>
      <c r="X621" s="95"/>
      <c r="Y621" s="95"/>
    </row>
    <row r="622" spans="1:25" s="97" customFormat="1" x14ac:dyDescent="0.2">
      <c r="A622" s="103"/>
      <c r="B622" s="103"/>
      <c r="C622" s="103"/>
      <c r="D622" s="103"/>
      <c r="E622" s="104"/>
      <c r="F622" s="105"/>
      <c r="G622" s="105"/>
      <c r="H622" s="105"/>
      <c r="I622" s="105"/>
      <c r="J622" s="105"/>
      <c r="K622" s="105"/>
      <c r="L622" s="103"/>
      <c r="M622" s="105"/>
      <c r="N622" s="105"/>
      <c r="O622" s="105"/>
      <c r="P622" s="103"/>
      <c r="Q622" s="107"/>
      <c r="R622" s="103"/>
      <c r="S622" s="107"/>
      <c r="T622" s="114"/>
      <c r="U622" s="95"/>
      <c r="V622" s="95"/>
      <c r="W622" s="95"/>
      <c r="X622" s="95"/>
      <c r="Y622" s="95"/>
    </row>
    <row r="623" spans="1:25" s="97" customFormat="1" x14ac:dyDescent="0.2">
      <c r="A623" s="103"/>
      <c r="B623" s="103"/>
      <c r="C623" s="103"/>
      <c r="D623" s="103"/>
      <c r="E623" s="104"/>
      <c r="F623" s="105"/>
      <c r="G623" s="105"/>
      <c r="H623" s="105"/>
      <c r="I623" s="105"/>
      <c r="J623" s="105"/>
      <c r="K623" s="105"/>
      <c r="L623" s="103"/>
      <c r="M623" s="105"/>
      <c r="N623" s="105"/>
      <c r="O623" s="105"/>
      <c r="P623" s="103"/>
      <c r="Q623" s="107"/>
      <c r="R623" s="103"/>
      <c r="S623" s="107"/>
      <c r="T623" s="114"/>
      <c r="U623" s="95"/>
      <c r="V623" s="95"/>
      <c r="W623" s="95"/>
      <c r="X623" s="95"/>
      <c r="Y623" s="95"/>
    </row>
    <row r="624" spans="1:25" s="97" customFormat="1" x14ac:dyDescent="0.2">
      <c r="A624" s="103"/>
      <c r="B624" s="103"/>
      <c r="C624" s="103"/>
      <c r="D624" s="103"/>
      <c r="E624" s="104"/>
      <c r="F624" s="105"/>
      <c r="G624" s="105"/>
      <c r="H624" s="105"/>
      <c r="I624" s="105"/>
      <c r="J624" s="105"/>
      <c r="K624" s="105"/>
      <c r="L624" s="103"/>
      <c r="M624" s="105"/>
      <c r="N624" s="105"/>
      <c r="O624" s="105"/>
      <c r="P624" s="103"/>
      <c r="Q624" s="107"/>
      <c r="R624" s="103"/>
      <c r="S624" s="107"/>
      <c r="T624" s="114"/>
      <c r="U624" s="95"/>
      <c r="V624" s="95"/>
      <c r="W624" s="95"/>
      <c r="X624" s="95"/>
      <c r="Y624" s="95"/>
    </row>
    <row r="625" spans="1:25" s="97" customFormat="1" x14ac:dyDescent="0.2">
      <c r="A625" s="103"/>
      <c r="B625" s="103"/>
      <c r="C625" s="103"/>
      <c r="D625" s="103"/>
      <c r="E625" s="104"/>
      <c r="F625" s="105"/>
      <c r="G625" s="105"/>
      <c r="H625" s="105"/>
      <c r="I625" s="105"/>
      <c r="J625" s="105"/>
      <c r="K625" s="105"/>
      <c r="L625" s="103"/>
      <c r="M625" s="105"/>
      <c r="N625" s="105"/>
      <c r="O625" s="105"/>
      <c r="P625" s="103"/>
      <c r="Q625" s="107"/>
      <c r="R625" s="103"/>
      <c r="S625" s="107"/>
      <c r="T625" s="114"/>
      <c r="U625" s="95"/>
      <c r="V625" s="95"/>
      <c r="W625" s="95"/>
      <c r="X625" s="95"/>
      <c r="Y625" s="95"/>
    </row>
    <row r="626" spans="1:25" s="97" customFormat="1" x14ac:dyDescent="0.2">
      <c r="A626" s="103"/>
      <c r="B626" s="103"/>
      <c r="C626" s="103"/>
      <c r="D626" s="103"/>
      <c r="E626" s="104"/>
      <c r="F626" s="105"/>
      <c r="G626" s="105"/>
      <c r="H626" s="105"/>
      <c r="I626" s="105"/>
      <c r="J626" s="105"/>
      <c r="K626" s="105"/>
      <c r="L626" s="103"/>
      <c r="M626" s="105"/>
      <c r="N626" s="105"/>
      <c r="O626" s="105"/>
      <c r="P626" s="103"/>
      <c r="Q626" s="107"/>
      <c r="R626" s="103"/>
      <c r="S626" s="107"/>
      <c r="T626" s="114"/>
      <c r="U626" s="95"/>
      <c r="V626" s="95"/>
      <c r="W626" s="95"/>
      <c r="X626" s="95"/>
      <c r="Y626" s="95"/>
    </row>
    <row r="627" spans="1:25" s="97" customFormat="1" x14ac:dyDescent="0.2">
      <c r="A627" s="103"/>
      <c r="B627" s="103"/>
      <c r="C627" s="103"/>
      <c r="D627" s="103"/>
      <c r="E627" s="104"/>
      <c r="F627" s="105"/>
      <c r="G627" s="105"/>
      <c r="H627" s="105"/>
      <c r="I627" s="105"/>
      <c r="J627" s="105"/>
      <c r="K627" s="105"/>
      <c r="L627" s="103"/>
      <c r="M627" s="105"/>
      <c r="N627" s="105"/>
      <c r="O627" s="105"/>
      <c r="P627" s="103"/>
      <c r="Q627" s="107"/>
      <c r="R627" s="103"/>
      <c r="S627" s="107"/>
      <c r="T627" s="114"/>
      <c r="U627" s="95"/>
      <c r="V627" s="95"/>
      <c r="W627" s="95"/>
      <c r="X627" s="95"/>
      <c r="Y627" s="95"/>
    </row>
    <row r="628" spans="1:25" s="97" customFormat="1" x14ac:dyDescent="0.2">
      <c r="A628" s="103"/>
      <c r="B628" s="103"/>
      <c r="C628" s="103"/>
      <c r="D628" s="103"/>
      <c r="E628" s="104"/>
      <c r="F628" s="105"/>
      <c r="G628" s="105"/>
      <c r="H628" s="105"/>
      <c r="I628" s="105"/>
      <c r="J628" s="105"/>
      <c r="K628" s="105"/>
      <c r="L628" s="103"/>
      <c r="M628" s="105"/>
      <c r="N628" s="105"/>
      <c r="O628" s="105"/>
      <c r="P628" s="103"/>
      <c r="Q628" s="107"/>
      <c r="R628" s="103"/>
      <c r="S628" s="107"/>
      <c r="T628" s="114"/>
      <c r="U628" s="95"/>
      <c r="V628" s="95"/>
      <c r="W628" s="95"/>
      <c r="X628" s="95"/>
      <c r="Y628" s="95"/>
    </row>
    <row r="629" spans="1:25" s="97" customFormat="1" x14ac:dyDescent="0.2">
      <c r="A629" s="103"/>
      <c r="B629" s="103"/>
      <c r="C629" s="103"/>
      <c r="D629" s="103"/>
      <c r="E629" s="104"/>
      <c r="F629" s="105"/>
      <c r="G629" s="105"/>
      <c r="H629" s="105"/>
      <c r="I629" s="105"/>
      <c r="J629" s="105"/>
      <c r="K629" s="105"/>
      <c r="L629" s="103"/>
      <c r="M629" s="105"/>
      <c r="N629" s="105"/>
      <c r="O629" s="105"/>
      <c r="P629" s="103"/>
      <c r="Q629" s="107"/>
      <c r="R629" s="103"/>
      <c r="S629" s="107"/>
      <c r="T629" s="114"/>
      <c r="U629" s="95"/>
      <c r="V629" s="95"/>
      <c r="W629" s="95"/>
      <c r="X629" s="95"/>
      <c r="Y629" s="95"/>
    </row>
    <row r="630" spans="1:25" s="97" customFormat="1" x14ac:dyDescent="0.2">
      <c r="A630" s="103"/>
      <c r="B630" s="103"/>
      <c r="C630" s="103"/>
      <c r="D630" s="103"/>
      <c r="E630" s="104"/>
      <c r="F630" s="105"/>
      <c r="G630" s="105"/>
      <c r="H630" s="105"/>
      <c r="I630" s="105"/>
      <c r="J630" s="105"/>
      <c r="K630" s="105"/>
      <c r="L630" s="103"/>
      <c r="M630" s="105"/>
      <c r="N630" s="105"/>
      <c r="O630" s="105"/>
      <c r="P630" s="103"/>
      <c r="Q630" s="107"/>
      <c r="R630" s="103"/>
      <c r="S630" s="107"/>
      <c r="T630" s="114"/>
      <c r="U630" s="95"/>
      <c r="V630" s="95"/>
      <c r="W630" s="95"/>
      <c r="X630" s="95"/>
      <c r="Y630" s="95"/>
    </row>
    <row r="631" spans="1:25" s="97" customFormat="1" x14ac:dyDescent="0.2">
      <c r="A631" s="103"/>
      <c r="B631" s="103"/>
      <c r="C631" s="103"/>
      <c r="D631" s="103"/>
      <c r="E631" s="104"/>
      <c r="F631" s="105"/>
      <c r="G631" s="105"/>
      <c r="H631" s="105"/>
      <c r="I631" s="105"/>
      <c r="J631" s="105"/>
      <c r="K631" s="105"/>
      <c r="L631" s="103"/>
      <c r="M631" s="105"/>
      <c r="N631" s="105"/>
      <c r="O631" s="105"/>
      <c r="P631" s="103"/>
      <c r="Q631" s="107"/>
      <c r="R631" s="103"/>
      <c r="S631" s="107"/>
      <c r="T631" s="114"/>
      <c r="U631" s="95"/>
      <c r="V631" s="95"/>
      <c r="W631" s="95"/>
      <c r="X631" s="95"/>
      <c r="Y631" s="95"/>
    </row>
    <row r="632" spans="1:25" s="97" customFormat="1" x14ac:dyDescent="0.2">
      <c r="A632" s="103"/>
      <c r="B632" s="103"/>
      <c r="C632" s="103"/>
      <c r="D632" s="103"/>
      <c r="E632" s="104"/>
      <c r="F632" s="105"/>
      <c r="G632" s="105"/>
      <c r="H632" s="105"/>
      <c r="I632" s="105"/>
      <c r="J632" s="105"/>
      <c r="K632" s="105"/>
      <c r="L632" s="103"/>
      <c r="M632" s="105"/>
      <c r="N632" s="105"/>
      <c r="O632" s="105"/>
      <c r="P632" s="103"/>
      <c r="Q632" s="107"/>
      <c r="R632" s="103"/>
      <c r="S632" s="107"/>
      <c r="T632" s="114"/>
      <c r="U632" s="95"/>
      <c r="V632" s="95"/>
      <c r="W632" s="95"/>
      <c r="X632" s="95"/>
      <c r="Y632" s="95"/>
    </row>
    <row r="633" spans="1:25" s="97" customFormat="1" x14ac:dyDescent="0.2">
      <c r="A633" s="103"/>
      <c r="B633" s="103"/>
      <c r="C633" s="103"/>
      <c r="D633" s="103"/>
      <c r="E633" s="104"/>
      <c r="F633" s="105"/>
      <c r="G633" s="105"/>
      <c r="H633" s="105"/>
      <c r="I633" s="105"/>
      <c r="J633" s="105"/>
      <c r="K633" s="105"/>
      <c r="L633" s="103"/>
      <c r="M633" s="105"/>
      <c r="N633" s="105"/>
      <c r="O633" s="105"/>
      <c r="P633" s="103"/>
      <c r="Q633" s="107"/>
      <c r="R633" s="103"/>
      <c r="S633" s="107"/>
      <c r="T633" s="114"/>
      <c r="U633" s="95"/>
      <c r="V633" s="95"/>
      <c r="W633" s="95"/>
      <c r="X633" s="95"/>
      <c r="Y633" s="95"/>
    </row>
    <row r="634" spans="1:25" s="97" customFormat="1" x14ac:dyDescent="0.2">
      <c r="A634" s="103"/>
      <c r="B634" s="103"/>
      <c r="C634" s="103"/>
      <c r="D634" s="103"/>
      <c r="E634" s="104"/>
      <c r="F634" s="105"/>
      <c r="G634" s="105"/>
      <c r="H634" s="105"/>
      <c r="I634" s="105"/>
      <c r="J634" s="105"/>
      <c r="K634" s="105"/>
      <c r="L634" s="103"/>
      <c r="M634" s="105"/>
      <c r="N634" s="105"/>
      <c r="O634" s="105"/>
      <c r="P634" s="103"/>
      <c r="Q634" s="107"/>
      <c r="R634" s="103"/>
      <c r="S634" s="107"/>
      <c r="T634" s="114"/>
      <c r="U634" s="95"/>
      <c r="V634" s="95"/>
      <c r="W634" s="95"/>
      <c r="X634" s="95"/>
      <c r="Y634" s="95"/>
    </row>
    <row r="635" spans="1:25" s="97" customFormat="1" x14ac:dyDescent="0.2">
      <c r="A635" s="103"/>
      <c r="B635" s="103"/>
      <c r="C635" s="103"/>
      <c r="D635" s="103"/>
      <c r="E635" s="104"/>
      <c r="F635" s="105"/>
      <c r="G635" s="105"/>
      <c r="H635" s="105"/>
      <c r="I635" s="105"/>
      <c r="J635" s="105"/>
      <c r="K635" s="105"/>
      <c r="L635" s="103"/>
      <c r="M635" s="105"/>
      <c r="N635" s="105"/>
      <c r="O635" s="105"/>
      <c r="P635" s="103"/>
      <c r="Q635" s="107"/>
      <c r="R635" s="103"/>
      <c r="S635" s="107"/>
      <c r="T635" s="114"/>
      <c r="U635" s="95"/>
      <c r="V635" s="95"/>
      <c r="W635" s="95"/>
      <c r="X635" s="95"/>
      <c r="Y635" s="95"/>
    </row>
    <row r="636" spans="1:25" s="97" customFormat="1" x14ac:dyDescent="0.2">
      <c r="A636" s="103"/>
      <c r="B636" s="103"/>
      <c r="C636" s="103"/>
      <c r="D636" s="103"/>
      <c r="E636" s="104"/>
      <c r="F636" s="105"/>
      <c r="G636" s="105"/>
      <c r="H636" s="105"/>
      <c r="I636" s="105"/>
      <c r="J636" s="105"/>
      <c r="K636" s="105"/>
      <c r="L636" s="103"/>
      <c r="M636" s="105"/>
      <c r="N636" s="105"/>
      <c r="O636" s="105"/>
      <c r="P636" s="103"/>
      <c r="Q636" s="107"/>
      <c r="R636" s="103"/>
      <c r="S636" s="107"/>
      <c r="T636" s="114"/>
      <c r="U636" s="95"/>
      <c r="V636" s="95"/>
      <c r="W636" s="95"/>
      <c r="X636" s="95"/>
      <c r="Y636" s="95"/>
    </row>
    <row r="637" spans="1:25" s="97" customFormat="1" x14ac:dyDescent="0.2">
      <c r="A637" s="103"/>
      <c r="B637" s="103"/>
      <c r="C637" s="103"/>
      <c r="D637" s="103"/>
      <c r="E637" s="104"/>
      <c r="F637" s="105"/>
      <c r="G637" s="105"/>
      <c r="H637" s="105"/>
      <c r="I637" s="105"/>
      <c r="J637" s="105"/>
      <c r="K637" s="105"/>
      <c r="L637" s="103"/>
      <c r="M637" s="105"/>
      <c r="N637" s="105"/>
      <c r="O637" s="105"/>
      <c r="P637" s="103"/>
      <c r="Q637" s="107"/>
      <c r="R637" s="103"/>
      <c r="S637" s="107"/>
      <c r="T637" s="114"/>
      <c r="U637" s="95"/>
      <c r="V637" s="95"/>
      <c r="W637" s="95"/>
      <c r="X637" s="95"/>
      <c r="Y637" s="95"/>
    </row>
    <row r="638" spans="1:25" s="97" customFormat="1" x14ac:dyDescent="0.2">
      <c r="A638" s="103"/>
      <c r="B638" s="103"/>
      <c r="C638" s="103"/>
      <c r="D638" s="103"/>
      <c r="E638" s="104"/>
      <c r="F638" s="105"/>
      <c r="G638" s="105"/>
      <c r="H638" s="105"/>
      <c r="I638" s="105"/>
      <c r="J638" s="105"/>
      <c r="K638" s="105"/>
      <c r="L638" s="103"/>
      <c r="M638" s="105"/>
      <c r="N638" s="105"/>
      <c r="O638" s="105"/>
      <c r="P638" s="103"/>
      <c r="Q638" s="107"/>
      <c r="R638" s="103"/>
      <c r="S638" s="107"/>
      <c r="T638" s="114"/>
      <c r="U638" s="95"/>
      <c r="V638" s="95"/>
      <c r="W638" s="95"/>
      <c r="X638" s="95"/>
      <c r="Y638" s="95"/>
    </row>
    <row r="639" spans="1:25" s="97" customFormat="1" x14ac:dyDescent="0.2">
      <c r="A639" s="103"/>
      <c r="B639" s="103"/>
      <c r="C639" s="103"/>
      <c r="D639" s="103"/>
      <c r="E639" s="104"/>
      <c r="F639" s="105"/>
      <c r="G639" s="105"/>
      <c r="H639" s="105"/>
      <c r="I639" s="105"/>
      <c r="J639" s="105"/>
      <c r="K639" s="105"/>
      <c r="L639" s="103"/>
      <c r="M639" s="105"/>
      <c r="N639" s="105"/>
      <c r="O639" s="105"/>
      <c r="P639" s="103"/>
      <c r="Q639" s="107"/>
      <c r="R639" s="103"/>
      <c r="S639" s="107"/>
      <c r="T639" s="114"/>
      <c r="U639" s="95"/>
      <c r="V639" s="95"/>
      <c r="W639" s="95"/>
      <c r="X639" s="95"/>
      <c r="Y639" s="95"/>
    </row>
    <row r="640" spans="1:25" s="97" customFormat="1" x14ac:dyDescent="0.2">
      <c r="A640" s="103"/>
      <c r="B640" s="103"/>
      <c r="C640" s="103"/>
      <c r="D640" s="103"/>
      <c r="E640" s="104"/>
      <c r="F640" s="105"/>
      <c r="G640" s="105"/>
      <c r="H640" s="105"/>
      <c r="I640" s="105"/>
      <c r="J640" s="105"/>
      <c r="K640" s="105"/>
      <c r="L640" s="103"/>
      <c r="M640" s="105"/>
      <c r="N640" s="105"/>
      <c r="O640" s="105"/>
      <c r="P640" s="103"/>
      <c r="Q640" s="107"/>
      <c r="R640" s="103"/>
      <c r="S640" s="107"/>
      <c r="T640" s="114"/>
      <c r="U640" s="95"/>
      <c r="V640" s="95"/>
      <c r="W640" s="95"/>
      <c r="X640" s="95"/>
      <c r="Y640" s="95"/>
    </row>
    <row r="641" spans="1:25" s="97" customFormat="1" x14ac:dyDescent="0.2">
      <c r="A641" s="103"/>
      <c r="B641" s="103"/>
      <c r="C641" s="103"/>
      <c r="D641" s="103"/>
      <c r="E641" s="104"/>
      <c r="F641" s="105"/>
      <c r="G641" s="105"/>
      <c r="H641" s="105"/>
      <c r="I641" s="105"/>
      <c r="J641" s="105"/>
      <c r="K641" s="105"/>
      <c r="L641" s="103"/>
      <c r="M641" s="105"/>
      <c r="N641" s="105"/>
      <c r="O641" s="105"/>
      <c r="P641" s="103"/>
      <c r="Q641" s="107"/>
      <c r="R641" s="103"/>
      <c r="S641" s="107"/>
      <c r="T641" s="114"/>
      <c r="U641" s="95"/>
      <c r="V641" s="95"/>
      <c r="W641" s="95"/>
      <c r="X641" s="95"/>
      <c r="Y641" s="95"/>
    </row>
    <row r="642" spans="1:25" s="97" customFormat="1" x14ac:dyDescent="0.2">
      <c r="A642" s="103"/>
      <c r="B642" s="103"/>
      <c r="C642" s="103"/>
      <c r="D642" s="103"/>
      <c r="E642" s="104"/>
      <c r="F642" s="105"/>
      <c r="G642" s="105"/>
      <c r="H642" s="105"/>
      <c r="I642" s="105"/>
      <c r="J642" s="105"/>
      <c r="K642" s="105"/>
      <c r="L642" s="103"/>
      <c r="M642" s="105"/>
      <c r="N642" s="105"/>
      <c r="O642" s="105"/>
      <c r="P642" s="103"/>
      <c r="Q642" s="107"/>
      <c r="R642" s="103"/>
      <c r="S642" s="107"/>
      <c r="T642" s="114"/>
      <c r="U642" s="95"/>
      <c r="V642" s="95"/>
      <c r="W642" s="95"/>
      <c r="X642" s="95"/>
      <c r="Y642" s="95"/>
    </row>
    <row r="643" spans="1:25" s="97" customFormat="1" x14ac:dyDescent="0.2">
      <c r="A643" s="103"/>
      <c r="B643" s="103"/>
      <c r="C643" s="103"/>
      <c r="D643" s="103"/>
      <c r="E643" s="104"/>
      <c r="F643" s="105"/>
      <c r="G643" s="105"/>
      <c r="H643" s="105"/>
      <c r="I643" s="105"/>
      <c r="J643" s="105"/>
      <c r="K643" s="105"/>
      <c r="L643" s="103"/>
      <c r="M643" s="105"/>
      <c r="N643" s="105"/>
      <c r="O643" s="105"/>
      <c r="P643" s="103"/>
      <c r="Q643" s="107"/>
      <c r="R643" s="103"/>
      <c r="S643" s="107"/>
      <c r="T643" s="114"/>
      <c r="U643" s="95"/>
      <c r="V643" s="95"/>
      <c r="W643" s="95"/>
      <c r="X643" s="95"/>
      <c r="Y643" s="95"/>
    </row>
    <row r="644" spans="1:25" s="97" customFormat="1" x14ac:dyDescent="0.2">
      <c r="A644" s="103"/>
      <c r="B644" s="103"/>
      <c r="C644" s="103"/>
      <c r="D644" s="103"/>
      <c r="E644" s="104"/>
      <c r="F644" s="105"/>
      <c r="G644" s="105"/>
      <c r="H644" s="105"/>
      <c r="I644" s="105"/>
      <c r="J644" s="105"/>
      <c r="K644" s="105"/>
      <c r="L644" s="103"/>
      <c r="M644" s="105"/>
      <c r="N644" s="105"/>
      <c r="O644" s="105"/>
      <c r="P644" s="103"/>
      <c r="Q644" s="107"/>
      <c r="R644" s="103"/>
      <c r="S644" s="107"/>
      <c r="T644" s="114"/>
      <c r="U644" s="95"/>
      <c r="V644" s="95"/>
      <c r="W644" s="95"/>
      <c r="X644" s="95"/>
      <c r="Y644" s="95"/>
    </row>
    <row r="645" spans="1:25" s="97" customFormat="1" x14ac:dyDescent="0.2">
      <c r="A645" s="103"/>
      <c r="B645" s="103"/>
      <c r="C645" s="103"/>
      <c r="D645" s="103"/>
      <c r="E645" s="104"/>
      <c r="F645" s="105"/>
      <c r="G645" s="105"/>
      <c r="H645" s="105"/>
      <c r="I645" s="105"/>
      <c r="J645" s="105"/>
      <c r="K645" s="105"/>
      <c r="L645" s="103"/>
      <c r="M645" s="105"/>
      <c r="N645" s="105"/>
      <c r="O645" s="105"/>
      <c r="P645" s="103"/>
      <c r="Q645" s="107"/>
      <c r="R645" s="103"/>
      <c r="S645" s="107"/>
      <c r="T645" s="114"/>
      <c r="U645" s="95"/>
      <c r="V645" s="95"/>
      <c r="W645" s="95"/>
      <c r="X645" s="95"/>
      <c r="Y645" s="95"/>
    </row>
    <row r="646" spans="1:25" s="97" customFormat="1" x14ac:dyDescent="0.2">
      <c r="A646" s="103"/>
      <c r="B646" s="103"/>
      <c r="C646" s="103"/>
      <c r="D646" s="103"/>
      <c r="E646" s="104"/>
      <c r="F646" s="105"/>
      <c r="G646" s="105"/>
      <c r="H646" s="105"/>
      <c r="I646" s="105"/>
      <c r="J646" s="105"/>
      <c r="K646" s="105"/>
      <c r="L646" s="103"/>
      <c r="M646" s="105"/>
      <c r="N646" s="105"/>
      <c r="O646" s="105"/>
      <c r="P646" s="103"/>
      <c r="Q646" s="107"/>
      <c r="R646" s="103"/>
      <c r="S646" s="107"/>
      <c r="T646" s="114"/>
      <c r="U646" s="95"/>
      <c r="V646" s="95"/>
      <c r="W646" s="95"/>
      <c r="X646" s="95"/>
      <c r="Y646" s="95"/>
    </row>
    <row r="647" spans="1:25" s="97" customFormat="1" x14ac:dyDescent="0.2">
      <c r="A647" s="103"/>
      <c r="B647" s="103"/>
      <c r="C647" s="103"/>
      <c r="D647" s="103"/>
      <c r="E647" s="104"/>
      <c r="F647" s="105"/>
      <c r="G647" s="105"/>
      <c r="H647" s="105"/>
      <c r="I647" s="105"/>
      <c r="J647" s="105"/>
      <c r="K647" s="105"/>
      <c r="L647" s="103"/>
      <c r="M647" s="105"/>
      <c r="N647" s="105"/>
      <c r="O647" s="105"/>
      <c r="P647" s="103"/>
      <c r="Q647" s="107"/>
      <c r="R647" s="103"/>
      <c r="S647" s="107"/>
      <c r="T647" s="114"/>
      <c r="U647" s="95"/>
      <c r="V647" s="95"/>
      <c r="W647" s="95"/>
      <c r="X647" s="95"/>
      <c r="Y647" s="95"/>
    </row>
    <row r="648" spans="1:25" ht="21" customHeight="1" x14ac:dyDescent="0.2">
      <c r="T648" s="114"/>
    </row>
    <row r="649" spans="1:25" x14ac:dyDescent="0.2">
      <c r="T649" s="114"/>
    </row>
    <row r="651" spans="1:25" ht="7.5" customHeight="1" x14ac:dyDescent="0.2"/>
    <row r="654" spans="1:25" s="136" customFormat="1" x14ac:dyDescent="0.2">
      <c r="Q654" s="281"/>
      <c r="S654" s="113"/>
      <c r="T654" s="113"/>
    </row>
    <row r="655" spans="1:25" s="136" customFormat="1" x14ac:dyDescent="0.2">
      <c r="Q655" s="281"/>
      <c r="S655" s="113"/>
      <c r="T655" s="113"/>
    </row>
    <row r="656" spans="1:25" s="136" customFormat="1" x14ac:dyDescent="0.2">
      <c r="Q656" s="281"/>
      <c r="S656" s="113"/>
      <c r="T656" s="113"/>
    </row>
    <row r="657" spans="1:73" s="136" customFormat="1" x14ac:dyDescent="0.2">
      <c r="Q657" s="281"/>
      <c r="S657" s="113"/>
      <c r="T657" s="113"/>
    </row>
    <row r="658" spans="1:73" s="136" customFormat="1" x14ac:dyDescent="0.2">
      <c r="Q658" s="281"/>
      <c r="S658" s="113"/>
      <c r="T658" s="113"/>
    </row>
    <row r="659" spans="1:73" s="136" customFormat="1" x14ac:dyDescent="0.2">
      <c r="Q659" s="281"/>
      <c r="S659" s="113"/>
      <c r="T659" s="113"/>
    </row>
    <row r="660" spans="1:73" s="113" customFormat="1" ht="25.5" x14ac:dyDescent="0.2">
      <c r="A660" s="112" t="s">
        <v>111</v>
      </c>
      <c r="B660" s="112"/>
      <c r="C660" s="293"/>
      <c r="D660" s="112"/>
      <c r="E660" s="112" t="s">
        <v>107</v>
      </c>
      <c r="F660" s="112" t="s">
        <v>208</v>
      </c>
      <c r="G660" s="112"/>
      <c r="H660" s="112" t="s">
        <v>187</v>
      </c>
      <c r="I660" s="284"/>
      <c r="J660" s="112" t="s">
        <v>188</v>
      </c>
      <c r="K660" s="112" t="s">
        <v>364</v>
      </c>
      <c r="M660" s="113" t="s">
        <v>343</v>
      </c>
      <c r="O660" s="148"/>
      <c r="P660" s="112" t="s">
        <v>16</v>
      </c>
      <c r="Q660" s="281"/>
      <c r="U660" s="112" t="s">
        <v>212</v>
      </c>
      <c r="V660" s="137" t="s">
        <v>211</v>
      </c>
      <c r="W660" s="112" t="s">
        <v>295</v>
      </c>
      <c r="X660" s="112" t="s">
        <v>307</v>
      </c>
      <c r="Y660" s="112" t="s">
        <v>115</v>
      </c>
      <c r="Z660" s="112" t="s">
        <v>213</v>
      </c>
      <c r="AA660" s="334" t="s">
        <v>214</v>
      </c>
      <c r="AB660" s="334"/>
      <c r="AC660" s="334"/>
      <c r="AD660" s="334"/>
      <c r="AE660" s="334"/>
      <c r="AF660" s="334"/>
      <c r="AG660" s="334"/>
      <c r="AH660" s="334"/>
      <c r="AI660" s="334"/>
      <c r="AJ660" s="334"/>
      <c r="AK660" s="334"/>
      <c r="AL660" s="334"/>
      <c r="AM660" s="334"/>
      <c r="AN660" s="334"/>
      <c r="AO660" s="334"/>
      <c r="AP660" s="334"/>
      <c r="AQ660" s="334"/>
      <c r="AR660" s="334"/>
      <c r="AS660" s="334"/>
      <c r="AU660" s="334" t="s">
        <v>215</v>
      </c>
      <c r="AV660" s="334"/>
      <c r="AW660" s="334"/>
      <c r="AX660" s="334"/>
      <c r="AY660" s="334"/>
      <c r="AZ660" s="334"/>
      <c r="BA660" s="334"/>
      <c r="BB660" s="334"/>
      <c r="BC660" s="334"/>
      <c r="BD660" s="334"/>
      <c r="BF660" s="334" t="s">
        <v>216</v>
      </c>
      <c r="BG660" s="334"/>
      <c r="BH660" s="334"/>
      <c r="BI660" s="334"/>
      <c r="BJ660" s="334"/>
      <c r="BK660" s="334"/>
      <c r="BL660" s="334"/>
      <c r="BM660" s="334"/>
      <c r="BN660" s="334"/>
      <c r="BO660" s="137"/>
      <c r="BQ660" s="374" t="s">
        <v>349</v>
      </c>
      <c r="BR660" s="374"/>
      <c r="BS660" s="374"/>
      <c r="BT660" s="374"/>
      <c r="BU660" s="374"/>
    </row>
    <row r="661" spans="1:73" s="113" customFormat="1" ht="127.5" x14ac:dyDescent="0.2">
      <c r="A661" s="113" t="s">
        <v>107</v>
      </c>
      <c r="C661" s="289"/>
      <c r="E661" s="113" t="s">
        <v>121</v>
      </c>
      <c r="F661" s="113" t="s">
        <v>147</v>
      </c>
      <c r="H661" s="113" t="s">
        <v>188</v>
      </c>
      <c r="I661" s="281"/>
      <c r="J661" s="113" t="s">
        <v>27</v>
      </c>
      <c r="K661" s="113" t="s">
        <v>87</v>
      </c>
      <c r="L661" s="113" t="s">
        <v>248</v>
      </c>
      <c r="M661" s="112" t="s">
        <v>192</v>
      </c>
      <c r="O661" s="148"/>
      <c r="P661" s="113" t="s">
        <v>103</v>
      </c>
      <c r="Q661" s="281"/>
      <c r="U661" s="113" t="s">
        <v>345</v>
      </c>
      <c r="V661" s="113" t="s">
        <v>131</v>
      </c>
      <c r="W661" s="113" t="s">
        <v>296</v>
      </c>
      <c r="X661" s="138" t="s">
        <v>302</v>
      </c>
      <c r="Y661" s="113" t="s">
        <v>309</v>
      </c>
      <c r="Z661" s="113" t="s">
        <v>375</v>
      </c>
      <c r="AA661" s="112" t="str">
        <f>Y682</f>
        <v>RECTORÍA</v>
      </c>
      <c r="AB661" s="112" t="str">
        <f>Y680</f>
        <v>JURIDICA</v>
      </c>
      <c r="AC661" s="112" t="str">
        <f>+Y687</f>
        <v>VICERRECTORIA_ADMINISTRATIVA_FINANCIERA</v>
      </c>
      <c r="AD661" s="112" t="str">
        <f>+Y689</f>
        <v>VICERRECTORÍA_INVESTIGACIONES_INNOVACIÓN_Y_EXTENSIÓN</v>
      </c>
      <c r="AE661" s="112" t="str">
        <f>Y686</f>
        <v>VICERRECTORÍA_ACADÉMICA</v>
      </c>
      <c r="AF661" s="112" t="str">
        <f>+Y688</f>
        <v>VICERRECTORÍA_RESPONSABILIDAD_SOCIAL_Y_BIENESTAR_UNIVERSITARIO</v>
      </c>
      <c r="AG661" s="112" t="str">
        <f>Y681</f>
        <v>PLANEACIÓN</v>
      </c>
      <c r="AH661" s="112" t="str">
        <f>Y684</f>
        <v>RELACIONES_INTERNACIONALES</v>
      </c>
      <c r="AI661" s="112" t="str">
        <f>Y663</f>
        <v>CONTROL_INTERNO</v>
      </c>
      <c r="AJ661" s="112" t="str">
        <f>Y664</f>
        <v>CONTROL_DISCIPLINARIO_INTERNO</v>
      </c>
      <c r="AK661" s="112" t="str">
        <f>Y685</f>
        <v>SECRETARIA_GENERAL</v>
      </c>
      <c r="AL661" s="112" t="str">
        <f>Y679</f>
        <v>GESTIÓN_FINANCIERA</v>
      </c>
      <c r="AM661" s="112" t="str">
        <f>Y677</f>
        <v>GESTIÓN_DE_TECNOLOGÍAS_INFORMÁTICAS_Y_SISTEMAS_DE_INFORMACIÓN</v>
      </c>
      <c r="AN661" s="112" t="str">
        <f>Y676</f>
        <v>GESTIÓN_DEL_TALENTO_HUMANO</v>
      </c>
      <c r="AO661" s="112" t="str">
        <f>Y675</f>
        <v>GESTIÓN_DE_SERVICIOS_INSTITUCIONALES</v>
      </c>
      <c r="AP661" s="112" t="str">
        <f>Y683</f>
        <v>RECURSOS_INFORMÁTICOS_Y_EDUCATIVOS_CRIE</v>
      </c>
      <c r="AQ661" s="112" t="str">
        <f>Y661</f>
        <v>ADMISIONES_REGISTRO_Y_CONTROL_ACADÉMICO</v>
      </c>
      <c r="AR661" s="112" t="str">
        <f>Y662</f>
        <v>BIBLIOTECA_E_INFORMACIÓN_CIENTIFICA</v>
      </c>
      <c r="AS661" s="112" t="s">
        <v>271</v>
      </c>
      <c r="AU661" s="112" t="s">
        <v>146</v>
      </c>
      <c r="AV661" s="112" t="s">
        <v>145</v>
      </c>
      <c r="AW661" s="112" t="s">
        <v>142</v>
      </c>
      <c r="AX661" s="112" t="s">
        <v>143</v>
      </c>
      <c r="AY661" s="112" t="s">
        <v>144</v>
      </c>
      <c r="AZ661" s="112" t="s">
        <v>139</v>
      </c>
      <c r="BA661" s="112" t="s">
        <v>291</v>
      </c>
      <c r="BB661" s="112" t="s">
        <v>353</v>
      </c>
      <c r="BC661" s="112" t="s">
        <v>140</v>
      </c>
      <c r="BD661" s="112" t="s">
        <v>141</v>
      </c>
      <c r="BF661" s="112" t="s">
        <v>205</v>
      </c>
      <c r="BG661" s="112" t="s">
        <v>178</v>
      </c>
      <c r="BH661" s="112" t="s">
        <v>181</v>
      </c>
      <c r="BI661" s="112" t="s">
        <v>179</v>
      </c>
      <c r="BJ661" s="112" t="s">
        <v>177</v>
      </c>
      <c r="BK661" s="112" t="s">
        <v>186</v>
      </c>
      <c r="BL661" s="112"/>
      <c r="BN661" s="112"/>
      <c r="BQ661" s="113" t="s">
        <v>345</v>
      </c>
      <c r="BR661" s="113" t="s">
        <v>346</v>
      </c>
      <c r="BS661" s="113" t="s">
        <v>347</v>
      </c>
      <c r="BT661" s="113" t="s">
        <v>350</v>
      </c>
      <c r="BU661" s="113" t="s">
        <v>348</v>
      </c>
    </row>
    <row r="662" spans="1:73" s="113" customFormat="1" ht="76.5" x14ac:dyDescent="0.2">
      <c r="A662" s="113" t="s">
        <v>112</v>
      </c>
      <c r="C662" s="289"/>
      <c r="E662" s="113" t="s">
        <v>108</v>
      </c>
      <c r="F662" s="139" t="s">
        <v>148</v>
      </c>
      <c r="G662" s="139"/>
      <c r="H662" s="113" t="s">
        <v>189</v>
      </c>
      <c r="I662" s="281"/>
      <c r="J662" s="113" t="s">
        <v>26</v>
      </c>
      <c r="K662" s="113" t="s">
        <v>88</v>
      </c>
      <c r="L662" s="113" t="s">
        <v>249</v>
      </c>
      <c r="M662" s="112" t="s">
        <v>193</v>
      </c>
      <c r="O662" s="148"/>
      <c r="P662" s="113" t="s">
        <v>104</v>
      </c>
      <c r="Q662" s="281"/>
      <c r="U662" s="113" t="s">
        <v>346</v>
      </c>
      <c r="V662" s="113" t="s">
        <v>379</v>
      </c>
      <c r="W662" s="113" t="s">
        <v>297</v>
      </c>
      <c r="X662" s="138" t="s">
        <v>303</v>
      </c>
      <c r="Y662" s="113" t="s">
        <v>138</v>
      </c>
      <c r="Z662" s="113" t="s">
        <v>130</v>
      </c>
      <c r="AA662" s="113" t="s">
        <v>120</v>
      </c>
      <c r="AB662" s="113" t="s">
        <v>120</v>
      </c>
      <c r="AC662" s="113" t="s">
        <v>121</v>
      </c>
      <c r="AD662" s="113" t="s">
        <v>122</v>
      </c>
      <c r="AE662" s="113" t="s">
        <v>121</v>
      </c>
      <c r="AF662" s="113" t="s">
        <v>108</v>
      </c>
      <c r="AG662" s="113" t="s">
        <v>121</v>
      </c>
      <c r="AH662" s="113" t="s">
        <v>109</v>
      </c>
      <c r="AI662" s="113" t="s">
        <v>123</v>
      </c>
      <c r="AJ662" s="113" t="s">
        <v>123</v>
      </c>
      <c r="AK662" s="113" t="s">
        <v>120</v>
      </c>
      <c r="AL662" s="113" t="s">
        <v>120</v>
      </c>
      <c r="AM662" s="113" t="s">
        <v>120</v>
      </c>
      <c r="AN662" s="113" t="s">
        <v>120</v>
      </c>
      <c r="AO662" s="113" t="s">
        <v>120</v>
      </c>
      <c r="AP662" s="113" t="s">
        <v>120</v>
      </c>
      <c r="AQ662" s="113" t="s">
        <v>108</v>
      </c>
      <c r="AR662" s="113" t="s">
        <v>108</v>
      </c>
      <c r="AS662" s="113" t="s">
        <v>124</v>
      </c>
      <c r="AU662" s="113" t="s">
        <v>108</v>
      </c>
      <c r="AV662" s="113" t="s">
        <v>108</v>
      </c>
      <c r="AW662" s="113" t="s">
        <v>108</v>
      </c>
      <c r="AX662" s="113" t="s">
        <v>108</v>
      </c>
      <c r="AY662" s="113" t="s">
        <v>108</v>
      </c>
      <c r="AZ662" s="113" t="s">
        <v>108</v>
      </c>
      <c r="BA662" s="113" t="s">
        <v>108</v>
      </c>
      <c r="BB662" s="113" t="s">
        <v>108</v>
      </c>
      <c r="BC662" s="113" t="s">
        <v>108</v>
      </c>
      <c r="BD662" s="113" t="s">
        <v>108</v>
      </c>
      <c r="BF662" s="113" t="s">
        <v>125</v>
      </c>
      <c r="BG662" s="113" t="s">
        <v>125</v>
      </c>
      <c r="BH662" s="113" t="s">
        <v>125</v>
      </c>
      <c r="BI662" s="113" t="s">
        <v>125</v>
      </c>
      <c r="BJ662" s="113" t="s">
        <v>125</v>
      </c>
      <c r="BK662" s="113" t="s">
        <v>125</v>
      </c>
      <c r="BQ662" s="113" t="s">
        <v>296</v>
      </c>
      <c r="BR662" s="113" t="s">
        <v>297</v>
      </c>
      <c r="BS662" s="113" t="s">
        <v>298</v>
      </c>
      <c r="BT662" s="113" t="s">
        <v>300</v>
      </c>
      <c r="BU662" s="113" t="s">
        <v>301</v>
      </c>
    </row>
    <row r="663" spans="1:73" s="113" customFormat="1" ht="102" x14ac:dyDescent="0.2">
      <c r="A663" s="113" t="s">
        <v>247</v>
      </c>
      <c r="C663" s="289"/>
      <c r="E663" s="113" t="s">
        <v>122</v>
      </c>
      <c r="F663" s="139" t="s">
        <v>149</v>
      </c>
      <c r="G663" s="139"/>
      <c r="H663" s="113" t="s">
        <v>97</v>
      </c>
      <c r="I663" s="281"/>
      <c r="J663" s="113" t="s">
        <v>171</v>
      </c>
      <c r="K663" s="113" t="s">
        <v>86</v>
      </c>
      <c r="L663" s="113" t="s">
        <v>262</v>
      </c>
      <c r="O663" s="148"/>
      <c r="P663" s="113" t="s">
        <v>85</v>
      </c>
      <c r="Q663" s="281"/>
      <c r="U663" s="113" t="s">
        <v>347</v>
      </c>
      <c r="V663" s="113" t="s">
        <v>299</v>
      </c>
      <c r="W663" s="113" t="s">
        <v>298</v>
      </c>
      <c r="X663" s="140" t="s">
        <v>304</v>
      </c>
      <c r="Y663" s="113" t="s">
        <v>137</v>
      </c>
      <c r="Z663" s="113" t="s">
        <v>128</v>
      </c>
      <c r="AA663" s="113" t="s">
        <v>121</v>
      </c>
      <c r="AC663" s="113" t="s">
        <v>120</v>
      </c>
      <c r="AD663" s="113" t="s">
        <v>125</v>
      </c>
      <c r="AE663" s="113" t="s">
        <v>108</v>
      </c>
      <c r="AF663" s="113" t="s">
        <v>119</v>
      </c>
      <c r="AG663" s="113" t="s">
        <v>120</v>
      </c>
      <c r="AN663" s="113" t="s">
        <v>119</v>
      </c>
      <c r="AO663" s="113" t="s">
        <v>123</v>
      </c>
      <c r="AU663" s="113" t="s">
        <v>122</v>
      </c>
      <c r="AV663" s="113" t="s">
        <v>122</v>
      </c>
      <c r="AW663" s="113" t="s">
        <v>122</v>
      </c>
      <c r="AX663" s="113" t="s">
        <v>122</v>
      </c>
      <c r="AY663" s="113" t="s">
        <v>122</v>
      </c>
      <c r="AZ663" s="113" t="s">
        <v>122</v>
      </c>
      <c r="BA663" s="113" t="s">
        <v>122</v>
      </c>
      <c r="BB663" s="113" t="s">
        <v>122</v>
      </c>
      <c r="BC663" s="113" t="s">
        <v>122</v>
      </c>
      <c r="BD663" s="113" t="s">
        <v>122</v>
      </c>
      <c r="BQ663" s="141"/>
      <c r="BR663" s="141"/>
      <c r="BS663" s="141"/>
      <c r="BT663" s="141"/>
      <c r="BU663" s="141"/>
    </row>
    <row r="664" spans="1:73" s="113" customFormat="1" ht="140.25" x14ac:dyDescent="0.2">
      <c r="C664" s="289"/>
      <c r="E664" s="113" t="s">
        <v>125</v>
      </c>
      <c r="F664" s="139" t="s">
        <v>150</v>
      </c>
      <c r="G664" s="139"/>
      <c r="I664" s="281"/>
      <c r="J664" s="113" t="s">
        <v>25</v>
      </c>
      <c r="K664" s="113" t="s">
        <v>89</v>
      </c>
      <c r="O664" s="148"/>
      <c r="P664" s="113" t="s">
        <v>105</v>
      </c>
      <c r="Q664" s="281"/>
      <c r="U664" s="113" t="s">
        <v>350</v>
      </c>
      <c r="V664" s="113" t="s">
        <v>114</v>
      </c>
      <c r="W664" s="113" t="s">
        <v>300</v>
      </c>
      <c r="X664" s="138" t="s">
        <v>305</v>
      </c>
      <c r="Y664" s="113" t="s">
        <v>381</v>
      </c>
      <c r="Z664" s="113" t="s">
        <v>126</v>
      </c>
      <c r="AC664" s="113" t="s">
        <v>125</v>
      </c>
      <c r="AD664" s="113" t="s">
        <v>108</v>
      </c>
      <c r="AE664" s="113" t="s">
        <v>110</v>
      </c>
      <c r="AG664" s="113" t="s">
        <v>124</v>
      </c>
      <c r="AU664" s="113" t="s">
        <v>125</v>
      </c>
      <c r="AV664" s="113" t="s">
        <v>125</v>
      </c>
      <c r="AW664" s="113" t="s">
        <v>125</v>
      </c>
      <c r="AX664" s="113" t="s">
        <v>125</v>
      </c>
      <c r="AY664" s="113" t="s">
        <v>125</v>
      </c>
      <c r="AZ664" s="113" t="s">
        <v>125</v>
      </c>
      <c r="BA664" s="113" t="s">
        <v>125</v>
      </c>
      <c r="BB664" s="113" t="s">
        <v>125</v>
      </c>
      <c r="BC664" s="113" t="s">
        <v>125</v>
      </c>
      <c r="BD664" s="113" t="s">
        <v>125</v>
      </c>
      <c r="BQ664" s="141"/>
      <c r="BR664" s="141"/>
      <c r="BS664" s="141"/>
      <c r="BT664" s="141"/>
      <c r="BU664" s="141"/>
    </row>
    <row r="665" spans="1:73" s="113" customFormat="1" ht="216.75" x14ac:dyDescent="0.2">
      <c r="C665" s="289"/>
      <c r="E665" s="113" t="s">
        <v>120</v>
      </c>
      <c r="F665" s="113" t="s">
        <v>151</v>
      </c>
      <c r="I665" s="281"/>
      <c r="J665" s="113" t="s">
        <v>24</v>
      </c>
      <c r="K665" s="113" t="s">
        <v>90</v>
      </c>
      <c r="O665" s="148"/>
      <c r="P665" s="113" t="s">
        <v>96</v>
      </c>
      <c r="Q665" s="281"/>
      <c r="U665" s="113" t="s">
        <v>348</v>
      </c>
      <c r="V665" s="113" t="s">
        <v>175</v>
      </c>
      <c r="W665" s="113" t="s">
        <v>301</v>
      </c>
      <c r="X665" s="138" t="s">
        <v>306</v>
      </c>
      <c r="Y665" s="113" t="s">
        <v>146</v>
      </c>
      <c r="Z665" s="113" t="s">
        <v>206</v>
      </c>
      <c r="AC665" s="113" t="s">
        <v>119</v>
      </c>
      <c r="AD665" s="113" t="s">
        <v>124</v>
      </c>
      <c r="AE665" s="113" t="s">
        <v>124</v>
      </c>
      <c r="AU665" s="113" t="s">
        <v>120</v>
      </c>
      <c r="AV665" s="113" t="s">
        <v>120</v>
      </c>
      <c r="AW665" s="113" t="s">
        <v>120</v>
      </c>
      <c r="AX665" s="113" t="s">
        <v>120</v>
      </c>
      <c r="AY665" s="113" t="s">
        <v>120</v>
      </c>
      <c r="AZ665" s="113" t="s">
        <v>120</v>
      </c>
      <c r="BA665" s="113" t="s">
        <v>120</v>
      </c>
      <c r="BB665" s="113" t="s">
        <v>120</v>
      </c>
      <c r="BC665" s="113" t="s">
        <v>120</v>
      </c>
      <c r="BD665" s="113" t="s">
        <v>120</v>
      </c>
      <c r="BQ665" s="141"/>
      <c r="BR665" s="141"/>
      <c r="BS665" s="141"/>
      <c r="BT665" s="141"/>
      <c r="BU665" s="141"/>
    </row>
    <row r="666" spans="1:73" s="113" customFormat="1" ht="51" x14ac:dyDescent="0.2">
      <c r="C666" s="289"/>
      <c r="E666" s="113" t="s">
        <v>123</v>
      </c>
      <c r="F666" s="113" t="s">
        <v>154</v>
      </c>
      <c r="I666" s="281"/>
      <c r="J666" s="113" t="s">
        <v>23</v>
      </c>
      <c r="K666" s="113" t="s">
        <v>91</v>
      </c>
      <c r="O666" s="148"/>
      <c r="Q666" s="281"/>
      <c r="Y666" s="113" t="s">
        <v>145</v>
      </c>
      <c r="Z666" s="113" t="s">
        <v>356</v>
      </c>
      <c r="AC666" s="113" t="s">
        <v>123</v>
      </c>
      <c r="AE666" s="113" t="s">
        <v>119</v>
      </c>
      <c r="BQ666" s="141"/>
      <c r="BR666" s="141"/>
      <c r="BS666" s="141"/>
      <c r="BT666" s="141"/>
      <c r="BU666" s="141"/>
    </row>
    <row r="667" spans="1:73" s="113" customFormat="1" ht="89.25" x14ac:dyDescent="0.2">
      <c r="C667" s="289"/>
      <c r="E667" s="113" t="s">
        <v>124</v>
      </c>
      <c r="F667" s="113" t="s">
        <v>155</v>
      </c>
      <c r="I667" s="281"/>
      <c r="J667" s="113" t="s">
        <v>92</v>
      </c>
      <c r="K667" s="113" t="s">
        <v>92</v>
      </c>
      <c r="L667" s="315" t="s">
        <v>17</v>
      </c>
      <c r="M667" s="315"/>
      <c r="N667" s="315"/>
      <c r="O667" s="315"/>
      <c r="P667" s="315"/>
      <c r="Q667" s="315"/>
      <c r="R667" s="315"/>
      <c r="S667" s="315"/>
      <c r="T667" s="315"/>
      <c r="Y667" s="113" t="s">
        <v>142</v>
      </c>
      <c r="Z667" s="113" t="s">
        <v>357</v>
      </c>
      <c r="AC667" s="113" t="s">
        <v>124</v>
      </c>
    </row>
    <row r="668" spans="1:73" s="113" customFormat="1" ht="51" x14ac:dyDescent="0.2">
      <c r="C668" s="289"/>
      <c r="E668" s="113" t="s">
        <v>109</v>
      </c>
      <c r="F668" s="113" t="s">
        <v>153</v>
      </c>
      <c r="I668" s="281"/>
      <c r="J668" s="113" t="s">
        <v>368</v>
      </c>
      <c r="K668" s="113" t="s">
        <v>93</v>
      </c>
      <c r="L668" s="142" t="s">
        <v>87</v>
      </c>
      <c r="M668" s="142" t="s">
        <v>88</v>
      </c>
      <c r="N668" s="142" t="s">
        <v>86</v>
      </c>
      <c r="O668" s="158"/>
      <c r="P668" s="142" t="s">
        <v>89</v>
      </c>
      <c r="Q668" s="284"/>
      <c r="R668" s="142" t="s">
        <v>90</v>
      </c>
      <c r="S668" s="112"/>
      <c r="T668" s="112"/>
      <c r="U668" s="112"/>
      <c r="V668" s="112"/>
      <c r="W668" s="112"/>
      <c r="X668" s="112"/>
      <c r="Y668" s="113" t="s">
        <v>143</v>
      </c>
      <c r="Z668" s="113" t="s">
        <v>315</v>
      </c>
    </row>
    <row r="669" spans="1:73" s="113" customFormat="1" ht="76.5" x14ac:dyDescent="0.2">
      <c r="C669" s="289"/>
      <c r="E669" s="113" t="s">
        <v>110</v>
      </c>
      <c r="F669" s="113" t="s">
        <v>276</v>
      </c>
      <c r="I669" s="281"/>
      <c r="J669" s="113" t="s">
        <v>366</v>
      </c>
      <c r="K669" s="113" t="s">
        <v>101</v>
      </c>
      <c r="L669" s="113" t="s">
        <v>98</v>
      </c>
      <c r="M669" s="113" t="s">
        <v>98</v>
      </c>
      <c r="N669" s="113" t="s">
        <v>98</v>
      </c>
      <c r="O669" s="148"/>
      <c r="P669" s="113" t="s">
        <v>98</v>
      </c>
      <c r="Q669" s="281"/>
      <c r="R669" s="113" t="s">
        <v>98</v>
      </c>
      <c r="U669" s="112" t="s">
        <v>247</v>
      </c>
      <c r="V669" s="112"/>
      <c r="Y669" s="113" t="s">
        <v>144</v>
      </c>
      <c r="Z669" s="113" t="s">
        <v>316</v>
      </c>
    </row>
    <row r="670" spans="1:73" s="113" customFormat="1" ht="51" x14ac:dyDescent="0.2">
      <c r="C670" s="289"/>
      <c r="E670" s="113" t="s">
        <v>119</v>
      </c>
      <c r="F670" s="113" t="s">
        <v>152</v>
      </c>
      <c r="I670" s="281"/>
      <c r="K670" s="113" t="s">
        <v>365</v>
      </c>
      <c r="L670" s="113" t="s">
        <v>165</v>
      </c>
      <c r="M670" s="113" t="s">
        <v>165</v>
      </c>
      <c r="N670" s="113" t="s">
        <v>165</v>
      </c>
      <c r="O670" s="148"/>
      <c r="P670" s="113" t="s">
        <v>165</v>
      </c>
      <c r="Q670" s="281"/>
      <c r="R670" s="113" t="s">
        <v>165</v>
      </c>
      <c r="U670" s="113" t="s">
        <v>186</v>
      </c>
      <c r="V670" s="113" t="s">
        <v>185</v>
      </c>
      <c r="Y670" s="113" t="s">
        <v>139</v>
      </c>
      <c r="Z670" s="113" t="s">
        <v>317</v>
      </c>
    </row>
    <row r="671" spans="1:73" s="113" customFormat="1" ht="51" x14ac:dyDescent="0.2">
      <c r="C671" s="289"/>
      <c r="I671" s="281"/>
      <c r="K671" s="113" t="s">
        <v>94</v>
      </c>
      <c r="L671" s="113" t="s">
        <v>99</v>
      </c>
      <c r="M671" s="113" t="s">
        <v>99</v>
      </c>
      <c r="N671" s="113" t="s">
        <v>99</v>
      </c>
      <c r="O671" s="148"/>
      <c r="P671" s="113" t="s">
        <v>99</v>
      </c>
      <c r="Q671" s="281"/>
      <c r="R671" s="113" t="s">
        <v>99</v>
      </c>
      <c r="U671" s="113" t="s">
        <v>178</v>
      </c>
      <c r="V671" s="113" t="s">
        <v>176</v>
      </c>
      <c r="Y671" s="113" t="s">
        <v>291</v>
      </c>
      <c r="Z671" s="113" t="s">
        <v>352</v>
      </c>
    </row>
    <row r="672" spans="1:73" s="113" customFormat="1" ht="51" x14ac:dyDescent="0.2">
      <c r="C672" s="289"/>
      <c r="E672" s="112"/>
      <c r="F672" s="112"/>
      <c r="G672" s="112"/>
      <c r="I672" s="281"/>
      <c r="K672" s="113" t="s">
        <v>102</v>
      </c>
      <c r="L672" s="113" t="s">
        <v>164</v>
      </c>
      <c r="M672" s="113" t="s">
        <v>164</v>
      </c>
      <c r="N672" s="113" t="s">
        <v>164</v>
      </c>
      <c r="O672" s="148"/>
      <c r="P672" s="113" t="s">
        <v>164</v>
      </c>
      <c r="Q672" s="281"/>
      <c r="R672" s="113" t="s">
        <v>164</v>
      </c>
      <c r="U672" s="113" t="s">
        <v>181</v>
      </c>
      <c r="V672" s="113" t="s">
        <v>182</v>
      </c>
      <c r="Y672" s="113" t="s">
        <v>353</v>
      </c>
      <c r="Z672" s="113" t="s">
        <v>318</v>
      </c>
    </row>
    <row r="673" spans="3:26" s="113" customFormat="1" ht="38.25" x14ac:dyDescent="0.2">
      <c r="C673" s="289"/>
      <c r="I673" s="281"/>
      <c r="K673" s="113" t="s">
        <v>369</v>
      </c>
      <c r="L673" s="113" t="s">
        <v>100</v>
      </c>
      <c r="M673" s="113" t="s">
        <v>100</v>
      </c>
      <c r="N673" s="113" t="s">
        <v>100</v>
      </c>
      <c r="O673" s="148"/>
      <c r="P673" s="113" t="s">
        <v>100</v>
      </c>
      <c r="Q673" s="281"/>
      <c r="R673" s="113" t="s">
        <v>100</v>
      </c>
      <c r="U673" s="113" t="s">
        <v>515</v>
      </c>
      <c r="V673" s="113" t="s">
        <v>183</v>
      </c>
      <c r="Y673" s="113" t="s">
        <v>140</v>
      </c>
      <c r="Z673" s="113" t="s">
        <v>207</v>
      </c>
    </row>
    <row r="674" spans="3:26" s="113" customFormat="1" ht="51" x14ac:dyDescent="0.2">
      <c r="C674" s="289"/>
      <c r="I674" s="281"/>
      <c r="K674" s="113" t="s">
        <v>370</v>
      </c>
      <c r="O674" s="148"/>
      <c r="Q674" s="281"/>
      <c r="U674" s="113" t="s">
        <v>205</v>
      </c>
      <c r="V674" s="113" t="s">
        <v>184</v>
      </c>
      <c r="Y674" s="113" t="s">
        <v>141</v>
      </c>
      <c r="Z674" s="113" t="s">
        <v>355</v>
      </c>
    </row>
    <row r="675" spans="3:26" s="113" customFormat="1" ht="38.25" x14ac:dyDescent="0.2">
      <c r="C675" s="289"/>
      <c r="I675" s="281"/>
      <c r="K675" s="113" t="s">
        <v>371</v>
      </c>
      <c r="O675" s="148"/>
      <c r="Q675" s="281"/>
      <c r="U675" s="113" t="s">
        <v>177</v>
      </c>
      <c r="V675" s="113" t="s">
        <v>313</v>
      </c>
      <c r="Y675" s="113" t="s">
        <v>136</v>
      </c>
      <c r="Z675" s="113" t="s">
        <v>173</v>
      </c>
    </row>
    <row r="676" spans="3:26" s="113" customFormat="1" ht="25.5" x14ac:dyDescent="0.2">
      <c r="C676" s="289"/>
      <c r="I676" s="281"/>
      <c r="K676" s="113" t="s">
        <v>372</v>
      </c>
      <c r="O676" s="148"/>
      <c r="Q676" s="281"/>
      <c r="Y676" s="113" t="s">
        <v>310</v>
      </c>
      <c r="Z676" s="113" t="s">
        <v>174</v>
      </c>
    </row>
    <row r="677" spans="3:26" s="113" customFormat="1" ht="63.75" x14ac:dyDescent="0.2">
      <c r="C677" s="289"/>
      <c r="I677" s="281"/>
      <c r="K677" s="113" t="s">
        <v>373</v>
      </c>
      <c r="O677" s="148"/>
      <c r="Q677" s="281"/>
      <c r="Y677" s="113" t="s">
        <v>311</v>
      </c>
      <c r="Z677" s="113" t="s">
        <v>127</v>
      </c>
    </row>
    <row r="678" spans="3:26" s="113" customFormat="1" ht="25.5" x14ac:dyDescent="0.2">
      <c r="C678" s="289"/>
      <c r="I678" s="281"/>
      <c r="O678" s="148"/>
      <c r="Q678" s="281"/>
      <c r="Y678" s="113" t="s">
        <v>382</v>
      </c>
      <c r="Z678" s="113" t="s">
        <v>380</v>
      </c>
    </row>
    <row r="679" spans="3:26" s="113" customFormat="1" ht="51" x14ac:dyDescent="0.2">
      <c r="C679" s="289"/>
      <c r="I679" s="281"/>
      <c r="O679" s="148"/>
      <c r="Q679" s="281"/>
      <c r="Y679" s="113" t="s">
        <v>135</v>
      </c>
      <c r="Z679" s="113" t="s">
        <v>275</v>
      </c>
    </row>
    <row r="680" spans="3:26" s="113" customFormat="1" ht="25.5" x14ac:dyDescent="0.2">
      <c r="C680" s="289"/>
      <c r="I680" s="281"/>
      <c r="O680" s="148"/>
      <c r="Q680" s="281"/>
      <c r="Y680" s="113" t="s">
        <v>117</v>
      </c>
      <c r="Z680" s="113" t="s">
        <v>376</v>
      </c>
    </row>
    <row r="681" spans="3:26" s="113" customFormat="1" ht="38.25" x14ac:dyDescent="0.2">
      <c r="C681" s="289"/>
      <c r="I681" s="281"/>
      <c r="O681" s="148"/>
      <c r="Q681" s="281"/>
      <c r="Y681" s="113" t="s">
        <v>118</v>
      </c>
      <c r="Z681" s="113" t="s">
        <v>172</v>
      </c>
    </row>
    <row r="682" spans="3:26" s="113" customFormat="1" ht="25.5" x14ac:dyDescent="0.2">
      <c r="C682" s="289"/>
      <c r="I682" s="281"/>
      <c r="O682" s="148"/>
      <c r="Q682" s="281"/>
      <c r="Y682" s="113" t="s">
        <v>116</v>
      </c>
      <c r="Z682" s="113" t="s">
        <v>377</v>
      </c>
    </row>
    <row r="683" spans="3:26" s="113" customFormat="1" ht="38.25" x14ac:dyDescent="0.2">
      <c r="C683" s="289"/>
      <c r="I683" s="281"/>
      <c r="O683" s="148"/>
      <c r="Q683" s="281"/>
      <c r="Y683" s="113" t="s">
        <v>312</v>
      </c>
      <c r="Z683" s="113" t="s">
        <v>129</v>
      </c>
    </row>
    <row r="684" spans="3:26" s="113" customFormat="1" ht="25.5" x14ac:dyDescent="0.2">
      <c r="C684" s="289"/>
      <c r="I684" s="281"/>
      <c r="O684" s="148"/>
      <c r="Q684" s="281"/>
      <c r="Y684" s="113" t="s">
        <v>132</v>
      </c>
      <c r="Z684" s="113" t="s">
        <v>319</v>
      </c>
    </row>
    <row r="685" spans="3:26" s="113" customFormat="1" ht="25.5" x14ac:dyDescent="0.2">
      <c r="C685" s="289"/>
      <c r="I685" s="281"/>
      <c r="O685" s="148"/>
      <c r="Q685" s="284"/>
      <c r="Y685" s="113" t="s">
        <v>133</v>
      </c>
      <c r="Z685" s="113" t="s">
        <v>378</v>
      </c>
    </row>
    <row r="686" spans="3:26" s="113" customFormat="1" ht="25.5" x14ac:dyDescent="0.2">
      <c r="C686" s="289"/>
      <c r="I686" s="281"/>
      <c r="O686" s="148"/>
      <c r="Q686" s="281"/>
      <c r="Y686" s="113" t="s">
        <v>134</v>
      </c>
      <c r="Z686" s="113" t="s">
        <v>131</v>
      </c>
    </row>
    <row r="687" spans="3:26" s="113" customFormat="1" ht="38.25" x14ac:dyDescent="0.2">
      <c r="C687" s="289"/>
      <c r="I687" s="281"/>
      <c r="O687" s="148"/>
      <c r="Q687" s="281"/>
      <c r="Y687" s="113" t="s">
        <v>335</v>
      </c>
      <c r="Z687" s="113" t="s">
        <v>114</v>
      </c>
    </row>
    <row r="688" spans="3:26" s="113" customFormat="1" ht="63.75" x14ac:dyDescent="0.2">
      <c r="C688" s="289"/>
      <c r="I688" s="281"/>
      <c r="O688" s="148"/>
      <c r="Q688" s="281"/>
      <c r="Y688" s="113" t="s">
        <v>338</v>
      </c>
      <c r="Z688" s="113" t="s">
        <v>175</v>
      </c>
    </row>
    <row r="689" spans="1:26" s="113" customFormat="1" ht="51" x14ac:dyDescent="0.2">
      <c r="C689" s="289"/>
      <c r="I689" s="281"/>
      <c r="O689" s="148"/>
      <c r="Q689" s="281"/>
      <c r="Y689" s="113" t="s">
        <v>339</v>
      </c>
      <c r="Z689" s="113" t="s">
        <v>379</v>
      </c>
    </row>
    <row r="690" spans="1:26" s="113" customFormat="1" x14ac:dyDescent="0.2">
      <c r="A690" s="112" t="s">
        <v>115</v>
      </c>
      <c r="B690" s="112" t="s">
        <v>213</v>
      </c>
      <c r="C690" s="293"/>
      <c r="I690" s="281"/>
      <c r="O690" s="148"/>
      <c r="Q690" s="281"/>
    </row>
    <row r="691" spans="1:26" s="113" customFormat="1" ht="38.25" x14ac:dyDescent="0.2">
      <c r="A691" s="113" t="s">
        <v>309</v>
      </c>
      <c r="B691" s="113" t="s">
        <v>375</v>
      </c>
      <c r="C691" s="289"/>
      <c r="I691" s="281"/>
      <c r="O691" s="148"/>
      <c r="Q691" s="281"/>
    </row>
    <row r="692" spans="1:26" s="113" customFormat="1" ht="38.25" x14ac:dyDescent="0.2">
      <c r="A692" s="113" t="s">
        <v>138</v>
      </c>
      <c r="B692" s="113" t="s">
        <v>130</v>
      </c>
      <c r="C692" s="289"/>
      <c r="I692" s="281"/>
      <c r="O692" s="148"/>
      <c r="Q692" s="281"/>
    </row>
    <row r="693" spans="1:26" s="113" customFormat="1" ht="25.5" x14ac:dyDescent="0.2">
      <c r="A693" s="113" t="s">
        <v>137</v>
      </c>
      <c r="B693" s="113" t="s">
        <v>128</v>
      </c>
      <c r="C693" s="289"/>
      <c r="I693" s="281"/>
      <c r="O693" s="148"/>
      <c r="Q693" s="281"/>
    </row>
    <row r="694" spans="1:26" s="113" customFormat="1" ht="25.5" x14ac:dyDescent="0.2">
      <c r="A694" s="113" t="s">
        <v>381</v>
      </c>
      <c r="B694" s="113" t="s">
        <v>126</v>
      </c>
      <c r="C694" s="289"/>
      <c r="I694" s="281"/>
      <c r="O694" s="148"/>
      <c r="Q694" s="281"/>
    </row>
    <row r="695" spans="1:26" s="113" customFormat="1" ht="38.25" x14ac:dyDescent="0.2">
      <c r="A695" s="113" t="s">
        <v>146</v>
      </c>
      <c r="B695" s="113" t="s">
        <v>206</v>
      </c>
      <c r="C695" s="289"/>
      <c r="I695" s="281"/>
      <c r="O695" s="148"/>
      <c r="Q695" s="281"/>
    </row>
    <row r="696" spans="1:26" s="113" customFormat="1" ht="38.25" x14ac:dyDescent="0.2">
      <c r="A696" s="113" t="s">
        <v>145</v>
      </c>
      <c r="B696" s="113" t="s">
        <v>356</v>
      </c>
      <c r="C696" s="289"/>
      <c r="I696" s="281"/>
      <c r="O696" s="148"/>
      <c r="Q696" s="281"/>
      <c r="T696" s="113" t="s">
        <v>17</v>
      </c>
    </row>
    <row r="697" spans="1:26" s="113" customFormat="1" ht="26.25" thickBot="1" x14ac:dyDescent="0.25">
      <c r="A697" s="113" t="s">
        <v>142</v>
      </c>
      <c r="B697" s="113" t="s">
        <v>357</v>
      </c>
      <c r="C697" s="289"/>
      <c r="I697" s="281"/>
      <c r="O697" s="148"/>
      <c r="Q697" s="281"/>
      <c r="T697" s="40" t="s">
        <v>98</v>
      </c>
    </row>
    <row r="698" spans="1:26" s="113" customFormat="1" ht="26.25" thickBot="1" x14ac:dyDescent="0.25">
      <c r="A698" s="113" t="s">
        <v>143</v>
      </c>
      <c r="B698" s="113" t="s">
        <v>315</v>
      </c>
      <c r="C698" s="289"/>
      <c r="I698" s="281"/>
      <c r="O698" s="148"/>
      <c r="Q698" s="281"/>
      <c r="T698" s="41" t="s">
        <v>165</v>
      </c>
    </row>
    <row r="699" spans="1:26" s="113" customFormat="1" ht="39" thickBot="1" x14ac:dyDescent="0.25">
      <c r="A699" s="113" t="s">
        <v>144</v>
      </c>
      <c r="B699" s="113" t="s">
        <v>316</v>
      </c>
      <c r="C699" s="289"/>
      <c r="I699" s="281"/>
      <c r="O699" s="148"/>
      <c r="Q699" s="281"/>
      <c r="T699" s="42" t="s">
        <v>99</v>
      </c>
    </row>
    <row r="700" spans="1:26" s="113" customFormat="1" ht="26.25" thickBot="1" x14ac:dyDescent="0.25">
      <c r="A700" s="113" t="s">
        <v>139</v>
      </c>
      <c r="B700" s="113" t="s">
        <v>317</v>
      </c>
      <c r="C700" s="289"/>
      <c r="I700" s="281"/>
      <c r="O700" s="148"/>
      <c r="Q700" s="281"/>
      <c r="T700" s="43" t="s">
        <v>164</v>
      </c>
    </row>
    <row r="701" spans="1:26" s="113" customFormat="1" ht="39" thickBot="1" x14ac:dyDescent="0.25">
      <c r="A701" s="113" t="s">
        <v>291</v>
      </c>
      <c r="B701" s="113" t="s">
        <v>351</v>
      </c>
      <c r="C701" s="289"/>
      <c r="I701" s="281"/>
      <c r="O701" s="148"/>
      <c r="Q701" s="281"/>
      <c r="T701" s="44" t="s">
        <v>100</v>
      </c>
    </row>
    <row r="702" spans="1:26" s="113" customFormat="1" ht="25.5" x14ac:dyDescent="0.2">
      <c r="A702" s="113" t="s">
        <v>353</v>
      </c>
      <c r="B702" s="113" t="s">
        <v>318</v>
      </c>
      <c r="C702" s="289"/>
      <c r="I702" s="281"/>
      <c r="O702" s="148"/>
      <c r="Q702" s="281"/>
    </row>
    <row r="703" spans="1:26" s="113" customFormat="1" ht="25.5" x14ac:dyDescent="0.2">
      <c r="A703" s="113" t="s">
        <v>140</v>
      </c>
      <c r="B703" s="113" t="s">
        <v>207</v>
      </c>
      <c r="C703" s="289"/>
      <c r="I703" s="281"/>
      <c r="O703" s="148"/>
      <c r="Q703" s="281"/>
    </row>
    <row r="704" spans="1:26" s="113" customFormat="1" ht="25.5" x14ac:dyDescent="0.2">
      <c r="A704" s="113" t="s">
        <v>141</v>
      </c>
      <c r="B704" s="113" t="s">
        <v>354</v>
      </c>
      <c r="C704" s="289"/>
      <c r="I704" s="281"/>
      <c r="O704" s="148"/>
      <c r="Q704" s="281"/>
    </row>
    <row r="705" spans="1:17" s="113" customFormat="1" ht="38.25" x14ac:dyDescent="0.2">
      <c r="A705" s="113" t="s">
        <v>136</v>
      </c>
      <c r="B705" s="113" t="s">
        <v>173</v>
      </c>
      <c r="C705" s="289"/>
      <c r="I705" s="281"/>
      <c r="O705" s="148"/>
      <c r="Q705" s="281"/>
    </row>
    <row r="706" spans="1:17" s="113" customFormat="1" ht="25.5" x14ac:dyDescent="0.2">
      <c r="A706" s="113" t="s">
        <v>310</v>
      </c>
      <c r="B706" s="113" t="s">
        <v>174</v>
      </c>
      <c r="C706" s="289"/>
      <c r="I706" s="281"/>
      <c r="O706" s="148"/>
      <c r="Q706" s="281"/>
    </row>
    <row r="707" spans="1:17" s="113" customFormat="1" ht="63.75" x14ac:dyDescent="0.2">
      <c r="A707" s="113" t="s">
        <v>311</v>
      </c>
      <c r="B707" s="113" t="s">
        <v>127</v>
      </c>
      <c r="C707" s="289"/>
      <c r="I707" s="281"/>
      <c r="O707" s="148"/>
      <c r="Q707" s="281"/>
    </row>
    <row r="708" spans="1:17" s="113" customFormat="1" ht="25.5" x14ac:dyDescent="0.2">
      <c r="A708" s="113" t="s">
        <v>382</v>
      </c>
      <c r="B708" s="113" t="s">
        <v>380</v>
      </c>
      <c r="C708" s="289"/>
      <c r="I708" s="281"/>
      <c r="O708" s="148"/>
      <c r="Q708" s="281"/>
    </row>
    <row r="709" spans="1:17" s="113" customFormat="1" ht="25.5" x14ac:dyDescent="0.2">
      <c r="A709" s="113" t="s">
        <v>135</v>
      </c>
      <c r="B709" s="113" t="s">
        <v>275</v>
      </c>
      <c r="C709" s="289"/>
      <c r="I709" s="281"/>
      <c r="O709" s="148"/>
      <c r="Q709" s="281"/>
    </row>
    <row r="710" spans="1:17" s="113" customFormat="1" x14ac:dyDescent="0.2">
      <c r="A710" s="113" t="s">
        <v>117</v>
      </c>
      <c r="B710" s="113" t="s">
        <v>376</v>
      </c>
      <c r="C710" s="289"/>
      <c r="I710" s="281"/>
      <c r="O710" s="148"/>
      <c r="Q710" s="281"/>
    </row>
    <row r="711" spans="1:17" s="113" customFormat="1" x14ac:dyDescent="0.2">
      <c r="A711" s="113" t="s">
        <v>118</v>
      </c>
      <c r="B711" s="113" t="s">
        <v>172</v>
      </c>
      <c r="C711" s="289"/>
      <c r="I711" s="281"/>
      <c r="O711" s="148"/>
      <c r="Q711" s="281"/>
    </row>
    <row r="712" spans="1:17" s="113" customFormat="1" x14ac:dyDescent="0.2">
      <c r="A712" s="113" t="s">
        <v>116</v>
      </c>
      <c r="B712" s="113" t="s">
        <v>377</v>
      </c>
      <c r="C712" s="289"/>
      <c r="I712" s="281"/>
      <c r="O712" s="148"/>
      <c r="Q712" s="281"/>
    </row>
    <row r="713" spans="1:17" s="113" customFormat="1" ht="38.25" x14ac:dyDescent="0.2">
      <c r="A713" s="113" t="s">
        <v>312</v>
      </c>
      <c r="B713" s="113" t="s">
        <v>129</v>
      </c>
      <c r="C713" s="289"/>
      <c r="I713" s="281"/>
      <c r="O713" s="148"/>
      <c r="Q713" s="281"/>
    </row>
    <row r="714" spans="1:17" s="113" customFormat="1" ht="25.5" x14ac:dyDescent="0.2">
      <c r="A714" s="113" t="s">
        <v>132</v>
      </c>
      <c r="B714" s="113" t="s">
        <v>319</v>
      </c>
      <c r="C714" s="289"/>
      <c r="I714" s="281"/>
      <c r="O714" s="148"/>
      <c r="Q714" s="281"/>
    </row>
    <row r="715" spans="1:17" s="113" customFormat="1" ht="25.5" x14ac:dyDescent="0.2">
      <c r="A715" s="113" t="s">
        <v>133</v>
      </c>
      <c r="B715" s="113" t="s">
        <v>378</v>
      </c>
      <c r="C715" s="289"/>
      <c r="I715" s="281"/>
      <c r="O715" s="148"/>
      <c r="Q715" s="281"/>
    </row>
    <row r="716" spans="1:17" s="113" customFormat="1" ht="25.5" x14ac:dyDescent="0.2">
      <c r="A716" s="113" t="s">
        <v>134</v>
      </c>
      <c r="B716" s="113" t="s">
        <v>131</v>
      </c>
      <c r="C716" s="289"/>
      <c r="I716" s="281"/>
      <c r="O716" s="148"/>
      <c r="Q716" s="281"/>
    </row>
    <row r="717" spans="1:17" s="113" customFormat="1" ht="38.25" x14ac:dyDescent="0.2">
      <c r="A717" s="113" t="s">
        <v>335</v>
      </c>
      <c r="B717" s="113" t="s">
        <v>114</v>
      </c>
      <c r="C717" s="289"/>
      <c r="I717" s="281"/>
      <c r="O717" s="148"/>
      <c r="Q717" s="281"/>
    </row>
    <row r="718" spans="1:17" s="113" customFormat="1" ht="63.75" x14ac:dyDescent="0.2">
      <c r="A718" s="113" t="s">
        <v>338</v>
      </c>
      <c r="B718" s="113" t="s">
        <v>175</v>
      </c>
      <c r="C718" s="289"/>
      <c r="I718" s="281"/>
      <c r="O718" s="148"/>
      <c r="Q718" s="281"/>
    </row>
    <row r="719" spans="1:17" s="113" customFormat="1" ht="51" x14ac:dyDescent="0.2">
      <c r="A719" s="113" t="s">
        <v>339</v>
      </c>
      <c r="B719" s="113" t="s">
        <v>379</v>
      </c>
      <c r="C719" s="289"/>
      <c r="I719" s="281"/>
      <c r="O719" s="148"/>
      <c r="Q719" s="281"/>
    </row>
    <row r="720" spans="1:17" s="113" customFormat="1" ht="38.25" x14ac:dyDescent="0.2">
      <c r="A720" s="113" t="s">
        <v>186</v>
      </c>
      <c r="B720" s="113" t="s">
        <v>185</v>
      </c>
      <c r="C720" s="289"/>
      <c r="I720" s="281"/>
      <c r="O720" s="148"/>
      <c r="Q720" s="281"/>
    </row>
    <row r="721" spans="1:17" s="113" customFormat="1" ht="25.5" x14ac:dyDescent="0.2">
      <c r="A721" s="113" t="s">
        <v>178</v>
      </c>
      <c r="B721" s="113" t="s">
        <v>176</v>
      </c>
      <c r="C721" s="289"/>
      <c r="I721" s="281"/>
      <c r="O721" s="148"/>
      <c r="Q721" s="281"/>
    </row>
    <row r="722" spans="1:17" s="113" customFormat="1" ht="51" x14ac:dyDescent="0.2">
      <c r="A722" s="113" t="s">
        <v>181</v>
      </c>
      <c r="B722" s="113" t="s">
        <v>182</v>
      </c>
      <c r="C722" s="289"/>
      <c r="I722" s="281"/>
      <c r="O722" s="148"/>
      <c r="Q722" s="281"/>
    </row>
    <row r="723" spans="1:17" s="113" customFormat="1" ht="51" x14ac:dyDescent="0.2">
      <c r="A723" s="113" t="s">
        <v>179</v>
      </c>
      <c r="B723" s="113" t="s">
        <v>183</v>
      </c>
      <c r="C723" s="289"/>
      <c r="I723" s="281"/>
      <c r="O723" s="148"/>
      <c r="Q723" s="281"/>
    </row>
    <row r="724" spans="1:17" s="113" customFormat="1" ht="51" x14ac:dyDescent="0.2">
      <c r="A724" s="113" t="s">
        <v>205</v>
      </c>
      <c r="B724" s="113" t="s">
        <v>184</v>
      </c>
      <c r="C724" s="289"/>
      <c r="I724" s="281"/>
      <c r="O724" s="148"/>
      <c r="Q724" s="281"/>
    </row>
    <row r="725" spans="1:17" s="113" customFormat="1" ht="25.5" x14ac:dyDescent="0.2">
      <c r="A725" s="113" t="s">
        <v>177</v>
      </c>
      <c r="B725" s="113" t="s">
        <v>313</v>
      </c>
      <c r="C725" s="289"/>
      <c r="I725" s="281"/>
      <c r="O725" s="148"/>
      <c r="Q725" s="281"/>
    </row>
    <row r="726" spans="1:17" s="113" customFormat="1" ht="25.5" x14ac:dyDescent="0.2">
      <c r="A726" s="113" t="s">
        <v>345</v>
      </c>
      <c r="B726" s="113" t="s">
        <v>131</v>
      </c>
      <c r="C726" s="289"/>
      <c r="I726" s="281"/>
      <c r="O726" s="148"/>
      <c r="Q726" s="281"/>
    </row>
    <row r="727" spans="1:17" s="113" customFormat="1" ht="51" x14ac:dyDescent="0.2">
      <c r="A727" s="113" t="s">
        <v>346</v>
      </c>
      <c r="B727" s="113" t="s">
        <v>379</v>
      </c>
      <c r="C727" s="289"/>
      <c r="I727" s="281"/>
      <c r="O727" s="148"/>
      <c r="Q727" s="281"/>
    </row>
    <row r="728" spans="1:17" s="113" customFormat="1" x14ac:dyDescent="0.2">
      <c r="A728" s="113" t="s">
        <v>347</v>
      </c>
      <c r="B728" s="113" t="s">
        <v>299</v>
      </c>
      <c r="C728" s="289"/>
      <c r="I728" s="281"/>
      <c r="O728" s="148"/>
      <c r="Q728" s="281"/>
    </row>
    <row r="729" spans="1:17" s="113" customFormat="1" ht="38.25" x14ac:dyDescent="0.2">
      <c r="A729" s="113" t="s">
        <v>350</v>
      </c>
      <c r="B729" s="113" t="s">
        <v>114</v>
      </c>
      <c r="C729" s="289"/>
      <c r="I729" s="281"/>
      <c r="O729" s="148"/>
      <c r="Q729" s="281"/>
    </row>
    <row r="730" spans="1:17" s="113" customFormat="1" ht="63.75" x14ac:dyDescent="0.2">
      <c r="A730" s="113" t="s">
        <v>348</v>
      </c>
      <c r="B730" s="113" t="s">
        <v>175</v>
      </c>
      <c r="C730" s="289"/>
      <c r="I730" s="281"/>
      <c r="O730" s="148"/>
      <c r="Q730" s="281"/>
    </row>
    <row r="731" spans="1:17" s="113" customFormat="1" x14ac:dyDescent="0.2">
      <c r="C731" s="289"/>
      <c r="I731" s="281"/>
      <c r="O731" s="148"/>
      <c r="Q731" s="281"/>
    </row>
    <row r="732" spans="1:17" s="113" customFormat="1" x14ac:dyDescent="0.2">
      <c r="C732" s="289"/>
      <c r="I732" s="281"/>
      <c r="O732" s="148"/>
      <c r="Q732" s="281"/>
    </row>
    <row r="733" spans="1:17" s="113" customFormat="1" x14ac:dyDescent="0.2">
      <c r="C733" s="289"/>
      <c r="I733" s="281"/>
      <c r="O733" s="148"/>
      <c r="Q733" s="281"/>
    </row>
    <row r="734" spans="1:17" s="113" customFormat="1" x14ac:dyDescent="0.2">
      <c r="C734" s="289"/>
      <c r="I734" s="281"/>
      <c r="O734" s="148"/>
      <c r="Q734" s="281"/>
    </row>
    <row r="735" spans="1:17" s="113" customFormat="1" x14ac:dyDescent="0.2">
      <c r="C735" s="289"/>
      <c r="I735" s="281"/>
      <c r="O735" s="148"/>
      <c r="Q735" s="281"/>
    </row>
    <row r="736" spans="1:17" s="113" customFormat="1" x14ac:dyDescent="0.2">
      <c r="C736" s="289"/>
      <c r="I736" s="281"/>
      <c r="O736" s="148"/>
      <c r="Q736" s="281"/>
    </row>
    <row r="737" spans="3:27" s="113" customFormat="1" x14ac:dyDescent="0.2">
      <c r="C737" s="289"/>
      <c r="I737" s="281"/>
      <c r="O737" s="148"/>
      <c r="Q737" s="281"/>
    </row>
    <row r="738" spans="3:27" s="113" customFormat="1" x14ac:dyDescent="0.2">
      <c r="C738" s="289"/>
      <c r="I738" s="281"/>
      <c r="O738" s="148"/>
      <c r="Q738" s="281"/>
    </row>
    <row r="739" spans="3:27" s="113" customFormat="1" x14ac:dyDescent="0.2">
      <c r="C739" s="289"/>
      <c r="I739" s="281"/>
      <c r="O739" s="148"/>
      <c r="Q739" s="281"/>
    </row>
    <row r="740" spans="3:27" s="113" customFormat="1" x14ac:dyDescent="0.2">
      <c r="C740" s="289"/>
      <c r="I740" s="281"/>
      <c r="O740" s="148"/>
      <c r="Q740" s="281"/>
    </row>
    <row r="741" spans="3:27" s="113" customFormat="1" x14ac:dyDescent="0.2">
      <c r="C741" s="289"/>
      <c r="I741" s="281"/>
      <c r="O741" s="148"/>
      <c r="Q741" s="281"/>
    </row>
    <row r="742" spans="3:27" s="113" customFormat="1" x14ac:dyDescent="0.2">
      <c r="C742" s="289"/>
      <c r="I742" s="281"/>
      <c r="O742" s="148"/>
      <c r="Q742" s="281"/>
    </row>
    <row r="743" spans="3:27" s="113" customFormat="1" x14ac:dyDescent="0.2">
      <c r="C743" s="289"/>
      <c r="I743" s="281"/>
      <c r="O743" s="148"/>
      <c r="Q743" s="281"/>
    </row>
    <row r="744" spans="3:27" s="113" customFormat="1" x14ac:dyDescent="0.2">
      <c r="C744" s="289"/>
      <c r="I744" s="281"/>
      <c r="O744" s="148"/>
      <c r="Q744" s="281"/>
    </row>
    <row r="745" spans="3:27" s="113" customFormat="1" x14ac:dyDescent="0.2">
      <c r="C745" s="289"/>
      <c r="I745" s="281"/>
      <c r="O745" s="148"/>
      <c r="Q745" s="281"/>
    </row>
    <row r="746" spans="3:27" s="113" customFormat="1" x14ac:dyDescent="0.2">
      <c r="C746" s="289"/>
      <c r="I746" s="281"/>
      <c r="O746" s="148"/>
      <c r="Q746" s="281"/>
    </row>
    <row r="747" spans="3:27" s="113" customFormat="1" x14ac:dyDescent="0.2">
      <c r="C747" s="289"/>
      <c r="I747" s="281"/>
      <c r="O747" s="148"/>
      <c r="Q747" s="281"/>
    </row>
    <row r="748" spans="3:27" s="113" customFormat="1" x14ac:dyDescent="0.2">
      <c r="C748" s="289"/>
      <c r="I748" s="281"/>
      <c r="O748" s="148"/>
      <c r="Q748" s="281"/>
    </row>
    <row r="749" spans="3:27" s="113" customFormat="1" x14ac:dyDescent="0.2">
      <c r="C749" s="289"/>
      <c r="I749" s="281"/>
      <c r="O749" s="148"/>
      <c r="Q749" s="281"/>
    </row>
    <row r="750" spans="3:27" s="113" customFormat="1" ht="60" x14ac:dyDescent="0.2">
      <c r="C750" s="289"/>
      <c r="D750" s="165" t="s">
        <v>397</v>
      </c>
      <c r="E750" s="165" t="s">
        <v>398</v>
      </c>
      <c r="F750" s="165" t="s">
        <v>399</v>
      </c>
      <c r="G750" s="165" t="s">
        <v>92</v>
      </c>
      <c r="H750" s="165" t="s">
        <v>27</v>
      </c>
      <c r="I750" s="165" t="s">
        <v>400</v>
      </c>
      <c r="K750" s="171" t="s">
        <v>387</v>
      </c>
      <c r="L750" s="171" t="s">
        <v>424</v>
      </c>
      <c r="N750" s="172" t="s">
        <v>430</v>
      </c>
      <c r="Q750" s="171" t="s">
        <v>431</v>
      </c>
      <c r="R750" s="171" t="s">
        <v>370</v>
      </c>
      <c r="S750" s="171" t="s">
        <v>432</v>
      </c>
      <c r="T750" s="171" t="s">
        <v>433</v>
      </c>
      <c r="U750" s="171" t="s">
        <v>434</v>
      </c>
      <c r="X750" s="175" t="s">
        <v>423</v>
      </c>
      <c r="Y750" s="176" t="s">
        <v>448</v>
      </c>
      <c r="Z750" s="177" t="s">
        <v>449</v>
      </c>
      <c r="AA750" s="178" t="s">
        <v>450</v>
      </c>
    </row>
    <row r="751" spans="3:27" s="113" customFormat="1" ht="102" x14ac:dyDescent="0.2">
      <c r="C751" s="289"/>
      <c r="D751" s="166" t="s">
        <v>401</v>
      </c>
      <c r="E751" s="167" t="s">
        <v>402</v>
      </c>
      <c r="F751" s="167" t="s">
        <v>403</v>
      </c>
      <c r="G751" s="166" t="s">
        <v>327</v>
      </c>
      <c r="H751" s="166" t="s">
        <v>329</v>
      </c>
      <c r="I751" s="168" t="s">
        <v>404</v>
      </c>
      <c r="K751" s="171" t="s">
        <v>397</v>
      </c>
      <c r="L751" s="171" t="s">
        <v>425</v>
      </c>
      <c r="N751" s="173" t="s">
        <v>431</v>
      </c>
      <c r="Q751" s="174" t="s">
        <v>435</v>
      </c>
      <c r="R751" s="174" t="s">
        <v>436</v>
      </c>
      <c r="S751" s="174" t="s">
        <v>437</v>
      </c>
      <c r="T751" s="174" t="s">
        <v>438</v>
      </c>
      <c r="U751" s="174" t="s">
        <v>438</v>
      </c>
      <c r="X751" s="151" t="s">
        <v>98</v>
      </c>
      <c r="Y751" s="151" t="s">
        <v>98</v>
      </c>
      <c r="Z751" s="151" t="s">
        <v>98</v>
      </c>
      <c r="AA751" s="151" t="s">
        <v>98</v>
      </c>
    </row>
    <row r="752" spans="3:27" s="113" customFormat="1" ht="63.75" x14ac:dyDescent="0.2">
      <c r="C752" s="289"/>
      <c r="D752" s="166" t="s">
        <v>405</v>
      </c>
      <c r="E752" s="167" t="s">
        <v>406</v>
      </c>
      <c r="F752" s="167" t="s">
        <v>371</v>
      </c>
      <c r="G752" s="169" t="s">
        <v>407</v>
      </c>
      <c r="H752" s="169" t="s">
        <v>330</v>
      </c>
      <c r="I752" s="166" t="s">
        <v>408</v>
      </c>
      <c r="K752" s="171" t="s">
        <v>398</v>
      </c>
      <c r="L752" s="171" t="s">
        <v>426</v>
      </c>
      <c r="N752" s="173" t="s">
        <v>370</v>
      </c>
      <c r="Q752" s="174" t="s">
        <v>439</v>
      </c>
      <c r="R752" s="174" t="s">
        <v>440</v>
      </c>
      <c r="S752" s="174" t="s">
        <v>441</v>
      </c>
      <c r="T752" s="174" t="s">
        <v>442</v>
      </c>
      <c r="U752" s="174" t="s">
        <v>442</v>
      </c>
      <c r="X752" s="151" t="s">
        <v>165</v>
      </c>
      <c r="Y752" s="151" t="s">
        <v>165</v>
      </c>
      <c r="Z752" s="151" t="s">
        <v>165</v>
      </c>
      <c r="AA752" s="151" t="s">
        <v>165</v>
      </c>
    </row>
    <row r="753" spans="3:27" s="113" customFormat="1" ht="51" x14ac:dyDescent="0.2">
      <c r="C753" s="289"/>
      <c r="D753" s="166" t="s">
        <v>409</v>
      </c>
      <c r="E753" s="167" t="s">
        <v>410</v>
      </c>
      <c r="F753" s="167" t="s">
        <v>411</v>
      </c>
      <c r="G753" s="169" t="s">
        <v>326</v>
      </c>
      <c r="H753" s="169" t="s">
        <v>331</v>
      </c>
      <c r="I753" s="169" t="s">
        <v>412</v>
      </c>
      <c r="K753" s="171" t="s">
        <v>399</v>
      </c>
      <c r="L753" s="171" t="s">
        <v>427</v>
      </c>
      <c r="N753" s="173" t="s">
        <v>432</v>
      </c>
      <c r="Q753" s="174" t="s">
        <v>443</v>
      </c>
      <c r="R753" s="174" t="s">
        <v>444</v>
      </c>
      <c r="S753" s="174" t="s">
        <v>445</v>
      </c>
      <c r="T753" s="174" t="s">
        <v>446</v>
      </c>
      <c r="U753" s="174" t="s">
        <v>446</v>
      </c>
      <c r="X753" s="151" t="s">
        <v>99</v>
      </c>
      <c r="Y753" s="151" t="s">
        <v>99</v>
      </c>
      <c r="Z753" s="151" t="s">
        <v>99</v>
      </c>
      <c r="AA753" s="151" t="s">
        <v>99</v>
      </c>
    </row>
    <row r="754" spans="3:27" s="113" customFormat="1" ht="51" x14ac:dyDescent="0.2">
      <c r="C754" s="289"/>
      <c r="D754" s="166" t="s">
        <v>413</v>
      </c>
      <c r="E754" s="167" t="s">
        <v>414</v>
      </c>
      <c r="F754" s="167" t="s">
        <v>101</v>
      </c>
      <c r="G754" s="169" t="s">
        <v>415</v>
      </c>
      <c r="H754" s="169" t="s">
        <v>332</v>
      </c>
      <c r="I754" s="169" t="s">
        <v>416</v>
      </c>
      <c r="K754" s="171" t="s">
        <v>92</v>
      </c>
      <c r="L754" s="171" t="s">
        <v>428</v>
      </c>
      <c r="N754" s="173" t="s">
        <v>433</v>
      </c>
      <c r="Q754" s="174"/>
      <c r="R754" s="174" t="s">
        <v>447</v>
      </c>
      <c r="S754" s="174"/>
      <c r="T754" s="174"/>
      <c r="U754" s="174"/>
      <c r="X754" s="151" t="s">
        <v>164</v>
      </c>
      <c r="Y754" s="151" t="s">
        <v>164</v>
      </c>
      <c r="Z754" s="179"/>
      <c r="AA754" s="179"/>
    </row>
    <row r="755" spans="3:27" s="113" customFormat="1" ht="28.5" x14ac:dyDescent="0.2">
      <c r="C755" s="289"/>
      <c r="D755" s="166" t="s">
        <v>417</v>
      </c>
      <c r="E755" s="170"/>
      <c r="F755" s="170"/>
      <c r="G755" s="169" t="s">
        <v>418</v>
      </c>
      <c r="H755" s="170"/>
      <c r="I755" s="170"/>
      <c r="K755" s="171" t="s">
        <v>27</v>
      </c>
      <c r="L755" s="171" t="s">
        <v>328</v>
      </c>
      <c r="N755" s="173" t="s">
        <v>434</v>
      </c>
      <c r="Q755" s="281"/>
      <c r="X755" s="151" t="s">
        <v>100</v>
      </c>
      <c r="Y755" s="151" t="s">
        <v>100</v>
      </c>
      <c r="Z755" s="179"/>
      <c r="AA755" s="179"/>
    </row>
    <row r="756" spans="3:27" s="113" customFormat="1" ht="42.75" x14ac:dyDescent="0.2">
      <c r="C756" s="289"/>
      <c r="D756" s="166" t="s">
        <v>419</v>
      </c>
      <c r="E756" s="170"/>
      <c r="F756" s="170"/>
      <c r="G756" s="170"/>
      <c r="H756" s="170"/>
      <c r="I756" s="170"/>
      <c r="K756" s="171" t="s">
        <v>400</v>
      </c>
      <c r="L756" s="171" t="s">
        <v>429</v>
      </c>
      <c r="N756" s="148"/>
      <c r="Q756" s="281"/>
    </row>
    <row r="757" spans="3:27" s="113" customFormat="1" ht="57" x14ac:dyDescent="0.2">
      <c r="C757" s="289"/>
      <c r="D757" s="166" t="s">
        <v>420</v>
      </c>
      <c r="E757" s="170"/>
      <c r="F757" s="170"/>
      <c r="G757" s="170"/>
      <c r="H757" s="170"/>
      <c r="I757" s="170"/>
      <c r="N757" s="148"/>
      <c r="Q757" s="281"/>
    </row>
    <row r="758" spans="3:27" s="113" customFormat="1" ht="42.75" x14ac:dyDescent="0.2">
      <c r="C758" s="289"/>
      <c r="D758" s="166" t="s">
        <v>421</v>
      </c>
      <c r="E758" s="170"/>
      <c r="F758" s="170"/>
      <c r="G758" s="170"/>
      <c r="H758" s="170"/>
      <c r="I758" s="170"/>
      <c r="N758" s="148"/>
      <c r="Q758" s="281"/>
    </row>
    <row r="759" spans="3:27" s="113" customFormat="1" ht="57" x14ac:dyDescent="0.2">
      <c r="C759" s="289"/>
      <c r="D759" s="166" t="s">
        <v>422</v>
      </c>
      <c r="E759" s="170"/>
      <c r="F759" s="170"/>
      <c r="G759" s="170"/>
      <c r="H759" s="170"/>
      <c r="I759" s="170"/>
      <c r="N759" s="148"/>
      <c r="Q759" s="281"/>
    </row>
    <row r="760" spans="3:27" s="113" customFormat="1" x14ac:dyDescent="0.2">
      <c r="C760" s="289"/>
      <c r="I760" s="281"/>
      <c r="O760" s="148"/>
      <c r="Q760" s="281"/>
    </row>
    <row r="761" spans="3:27" s="113" customFormat="1" x14ac:dyDescent="0.2">
      <c r="C761" s="289"/>
      <c r="I761" s="281"/>
      <c r="O761" s="148"/>
      <c r="Q761" s="281"/>
    </row>
    <row r="762" spans="3:27" s="113" customFormat="1" x14ac:dyDescent="0.2">
      <c r="C762" s="289"/>
      <c r="I762" s="281"/>
      <c r="O762" s="148"/>
      <c r="Q762" s="281"/>
    </row>
    <row r="763" spans="3:27" s="113" customFormat="1" x14ac:dyDescent="0.2">
      <c r="C763" s="289"/>
      <c r="I763" s="281"/>
      <c r="O763" s="148"/>
      <c r="Q763" s="281"/>
    </row>
    <row r="764" spans="3:27" s="113" customFormat="1" x14ac:dyDescent="0.2">
      <c r="C764" s="289"/>
      <c r="I764" s="281"/>
      <c r="O764" s="148"/>
      <c r="Q764" s="281"/>
    </row>
    <row r="765" spans="3:27" s="113" customFormat="1" x14ac:dyDescent="0.2">
      <c r="C765" s="289"/>
      <c r="I765" s="281"/>
      <c r="O765" s="148"/>
      <c r="Q765" s="281"/>
    </row>
    <row r="766" spans="3:27" s="113" customFormat="1" x14ac:dyDescent="0.2">
      <c r="C766" s="289"/>
      <c r="I766" s="281"/>
      <c r="O766" s="148"/>
      <c r="Q766" s="281"/>
    </row>
    <row r="767" spans="3:27" s="113" customFormat="1" x14ac:dyDescent="0.2">
      <c r="C767" s="289"/>
      <c r="I767" s="281"/>
      <c r="O767" s="148"/>
      <c r="Q767" s="281"/>
    </row>
    <row r="768" spans="3:27" s="113" customFormat="1" x14ac:dyDescent="0.2">
      <c r="C768" s="289"/>
      <c r="I768" s="281"/>
      <c r="O768" s="148"/>
      <c r="Q768" s="281"/>
    </row>
    <row r="769" spans="3:17" s="113" customFormat="1" x14ac:dyDescent="0.2">
      <c r="C769" s="289"/>
      <c r="I769" s="281"/>
      <c r="O769" s="148"/>
      <c r="Q769" s="281"/>
    </row>
    <row r="770" spans="3:17" s="113" customFormat="1" x14ac:dyDescent="0.2">
      <c r="C770" s="289"/>
      <c r="I770" s="281"/>
      <c r="O770" s="148"/>
      <c r="Q770" s="281"/>
    </row>
    <row r="771" spans="3:17" s="113" customFormat="1" x14ac:dyDescent="0.2">
      <c r="C771" s="289"/>
      <c r="I771" s="281"/>
      <c r="O771" s="148"/>
      <c r="Q771" s="281"/>
    </row>
    <row r="772" spans="3:17" s="113" customFormat="1" x14ac:dyDescent="0.2">
      <c r="C772" s="289"/>
      <c r="I772" s="281"/>
      <c r="O772" s="148"/>
      <c r="Q772" s="281"/>
    </row>
    <row r="773" spans="3:17" s="113" customFormat="1" x14ac:dyDescent="0.2">
      <c r="C773" s="289"/>
      <c r="I773" s="281"/>
      <c r="O773" s="148"/>
      <c r="Q773" s="281"/>
    </row>
    <row r="774" spans="3:17" s="113" customFormat="1" x14ac:dyDescent="0.2">
      <c r="C774" s="289"/>
      <c r="I774" s="281"/>
      <c r="O774" s="148"/>
      <c r="Q774" s="281"/>
    </row>
    <row r="775" spans="3:17" s="113" customFormat="1" x14ac:dyDescent="0.2">
      <c r="C775" s="289"/>
      <c r="I775" s="281"/>
      <c r="O775" s="148"/>
      <c r="Q775" s="281"/>
    </row>
    <row r="776" spans="3:17" s="113" customFormat="1" x14ac:dyDescent="0.2">
      <c r="C776" s="289"/>
      <c r="I776" s="281"/>
      <c r="O776" s="148"/>
      <c r="Q776" s="281"/>
    </row>
    <row r="777" spans="3:17" s="113" customFormat="1" x14ac:dyDescent="0.2">
      <c r="C777" s="289"/>
      <c r="I777" s="281"/>
      <c r="O777" s="148"/>
      <c r="Q777" s="281"/>
    </row>
    <row r="778" spans="3:17" s="113" customFormat="1" x14ac:dyDescent="0.2">
      <c r="C778" s="289"/>
      <c r="I778" s="281"/>
      <c r="O778" s="148"/>
      <c r="Q778" s="281"/>
    </row>
    <row r="779" spans="3:17" s="113" customFormat="1" x14ac:dyDescent="0.2">
      <c r="C779" s="289"/>
      <c r="I779" s="281"/>
      <c r="O779" s="148"/>
      <c r="Q779" s="281"/>
    </row>
    <row r="780" spans="3:17" s="113" customFormat="1" x14ac:dyDescent="0.2">
      <c r="C780" s="289"/>
      <c r="I780" s="281"/>
      <c r="O780" s="148"/>
      <c r="Q780" s="281"/>
    </row>
    <row r="781" spans="3:17" s="113" customFormat="1" x14ac:dyDescent="0.2">
      <c r="C781" s="289"/>
      <c r="I781" s="281"/>
      <c r="O781" s="148"/>
      <c r="Q781" s="281"/>
    </row>
    <row r="782" spans="3:17" s="113" customFormat="1" x14ac:dyDescent="0.2">
      <c r="C782" s="289"/>
      <c r="I782" s="281"/>
      <c r="O782" s="148"/>
      <c r="Q782" s="281"/>
    </row>
    <row r="783" spans="3:17" s="113" customFormat="1" x14ac:dyDescent="0.2">
      <c r="C783" s="289"/>
      <c r="I783" s="281"/>
      <c r="O783" s="148"/>
      <c r="Q783" s="281"/>
    </row>
    <row r="784" spans="3:17" s="113" customFormat="1" x14ac:dyDescent="0.2">
      <c r="C784" s="289"/>
      <c r="I784" s="281"/>
      <c r="O784" s="148"/>
      <c r="Q784" s="281"/>
    </row>
    <row r="785" spans="3:17" s="113" customFormat="1" x14ac:dyDescent="0.2">
      <c r="C785" s="289"/>
      <c r="I785" s="281"/>
      <c r="O785" s="148"/>
      <c r="Q785" s="281"/>
    </row>
    <row r="786" spans="3:17" s="113" customFormat="1" x14ac:dyDescent="0.2">
      <c r="C786" s="289"/>
      <c r="I786" s="281"/>
      <c r="O786" s="148"/>
      <c r="Q786" s="281"/>
    </row>
    <row r="787" spans="3:17" s="113" customFormat="1" x14ac:dyDescent="0.2">
      <c r="C787" s="289"/>
      <c r="I787" s="281"/>
      <c r="O787" s="148"/>
      <c r="Q787" s="281"/>
    </row>
    <row r="788" spans="3:17" s="113" customFormat="1" x14ac:dyDescent="0.2">
      <c r="C788" s="289"/>
      <c r="I788" s="281"/>
      <c r="O788" s="148"/>
      <c r="Q788" s="281"/>
    </row>
    <row r="789" spans="3:17" s="113" customFormat="1" x14ac:dyDescent="0.2">
      <c r="C789" s="289"/>
      <c r="I789" s="281"/>
      <c r="O789" s="148"/>
      <c r="Q789" s="281"/>
    </row>
    <row r="790" spans="3:17" s="113" customFormat="1" x14ac:dyDescent="0.2">
      <c r="C790" s="289"/>
      <c r="I790" s="281"/>
      <c r="O790" s="148"/>
      <c r="Q790" s="281"/>
    </row>
    <row r="791" spans="3:17" s="113" customFormat="1" x14ac:dyDescent="0.2">
      <c r="C791" s="289"/>
      <c r="I791" s="281"/>
      <c r="O791" s="148"/>
      <c r="Q791" s="281"/>
    </row>
    <row r="792" spans="3:17" s="113" customFormat="1" x14ac:dyDescent="0.2">
      <c r="C792" s="289"/>
      <c r="I792" s="281"/>
      <c r="O792" s="148"/>
      <c r="Q792" s="281"/>
    </row>
    <row r="793" spans="3:17" s="113" customFormat="1" x14ac:dyDescent="0.2">
      <c r="C793" s="289"/>
      <c r="I793" s="281"/>
      <c r="O793" s="148"/>
      <c r="Q793" s="281"/>
    </row>
    <row r="794" spans="3:17" s="113" customFormat="1" x14ac:dyDescent="0.2">
      <c r="C794" s="289"/>
      <c r="I794" s="281"/>
      <c r="O794" s="148"/>
      <c r="Q794" s="281"/>
    </row>
    <row r="795" spans="3:17" s="113" customFormat="1" x14ac:dyDescent="0.2">
      <c r="C795" s="289"/>
      <c r="I795" s="281"/>
      <c r="O795" s="148"/>
      <c r="Q795" s="281"/>
    </row>
    <row r="796" spans="3:17" s="113" customFormat="1" x14ac:dyDescent="0.2">
      <c r="C796" s="289"/>
      <c r="I796" s="281"/>
      <c r="O796" s="148"/>
      <c r="Q796" s="281"/>
    </row>
    <row r="797" spans="3:17" s="113" customFormat="1" x14ac:dyDescent="0.2">
      <c r="C797" s="289"/>
      <c r="I797" s="281"/>
      <c r="O797" s="148"/>
      <c r="Q797" s="281"/>
    </row>
    <row r="798" spans="3:17" s="113" customFormat="1" x14ac:dyDescent="0.2">
      <c r="C798" s="289"/>
      <c r="I798" s="281"/>
      <c r="O798" s="148"/>
      <c r="Q798" s="281"/>
    </row>
    <row r="799" spans="3:17" s="113" customFormat="1" x14ac:dyDescent="0.2">
      <c r="C799" s="289"/>
      <c r="I799" s="281"/>
      <c r="O799" s="148"/>
      <c r="Q799" s="281"/>
    </row>
    <row r="800" spans="3:17" s="113" customFormat="1" x14ac:dyDescent="0.2">
      <c r="C800" s="289"/>
      <c r="I800" s="281"/>
      <c r="O800" s="148"/>
      <c r="Q800" s="281"/>
    </row>
    <row r="801" spans="3:17" s="113" customFormat="1" x14ac:dyDescent="0.2">
      <c r="C801" s="289"/>
      <c r="I801" s="281"/>
      <c r="O801" s="148"/>
      <c r="Q801" s="281"/>
    </row>
  </sheetData>
  <sheetProtection sheet="1" formatRows="0" insertColumns="0" selectLockedCells="1" autoFilter="0"/>
  <autoFilter ref="A10:BU10" xr:uid="{00000000-0001-0000-0000-000000000000}"/>
  <sortState xmlns:xlrd2="http://schemas.microsoft.com/office/spreadsheetml/2017/richdata2" ref="N1048538:N1048549">
    <sortCondition ref="N1048538"/>
  </sortState>
  <dataConsolidate/>
  <mergeCells count="2891">
    <mergeCell ref="I20:I22"/>
    <mergeCell ref="I23:I25"/>
    <mergeCell ref="I26:I28"/>
    <mergeCell ref="I29:I31"/>
    <mergeCell ref="I32:I34"/>
    <mergeCell ref="I35:I37"/>
    <mergeCell ref="I38:I40"/>
    <mergeCell ref="I41:I43"/>
    <mergeCell ref="I44:I46"/>
    <mergeCell ref="I47:I49"/>
    <mergeCell ref="I50:I52"/>
    <mergeCell ref="I53:I55"/>
    <mergeCell ref="D4:K4"/>
    <mergeCell ref="G20:G22"/>
    <mergeCell ref="K26:K28"/>
    <mergeCell ref="D3:K3"/>
    <mergeCell ref="P461:P463"/>
    <mergeCell ref="P458:P460"/>
    <mergeCell ref="P431:P433"/>
    <mergeCell ref="P428:P430"/>
    <mergeCell ref="P437:P439"/>
    <mergeCell ref="P434:P436"/>
    <mergeCell ref="P443:P445"/>
    <mergeCell ref="P440:P442"/>
    <mergeCell ref="P449:P451"/>
    <mergeCell ref="P446:P448"/>
    <mergeCell ref="P389:P391"/>
    <mergeCell ref="P386:P388"/>
    <mergeCell ref="P395:P397"/>
    <mergeCell ref="P392:P394"/>
    <mergeCell ref="P455:P457"/>
    <mergeCell ref="P452:P454"/>
    <mergeCell ref="P467:P469"/>
    <mergeCell ref="P464:P466"/>
    <mergeCell ref="P473:P475"/>
    <mergeCell ref="P470:P472"/>
    <mergeCell ref="P479:P481"/>
    <mergeCell ref="P476:P478"/>
    <mergeCell ref="P485:P487"/>
    <mergeCell ref="P482:P484"/>
    <mergeCell ref="P491:P493"/>
    <mergeCell ref="P488:P490"/>
    <mergeCell ref="P497:P499"/>
    <mergeCell ref="P494:P496"/>
    <mergeCell ref="P347:P349"/>
    <mergeCell ref="P353:P355"/>
    <mergeCell ref="P350:P352"/>
    <mergeCell ref="P359:P361"/>
    <mergeCell ref="P356:P358"/>
    <mergeCell ref="P365:P367"/>
    <mergeCell ref="P362:P364"/>
    <mergeCell ref="P371:P373"/>
    <mergeCell ref="P368:P370"/>
    <mergeCell ref="P377:P379"/>
    <mergeCell ref="P374:P376"/>
    <mergeCell ref="P383:P385"/>
    <mergeCell ref="P380:P382"/>
    <mergeCell ref="P401:P403"/>
    <mergeCell ref="P398:P400"/>
    <mergeCell ref="P407:P409"/>
    <mergeCell ref="P419:P421"/>
    <mergeCell ref="P416:P418"/>
    <mergeCell ref="P425:P427"/>
    <mergeCell ref="P422:P424"/>
    <mergeCell ref="P296:P298"/>
    <mergeCell ref="P305:P307"/>
    <mergeCell ref="P302:P304"/>
    <mergeCell ref="P311:P313"/>
    <mergeCell ref="P308:P310"/>
    <mergeCell ref="P317:P319"/>
    <mergeCell ref="P314:P316"/>
    <mergeCell ref="P323:P325"/>
    <mergeCell ref="P320:P322"/>
    <mergeCell ref="P329:P331"/>
    <mergeCell ref="P326:P328"/>
    <mergeCell ref="P335:P337"/>
    <mergeCell ref="P332:P334"/>
    <mergeCell ref="P341:P343"/>
    <mergeCell ref="P338:P340"/>
    <mergeCell ref="P404:P406"/>
    <mergeCell ref="P413:P415"/>
    <mergeCell ref="P410:P412"/>
    <mergeCell ref="P344:P346"/>
    <mergeCell ref="P59:P61"/>
    <mergeCell ref="P56:P58"/>
    <mergeCell ref="P278:P280"/>
    <mergeCell ref="P38:P40"/>
    <mergeCell ref="P44:P46"/>
    <mergeCell ref="P41:P43"/>
    <mergeCell ref="P284:P286"/>
    <mergeCell ref="P287:P289"/>
    <mergeCell ref="P50:P52"/>
    <mergeCell ref="P47:P49"/>
    <mergeCell ref="P290:P292"/>
    <mergeCell ref="P23:P25"/>
    <mergeCell ref="P254:P256"/>
    <mergeCell ref="P245:P247"/>
    <mergeCell ref="P236:P238"/>
    <mergeCell ref="P227:P229"/>
    <mergeCell ref="P218:P220"/>
    <mergeCell ref="P209:P211"/>
    <mergeCell ref="P200:P202"/>
    <mergeCell ref="P191:P193"/>
    <mergeCell ref="P182:P184"/>
    <mergeCell ref="P173:P175"/>
    <mergeCell ref="P164:P166"/>
    <mergeCell ref="P155:P157"/>
    <mergeCell ref="P146:P148"/>
    <mergeCell ref="P140:P142"/>
    <mergeCell ref="P134:P136"/>
    <mergeCell ref="P77:P79"/>
    <mergeCell ref="P62:P64"/>
    <mergeCell ref="P65:P67"/>
    <mergeCell ref="P83:P85"/>
    <mergeCell ref="P293:P295"/>
    <mergeCell ref="P299:P301"/>
    <mergeCell ref="R503:R505"/>
    <mergeCell ref="R500:R502"/>
    <mergeCell ref="R509:R511"/>
    <mergeCell ref="R506:R508"/>
    <mergeCell ref="R515:R517"/>
    <mergeCell ref="R512:R514"/>
    <mergeCell ref="R521:R523"/>
    <mergeCell ref="R518:R520"/>
    <mergeCell ref="R527:R529"/>
    <mergeCell ref="P542:P544"/>
    <mergeCell ref="P539:P541"/>
    <mergeCell ref="P557:P559"/>
    <mergeCell ref="P554:P556"/>
    <mergeCell ref="P560:P562"/>
    <mergeCell ref="P548:P550"/>
    <mergeCell ref="P536:P538"/>
    <mergeCell ref="P545:P547"/>
    <mergeCell ref="P509:P511"/>
    <mergeCell ref="P506:P508"/>
    <mergeCell ref="P515:P517"/>
    <mergeCell ref="P512:P514"/>
    <mergeCell ref="P521:P523"/>
    <mergeCell ref="P518:P520"/>
    <mergeCell ref="P527:P529"/>
    <mergeCell ref="P503:P505"/>
    <mergeCell ref="P500:P502"/>
    <mergeCell ref="Q560:Q562"/>
    <mergeCell ref="R560:R562"/>
    <mergeCell ref="R485:R487"/>
    <mergeCell ref="R482:R484"/>
    <mergeCell ref="R497:R499"/>
    <mergeCell ref="R494:R496"/>
    <mergeCell ref="R395:R397"/>
    <mergeCell ref="R392:R394"/>
    <mergeCell ref="R401:R403"/>
    <mergeCell ref="R398:R400"/>
    <mergeCell ref="R407:R409"/>
    <mergeCell ref="R404:R406"/>
    <mergeCell ref="R413:R415"/>
    <mergeCell ref="R410:R412"/>
    <mergeCell ref="R419:R421"/>
    <mergeCell ref="R416:R418"/>
    <mergeCell ref="R425:R427"/>
    <mergeCell ref="R422:R424"/>
    <mergeCell ref="R431:R433"/>
    <mergeCell ref="R428:R430"/>
    <mergeCell ref="R437:R439"/>
    <mergeCell ref="R434:R436"/>
    <mergeCell ref="R443:R445"/>
    <mergeCell ref="R440:R442"/>
    <mergeCell ref="R449:R451"/>
    <mergeCell ref="R446:R448"/>
    <mergeCell ref="R455:R457"/>
    <mergeCell ref="R452:R454"/>
    <mergeCell ref="R461:R463"/>
    <mergeCell ref="R293:R295"/>
    <mergeCell ref="R38:R40"/>
    <mergeCell ref="R23:R25"/>
    <mergeCell ref="R299:R301"/>
    <mergeCell ref="R296:R298"/>
    <mergeCell ref="R458:R460"/>
    <mergeCell ref="R467:R469"/>
    <mergeCell ref="R464:R466"/>
    <mergeCell ref="R473:R475"/>
    <mergeCell ref="R470:R472"/>
    <mergeCell ref="R479:R481"/>
    <mergeCell ref="R476:R478"/>
    <mergeCell ref="R251:R253"/>
    <mergeCell ref="R77:R79"/>
    <mergeCell ref="R491:R493"/>
    <mergeCell ref="R488:R490"/>
    <mergeCell ref="R269:R271"/>
    <mergeCell ref="R65:R67"/>
    <mergeCell ref="R83:R85"/>
    <mergeCell ref="R92:R94"/>
    <mergeCell ref="R257:R259"/>
    <mergeCell ref="T284:T286"/>
    <mergeCell ref="R542:R544"/>
    <mergeCell ref="R539:R541"/>
    <mergeCell ref="R536:R538"/>
    <mergeCell ref="R557:R559"/>
    <mergeCell ref="R554:R556"/>
    <mergeCell ref="R545:R547"/>
    <mergeCell ref="R254:R256"/>
    <mergeCell ref="R245:R247"/>
    <mergeCell ref="R236:R238"/>
    <mergeCell ref="R227:R229"/>
    <mergeCell ref="R218:R220"/>
    <mergeCell ref="R305:R307"/>
    <mergeCell ref="R302:R304"/>
    <mergeCell ref="R311:R313"/>
    <mergeCell ref="R308:R310"/>
    <mergeCell ref="R317:R319"/>
    <mergeCell ref="R314:R316"/>
    <mergeCell ref="R323:R325"/>
    <mergeCell ref="R320:R322"/>
    <mergeCell ref="R329:R331"/>
    <mergeCell ref="R326:R328"/>
    <mergeCell ref="R335:R337"/>
    <mergeCell ref="R332:R334"/>
    <mergeCell ref="R341:R343"/>
    <mergeCell ref="R338:R340"/>
    <mergeCell ref="R347:R349"/>
    <mergeCell ref="R278:R280"/>
    <mergeCell ref="R281:R283"/>
    <mergeCell ref="R272:R274"/>
    <mergeCell ref="R284:R286"/>
    <mergeCell ref="R290:R292"/>
    <mergeCell ref="Q497:Q499"/>
    <mergeCell ref="Q494:Q496"/>
    <mergeCell ref="Q503:Q505"/>
    <mergeCell ref="Q500:Q502"/>
    <mergeCell ref="Q509:Q511"/>
    <mergeCell ref="Q506:Q508"/>
    <mergeCell ref="Q515:Q517"/>
    <mergeCell ref="Q512:Q514"/>
    <mergeCell ref="Q521:Q523"/>
    <mergeCell ref="Q518:Q520"/>
    <mergeCell ref="Q527:Q529"/>
    <mergeCell ref="T254:T256"/>
    <mergeCell ref="T245:T247"/>
    <mergeCell ref="R344:R346"/>
    <mergeCell ref="R353:R355"/>
    <mergeCell ref="R350:R352"/>
    <mergeCell ref="R359:R361"/>
    <mergeCell ref="R356:R358"/>
    <mergeCell ref="R365:R367"/>
    <mergeCell ref="R362:R364"/>
    <mergeCell ref="R371:R373"/>
    <mergeCell ref="R368:R370"/>
    <mergeCell ref="R377:R379"/>
    <mergeCell ref="R374:R376"/>
    <mergeCell ref="R383:R385"/>
    <mergeCell ref="R380:R382"/>
    <mergeCell ref="R389:R391"/>
    <mergeCell ref="R386:R388"/>
    <mergeCell ref="T293:T295"/>
    <mergeCell ref="T290:T292"/>
    <mergeCell ref="T287:T289"/>
    <mergeCell ref="T275:T277"/>
    <mergeCell ref="Q443:Q445"/>
    <mergeCell ref="Q440:Q442"/>
    <mergeCell ref="Q449:Q451"/>
    <mergeCell ref="Q446:Q448"/>
    <mergeCell ref="Q455:Q457"/>
    <mergeCell ref="Q452:Q454"/>
    <mergeCell ref="Q461:Q463"/>
    <mergeCell ref="Q458:Q460"/>
    <mergeCell ref="Q467:Q469"/>
    <mergeCell ref="Q464:Q466"/>
    <mergeCell ref="Q473:Q475"/>
    <mergeCell ref="Q470:Q472"/>
    <mergeCell ref="Q479:Q481"/>
    <mergeCell ref="Q476:Q478"/>
    <mergeCell ref="Q485:Q487"/>
    <mergeCell ref="Q482:Q484"/>
    <mergeCell ref="Q491:Q493"/>
    <mergeCell ref="Q488:Q490"/>
    <mergeCell ref="Q389:Q391"/>
    <mergeCell ref="Q386:Q388"/>
    <mergeCell ref="Q395:Q397"/>
    <mergeCell ref="Q392:Q394"/>
    <mergeCell ref="Q401:Q403"/>
    <mergeCell ref="Q398:Q400"/>
    <mergeCell ref="Q407:Q409"/>
    <mergeCell ref="Q404:Q406"/>
    <mergeCell ref="Q413:Q415"/>
    <mergeCell ref="Q410:Q412"/>
    <mergeCell ref="Q419:Q421"/>
    <mergeCell ref="Q416:Q418"/>
    <mergeCell ref="Q425:Q427"/>
    <mergeCell ref="Q422:Q424"/>
    <mergeCell ref="Q431:Q433"/>
    <mergeCell ref="Q428:Q430"/>
    <mergeCell ref="Q437:Q439"/>
    <mergeCell ref="Q434:Q436"/>
    <mergeCell ref="Q335:Q337"/>
    <mergeCell ref="Q332:Q334"/>
    <mergeCell ref="Q341:Q343"/>
    <mergeCell ref="Q338:Q340"/>
    <mergeCell ref="Q347:Q349"/>
    <mergeCell ref="Q344:Q346"/>
    <mergeCell ref="Q353:Q355"/>
    <mergeCell ref="Q350:Q352"/>
    <mergeCell ref="Q359:Q361"/>
    <mergeCell ref="Q356:Q358"/>
    <mergeCell ref="Q365:Q367"/>
    <mergeCell ref="Q362:Q364"/>
    <mergeCell ref="Q371:Q373"/>
    <mergeCell ref="Q368:Q370"/>
    <mergeCell ref="Q377:Q379"/>
    <mergeCell ref="Q374:Q376"/>
    <mergeCell ref="Q383:Q385"/>
    <mergeCell ref="Q380:Q382"/>
    <mergeCell ref="Q35:Q37"/>
    <mergeCell ref="Q38:Q40"/>
    <mergeCell ref="Q23:Q25"/>
    <mergeCell ref="Q299:Q301"/>
    <mergeCell ref="Q296:Q298"/>
    <mergeCell ref="Q305:Q307"/>
    <mergeCell ref="Q302:Q304"/>
    <mergeCell ref="Q311:Q313"/>
    <mergeCell ref="Q308:Q310"/>
    <mergeCell ref="Q317:Q319"/>
    <mergeCell ref="Q314:Q316"/>
    <mergeCell ref="Q251:Q253"/>
    <mergeCell ref="Q77:Q79"/>
    <mergeCell ref="Q323:Q325"/>
    <mergeCell ref="Q320:Q322"/>
    <mergeCell ref="Q329:Q331"/>
    <mergeCell ref="Q326:Q328"/>
    <mergeCell ref="Q269:Q271"/>
    <mergeCell ref="Q68:Q70"/>
    <mergeCell ref="Q65:Q67"/>
    <mergeCell ref="Q83:Q85"/>
    <mergeCell ref="Q92:Q94"/>
    <mergeCell ref="Q257:Q259"/>
    <mergeCell ref="S32:S34"/>
    <mergeCell ref="S38:S40"/>
    <mergeCell ref="S23:S25"/>
    <mergeCell ref="Q542:Q544"/>
    <mergeCell ref="Q539:Q541"/>
    <mergeCell ref="Q536:Q538"/>
    <mergeCell ref="Q557:Q559"/>
    <mergeCell ref="Q554:Q556"/>
    <mergeCell ref="Q545:Q547"/>
    <mergeCell ref="Q254:Q256"/>
    <mergeCell ref="Q245:Q247"/>
    <mergeCell ref="Q236:Q238"/>
    <mergeCell ref="Q227:Q229"/>
    <mergeCell ref="Q218:Q220"/>
    <mergeCell ref="Q209:Q211"/>
    <mergeCell ref="Q200:Q202"/>
    <mergeCell ref="Q191:Q193"/>
    <mergeCell ref="Q182:Q184"/>
    <mergeCell ref="Q173:Q175"/>
    <mergeCell ref="Q164:Q166"/>
    <mergeCell ref="Q155:Q157"/>
    <mergeCell ref="Q146:Q148"/>
    <mergeCell ref="Q140:Q142"/>
    <mergeCell ref="Q134:Q136"/>
    <mergeCell ref="Q122:Q124"/>
    <mergeCell ref="Q128:Q130"/>
    <mergeCell ref="Q281:Q283"/>
    <mergeCell ref="Q272:Q274"/>
    <mergeCell ref="Q278:Q280"/>
    <mergeCell ref="Q284:Q286"/>
    <mergeCell ref="Q290:Q292"/>
    <mergeCell ref="Q293:Q295"/>
    <mergeCell ref="O38:O40"/>
    <mergeCell ref="O41:O43"/>
    <mergeCell ref="O44:O46"/>
    <mergeCell ref="O47:O49"/>
    <mergeCell ref="O50:O52"/>
    <mergeCell ref="O53:O55"/>
    <mergeCell ref="T296:T298"/>
    <mergeCell ref="T20:T22"/>
    <mergeCell ref="S26:S28"/>
    <mergeCell ref="Q287:Q289"/>
    <mergeCell ref="R287:R289"/>
    <mergeCell ref="R68:R70"/>
    <mergeCell ref="S68:S70"/>
    <mergeCell ref="T68:T70"/>
    <mergeCell ref="T86:T88"/>
    <mergeCell ref="R98:R100"/>
    <mergeCell ref="S98:S100"/>
    <mergeCell ref="T98:T100"/>
    <mergeCell ref="S254:S256"/>
    <mergeCell ref="S245:S247"/>
    <mergeCell ref="S236:S238"/>
    <mergeCell ref="S227:S229"/>
    <mergeCell ref="S218:S220"/>
    <mergeCell ref="S209:S211"/>
    <mergeCell ref="S200:S202"/>
    <mergeCell ref="S191:S193"/>
    <mergeCell ref="S281:S283"/>
    <mergeCell ref="S290:S292"/>
    <mergeCell ref="S287:S289"/>
    <mergeCell ref="S293:S295"/>
    <mergeCell ref="S284:S286"/>
    <mergeCell ref="S50:S52"/>
    <mergeCell ref="K530:K532"/>
    <mergeCell ref="L530:L532"/>
    <mergeCell ref="M530:M532"/>
    <mergeCell ref="N530:N532"/>
    <mergeCell ref="P530:P532"/>
    <mergeCell ref="Q530:Q532"/>
    <mergeCell ref="R530:R532"/>
    <mergeCell ref="K533:K535"/>
    <mergeCell ref="L533:L535"/>
    <mergeCell ref="M533:M535"/>
    <mergeCell ref="N533:N535"/>
    <mergeCell ref="P533:P535"/>
    <mergeCell ref="Q533:Q535"/>
    <mergeCell ref="R533:R535"/>
    <mergeCell ref="K524:K526"/>
    <mergeCell ref="L524:L526"/>
    <mergeCell ref="M524:M526"/>
    <mergeCell ref="N524:N526"/>
    <mergeCell ref="P524:P526"/>
    <mergeCell ref="Q524:Q526"/>
    <mergeCell ref="R524:R526"/>
    <mergeCell ref="K527:K529"/>
    <mergeCell ref="L527:L529"/>
    <mergeCell ref="M527:M529"/>
    <mergeCell ref="N527:N529"/>
    <mergeCell ref="K518:K520"/>
    <mergeCell ref="L518:L520"/>
    <mergeCell ref="M518:M520"/>
    <mergeCell ref="N518:N520"/>
    <mergeCell ref="K521:K523"/>
    <mergeCell ref="L521:L523"/>
    <mergeCell ref="M521:M523"/>
    <mergeCell ref="N521:N523"/>
    <mergeCell ref="K512:K514"/>
    <mergeCell ref="L512:L514"/>
    <mergeCell ref="M512:M514"/>
    <mergeCell ref="N512:N514"/>
    <mergeCell ref="K515:K517"/>
    <mergeCell ref="L515:L517"/>
    <mergeCell ref="M515:M517"/>
    <mergeCell ref="N515:N517"/>
    <mergeCell ref="K506:K508"/>
    <mergeCell ref="L506:L508"/>
    <mergeCell ref="M506:M508"/>
    <mergeCell ref="N506:N508"/>
    <mergeCell ref="K509:K511"/>
    <mergeCell ref="L509:L511"/>
    <mergeCell ref="M509:M511"/>
    <mergeCell ref="N509:N511"/>
    <mergeCell ref="K500:K502"/>
    <mergeCell ref="L500:L502"/>
    <mergeCell ref="M500:M502"/>
    <mergeCell ref="N500:N502"/>
    <mergeCell ref="K503:K505"/>
    <mergeCell ref="L503:L505"/>
    <mergeCell ref="M503:M505"/>
    <mergeCell ref="N503:N505"/>
    <mergeCell ref="K494:K496"/>
    <mergeCell ref="L494:L496"/>
    <mergeCell ref="M494:M496"/>
    <mergeCell ref="N494:N496"/>
    <mergeCell ref="K497:K499"/>
    <mergeCell ref="L497:L499"/>
    <mergeCell ref="M497:M499"/>
    <mergeCell ref="N497:N499"/>
    <mergeCell ref="K488:K490"/>
    <mergeCell ref="L488:L490"/>
    <mergeCell ref="M488:M490"/>
    <mergeCell ref="N488:N490"/>
    <mergeCell ref="K491:K493"/>
    <mergeCell ref="L491:L493"/>
    <mergeCell ref="M491:M493"/>
    <mergeCell ref="N491:N493"/>
    <mergeCell ref="K482:K484"/>
    <mergeCell ref="L482:L484"/>
    <mergeCell ref="M482:M484"/>
    <mergeCell ref="N482:N484"/>
    <mergeCell ref="K485:K487"/>
    <mergeCell ref="L485:L487"/>
    <mergeCell ref="M485:M487"/>
    <mergeCell ref="N485:N487"/>
    <mergeCell ref="K476:K478"/>
    <mergeCell ref="L476:L478"/>
    <mergeCell ref="M476:M478"/>
    <mergeCell ref="N476:N478"/>
    <mergeCell ref="K479:K481"/>
    <mergeCell ref="L479:L481"/>
    <mergeCell ref="M479:M481"/>
    <mergeCell ref="N479:N481"/>
    <mergeCell ref="K470:K472"/>
    <mergeCell ref="L470:L472"/>
    <mergeCell ref="M470:M472"/>
    <mergeCell ref="N470:N472"/>
    <mergeCell ref="K473:K475"/>
    <mergeCell ref="L473:L475"/>
    <mergeCell ref="M473:M475"/>
    <mergeCell ref="N473:N475"/>
    <mergeCell ref="M464:M466"/>
    <mergeCell ref="N464:N466"/>
    <mergeCell ref="K467:K469"/>
    <mergeCell ref="L467:L469"/>
    <mergeCell ref="M467:M469"/>
    <mergeCell ref="N467:N469"/>
    <mergeCell ref="K458:K460"/>
    <mergeCell ref="L458:L460"/>
    <mergeCell ref="M458:M460"/>
    <mergeCell ref="N458:N460"/>
    <mergeCell ref="K461:K463"/>
    <mergeCell ref="L461:L463"/>
    <mergeCell ref="M461:M463"/>
    <mergeCell ref="N461:N463"/>
    <mergeCell ref="K452:K454"/>
    <mergeCell ref="L452:L454"/>
    <mergeCell ref="M452:M454"/>
    <mergeCell ref="N452:N454"/>
    <mergeCell ref="K455:K457"/>
    <mergeCell ref="L455:L457"/>
    <mergeCell ref="M455:M457"/>
    <mergeCell ref="N455:N457"/>
    <mergeCell ref="K464:K466"/>
    <mergeCell ref="L464:L466"/>
    <mergeCell ref="N446:N448"/>
    <mergeCell ref="K449:K451"/>
    <mergeCell ref="L449:L451"/>
    <mergeCell ref="M449:M451"/>
    <mergeCell ref="N449:N451"/>
    <mergeCell ref="K440:K442"/>
    <mergeCell ref="L440:L442"/>
    <mergeCell ref="M440:M442"/>
    <mergeCell ref="N440:N442"/>
    <mergeCell ref="K443:K445"/>
    <mergeCell ref="L443:L445"/>
    <mergeCell ref="M443:M445"/>
    <mergeCell ref="N443:N445"/>
    <mergeCell ref="K434:K436"/>
    <mergeCell ref="L434:L436"/>
    <mergeCell ref="M434:M436"/>
    <mergeCell ref="N434:N436"/>
    <mergeCell ref="K437:K439"/>
    <mergeCell ref="L437:L439"/>
    <mergeCell ref="M437:M439"/>
    <mergeCell ref="N437:N439"/>
    <mergeCell ref="K446:K448"/>
    <mergeCell ref="L446:L448"/>
    <mergeCell ref="M446:M448"/>
    <mergeCell ref="N428:N430"/>
    <mergeCell ref="K431:K433"/>
    <mergeCell ref="L431:L433"/>
    <mergeCell ref="M431:M433"/>
    <mergeCell ref="N431:N433"/>
    <mergeCell ref="K422:K424"/>
    <mergeCell ref="L422:L424"/>
    <mergeCell ref="M422:M424"/>
    <mergeCell ref="N422:N424"/>
    <mergeCell ref="K425:K427"/>
    <mergeCell ref="L425:L427"/>
    <mergeCell ref="M425:M427"/>
    <mergeCell ref="N425:N427"/>
    <mergeCell ref="K416:K418"/>
    <mergeCell ref="L416:L418"/>
    <mergeCell ref="M416:M418"/>
    <mergeCell ref="N416:N418"/>
    <mergeCell ref="K419:K421"/>
    <mergeCell ref="L419:L421"/>
    <mergeCell ref="M419:M421"/>
    <mergeCell ref="N419:N421"/>
    <mergeCell ref="K428:K430"/>
    <mergeCell ref="L428:L430"/>
    <mergeCell ref="M428:M430"/>
    <mergeCell ref="N410:N412"/>
    <mergeCell ref="K413:K415"/>
    <mergeCell ref="L413:L415"/>
    <mergeCell ref="M413:M415"/>
    <mergeCell ref="N413:N415"/>
    <mergeCell ref="K404:K406"/>
    <mergeCell ref="L404:L406"/>
    <mergeCell ref="M404:M406"/>
    <mergeCell ref="N404:N406"/>
    <mergeCell ref="K407:K409"/>
    <mergeCell ref="L407:L409"/>
    <mergeCell ref="M407:M409"/>
    <mergeCell ref="N407:N409"/>
    <mergeCell ref="K398:K400"/>
    <mergeCell ref="L398:L400"/>
    <mergeCell ref="M398:M400"/>
    <mergeCell ref="N398:N400"/>
    <mergeCell ref="K401:K403"/>
    <mergeCell ref="L401:L403"/>
    <mergeCell ref="M401:M403"/>
    <mergeCell ref="N401:N403"/>
    <mergeCell ref="L410:L412"/>
    <mergeCell ref="M410:M412"/>
    <mergeCell ref="N392:N394"/>
    <mergeCell ref="K395:K397"/>
    <mergeCell ref="L395:L397"/>
    <mergeCell ref="M395:M397"/>
    <mergeCell ref="N395:N397"/>
    <mergeCell ref="K386:K388"/>
    <mergeCell ref="L386:L388"/>
    <mergeCell ref="M386:M388"/>
    <mergeCell ref="N386:N388"/>
    <mergeCell ref="K389:K391"/>
    <mergeCell ref="L389:L391"/>
    <mergeCell ref="M389:M391"/>
    <mergeCell ref="N389:N391"/>
    <mergeCell ref="K380:K382"/>
    <mergeCell ref="L380:L382"/>
    <mergeCell ref="M380:M382"/>
    <mergeCell ref="N380:N382"/>
    <mergeCell ref="K383:K385"/>
    <mergeCell ref="L383:L385"/>
    <mergeCell ref="M383:M385"/>
    <mergeCell ref="N383:N385"/>
    <mergeCell ref="N317:N319"/>
    <mergeCell ref="K374:K376"/>
    <mergeCell ref="L374:L376"/>
    <mergeCell ref="M374:M376"/>
    <mergeCell ref="N374:N376"/>
    <mergeCell ref="K377:K379"/>
    <mergeCell ref="L377:L379"/>
    <mergeCell ref="M377:M379"/>
    <mergeCell ref="N377:N379"/>
    <mergeCell ref="K368:K370"/>
    <mergeCell ref="L368:L370"/>
    <mergeCell ref="M368:M370"/>
    <mergeCell ref="N368:N370"/>
    <mergeCell ref="K371:K373"/>
    <mergeCell ref="L371:L373"/>
    <mergeCell ref="M371:M373"/>
    <mergeCell ref="N371:N373"/>
    <mergeCell ref="K362:K364"/>
    <mergeCell ref="L362:L364"/>
    <mergeCell ref="M362:M364"/>
    <mergeCell ref="N362:N364"/>
    <mergeCell ref="K365:K367"/>
    <mergeCell ref="L365:L367"/>
    <mergeCell ref="M365:M367"/>
    <mergeCell ref="N365:N367"/>
    <mergeCell ref="N335:N337"/>
    <mergeCell ref="K356:K358"/>
    <mergeCell ref="L356:L358"/>
    <mergeCell ref="M356:M358"/>
    <mergeCell ref="N356:N358"/>
    <mergeCell ref="K359:K361"/>
    <mergeCell ref="L359:L361"/>
    <mergeCell ref="M359:M361"/>
    <mergeCell ref="N359:N361"/>
    <mergeCell ref="K350:K352"/>
    <mergeCell ref="L350:L352"/>
    <mergeCell ref="M350:M352"/>
    <mergeCell ref="N350:N352"/>
    <mergeCell ref="K353:K355"/>
    <mergeCell ref="L353:L355"/>
    <mergeCell ref="M353:M355"/>
    <mergeCell ref="N353:N355"/>
    <mergeCell ref="N326:N328"/>
    <mergeCell ref="K329:K331"/>
    <mergeCell ref="L329:L331"/>
    <mergeCell ref="M329:M331"/>
    <mergeCell ref="N329:N331"/>
    <mergeCell ref="M314:M316"/>
    <mergeCell ref="K320:K322"/>
    <mergeCell ref="L320:L322"/>
    <mergeCell ref="M320:M322"/>
    <mergeCell ref="K344:K346"/>
    <mergeCell ref="L344:L346"/>
    <mergeCell ref="M344:M346"/>
    <mergeCell ref="N344:N346"/>
    <mergeCell ref="K347:K349"/>
    <mergeCell ref="L347:L349"/>
    <mergeCell ref="M347:M349"/>
    <mergeCell ref="N347:N349"/>
    <mergeCell ref="K338:K340"/>
    <mergeCell ref="L338:L340"/>
    <mergeCell ref="M338:M340"/>
    <mergeCell ref="N338:N340"/>
    <mergeCell ref="K341:K343"/>
    <mergeCell ref="L341:L343"/>
    <mergeCell ref="M341:M343"/>
    <mergeCell ref="N341:N343"/>
    <mergeCell ref="K332:K334"/>
    <mergeCell ref="L332:L334"/>
    <mergeCell ref="M332:M334"/>
    <mergeCell ref="N332:N334"/>
    <mergeCell ref="K335:K337"/>
    <mergeCell ref="L335:L337"/>
    <mergeCell ref="M335:M337"/>
    <mergeCell ref="A533:A535"/>
    <mergeCell ref="B533:B535"/>
    <mergeCell ref="D533:D535"/>
    <mergeCell ref="E533:E535"/>
    <mergeCell ref="F533:F535"/>
    <mergeCell ref="G533:G535"/>
    <mergeCell ref="K296:K298"/>
    <mergeCell ref="L296:L298"/>
    <mergeCell ref="M296:M298"/>
    <mergeCell ref="K302:K304"/>
    <mergeCell ref="L302:L304"/>
    <mergeCell ref="M302:M304"/>
    <mergeCell ref="K308:K310"/>
    <mergeCell ref="L308:L310"/>
    <mergeCell ref="M308:M310"/>
    <mergeCell ref="K314:K316"/>
    <mergeCell ref="L314:L316"/>
    <mergeCell ref="M317:M319"/>
    <mergeCell ref="K392:K394"/>
    <mergeCell ref="L392:L394"/>
    <mergeCell ref="M392:M394"/>
    <mergeCell ref="K410:K412"/>
    <mergeCell ref="D530:D532"/>
    <mergeCell ref="E530:E532"/>
    <mergeCell ref="F530:F532"/>
    <mergeCell ref="G530:G532"/>
    <mergeCell ref="A521:A523"/>
    <mergeCell ref="B521:B523"/>
    <mergeCell ref="D521:D523"/>
    <mergeCell ref="E521:E523"/>
    <mergeCell ref="F521:F523"/>
    <mergeCell ref="G521:G523"/>
    <mergeCell ref="A524:A526"/>
    <mergeCell ref="B524:B526"/>
    <mergeCell ref="D524:D526"/>
    <mergeCell ref="E524:E526"/>
    <mergeCell ref="F524:F526"/>
    <mergeCell ref="G524:G526"/>
    <mergeCell ref="N308:N310"/>
    <mergeCell ref="K311:K313"/>
    <mergeCell ref="L311:L313"/>
    <mergeCell ref="M311:M313"/>
    <mergeCell ref="N311:N313"/>
    <mergeCell ref="K326:K328"/>
    <mergeCell ref="L326:L328"/>
    <mergeCell ref="M326:M328"/>
    <mergeCell ref="N320:N322"/>
    <mergeCell ref="K323:K325"/>
    <mergeCell ref="L323:L325"/>
    <mergeCell ref="M323:M325"/>
    <mergeCell ref="N323:N325"/>
    <mergeCell ref="N314:N316"/>
    <mergeCell ref="K317:K319"/>
    <mergeCell ref="L317:L319"/>
    <mergeCell ref="A515:A517"/>
    <mergeCell ref="B515:B517"/>
    <mergeCell ref="D515:D517"/>
    <mergeCell ref="E515:E517"/>
    <mergeCell ref="F515:F517"/>
    <mergeCell ref="G515:G517"/>
    <mergeCell ref="A518:A520"/>
    <mergeCell ref="B518:B520"/>
    <mergeCell ref="D518:D520"/>
    <mergeCell ref="E518:E520"/>
    <mergeCell ref="F518:F520"/>
    <mergeCell ref="G518:G520"/>
    <mergeCell ref="A509:A511"/>
    <mergeCell ref="B509:B511"/>
    <mergeCell ref="D509:D511"/>
    <mergeCell ref="E509:E511"/>
    <mergeCell ref="F509:F511"/>
    <mergeCell ref="G509:G511"/>
    <mergeCell ref="A512:A514"/>
    <mergeCell ref="B512:B514"/>
    <mergeCell ref="D512:D514"/>
    <mergeCell ref="E512:E514"/>
    <mergeCell ref="F512:F514"/>
    <mergeCell ref="G512:G514"/>
    <mergeCell ref="A503:A505"/>
    <mergeCell ref="B503:B505"/>
    <mergeCell ref="D503:D505"/>
    <mergeCell ref="E503:E505"/>
    <mergeCell ref="F503:F505"/>
    <mergeCell ref="G503:G505"/>
    <mergeCell ref="A506:A508"/>
    <mergeCell ref="B506:B508"/>
    <mergeCell ref="D506:D508"/>
    <mergeCell ref="E506:E508"/>
    <mergeCell ref="F506:F508"/>
    <mergeCell ref="G506:G508"/>
    <mergeCell ref="A497:A499"/>
    <mergeCell ref="B497:B499"/>
    <mergeCell ref="D497:D499"/>
    <mergeCell ref="E497:E499"/>
    <mergeCell ref="F497:F499"/>
    <mergeCell ref="G497:G499"/>
    <mergeCell ref="A500:A502"/>
    <mergeCell ref="B500:B502"/>
    <mergeCell ref="D500:D502"/>
    <mergeCell ref="E500:E502"/>
    <mergeCell ref="F500:F502"/>
    <mergeCell ref="G500:G502"/>
    <mergeCell ref="A491:A493"/>
    <mergeCell ref="B491:B493"/>
    <mergeCell ref="D491:D493"/>
    <mergeCell ref="E491:E493"/>
    <mergeCell ref="F491:F493"/>
    <mergeCell ref="G491:G493"/>
    <mergeCell ref="A494:A496"/>
    <mergeCell ref="B494:B496"/>
    <mergeCell ref="D494:D496"/>
    <mergeCell ref="E494:E496"/>
    <mergeCell ref="F494:F496"/>
    <mergeCell ref="G494:G496"/>
    <mergeCell ref="A485:A487"/>
    <mergeCell ref="B485:B487"/>
    <mergeCell ref="D485:D487"/>
    <mergeCell ref="E485:E487"/>
    <mergeCell ref="F485:F487"/>
    <mergeCell ref="G485:G487"/>
    <mergeCell ref="A488:A490"/>
    <mergeCell ref="B488:B490"/>
    <mergeCell ref="D488:D490"/>
    <mergeCell ref="E488:E490"/>
    <mergeCell ref="F488:F490"/>
    <mergeCell ref="G488:G490"/>
    <mergeCell ref="A479:A481"/>
    <mergeCell ref="B479:B481"/>
    <mergeCell ref="D479:D481"/>
    <mergeCell ref="E479:E481"/>
    <mergeCell ref="F479:F481"/>
    <mergeCell ref="G479:G481"/>
    <mergeCell ref="A482:A484"/>
    <mergeCell ref="B482:B484"/>
    <mergeCell ref="D482:D484"/>
    <mergeCell ref="E482:E484"/>
    <mergeCell ref="F482:F484"/>
    <mergeCell ref="G482:G484"/>
    <mergeCell ref="A473:A475"/>
    <mergeCell ref="B473:B475"/>
    <mergeCell ref="D473:D475"/>
    <mergeCell ref="E473:E475"/>
    <mergeCell ref="F473:F475"/>
    <mergeCell ref="G473:G475"/>
    <mergeCell ref="A476:A478"/>
    <mergeCell ref="B476:B478"/>
    <mergeCell ref="D476:D478"/>
    <mergeCell ref="E476:E478"/>
    <mergeCell ref="F476:F478"/>
    <mergeCell ref="G476:G478"/>
    <mergeCell ref="A467:A469"/>
    <mergeCell ref="B467:B469"/>
    <mergeCell ref="D467:D469"/>
    <mergeCell ref="E467:E469"/>
    <mergeCell ref="F467:F469"/>
    <mergeCell ref="G467:G469"/>
    <mergeCell ref="A470:A472"/>
    <mergeCell ref="B470:B472"/>
    <mergeCell ref="D470:D472"/>
    <mergeCell ref="E470:E472"/>
    <mergeCell ref="F470:F472"/>
    <mergeCell ref="G470:G472"/>
    <mergeCell ref="A461:A463"/>
    <mergeCell ref="B461:B463"/>
    <mergeCell ref="D461:D463"/>
    <mergeCell ref="E461:E463"/>
    <mergeCell ref="F461:F463"/>
    <mergeCell ref="G461:G463"/>
    <mergeCell ref="A464:A466"/>
    <mergeCell ref="B464:B466"/>
    <mergeCell ref="D464:D466"/>
    <mergeCell ref="E464:E466"/>
    <mergeCell ref="F464:F466"/>
    <mergeCell ref="G464:G466"/>
    <mergeCell ref="A455:A457"/>
    <mergeCell ref="B455:B457"/>
    <mergeCell ref="D455:D457"/>
    <mergeCell ref="E455:E457"/>
    <mergeCell ref="F455:F457"/>
    <mergeCell ref="G455:G457"/>
    <mergeCell ref="A458:A460"/>
    <mergeCell ref="B458:B460"/>
    <mergeCell ref="D458:D460"/>
    <mergeCell ref="E458:E460"/>
    <mergeCell ref="F458:F460"/>
    <mergeCell ref="G458:G460"/>
    <mergeCell ref="A449:A451"/>
    <mergeCell ref="B449:B451"/>
    <mergeCell ref="D449:D451"/>
    <mergeCell ref="E449:E451"/>
    <mergeCell ref="F449:F451"/>
    <mergeCell ref="G449:G451"/>
    <mergeCell ref="A452:A454"/>
    <mergeCell ref="B452:B454"/>
    <mergeCell ref="D452:D454"/>
    <mergeCell ref="E452:E454"/>
    <mergeCell ref="F452:F454"/>
    <mergeCell ref="G452:G454"/>
    <mergeCell ref="A443:A445"/>
    <mergeCell ref="B443:B445"/>
    <mergeCell ref="D443:D445"/>
    <mergeCell ref="E443:E445"/>
    <mergeCell ref="F443:F445"/>
    <mergeCell ref="G443:G445"/>
    <mergeCell ref="A446:A448"/>
    <mergeCell ref="B446:B448"/>
    <mergeCell ref="D446:D448"/>
    <mergeCell ref="E446:E448"/>
    <mergeCell ref="F446:F448"/>
    <mergeCell ref="G446:G448"/>
    <mergeCell ref="A437:A439"/>
    <mergeCell ref="B437:B439"/>
    <mergeCell ref="D437:D439"/>
    <mergeCell ref="E437:E439"/>
    <mergeCell ref="F437:F439"/>
    <mergeCell ref="G437:G439"/>
    <mergeCell ref="A440:A442"/>
    <mergeCell ref="B440:B442"/>
    <mergeCell ref="D440:D442"/>
    <mergeCell ref="E440:E442"/>
    <mergeCell ref="F440:F442"/>
    <mergeCell ref="G440:G442"/>
    <mergeCell ref="A431:A433"/>
    <mergeCell ref="B431:B433"/>
    <mergeCell ref="D431:D433"/>
    <mergeCell ref="E431:E433"/>
    <mergeCell ref="F431:F433"/>
    <mergeCell ref="G431:G433"/>
    <mergeCell ref="A434:A436"/>
    <mergeCell ref="B434:B436"/>
    <mergeCell ref="D434:D436"/>
    <mergeCell ref="E434:E436"/>
    <mergeCell ref="F434:F436"/>
    <mergeCell ref="G434:G436"/>
    <mergeCell ref="A425:A427"/>
    <mergeCell ref="B425:B427"/>
    <mergeCell ref="D425:D427"/>
    <mergeCell ref="E425:E427"/>
    <mergeCell ref="F425:F427"/>
    <mergeCell ref="G425:G427"/>
    <mergeCell ref="A428:A430"/>
    <mergeCell ref="B428:B430"/>
    <mergeCell ref="D428:D430"/>
    <mergeCell ref="E428:E430"/>
    <mergeCell ref="F428:F430"/>
    <mergeCell ref="G428:G430"/>
    <mergeCell ref="A419:A421"/>
    <mergeCell ref="B419:B421"/>
    <mergeCell ref="D419:D421"/>
    <mergeCell ref="E419:E421"/>
    <mergeCell ref="F419:F421"/>
    <mergeCell ref="G419:G421"/>
    <mergeCell ref="A422:A424"/>
    <mergeCell ref="B422:B424"/>
    <mergeCell ref="D422:D424"/>
    <mergeCell ref="E422:E424"/>
    <mergeCell ref="F422:F424"/>
    <mergeCell ref="G422:G424"/>
    <mergeCell ref="A413:A415"/>
    <mergeCell ref="B413:B415"/>
    <mergeCell ref="D413:D415"/>
    <mergeCell ref="E413:E415"/>
    <mergeCell ref="F413:F415"/>
    <mergeCell ref="G413:G415"/>
    <mergeCell ref="A416:A418"/>
    <mergeCell ref="B416:B418"/>
    <mergeCell ref="D416:D418"/>
    <mergeCell ref="E416:E418"/>
    <mergeCell ref="F416:F418"/>
    <mergeCell ref="G416:G418"/>
    <mergeCell ref="A407:A409"/>
    <mergeCell ref="B407:B409"/>
    <mergeCell ref="D407:D409"/>
    <mergeCell ref="E407:E409"/>
    <mergeCell ref="F407:F409"/>
    <mergeCell ref="G407:G409"/>
    <mergeCell ref="A410:A412"/>
    <mergeCell ref="B410:B412"/>
    <mergeCell ref="D410:D412"/>
    <mergeCell ref="E410:E412"/>
    <mergeCell ref="F410:F412"/>
    <mergeCell ref="G410:G412"/>
    <mergeCell ref="A401:A403"/>
    <mergeCell ref="B401:B403"/>
    <mergeCell ref="D401:D403"/>
    <mergeCell ref="E401:E403"/>
    <mergeCell ref="F401:F403"/>
    <mergeCell ref="G401:G403"/>
    <mergeCell ref="A404:A406"/>
    <mergeCell ref="B404:B406"/>
    <mergeCell ref="D404:D406"/>
    <mergeCell ref="E404:E406"/>
    <mergeCell ref="F404:F406"/>
    <mergeCell ref="G404:G406"/>
    <mergeCell ref="A395:A397"/>
    <mergeCell ref="B395:B397"/>
    <mergeCell ref="D395:D397"/>
    <mergeCell ref="E395:E397"/>
    <mergeCell ref="F395:F397"/>
    <mergeCell ref="G395:G397"/>
    <mergeCell ref="A398:A400"/>
    <mergeCell ref="B398:B400"/>
    <mergeCell ref="D398:D400"/>
    <mergeCell ref="E398:E400"/>
    <mergeCell ref="F398:F400"/>
    <mergeCell ref="G398:G400"/>
    <mergeCell ref="A389:A391"/>
    <mergeCell ref="B389:B391"/>
    <mergeCell ref="D389:D391"/>
    <mergeCell ref="E389:E391"/>
    <mergeCell ref="F389:F391"/>
    <mergeCell ref="G389:G391"/>
    <mergeCell ref="A392:A394"/>
    <mergeCell ref="B392:B394"/>
    <mergeCell ref="D392:D394"/>
    <mergeCell ref="E392:E394"/>
    <mergeCell ref="F392:F394"/>
    <mergeCell ref="G392:G394"/>
    <mergeCell ref="A383:A385"/>
    <mergeCell ref="B383:B385"/>
    <mergeCell ref="D383:D385"/>
    <mergeCell ref="E383:E385"/>
    <mergeCell ref="F383:F385"/>
    <mergeCell ref="G383:G385"/>
    <mergeCell ref="A386:A388"/>
    <mergeCell ref="B386:B388"/>
    <mergeCell ref="D386:D388"/>
    <mergeCell ref="E386:E388"/>
    <mergeCell ref="F386:F388"/>
    <mergeCell ref="G386:G388"/>
    <mergeCell ref="A377:A379"/>
    <mergeCell ref="B377:B379"/>
    <mergeCell ref="D377:D379"/>
    <mergeCell ref="E377:E379"/>
    <mergeCell ref="F377:F379"/>
    <mergeCell ref="G377:G379"/>
    <mergeCell ref="A380:A382"/>
    <mergeCell ref="B380:B382"/>
    <mergeCell ref="D380:D382"/>
    <mergeCell ref="E380:E382"/>
    <mergeCell ref="F380:F382"/>
    <mergeCell ref="G380:G382"/>
    <mergeCell ref="A371:A373"/>
    <mergeCell ref="B371:B373"/>
    <mergeCell ref="D371:D373"/>
    <mergeCell ref="E371:E373"/>
    <mergeCell ref="F371:F373"/>
    <mergeCell ref="G371:G373"/>
    <mergeCell ref="A374:A376"/>
    <mergeCell ref="B374:B376"/>
    <mergeCell ref="D374:D376"/>
    <mergeCell ref="E374:E376"/>
    <mergeCell ref="F374:F376"/>
    <mergeCell ref="G374:G376"/>
    <mergeCell ref="A365:A367"/>
    <mergeCell ref="B365:B367"/>
    <mergeCell ref="D365:D367"/>
    <mergeCell ref="E365:E367"/>
    <mergeCell ref="F365:F367"/>
    <mergeCell ref="G365:G367"/>
    <mergeCell ref="A368:A370"/>
    <mergeCell ref="B368:B370"/>
    <mergeCell ref="D368:D370"/>
    <mergeCell ref="E368:E370"/>
    <mergeCell ref="F368:F370"/>
    <mergeCell ref="G368:G370"/>
    <mergeCell ref="A359:A361"/>
    <mergeCell ref="B359:B361"/>
    <mergeCell ref="D359:D361"/>
    <mergeCell ref="E359:E361"/>
    <mergeCell ref="F359:F361"/>
    <mergeCell ref="G359:G361"/>
    <mergeCell ref="A362:A364"/>
    <mergeCell ref="B362:B364"/>
    <mergeCell ref="D362:D364"/>
    <mergeCell ref="E362:E364"/>
    <mergeCell ref="F362:F364"/>
    <mergeCell ref="G362:G364"/>
    <mergeCell ref="A353:A355"/>
    <mergeCell ref="B353:B355"/>
    <mergeCell ref="D353:D355"/>
    <mergeCell ref="E353:E355"/>
    <mergeCell ref="F353:F355"/>
    <mergeCell ref="G353:G355"/>
    <mergeCell ref="A356:A358"/>
    <mergeCell ref="B356:B358"/>
    <mergeCell ref="D356:D358"/>
    <mergeCell ref="E356:E358"/>
    <mergeCell ref="F356:F358"/>
    <mergeCell ref="G356:G358"/>
    <mergeCell ref="A347:A349"/>
    <mergeCell ref="B347:B349"/>
    <mergeCell ref="D347:D349"/>
    <mergeCell ref="E347:E349"/>
    <mergeCell ref="F347:F349"/>
    <mergeCell ref="G347:G349"/>
    <mergeCell ref="A350:A352"/>
    <mergeCell ref="B350:B352"/>
    <mergeCell ref="D350:D352"/>
    <mergeCell ref="E350:E352"/>
    <mergeCell ref="F350:F352"/>
    <mergeCell ref="G350:G352"/>
    <mergeCell ref="A341:A343"/>
    <mergeCell ref="B341:B343"/>
    <mergeCell ref="D341:D343"/>
    <mergeCell ref="E341:E343"/>
    <mergeCell ref="F341:F343"/>
    <mergeCell ref="G341:G343"/>
    <mergeCell ref="A344:A346"/>
    <mergeCell ref="B344:B346"/>
    <mergeCell ref="D344:D346"/>
    <mergeCell ref="E344:E346"/>
    <mergeCell ref="F344:F346"/>
    <mergeCell ref="G344:G346"/>
    <mergeCell ref="A335:A337"/>
    <mergeCell ref="B335:B337"/>
    <mergeCell ref="D335:D337"/>
    <mergeCell ref="E335:E337"/>
    <mergeCell ref="F335:F337"/>
    <mergeCell ref="G335:G337"/>
    <mergeCell ref="A338:A340"/>
    <mergeCell ref="B338:B340"/>
    <mergeCell ref="D338:D340"/>
    <mergeCell ref="E338:E340"/>
    <mergeCell ref="F338:F340"/>
    <mergeCell ref="G338:G340"/>
    <mergeCell ref="A329:A331"/>
    <mergeCell ref="B329:B331"/>
    <mergeCell ref="D329:D331"/>
    <mergeCell ref="E329:E331"/>
    <mergeCell ref="F329:F331"/>
    <mergeCell ref="G329:G331"/>
    <mergeCell ref="A332:A334"/>
    <mergeCell ref="B332:B334"/>
    <mergeCell ref="D332:D334"/>
    <mergeCell ref="E332:E334"/>
    <mergeCell ref="F332:F334"/>
    <mergeCell ref="G332:G334"/>
    <mergeCell ref="A323:A325"/>
    <mergeCell ref="B323:B325"/>
    <mergeCell ref="D323:D325"/>
    <mergeCell ref="E323:E325"/>
    <mergeCell ref="F323:F325"/>
    <mergeCell ref="G323:G325"/>
    <mergeCell ref="A326:A328"/>
    <mergeCell ref="B326:B328"/>
    <mergeCell ref="D326:D328"/>
    <mergeCell ref="E326:E328"/>
    <mergeCell ref="F326:F328"/>
    <mergeCell ref="G326:G328"/>
    <mergeCell ref="A317:A319"/>
    <mergeCell ref="B317:B319"/>
    <mergeCell ref="D317:D319"/>
    <mergeCell ref="E317:E319"/>
    <mergeCell ref="F317:F319"/>
    <mergeCell ref="G317:G319"/>
    <mergeCell ref="A320:A322"/>
    <mergeCell ref="B320:B322"/>
    <mergeCell ref="D320:D322"/>
    <mergeCell ref="E320:E322"/>
    <mergeCell ref="F320:F322"/>
    <mergeCell ref="G320:G322"/>
    <mergeCell ref="A311:A313"/>
    <mergeCell ref="B311:B313"/>
    <mergeCell ref="D311:D313"/>
    <mergeCell ref="E311:E313"/>
    <mergeCell ref="F311:F313"/>
    <mergeCell ref="G311:G313"/>
    <mergeCell ref="A314:A316"/>
    <mergeCell ref="B314:B316"/>
    <mergeCell ref="D314:D316"/>
    <mergeCell ref="E314:E316"/>
    <mergeCell ref="F314:F316"/>
    <mergeCell ref="G314:G316"/>
    <mergeCell ref="A305:A307"/>
    <mergeCell ref="B305:B307"/>
    <mergeCell ref="D305:D307"/>
    <mergeCell ref="E305:E307"/>
    <mergeCell ref="F305:F307"/>
    <mergeCell ref="G305:G307"/>
    <mergeCell ref="A308:A310"/>
    <mergeCell ref="B308:B310"/>
    <mergeCell ref="D308:D310"/>
    <mergeCell ref="E308:E310"/>
    <mergeCell ref="F308:F310"/>
    <mergeCell ref="G308:G310"/>
    <mergeCell ref="A299:A301"/>
    <mergeCell ref="B299:B301"/>
    <mergeCell ref="D299:D301"/>
    <mergeCell ref="E299:E301"/>
    <mergeCell ref="F299:F301"/>
    <mergeCell ref="G299:G301"/>
    <mergeCell ref="A302:A304"/>
    <mergeCell ref="B302:B304"/>
    <mergeCell ref="D302:D304"/>
    <mergeCell ref="E302:E304"/>
    <mergeCell ref="F302:F304"/>
    <mergeCell ref="G302:G304"/>
    <mergeCell ref="A269:A271"/>
    <mergeCell ref="B269:B271"/>
    <mergeCell ref="D269:D271"/>
    <mergeCell ref="E269:E271"/>
    <mergeCell ref="F269:F271"/>
    <mergeCell ref="G269:G271"/>
    <mergeCell ref="A296:A298"/>
    <mergeCell ref="B296:B298"/>
    <mergeCell ref="D296:D298"/>
    <mergeCell ref="E296:E298"/>
    <mergeCell ref="F296:F298"/>
    <mergeCell ref="G296:G298"/>
    <mergeCell ref="B278:B280"/>
    <mergeCell ref="A287:A289"/>
    <mergeCell ref="E287:E289"/>
    <mergeCell ref="F287:F289"/>
    <mergeCell ref="E293:E295"/>
    <mergeCell ref="B290:B292"/>
    <mergeCell ref="A284:A286"/>
    <mergeCell ref="E284:E286"/>
    <mergeCell ref="A263:A265"/>
    <mergeCell ref="B263:B265"/>
    <mergeCell ref="D263:D265"/>
    <mergeCell ref="E263:E265"/>
    <mergeCell ref="F263:F265"/>
    <mergeCell ref="G263:G265"/>
    <mergeCell ref="A266:A268"/>
    <mergeCell ref="B266:B268"/>
    <mergeCell ref="D266:D268"/>
    <mergeCell ref="E266:E268"/>
    <mergeCell ref="F266:F268"/>
    <mergeCell ref="G266:G268"/>
    <mergeCell ref="A257:A259"/>
    <mergeCell ref="B257:B259"/>
    <mergeCell ref="D257:D259"/>
    <mergeCell ref="E257:E259"/>
    <mergeCell ref="F257:F259"/>
    <mergeCell ref="G257:G259"/>
    <mergeCell ref="A260:A262"/>
    <mergeCell ref="B260:B262"/>
    <mergeCell ref="D260:D262"/>
    <mergeCell ref="E260:E262"/>
    <mergeCell ref="F260:F262"/>
    <mergeCell ref="G260:G262"/>
    <mergeCell ref="A251:A253"/>
    <mergeCell ref="B251:B253"/>
    <mergeCell ref="D251:D253"/>
    <mergeCell ref="E251:E253"/>
    <mergeCell ref="F251:F253"/>
    <mergeCell ref="G251:G253"/>
    <mergeCell ref="A254:A256"/>
    <mergeCell ref="B254:B256"/>
    <mergeCell ref="D254:D256"/>
    <mergeCell ref="E254:E256"/>
    <mergeCell ref="F254:F256"/>
    <mergeCell ref="G254:G256"/>
    <mergeCell ref="A245:A247"/>
    <mergeCell ref="B245:B247"/>
    <mergeCell ref="D245:D247"/>
    <mergeCell ref="E245:E247"/>
    <mergeCell ref="F245:F247"/>
    <mergeCell ref="G245:G247"/>
    <mergeCell ref="A248:A250"/>
    <mergeCell ref="B248:B250"/>
    <mergeCell ref="D248:D250"/>
    <mergeCell ref="E248:E250"/>
    <mergeCell ref="F248:F250"/>
    <mergeCell ref="G248:G250"/>
    <mergeCell ref="A239:A241"/>
    <mergeCell ref="B239:B241"/>
    <mergeCell ref="D239:D241"/>
    <mergeCell ref="E239:E241"/>
    <mergeCell ref="F239:F241"/>
    <mergeCell ref="G239:G241"/>
    <mergeCell ref="A242:A244"/>
    <mergeCell ref="B242:B244"/>
    <mergeCell ref="D242:D244"/>
    <mergeCell ref="E242:E244"/>
    <mergeCell ref="F242:F244"/>
    <mergeCell ref="G242:G244"/>
    <mergeCell ref="A233:A235"/>
    <mergeCell ref="B233:B235"/>
    <mergeCell ref="D233:D235"/>
    <mergeCell ref="E233:E235"/>
    <mergeCell ref="F233:F235"/>
    <mergeCell ref="G233:G235"/>
    <mergeCell ref="A236:A238"/>
    <mergeCell ref="B236:B238"/>
    <mergeCell ref="D236:D238"/>
    <mergeCell ref="E236:E238"/>
    <mergeCell ref="F236:F238"/>
    <mergeCell ref="G236:G238"/>
    <mergeCell ref="A227:A229"/>
    <mergeCell ref="B227:B229"/>
    <mergeCell ref="D227:D229"/>
    <mergeCell ref="E227:E229"/>
    <mergeCell ref="F227:F229"/>
    <mergeCell ref="G227:G229"/>
    <mergeCell ref="A230:A232"/>
    <mergeCell ref="B230:B232"/>
    <mergeCell ref="D230:D232"/>
    <mergeCell ref="E230:E232"/>
    <mergeCell ref="F230:F232"/>
    <mergeCell ref="G230:G232"/>
    <mergeCell ref="A221:A223"/>
    <mergeCell ref="B221:B223"/>
    <mergeCell ref="D221:D223"/>
    <mergeCell ref="E221:E223"/>
    <mergeCell ref="F221:F223"/>
    <mergeCell ref="G221:G223"/>
    <mergeCell ref="A224:A226"/>
    <mergeCell ref="B224:B226"/>
    <mergeCell ref="D224:D226"/>
    <mergeCell ref="E224:E226"/>
    <mergeCell ref="F224:F226"/>
    <mergeCell ref="G224:G226"/>
    <mergeCell ref="A215:A217"/>
    <mergeCell ref="B215:B217"/>
    <mergeCell ref="D215:D217"/>
    <mergeCell ref="E215:E217"/>
    <mergeCell ref="F215:F217"/>
    <mergeCell ref="G215:G217"/>
    <mergeCell ref="A218:A220"/>
    <mergeCell ref="B218:B220"/>
    <mergeCell ref="D218:D220"/>
    <mergeCell ref="E218:E220"/>
    <mergeCell ref="F218:F220"/>
    <mergeCell ref="G218:G220"/>
    <mergeCell ref="A209:A211"/>
    <mergeCell ref="B209:B211"/>
    <mergeCell ref="D209:D211"/>
    <mergeCell ref="E209:E211"/>
    <mergeCell ref="F209:F211"/>
    <mergeCell ref="G209:G211"/>
    <mergeCell ref="A212:A214"/>
    <mergeCell ref="B212:B214"/>
    <mergeCell ref="D212:D214"/>
    <mergeCell ref="E212:E214"/>
    <mergeCell ref="F212:F214"/>
    <mergeCell ref="G212:G214"/>
    <mergeCell ref="A203:A205"/>
    <mergeCell ref="B203:B205"/>
    <mergeCell ref="D203:D205"/>
    <mergeCell ref="E203:E205"/>
    <mergeCell ref="F203:F205"/>
    <mergeCell ref="G203:G205"/>
    <mergeCell ref="A206:A208"/>
    <mergeCell ref="B206:B208"/>
    <mergeCell ref="D206:D208"/>
    <mergeCell ref="E206:E208"/>
    <mergeCell ref="F206:F208"/>
    <mergeCell ref="G206:G208"/>
    <mergeCell ref="A197:A199"/>
    <mergeCell ref="B197:B199"/>
    <mergeCell ref="D197:D199"/>
    <mergeCell ref="E197:E199"/>
    <mergeCell ref="F197:F199"/>
    <mergeCell ref="G197:G199"/>
    <mergeCell ref="A200:A202"/>
    <mergeCell ref="B200:B202"/>
    <mergeCell ref="D200:D202"/>
    <mergeCell ref="E200:E202"/>
    <mergeCell ref="F200:F202"/>
    <mergeCell ref="G200:G202"/>
    <mergeCell ref="A191:A193"/>
    <mergeCell ref="B191:B193"/>
    <mergeCell ref="D191:D193"/>
    <mergeCell ref="E191:E193"/>
    <mergeCell ref="F191:F193"/>
    <mergeCell ref="G191:G193"/>
    <mergeCell ref="A194:A196"/>
    <mergeCell ref="B194:B196"/>
    <mergeCell ref="D194:D196"/>
    <mergeCell ref="E194:E196"/>
    <mergeCell ref="F194:F196"/>
    <mergeCell ref="G194:G196"/>
    <mergeCell ref="A185:A187"/>
    <mergeCell ref="B185:B187"/>
    <mergeCell ref="D185:D187"/>
    <mergeCell ref="E185:E187"/>
    <mergeCell ref="F185:F187"/>
    <mergeCell ref="G185:G187"/>
    <mergeCell ref="A188:A190"/>
    <mergeCell ref="B188:B190"/>
    <mergeCell ref="D188:D190"/>
    <mergeCell ref="E188:E190"/>
    <mergeCell ref="F188:F190"/>
    <mergeCell ref="G188:G190"/>
    <mergeCell ref="A179:A181"/>
    <mergeCell ref="B179:B181"/>
    <mergeCell ref="D179:D181"/>
    <mergeCell ref="E179:E181"/>
    <mergeCell ref="F179:F181"/>
    <mergeCell ref="G179:G181"/>
    <mergeCell ref="A182:A184"/>
    <mergeCell ref="B182:B184"/>
    <mergeCell ref="D182:D184"/>
    <mergeCell ref="E182:E184"/>
    <mergeCell ref="F182:F184"/>
    <mergeCell ref="G182:G184"/>
    <mergeCell ref="A173:A175"/>
    <mergeCell ref="B173:B175"/>
    <mergeCell ref="D173:D175"/>
    <mergeCell ref="E173:E175"/>
    <mergeCell ref="F173:F175"/>
    <mergeCell ref="G173:G175"/>
    <mergeCell ref="A176:A178"/>
    <mergeCell ref="B176:B178"/>
    <mergeCell ref="D176:D178"/>
    <mergeCell ref="E176:E178"/>
    <mergeCell ref="F176:F178"/>
    <mergeCell ref="G176:G178"/>
    <mergeCell ref="A167:A169"/>
    <mergeCell ref="B167:B169"/>
    <mergeCell ref="D167:D169"/>
    <mergeCell ref="E167:E169"/>
    <mergeCell ref="F167:F169"/>
    <mergeCell ref="G167:G169"/>
    <mergeCell ref="A170:A172"/>
    <mergeCell ref="B170:B172"/>
    <mergeCell ref="D170:D172"/>
    <mergeCell ref="E170:E172"/>
    <mergeCell ref="F170:F172"/>
    <mergeCell ref="G170:G172"/>
    <mergeCell ref="A161:A163"/>
    <mergeCell ref="B161:B163"/>
    <mergeCell ref="D161:D163"/>
    <mergeCell ref="E161:E163"/>
    <mergeCell ref="F161:F163"/>
    <mergeCell ref="G161:G163"/>
    <mergeCell ref="A164:A166"/>
    <mergeCell ref="B164:B166"/>
    <mergeCell ref="D164:D166"/>
    <mergeCell ref="E164:E166"/>
    <mergeCell ref="F164:F166"/>
    <mergeCell ref="G164:G166"/>
    <mergeCell ref="A155:A157"/>
    <mergeCell ref="B155:B157"/>
    <mergeCell ref="D155:D157"/>
    <mergeCell ref="E155:E157"/>
    <mergeCell ref="F155:F157"/>
    <mergeCell ref="G155:G157"/>
    <mergeCell ref="A158:A160"/>
    <mergeCell ref="B158:B160"/>
    <mergeCell ref="D158:D160"/>
    <mergeCell ref="E158:E160"/>
    <mergeCell ref="F158:F160"/>
    <mergeCell ref="G158:G160"/>
    <mergeCell ref="A149:A151"/>
    <mergeCell ref="B149:B151"/>
    <mergeCell ref="D149:D151"/>
    <mergeCell ref="E149:E151"/>
    <mergeCell ref="F149:F151"/>
    <mergeCell ref="G149:G151"/>
    <mergeCell ref="A152:A154"/>
    <mergeCell ref="B152:B154"/>
    <mergeCell ref="D152:D154"/>
    <mergeCell ref="E152:E154"/>
    <mergeCell ref="F152:F154"/>
    <mergeCell ref="G152:G154"/>
    <mergeCell ref="A143:A145"/>
    <mergeCell ref="B143:B145"/>
    <mergeCell ref="D143:D145"/>
    <mergeCell ref="E143:E145"/>
    <mergeCell ref="F143:F145"/>
    <mergeCell ref="G143:G145"/>
    <mergeCell ref="A146:A148"/>
    <mergeCell ref="B146:B148"/>
    <mergeCell ref="D146:D148"/>
    <mergeCell ref="E146:E148"/>
    <mergeCell ref="F146:F148"/>
    <mergeCell ref="G146:G148"/>
    <mergeCell ref="A137:A139"/>
    <mergeCell ref="B137:B139"/>
    <mergeCell ref="D137:D139"/>
    <mergeCell ref="E137:E139"/>
    <mergeCell ref="F137:F139"/>
    <mergeCell ref="G137:G139"/>
    <mergeCell ref="A140:A142"/>
    <mergeCell ref="B140:B142"/>
    <mergeCell ref="D140:D142"/>
    <mergeCell ref="E140:E142"/>
    <mergeCell ref="F140:F142"/>
    <mergeCell ref="G140:G142"/>
    <mergeCell ref="A131:A133"/>
    <mergeCell ref="B131:B133"/>
    <mergeCell ref="D131:D133"/>
    <mergeCell ref="E131:E133"/>
    <mergeCell ref="F131:F133"/>
    <mergeCell ref="G131:G133"/>
    <mergeCell ref="A134:A136"/>
    <mergeCell ref="B134:B136"/>
    <mergeCell ref="D134:D136"/>
    <mergeCell ref="E134:E136"/>
    <mergeCell ref="F134:F136"/>
    <mergeCell ref="G134:G136"/>
    <mergeCell ref="A125:A127"/>
    <mergeCell ref="B125:B127"/>
    <mergeCell ref="D125:D127"/>
    <mergeCell ref="E125:E127"/>
    <mergeCell ref="F125:F127"/>
    <mergeCell ref="G125:G127"/>
    <mergeCell ref="A128:A130"/>
    <mergeCell ref="B128:B130"/>
    <mergeCell ref="D128:D130"/>
    <mergeCell ref="E128:E130"/>
    <mergeCell ref="F128:F130"/>
    <mergeCell ref="G128:G130"/>
    <mergeCell ref="A119:A121"/>
    <mergeCell ref="B119:B121"/>
    <mergeCell ref="D119:D121"/>
    <mergeCell ref="E119:E121"/>
    <mergeCell ref="F119:F121"/>
    <mergeCell ref="G119:G121"/>
    <mergeCell ref="A122:A124"/>
    <mergeCell ref="B122:B124"/>
    <mergeCell ref="D122:D124"/>
    <mergeCell ref="E122:E124"/>
    <mergeCell ref="F122:F124"/>
    <mergeCell ref="G122:G124"/>
    <mergeCell ref="A113:A115"/>
    <mergeCell ref="B113:B115"/>
    <mergeCell ref="D113:D115"/>
    <mergeCell ref="E113:E115"/>
    <mergeCell ref="F113:F115"/>
    <mergeCell ref="G113:G115"/>
    <mergeCell ref="A116:A118"/>
    <mergeCell ref="B116:B118"/>
    <mergeCell ref="D116:D118"/>
    <mergeCell ref="E116:E118"/>
    <mergeCell ref="F116:F118"/>
    <mergeCell ref="G116:G118"/>
    <mergeCell ref="A107:A109"/>
    <mergeCell ref="B107:B109"/>
    <mergeCell ref="D107:D109"/>
    <mergeCell ref="E107:E109"/>
    <mergeCell ref="F107:F109"/>
    <mergeCell ref="G107:G109"/>
    <mergeCell ref="A110:A112"/>
    <mergeCell ref="B110:B112"/>
    <mergeCell ref="D110:D112"/>
    <mergeCell ref="E110:E112"/>
    <mergeCell ref="F110:F112"/>
    <mergeCell ref="G110:G112"/>
    <mergeCell ref="A101:A103"/>
    <mergeCell ref="B101:B103"/>
    <mergeCell ref="D101:D103"/>
    <mergeCell ref="E101:E103"/>
    <mergeCell ref="F101:F103"/>
    <mergeCell ref="G101:G103"/>
    <mergeCell ref="A104:A106"/>
    <mergeCell ref="B104:B106"/>
    <mergeCell ref="D104:D106"/>
    <mergeCell ref="E104:E106"/>
    <mergeCell ref="F104:F106"/>
    <mergeCell ref="G104:G106"/>
    <mergeCell ref="A95:A97"/>
    <mergeCell ref="B95:B97"/>
    <mergeCell ref="D95:D97"/>
    <mergeCell ref="E95:E97"/>
    <mergeCell ref="F95:F97"/>
    <mergeCell ref="G95:G97"/>
    <mergeCell ref="A98:A100"/>
    <mergeCell ref="B98:B100"/>
    <mergeCell ref="D98:D100"/>
    <mergeCell ref="E98:E100"/>
    <mergeCell ref="F98:F100"/>
    <mergeCell ref="G98:G100"/>
    <mergeCell ref="A89:A91"/>
    <mergeCell ref="B89:B91"/>
    <mergeCell ref="D89:D91"/>
    <mergeCell ref="E89:E91"/>
    <mergeCell ref="F89:F91"/>
    <mergeCell ref="G89:G91"/>
    <mergeCell ref="A92:A94"/>
    <mergeCell ref="B92:B94"/>
    <mergeCell ref="D92:D94"/>
    <mergeCell ref="E92:E94"/>
    <mergeCell ref="F92:F94"/>
    <mergeCell ref="G92:G94"/>
    <mergeCell ref="A86:A88"/>
    <mergeCell ref="B86:B88"/>
    <mergeCell ref="D86:D88"/>
    <mergeCell ref="E86:E88"/>
    <mergeCell ref="F86:F88"/>
    <mergeCell ref="G86:G88"/>
    <mergeCell ref="A77:A79"/>
    <mergeCell ref="B77:B79"/>
    <mergeCell ref="D77:D79"/>
    <mergeCell ref="E77:E79"/>
    <mergeCell ref="F77:F79"/>
    <mergeCell ref="G77:G79"/>
    <mergeCell ref="A80:A82"/>
    <mergeCell ref="B80:B82"/>
    <mergeCell ref="D80:D82"/>
    <mergeCell ref="E80:E82"/>
    <mergeCell ref="F80:F82"/>
    <mergeCell ref="G80:G82"/>
    <mergeCell ref="F74:F76"/>
    <mergeCell ref="G74:G76"/>
    <mergeCell ref="A65:A67"/>
    <mergeCell ref="B65:B67"/>
    <mergeCell ref="D65:D67"/>
    <mergeCell ref="B59:B61"/>
    <mergeCell ref="E65:E67"/>
    <mergeCell ref="F65:F67"/>
    <mergeCell ref="G65:G67"/>
    <mergeCell ref="A68:A70"/>
    <mergeCell ref="B68:B70"/>
    <mergeCell ref="D68:D70"/>
    <mergeCell ref="E68:E70"/>
    <mergeCell ref="F68:F70"/>
    <mergeCell ref="G68:G70"/>
    <mergeCell ref="A83:A85"/>
    <mergeCell ref="B83:B85"/>
    <mergeCell ref="D83:D85"/>
    <mergeCell ref="E83:E85"/>
    <mergeCell ref="F83:F85"/>
    <mergeCell ref="G83:G85"/>
    <mergeCell ref="D293:D295"/>
    <mergeCell ref="B20:B22"/>
    <mergeCell ref="B23:B25"/>
    <mergeCell ref="G287:G289"/>
    <mergeCell ref="G290:G292"/>
    <mergeCell ref="G293:G295"/>
    <mergeCell ref="F293:F295"/>
    <mergeCell ref="G47:G49"/>
    <mergeCell ref="B272:B274"/>
    <mergeCell ref="B275:B277"/>
    <mergeCell ref="G62:G64"/>
    <mergeCell ref="B53:B55"/>
    <mergeCell ref="D53:D55"/>
    <mergeCell ref="E53:E55"/>
    <mergeCell ref="F53:F55"/>
    <mergeCell ref="G53:G55"/>
    <mergeCell ref="A56:A58"/>
    <mergeCell ref="B56:B58"/>
    <mergeCell ref="D56:D58"/>
    <mergeCell ref="E56:E58"/>
    <mergeCell ref="F56:F58"/>
    <mergeCell ref="G56:G58"/>
    <mergeCell ref="A71:A73"/>
    <mergeCell ref="B71:B73"/>
    <mergeCell ref="D71:D73"/>
    <mergeCell ref="E71:E73"/>
    <mergeCell ref="F71:F73"/>
    <mergeCell ref="G71:G73"/>
    <mergeCell ref="A74:A76"/>
    <mergeCell ref="B74:B76"/>
    <mergeCell ref="D74:D76"/>
    <mergeCell ref="E74:E76"/>
    <mergeCell ref="A6:E6"/>
    <mergeCell ref="O9:O10"/>
    <mergeCell ref="O11:O13"/>
    <mergeCell ref="O14:O16"/>
    <mergeCell ref="O26:O28"/>
    <mergeCell ref="O29:O31"/>
    <mergeCell ref="O17:O19"/>
    <mergeCell ref="N6:O6"/>
    <mergeCell ref="H11:H13"/>
    <mergeCell ref="A14:A16"/>
    <mergeCell ref="F14:F16"/>
    <mergeCell ref="BQ660:BU660"/>
    <mergeCell ref="B293:B295"/>
    <mergeCell ref="D17:D19"/>
    <mergeCell ref="D20:D22"/>
    <mergeCell ref="D23:D25"/>
    <mergeCell ref="D26:D28"/>
    <mergeCell ref="D29:D31"/>
    <mergeCell ref="D32:D34"/>
    <mergeCell ref="D35:D37"/>
    <mergeCell ref="D38:D40"/>
    <mergeCell ref="D41:D43"/>
    <mergeCell ref="D44:D46"/>
    <mergeCell ref="D47:D49"/>
    <mergeCell ref="D50:D52"/>
    <mergeCell ref="D272:D274"/>
    <mergeCell ref="D275:D277"/>
    <mergeCell ref="D278:D280"/>
    <mergeCell ref="D281:D283"/>
    <mergeCell ref="D284:D286"/>
    <mergeCell ref="D287:D289"/>
    <mergeCell ref="D290:D292"/>
    <mergeCell ref="B8:B10"/>
    <mergeCell ref="E8:E10"/>
    <mergeCell ref="F8:F10"/>
    <mergeCell ref="B14:B16"/>
    <mergeCell ref="B17:B19"/>
    <mergeCell ref="D14:D16"/>
    <mergeCell ref="D8:D10"/>
    <mergeCell ref="R11:R13"/>
    <mergeCell ref="S11:S13"/>
    <mergeCell ref="T11:T13"/>
    <mergeCell ref="B11:B13"/>
    <mergeCell ref="D11:D13"/>
    <mergeCell ref="G11:G13"/>
    <mergeCell ref="G14:G16"/>
    <mergeCell ref="G17:G19"/>
    <mergeCell ref="E11:E13"/>
    <mergeCell ref="F11:F13"/>
    <mergeCell ref="E14:E16"/>
    <mergeCell ref="I9:I10"/>
    <mergeCell ref="I11:I13"/>
    <mergeCell ref="I14:I16"/>
    <mergeCell ref="I17:I19"/>
    <mergeCell ref="H8:N8"/>
    <mergeCell ref="N9:N10"/>
    <mergeCell ref="P9:P10"/>
    <mergeCell ref="R9:R10"/>
    <mergeCell ref="C11:C13"/>
    <mergeCell ref="AA660:AS660"/>
    <mergeCell ref="AU660:BD660"/>
    <mergeCell ref="N293:N295"/>
    <mergeCell ref="L293:L295"/>
    <mergeCell ref="M293:M295"/>
    <mergeCell ref="N32:N34"/>
    <mergeCell ref="L35:L37"/>
    <mergeCell ref="M35:M37"/>
    <mergeCell ref="K287:K289"/>
    <mergeCell ref="L287:L289"/>
    <mergeCell ref="M287:M289"/>
    <mergeCell ref="N287:N289"/>
    <mergeCell ref="K290:K292"/>
    <mergeCell ref="L290:L292"/>
    <mergeCell ref="M290:M292"/>
    <mergeCell ref="N290:N292"/>
    <mergeCell ref="N29:N31"/>
    <mergeCell ref="L38:L40"/>
    <mergeCell ref="M32:M34"/>
    <mergeCell ref="L47:L49"/>
    <mergeCell ref="M47:M49"/>
    <mergeCell ref="N44:N46"/>
    <mergeCell ref="N302:N304"/>
    <mergeCell ref="K305:K307"/>
    <mergeCell ref="L305:L307"/>
    <mergeCell ref="M305:M307"/>
    <mergeCell ref="N305:N307"/>
    <mergeCell ref="N296:N298"/>
    <mergeCell ref="K299:K301"/>
    <mergeCell ref="L299:L301"/>
    <mergeCell ref="M299:M301"/>
    <mergeCell ref="N299:N301"/>
    <mergeCell ref="M26:M28"/>
    <mergeCell ref="N26:N28"/>
    <mergeCell ref="K29:K31"/>
    <mergeCell ref="L29:L31"/>
    <mergeCell ref="M29:M31"/>
    <mergeCell ref="L32:L34"/>
    <mergeCell ref="A23:A25"/>
    <mergeCell ref="K23:K25"/>
    <mergeCell ref="L23:L25"/>
    <mergeCell ref="M23:M25"/>
    <mergeCell ref="E23:E25"/>
    <mergeCell ref="J23:J25"/>
    <mergeCell ref="J26:J28"/>
    <mergeCell ref="J29:J31"/>
    <mergeCell ref="J32:J34"/>
    <mergeCell ref="D2:K2"/>
    <mergeCell ref="M17:M19"/>
    <mergeCell ref="A5:T5"/>
    <mergeCell ref="E32:E34"/>
    <mergeCell ref="F29:F31"/>
    <mergeCell ref="E20:E22"/>
    <mergeCell ref="F20:F22"/>
    <mergeCell ref="A32:A34"/>
    <mergeCell ref="O32:O34"/>
    <mergeCell ref="E26:E28"/>
    <mergeCell ref="A7:T7"/>
    <mergeCell ref="B26:B28"/>
    <mergeCell ref="B29:B31"/>
    <mergeCell ref="B32:B34"/>
    <mergeCell ref="F32:F34"/>
    <mergeCell ref="N23:N25"/>
    <mergeCell ref="L6:M6"/>
    <mergeCell ref="U9:U10"/>
    <mergeCell ref="K14:K16"/>
    <mergeCell ref="L14:L16"/>
    <mergeCell ref="L11:L13"/>
    <mergeCell ref="M11:M13"/>
    <mergeCell ref="AW6:BA6"/>
    <mergeCell ref="P8:T8"/>
    <mergeCell ref="U6:AR6"/>
    <mergeCell ref="M9:M10"/>
    <mergeCell ref="R17:R19"/>
    <mergeCell ref="S17:S19"/>
    <mergeCell ref="T17:T19"/>
    <mergeCell ref="N17:N19"/>
    <mergeCell ref="P17:P19"/>
    <mergeCell ref="Q17:Q19"/>
    <mergeCell ref="M14:M16"/>
    <mergeCell ref="N14:N16"/>
    <mergeCell ref="P14:P16"/>
    <mergeCell ref="N11:N13"/>
    <mergeCell ref="P11:P13"/>
    <mergeCell ref="K17:K19"/>
    <mergeCell ref="L17:L19"/>
    <mergeCell ref="U11:U13"/>
    <mergeCell ref="U14:U16"/>
    <mergeCell ref="U17:U19"/>
    <mergeCell ref="AS6:AV6"/>
    <mergeCell ref="T14:T16"/>
    <mergeCell ref="F6:H6"/>
    <mergeCell ref="G8:G10"/>
    <mergeCell ref="Q14:Q16"/>
    <mergeCell ref="Q11:Q13"/>
    <mergeCell ref="T26:T28"/>
    <mergeCell ref="T29:T31"/>
    <mergeCell ref="T32:T34"/>
    <mergeCell ref="T35:T37"/>
    <mergeCell ref="T38:T40"/>
    <mergeCell ref="Q26:Q28"/>
    <mergeCell ref="R26:R28"/>
    <mergeCell ref="S29:S31"/>
    <mergeCell ref="S35:S37"/>
    <mergeCell ref="N20:N22"/>
    <mergeCell ref="P20:P22"/>
    <mergeCell ref="T47:T49"/>
    <mergeCell ref="T50:T52"/>
    <mergeCell ref="Q29:Q31"/>
    <mergeCell ref="R29:R31"/>
    <mergeCell ref="P26:P28"/>
    <mergeCell ref="P35:P37"/>
    <mergeCell ref="P32:P34"/>
    <mergeCell ref="Q32:Q34"/>
    <mergeCell ref="R32:R34"/>
    <mergeCell ref="R35:R37"/>
    <mergeCell ref="Q20:Q22"/>
    <mergeCell ref="S20:S22"/>
    <mergeCell ref="N35:N37"/>
    <mergeCell ref="O20:O22"/>
    <mergeCell ref="O23:O25"/>
    <mergeCell ref="R14:R16"/>
    <mergeCell ref="S14:S16"/>
    <mergeCell ref="O35:O37"/>
    <mergeCell ref="N281:N283"/>
    <mergeCell ref="S272:S274"/>
    <mergeCell ref="T41:T43"/>
    <mergeCell ref="T44:T46"/>
    <mergeCell ref="T281:T283"/>
    <mergeCell ref="P281:P283"/>
    <mergeCell ref="Q41:Q43"/>
    <mergeCell ref="R41:R43"/>
    <mergeCell ref="S41:S43"/>
    <mergeCell ref="Q44:Q46"/>
    <mergeCell ref="R44:R46"/>
    <mergeCell ref="S44:S46"/>
    <mergeCell ref="Q47:Q49"/>
    <mergeCell ref="R47:R49"/>
    <mergeCell ref="S47:S49"/>
    <mergeCell ref="Q50:Q52"/>
    <mergeCell ref="R50:R52"/>
    <mergeCell ref="S278:S280"/>
    <mergeCell ref="R275:R277"/>
    <mergeCell ref="S275:S277"/>
    <mergeCell ref="Q275:Q277"/>
    <mergeCell ref="P272:P274"/>
    <mergeCell ref="T278:T280"/>
    <mergeCell ref="T62:T64"/>
    <mergeCell ref="P71:P73"/>
    <mergeCell ref="Q71:Q73"/>
    <mergeCell ref="R71:R73"/>
    <mergeCell ref="T74:T76"/>
    <mergeCell ref="N41:N43"/>
    <mergeCell ref="T272:T274"/>
    <mergeCell ref="P275:P277"/>
    <mergeCell ref="L275:L277"/>
    <mergeCell ref="M275:M277"/>
    <mergeCell ref="A281:A283"/>
    <mergeCell ref="E281:E283"/>
    <mergeCell ref="F281:F283"/>
    <mergeCell ref="E278:E280"/>
    <mergeCell ref="M41:M43"/>
    <mergeCell ref="K41:K43"/>
    <mergeCell ref="L41:L43"/>
    <mergeCell ref="L278:L280"/>
    <mergeCell ref="M38:M40"/>
    <mergeCell ref="M281:M283"/>
    <mergeCell ref="K32:K34"/>
    <mergeCell ref="M104:M106"/>
    <mergeCell ref="L110:L112"/>
    <mergeCell ref="M110:M112"/>
    <mergeCell ref="L116:L118"/>
    <mergeCell ref="M116:M118"/>
    <mergeCell ref="L122:L124"/>
    <mergeCell ref="M122:M124"/>
    <mergeCell ref="G50:G52"/>
    <mergeCell ref="G272:G274"/>
    <mergeCell ref="G275:G277"/>
    <mergeCell ref="G278:G280"/>
    <mergeCell ref="G281:G283"/>
    <mergeCell ref="A59:A61"/>
    <mergeCell ref="A62:A64"/>
    <mergeCell ref="B62:B64"/>
    <mergeCell ref="B35:B37"/>
    <mergeCell ref="D59:D61"/>
    <mergeCell ref="E59:E61"/>
    <mergeCell ref="F59:F61"/>
    <mergeCell ref="A41:A43"/>
    <mergeCell ref="K293:K295"/>
    <mergeCell ref="A290:A292"/>
    <mergeCell ref="E290:E292"/>
    <mergeCell ref="F290:F292"/>
    <mergeCell ref="E44:E46"/>
    <mergeCell ref="F44:F46"/>
    <mergeCell ref="A47:A49"/>
    <mergeCell ref="E47:E49"/>
    <mergeCell ref="F47:F49"/>
    <mergeCell ref="A50:A52"/>
    <mergeCell ref="E50:E52"/>
    <mergeCell ref="F50:F52"/>
    <mergeCell ref="A272:A274"/>
    <mergeCell ref="E272:E274"/>
    <mergeCell ref="F272:F274"/>
    <mergeCell ref="F284:F286"/>
    <mergeCell ref="B281:B283"/>
    <mergeCell ref="B284:B286"/>
    <mergeCell ref="B287:B289"/>
    <mergeCell ref="B44:B46"/>
    <mergeCell ref="B47:B49"/>
    <mergeCell ref="B50:B52"/>
    <mergeCell ref="A275:A277"/>
    <mergeCell ref="F278:F280"/>
    <mergeCell ref="A53:A55"/>
    <mergeCell ref="K278:K280"/>
    <mergeCell ref="K110:K112"/>
    <mergeCell ref="K116:K118"/>
    <mergeCell ref="K275:K277"/>
    <mergeCell ref="G284:G286"/>
    <mergeCell ref="G59:G61"/>
    <mergeCell ref="K140:K142"/>
    <mergeCell ref="E41:E43"/>
    <mergeCell ref="F41:F43"/>
    <mergeCell ref="A44:A46"/>
    <mergeCell ref="G23:G25"/>
    <mergeCell ref="G26:G28"/>
    <mergeCell ref="G29:G31"/>
    <mergeCell ref="G32:G34"/>
    <mergeCell ref="G35:G37"/>
    <mergeCell ref="G38:G40"/>
    <mergeCell ref="G41:G43"/>
    <mergeCell ref="G44:G46"/>
    <mergeCell ref="A17:A19"/>
    <mergeCell ref="A20:A22"/>
    <mergeCell ref="E35:E37"/>
    <mergeCell ref="F35:F37"/>
    <mergeCell ref="A38:A40"/>
    <mergeCell ref="E38:E40"/>
    <mergeCell ref="F38:F40"/>
    <mergeCell ref="B38:B40"/>
    <mergeCell ref="B41:B43"/>
    <mergeCell ref="F17:F19"/>
    <mergeCell ref="F23:F25"/>
    <mergeCell ref="A26:A28"/>
    <mergeCell ref="A35:A37"/>
    <mergeCell ref="E17:E19"/>
    <mergeCell ref="F26:F28"/>
    <mergeCell ref="A29:A31"/>
    <mergeCell ref="E29:E31"/>
    <mergeCell ref="D62:D64"/>
    <mergeCell ref="E62:E64"/>
    <mergeCell ref="F62:F64"/>
    <mergeCell ref="K59:K61"/>
    <mergeCell ref="L59:L61"/>
    <mergeCell ref="M59:M61"/>
    <mergeCell ref="N59:N61"/>
    <mergeCell ref="K62:K64"/>
    <mergeCell ref="L62:L64"/>
    <mergeCell ref="M62:M64"/>
    <mergeCell ref="N62:N64"/>
    <mergeCell ref="M56:M58"/>
    <mergeCell ref="N56:N58"/>
    <mergeCell ref="N74:N76"/>
    <mergeCell ref="N86:N88"/>
    <mergeCell ref="M92:M94"/>
    <mergeCell ref="N92:N94"/>
    <mergeCell ref="M98:M100"/>
    <mergeCell ref="L71:L73"/>
    <mergeCell ref="M71:M73"/>
    <mergeCell ref="N71:N73"/>
    <mergeCell ref="K68:K70"/>
    <mergeCell ref="L68:L70"/>
    <mergeCell ref="M68:M70"/>
    <mergeCell ref="N68:N70"/>
    <mergeCell ref="K77:K79"/>
    <mergeCell ref="K65:K67"/>
    <mergeCell ref="L65:L67"/>
    <mergeCell ref="M65:M67"/>
    <mergeCell ref="N65:N67"/>
    <mergeCell ref="K83:K85"/>
    <mergeCell ref="L83:L85"/>
    <mergeCell ref="M83:M85"/>
    <mergeCell ref="N83:N85"/>
    <mergeCell ref="A293:A295"/>
    <mergeCell ref="A11:A13"/>
    <mergeCell ref="K11:K13"/>
    <mergeCell ref="H9:H10"/>
    <mergeCell ref="J9:J10"/>
    <mergeCell ref="K9:K10"/>
    <mergeCell ref="L9:L10"/>
    <mergeCell ref="A8:A10"/>
    <mergeCell ref="E275:E277"/>
    <mergeCell ref="F275:F277"/>
    <mergeCell ref="A278:A280"/>
    <mergeCell ref="K38:K40"/>
    <mergeCell ref="K47:K49"/>
    <mergeCell ref="K281:K283"/>
    <mergeCell ref="L281:L283"/>
    <mergeCell ref="K284:K286"/>
    <mergeCell ref="L284:L286"/>
    <mergeCell ref="K50:K52"/>
    <mergeCell ref="L50:L52"/>
    <mergeCell ref="K272:K274"/>
    <mergeCell ref="L272:L274"/>
    <mergeCell ref="K35:K37"/>
    <mergeCell ref="K56:K58"/>
    <mergeCell ref="L56:L58"/>
    <mergeCell ref="K92:K94"/>
    <mergeCell ref="L92:L94"/>
    <mergeCell ref="K98:K100"/>
    <mergeCell ref="L98:L100"/>
    <mergeCell ref="K104:K106"/>
    <mergeCell ref="L104:L106"/>
    <mergeCell ref="K71:K73"/>
    <mergeCell ref="K53:K55"/>
    <mergeCell ref="BF660:BN660"/>
    <mergeCell ref="S53:S55"/>
    <mergeCell ref="T53:T55"/>
    <mergeCell ref="Q56:Q58"/>
    <mergeCell ref="R56:R58"/>
    <mergeCell ref="S56:S58"/>
    <mergeCell ref="T56:T58"/>
    <mergeCell ref="Q59:Q61"/>
    <mergeCell ref="R59:R61"/>
    <mergeCell ref="S59:S61"/>
    <mergeCell ref="T59:T61"/>
    <mergeCell ref="N128:N130"/>
    <mergeCell ref="L140:L142"/>
    <mergeCell ref="M140:M142"/>
    <mergeCell ref="N140:N142"/>
    <mergeCell ref="S140:S142"/>
    <mergeCell ref="T140:T142"/>
    <mergeCell ref="R140:R142"/>
    <mergeCell ref="M242:M244"/>
    <mergeCell ref="N242:N244"/>
    <mergeCell ref="P242:P244"/>
    <mergeCell ref="Q242:Q244"/>
    <mergeCell ref="R242:R244"/>
    <mergeCell ref="S242:S244"/>
    <mergeCell ref="T242:T244"/>
    <mergeCell ref="T263:T265"/>
    <mergeCell ref="M284:M286"/>
    <mergeCell ref="N284:N286"/>
    <mergeCell ref="M272:M274"/>
    <mergeCell ref="N272:N274"/>
    <mergeCell ref="N275:N277"/>
    <mergeCell ref="M278:M280"/>
    <mergeCell ref="S65:S67"/>
    <mergeCell ref="T65:T67"/>
    <mergeCell ref="Q62:Q64"/>
    <mergeCell ref="R62:R64"/>
    <mergeCell ref="S62:S64"/>
    <mergeCell ref="N77:N79"/>
    <mergeCell ref="S77:S79"/>
    <mergeCell ref="T77:T79"/>
    <mergeCell ref="K74:K76"/>
    <mergeCell ref="L74:L76"/>
    <mergeCell ref="M74:M76"/>
    <mergeCell ref="Q74:Q76"/>
    <mergeCell ref="R74:R76"/>
    <mergeCell ref="S74:S76"/>
    <mergeCell ref="P74:P76"/>
    <mergeCell ref="L77:L79"/>
    <mergeCell ref="M77:M79"/>
    <mergeCell ref="S71:S73"/>
    <mergeCell ref="T71:T73"/>
    <mergeCell ref="P68:P70"/>
    <mergeCell ref="S83:S85"/>
    <mergeCell ref="T83:T85"/>
    <mergeCell ref="K80:K82"/>
    <mergeCell ref="L80:L82"/>
    <mergeCell ref="M80:M82"/>
    <mergeCell ref="N80:N82"/>
    <mergeCell ref="P80:P82"/>
    <mergeCell ref="Q80:Q82"/>
    <mergeCell ref="R80:R82"/>
    <mergeCell ref="S80:S82"/>
    <mergeCell ref="T80:T82"/>
    <mergeCell ref="K89:K91"/>
    <mergeCell ref="L89:L91"/>
    <mergeCell ref="M89:M91"/>
    <mergeCell ref="N89:N91"/>
    <mergeCell ref="P89:P91"/>
    <mergeCell ref="Q89:Q91"/>
    <mergeCell ref="R89:R91"/>
    <mergeCell ref="S89:S91"/>
    <mergeCell ref="T89:T91"/>
    <mergeCell ref="K86:K88"/>
    <mergeCell ref="L86:L88"/>
    <mergeCell ref="M86:M88"/>
    <mergeCell ref="Q86:Q88"/>
    <mergeCell ref="R86:R88"/>
    <mergeCell ref="S86:S88"/>
    <mergeCell ref="S92:S94"/>
    <mergeCell ref="T92:T94"/>
    <mergeCell ref="P92:P94"/>
    <mergeCell ref="P86:P88"/>
    <mergeCell ref="K95:K97"/>
    <mergeCell ref="L95:L97"/>
    <mergeCell ref="M95:M97"/>
    <mergeCell ref="N95:N97"/>
    <mergeCell ref="P95:P97"/>
    <mergeCell ref="Q95:Q97"/>
    <mergeCell ref="R95:R97"/>
    <mergeCell ref="S95:S97"/>
    <mergeCell ref="T95:T97"/>
    <mergeCell ref="K101:K103"/>
    <mergeCell ref="L101:L103"/>
    <mergeCell ref="M101:M103"/>
    <mergeCell ref="N101:N103"/>
    <mergeCell ref="P101:P103"/>
    <mergeCell ref="Q101:Q103"/>
    <mergeCell ref="R101:R103"/>
    <mergeCell ref="S101:S103"/>
    <mergeCell ref="T101:T103"/>
    <mergeCell ref="N98:N100"/>
    <mergeCell ref="P98:P100"/>
    <mergeCell ref="Q98:Q100"/>
    <mergeCell ref="K107:K109"/>
    <mergeCell ref="L107:L109"/>
    <mergeCell ref="M107:M109"/>
    <mergeCell ref="N107:N109"/>
    <mergeCell ref="P107:P109"/>
    <mergeCell ref="Q107:Q109"/>
    <mergeCell ref="R107:R109"/>
    <mergeCell ref="S107:S109"/>
    <mergeCell ref="T107:T109"/>
    <mergeCell ref="N104:N106"/>
    <mergeCell ref="P104:P106"/>
    <mergeCell ref="Q104:Q106"/>
    <mergeCell ref="R104:R106"/>
    <mergeCell ref="S104:S106"/>
    <mergeCell ref="T104:T106"/>
    <mergeCell ref="K113:K115"/>
    <mergeCell ref="L113:L115"/>
    <mergeCell ref="M113:M115"/>
    <mergeCell ref="N113:N115"/>
    <mergeCell ref="P113:P115"/>
    <mergeCell ref="Q113:Q115"/>
    <mergeCell ref="R113:R115"/>
    <mergeCell ref="S113:S115"/>
    <mergeCell ref="T113:T115"/>
    <mergeCell ref="N110:N112"/>
    <mergeCell ref="P110:P112"/>
    <mergeCell ref="Q110:Q112"/>
    <mergeCell ref="R110:R112"/>
    <mergeCell ref="S110:S112"/>
    <mergeCell ref="T110:T112"/>
    <mergeCell ref="K119:K121"/>
    <mergeCell ref="L119:L121"/>
    <mergeCell ref="M119:M121"/>
    <mergeCell ref="N119:N121"/>
    <mergeCell ref="P119:P121"/>
    <mergeCell ref="Q119:Q121"/>
    <mergeCell ref="R119:R121"/>
    <mergeCell ref="S119:S121"/>
    <mergeCell ref="T119:T121"/>
    <mergeCell ref="N116:N118"/>
    <mergeCell ref="P116:P118"/>
    <mergeCell ref="Q116:Q118"/>
    <mergeCell ref="R116:R118"/>
    <mergeCell ref="S116:S118"/>
    <mergeCell ref="T116:T118"/>
    <mergeCell ref="K125:K127"/>
    <mergeCell ref="L125:L127"/>
    <mergeCell ref="M125:M127"/>
    <mergeCell ref="N125:N127"/>
    <mergeCell ref="S122:S124"/>
    <mergeCell ref="S125:S127"/>
    <mergeCell ref="Q125:Q127"/>
    <mergeCell ref="T122:T124"/>
    <mergeCell ref="T125:T127"/>
    <mergeCell ref="R122:R124"/>
    <mergeCell ref="R125:R127"/>
    <mergeCell ref="P122:P124"/>
    <mergeCell ref="P125:P127"/>
    <mergeCell ref="N122:N124"/>
    <mergeCell ref="K122:K124"/>
    <mergeCell ref="K131:K133"/>
    <mergeCell ref="L131:L133"/>
    <mergeCell ref="M131:M133"/>
    <mergeCell ref="N131:N133"/>
    <mergeCell ref="P131:P133"/>
    <mergeCell ref="Q131:Q133"/>
    <mergeCell ref="R131:R133"/>
    <mergeCell ref="S131:S133"/>
    <mergeCell ref="T131:T133"/>
    <mergeCell ref="L128:L130"/>
    <mergeCell ref="M128:M130"/>
    <mergeCell ref="L134:L136"/>
    <mergeCell ref="M134:M136"/>
    <mergeCell ref="N134:N136"/>
    <mergeCell ref="K137:K139"/>
    <mergeCell ref="L137:L139"/>
    <mergeCell ref="M137:M139"/>
    <mergeCell ref="N137:N139"/>
    <mergeCell ref="P137:P139"/>
    <mergeCell ref="Q137:Q139"/>
    <mergeCell ref="R137:R139"/>
    <mergeCell ref="S137:S139"/>
    <mergeCell ref="T137:T139"/>
    <mergeCell ref="S134:S136"/>
    <mergeCell ref="S128:S130"/>
    <mergeCell ref="T134:T136"/>
    <mergeCell ref="T128:T130"/>
    <mergeCell ref="R134:R136"/>
    <mergeCell ref="R128:R130"/>
    <mergeCell ref="P128:P130"/>
    <mergeCell ref="K128:K130"/>
    <mergeCell ref="K134:K136"/>
    <mergeCell ref="K143:K145"/>
    <mergeCell ref="L143:L145"/>
    <mergeCell ref="M143:M145"/>
    <mergeCell ref="N143:N145"/>
    <mergeCell ref="P143:P145"/>
    <mergeCell ref="Q143:Q145"/>
    <mergeCell ref="R143:R145"/>
    <mergeCell ref="S143:S145"/>
    <mergeCell ref="T143:T145"/>
    <mergeCell ref="K146:K148"/>
    <mergeCell ref="L146:L148"/>
    <mergeCell ref="M146:M148"/>
    <mergeCell ref="N146:N148"/>
    <mergeCell ref="K149:K151"/>
    <mergeCell ref="L149:L151"/>
    <mergeCell ref="M149:M151"/>
    <mergeCell ref="N149:N151"/>
    <mergeCell ref="P149:P151"/>
    <mergeCell ref="Q149:Q151"/>
    <mergeCell ref="R149:R151"/>
    <mergeCell ref="S149:S151"/>
    <mergeCell ref="T149:T151"/>
    <mergeCell ref="S146:S148"/>
    <mergeCell ref="T146:T148"/>
    <mergeCell ref="R146:R148"/>
    <mergeCell ref="K152:K154"/>
    <mergeCell ref="L152:L154"/>
    <mergeCell ref="M152:M154"/>
    <mergeCell ref="N152:N154"/>
    <mergeCell ref="P152:P154"/>
    <mergeCell ref="Q152:Q154"/>
    <mergeCell ref="R152:R154"/>
    <mergeCell ref="S152:S154"/>
    <mergeCell ref="T152:T154"/>
    <mergeCell ref="K155:K157"/>
    <mergeCell ref="L155:L157"/>
    <mergeCell ref="M155:M157"/>
    <mergeCell ref="N155:N157"/>
    <mergeCell ref="K158:K160"/>
    <mergeCell ref="L158:L160"/>
    <mergeCell ref="M158:M160"/>
    <mergeCell ref="N158:N160"/>
    <mergeCell ref="P158:P160"/>
    <mergeCell ref="Q158:Q160"/>
    <mergeCell ref="R158:R160"/>
    <mergeCell ref="S158:S160"/>
    <mergeCell ref="T158:T160"/>
    <mergeCell ref="S155:S157"/>
    <mergeCell ref="T155:T157"/>
    <mergeCell ref="R155:R157"/>
    <mergeCell ref="K161:K163"/>
    <mergeCell ref="L161:L163"/>
    <mergeCell ref="M161:M163"/>
    <mergeCell ref="N161:N163"/>
    <mergeCell ref="P161:P163"/>
    <mergeCell ref="Q161:Q163"/>
    <mergeCell ref="R161:R163"/>
    <mergeCell ref="S161:S163"/>
    <mergeCell ref="T161:T163"/>
    <mergeCell ref="K164:K166"/>
    <mergeCell ref="L164:L166"/>
    <mergeCell ref="M164:M166"/>
    <mergeCell ref="N164:N166"/>
    <mergeCell ref="K167:K169"/>
    <mergeCell ref="L167:L169"/>
    <mergeCell ref="M167:M169"/>
    <mergeCell ref="N167:N169"/>
    <mergeCell ref="P167:P169"/>
    <mergeCell ref="Q167:Q169"/>
    <mergeCell ref="R167:R169"/>
    <mergeCell ref="S167:S169"/>
    <mergeCell ref="T167:T169"/>
    <mergeCell ref="S164:S166"/>
    <mergeCell ref="T164:T166"/>
    <mergeCell ref="R164:R166"/>
    <mergeCell ref="K170:K172"/>
    <mergeCell ref="L170:L172"/>
    <mergeCell ref="M170:M172"/>
    <mergeCell ref="N170:N172"/>
    <mergeCell ref="P170:P172"/>
    <mergeCell ref="Q170:Q172"/>
    <mergeCell ref="R170:R172"/>
    <mergeCell ref="S170:S172"/>
    <mergeCell ref="T170:T172"/>
    <mergeCell ref="K173:K175"/>
    <mergeCell ref="L173:L175"/>
    <mergeCell ref="M173:M175"/>
    <mergeCell ref="N173:N175"/>
    <mergeCell ref="K176:K178"/>
    <mergeCell ref="L176:L178"/>
    <mergeCell ref="M176:M178"/>
    <mergeCell ref="N176:N178"/>
    <mergeCell ref="P176:P178"/>
    <mergeCell ref="Q176:Q178"/>
    <mergeCell ref="R176:R178"/>
    <mergeCell ref="S176:S178"/>
    <mergeCell ref="T176:T178"/>
    <mergeCell ref="S173:S175"/>
    <mergeCell ref="T173:T175"/>
    <mergeCell ref="R173:R175"/>
    <mergeCell ref="K179:K181"/>
    <mergeCell ref="L179:L181"/>
    <mergeCell ref="M179:M181"/>
    <mergeCell ref="N179:N181"/>
    <mergeCell ref="P179:P181"/>
    <mergeCell ref="Q179:Q181"/>
    <mergeCell ref="R179:R181"/>
    <mergeCell ref="S179:S181"/>
    <mergeCell ref="T179:T181"/>
    <mergeCell ref="K182:K184"/>
    <mergeCell ref="L182:L184"/>
    <mergeCell ref="M182:M184"/>
    <mergeCell ref="N182:N184"/>
    <mergeCell ref="K185:K187"/>
    <mergeCell ref="L185:L187"/>
    <mergeCell ref="M185:M187"/>
    <mergeCell ref="N185:N187"/>
    <mergeCell ref="P185:P187"/>
    <mergeCell ref="Q185:Q187"/>
    <mergeCell ref="R185:R187"/>
    <mergeCell ref="S185:S187"/>
    <mergeCell ref="T185:T187"/>
    <mergeCell ref="S182:S184"/>
    <mergeCell ref="T182:T184"/>
    <mergeCell ref="R182:R184"/>
    <mergeCell ref="K188:K190"/>
    <mergeCell ref="L188:L190"/>
    <mergeCell ref="M188:M190"/>
    <mergeCell ref="N188:N190"/>
    <mergeCell ref="P188:P190"/>
    <mergeCell ref="Q188:Q190"/>
    <mergeCell ref="R188:R190"/>
    <mergeCell ref="S188:S190"/>
    <mergeCell ref="T188:T190"/>
    <mergeCell ref="K191:K193"/>
    <mergeCell ref="L191:L193"/>
    <mergeCell ref="M191:M193"/>
    <mergeCell ref="N191:N193"/>
    <mergeCell ref="K194:K196"/>
    <mergeCell ref="L194:L196"/>
    <mergeCell ref="M194:M196"/>
    <mergeCell ref="N194:N196"/>
    <mergeCell ref="P194:P196"/>
    <mergeCell ref="Q194:Q196"/>
    <mergeCell ref="R194:R196"/>
    <mergeCell ref="S194:S196"/>
    <mergeCell ref="T194:T196"/>
    <mergeCell ref="T191:T193"/>
    <mergeCell ref="R191:R193"/>
    <mergeCell ref="K197:K199"/>
    <mergeCell ref="L197:L199"/>
    <mergeCell ref="M197:M199"/>
    <mergeCell ref="N197:N199"/>
    <mergeCell ref="P197:P199"/>
    <mergeCell ref="Q197:Q199"/>
    <mergeCell ref="R197:R199"/>
    <mergeCell ref="S197:S199"/>
    <mergeCell ref="T197:T199"/>
    <mergeCell ref="K200:K202"/>
    <mergeCell ref="L200:L202"/>
    <mergeCell ref="M200:M202"/>
    <mergeCell ref="N200:N202"/>
    <mergeCell ref="K203:K205"/>
    <mergeCell ref="L203:L205"/>
    <mergeCell ref="M203:M205"/>
    <mergeCell ref="N203:N205"/>
    <mergeCell ref="P203:P205"/>
    <mergeCell ref="Q203:Q205"/>
    <mergeCell ref="R203:R205"/>
    <mergeCell ref="S203:S205"/>
    <mergeCell ref="T203:T205"/>
    <mergeCell ref="T200:T202"/>
    <mergeCell ref="R200:R202"/>
    <mergeCell ref="K206:K208"/>
    <mergeCell ref="L206:L208"/>
    <mergeCell ref="M206:M208"/>
    <mergeCell ref="N206:N208"/>
    <mergeCell ref="P206:P208"/>
    <mergeCell ref="Q206:Q208"/>
    <mergeCell ref="R206:R208"/>
    <mergeCell ref="S206:S208"/>
    <mergeCell ref="T206:T208"/>
    <mergeCell ref="K209:K211"/>
    <mergeCell ref="L209:L211"/>
    <mergeCell ref="M209:M211"/>
    <mergeCell ref="N209:N211"/>
    <mergeCell ref="K212:K214"/>
    <mergeCell ref="L212:L214"/>
    <mergeCell ref="M212:M214"/>
    <mergeCell ref="N212:N214"/>
    <mergeCell ref="P212:P214"/>
    <mergeCell ref="Q212:Q214"/>
    <mergeCell ref="R212:R214"/>
    <mergeCell ref="S212:S214"/>
    <mergeCell ref="T212:T214"/>
    <mergeCell ref="T209:T211"/>
    <mergeCell ref="R209:R211"/>
    <mergeCell ref="K215:K217"/>
    <mergeCell ref="L215:L217"/>
    <mergeCell ref="M215:M217"/>
    <mergeCell ref="N215:N217"/>
    <mergeCell ref="P215:P217"/>
    <mergeCell ref="Q215:Q217"/>
    <mergeCell ref="R215:R217"/>
    <mergeCell ref="S215:S217"/>
    <mergeCell ref="T215:T217"/>
    <mergeCell ref="K218:K220"/>
    <mergeCell ref="L218:L220"/>
    <mergeCell ref="M218:M220"/>
    <mergeCell ref="N218:N220"/>
    <mergeCell ref="K221:K223"/>
    <mergeCell ref="L221:L223"/>
    <mergeCell ref="M221:M223"/>
    <mergeCell ref="N221:N223"/>
    <mergeCell ref="P221:P223"/>
    <mergeCell ref="Q221:Q223"/>
    <mergeCell ref="R221:R223"/>
    <mergeCell ref="S221:S223"/>
    <mergeCell ref="T221:T223"/>
    <mergeCell ref="T218:T220"/>
    <mergeCell ref="K224:K226"/>
    <mergeCell ref="L224:L226"/>
    <mergeCell ref="M224:M226"/>
    <mergeCell ref="N224:N226"/>
    <mergeCell ref="P224:P226"/>
    <mergeCell ref="Q224:Q226"/>
    <mergeCell ref="R224:R226"/>
    <mergeCell ref="S224:S226"/>
    <mergeCell ref="T224:T226"/>
    <mergeCell ref="K227:K229"/>
    <mergeCell ref="L227:L229"/>
    <mergeCell ref="M227:M229"/>
    <mergeCell ref="N227:N229"/>
    <mergeCell ref="K230:K232"/>
    <mergeCell ref="L230:L232"/>
    <mergeCell ref="M230:M232"/>
    <mergeCell ref="N230:N232"/>
    <mergeCell ref="P230:P232"/>
    <mergeCell ref="Q230:Q232"/>
    <mergeCell ref="R230:R232"/>
    <mergeCell ref="S230:S232"/>
    <mergeCell ref="T230:T232"/>
    <mergeCell ref="T227:T229"/>
    <mergeCell ref="K233:K235"/>
    <mergeCell ref="L233:L235"/>
    <mergeCell ref="M233:M235"/>
    <mergeCell ref="N233:N235"/>
    <mergeCell ref="P233:P235"/>
    <mergeCell ref="Q233:Q235"/>
    <mergeCell ref="R233:R235"/>
    <mergeCell ref="S233:S235"/>
    <mergeCell ref="T233:T235"/>
    <mergeCell ref="K236:K238"/>
    <mergeCell ref="L236:L238"/>
    <mergeCell ref="M236:M238"/>
    <mergeCell ref="N236:N238"/>
    <mergeCell ref="K239:K241"/>
    <mergeCell ref="L239:L241"/>
    <mergeCell ref="M239:M241"/>
    <mergeCell ref="N239:N241"/>
    <mergeCell ref="P239:P241"/>
    <mergeCell ref="Q239:Q241"/>
    <mergeCell ref="R239:R241"/>
    <mergeCell ref="S239:S241"/>
    <mergeCell ref="T239:T241"/>
    <mergeCell ref="T236:T238"/>
    <mergeCell ref="K245:K247"/>
    <mergeCell ref="L245:L247"/>
    <mergeCell ref="M245:M247"/>
    <mergeCell ref="N245:N247"/>
    <mergeCell ref="K248:K250"/>
    <mergeCell ref="L248:L250"/>
    <mergeCell ref="M248:M250"/>
    <mergeCell ref="N248:N250"/>
    <mergeCell ref="P248:P250"/>
    <mergeCell ref="Q248:Q250"/>
    <mergeCell ref="R248:R250"/>
    <mergeCell ref="S248:S250"/>
    <mergeCell ref="T248:T250"/>
    <mergeCell ref="S251:S253"/>
    <mergeCell ref="T251:T253"/>
    <mergeCell ref="K254:K256"/>
    <mergeCell ref="L254:L256"/>
    <mergeCell ref="M254:M256"/>
    <mergeCell ref="N254:N256"/>
    <mergeCell ref="S257:S259"/>
    <mergeCell ref="T257:T259"/>
    <mergeCell ref="Q266:Q268"/>
    <mergeCell ref="R266:R268"/>
    <mergeCell ref="S266:S268"/>
    <mergeCell ref="T266:T268"/>
    <mergeCell ref="S269:S271"/>
    <mergeCell ref="T269:T271"/>
    <mergeCell ref="K260:K262"/>
    <mergeCell ref="L260:L262"/>
    <mergeCell ref="M260:M262"/>
    <mergeCell ref="N260:N262"/>
    <mergeCell ref="P260:P262"/>
    <mergeCell ref="Q260:Q262"/>
    <mergeCell ref="R260:R262"/>
    <mergeCell ref="S260:S262"/>
    <mergeCell ref="T260:T262"/>
    <mergeCell ref="K263:K265"/>
    <mergeCell ref="L263:L265"/>
    <mergeCell ref="M263:M265"/>
    <mergeCell ref="N263:N265"/>
    <mergeCell ref="P263:P265"/>
    <mergeCell ref="Q263:Q265"/>
    <mergeCell ref="R263:R265"/>
    <mergeCell ref="S263:S265"/>
    <mergeCell ref="S299:S301"/>
    <mergeCell ref="S296:S298"/>
    <mergeCell ref="S302:S304"/>
    <mergeCell ref="S305:S307"/>
    <mergeCell ref="S308:S310"/>
    <mergeCell ref="S311:S313"/>
    <mergeCell ref="S314:S316"/>
    <mergeCell ref="S317:S319"/>
    <mergeCell ref="S320:S322"/>
    <mergeCell ref="S323:S325"/>
    <mergeCell ref="T323:T325"/>
    <mergeCell ref="S326:S328"/>
    <mergeCell ref="T326:T328"/>
    <mergeCell ref="S329:S331"/>
    <mergeCell ref="T329:T331"/>
    <mergeCell ref="S332:S334"/>
    <mergeCell ref="T332:T334"/>
    <mergeCell ref="T299:T301"/>
    <mergeCell ref="T302:T304"/>
    <mergeCell ref="T305:T307"/>
    <mergeCell ref="T308:T310"/>
    <mergeCell ref="T311:T313"/>
    <mergeCell ref="T314:T316"/>
    <mergeCell ref="T317:T319"/>
    <mergeCell ref="T320:T322"/>
    <mergeCell ref="S335:S337"/>
    <mergeCell ref="T335:T337"/>
    <mergeCell ref="S338:S340"/>
    <mergeCell ref="T338:T340"/>
    <mergeCell ref="S341:S343"/>
    <mergeCell ref="T341:T343"/>
    <mergeCell ref="S344:S346"/>
    <mergeCell ref="T344:T346"/>
    <mergeCell ref="S347:S349"/>
    <mergeCell ref="T347:T349"/>
    <mergeCell ref="S350:S352"/>
    <mergeCell ref="T350:T352"/>
    <mergeCell ref="S353:S355"/>
    <mergeCell ref="T353:T355"/>
    <mergeCell ref="S356:S358"/>
    <mergeCell ref="T356:T358"/>
    <mergeCell ref="S359:S361"/>
    <mergeCell ref="T359:T361"/>
    <mergeCell ref="S362:S364"/>
    <mergeCell ref="T362:T364"/>
    <mergeCell ref="S365:S367"/>
    <mergeCell ref="T365:T367"/>
    <mergeCell ref="S368:S370"/>
    <mergeCell ref="T368:T370"/>
    <mergeCell ref="S371:S373"/>
    <mergeCell ref="T371:T373"/>
    <mergeCell ref="S374:S376"/>
    <mergeCell ref="T374:T376"/>
    <mergeCell ref="S377:S379"/>
    <mergeCell ref="T377:T379"/>
    <mergeCell ref="S380:S382"/>
    <mergeCell ref="T380:T382"/>
    <mergeCell ref="S383:S385"/>
    <mergeCell ref="T383:T385"/>
    <mergeCell ref="S386:S388"/>
    <mergeCell ref="T386:T388"/>
    <mergeCell ref="S389:S391"/>
    <mergeCell ref="T389:T391"/>
    <mergeCell ref="S392:S394"/>
    <mergeCell ref="T392:T394"/>
    <mergeCell ref="S395:S397"/>
    <mergeCell ref="T395:T397"/>
    <mergeCell ref="S398:S400"/>
    <mergeCell ref="T398:T400"/>
    <mergeCell ref="S401:S403"/>
    <mergeCell ref="T401:T403"/>
    <mergeCell ref="S404:S406"/>
    <mergeCell ref="T404:T406"/>
    <mergeCell ref="S407:S409"/>
    <mergeCell ref="T407:T409"/>
    <mergeCell ref="S410:S412"/>
    <mergeCell ref="T410:T412"/>
    <mergeCell ref="S413:S415"/>
    <mergeCell ref="T413:T415"/>
    <mergeCell ref="S416:S418"/>
    <mergeCell ref="T416:T418"/>
    <mergeCell ref="S419:S421"/>
    <mergeCell ref="T419:T421"/>
    <mergeCell ref="S422:S424"/>
    <mergeCell ref="T422:T424"/>
    <mergeCell ref="S425:S427"/>
    <mergeCell ref="T425:T427"/>
    <mergeCell ref="S428:S430"/>
    <mergeCell ref="T428:T430"/>
    <mergeCell ref="S431:S433"/>
    <mergeCell ref="T431:T433"/>
    <mergeCell ref="S434:S436"/>
    <mergeCell ref="T434:T436"/>
    <mergeCell ref="S437:S439"/>
    <mergeCell ref="T437:T439"/>
    <mergeCell ref="S440:S442"/>
    <mergeCell ref="T440:T442"/>
    <mergeCell ref="S443:S445"/>
    <mergeCell ref="T443:T445"/>
    <mergeCell ref="S446:S448"/>
    <mergeCell ref="T446:T448"/>
    <mergeCell ref="S449:S451"/>
    <mergeCell ref="T449:T451"/>
    <mergeCell ref="S452:S454"/>
    <mergeCell ref="T452:T454"/>
    <mergeCell ref="S455:S457"/>
    <mergeCell ref="T455:T457"/>
    <mergeCell ref="S458:S460"/>
    <mergeCell ref="T458:T460"/>
    <mergeCell ref="S461:S463"/>
    <mergeCell ref="T461:T463"/>
    <mergeCell ref="S464:S466"/>
    <mergeCell ref="T464:T466"/>
    <mergeCell ref="S467:S469"/>
    <mergeCell ref="T467:T469"/>
    <mergeCell ref="S470:S472"/>
    <mergeCell ref="T470:T472"/>
    <mergeCell ref="S473:S475"/>
    <mergeCell ref="T473:T475"/>
    <mergeCell ref="S476:S478"/>
    <mergeCell ref="T476:T478"/>
    <mergeCell ref="S479:S481"/>
    <mergeCell ref="T479:T481"/>
    <mergeCell ref="S482:S484"/>
    <mergeCell ref="T482:T484"/>
    <mergeCell ref="S485:S487"/>
    <mergeCell ref="T485:T487"/>
    <mergeCell ref="S488:S490"/>
    <mergeCell ref="T488:T490"/>
    <mergeCell ref="S491:S493"/>
    <mergeCell ref="T491:T493"/>
    <mergeCell ref="S494:S496"/>
    <mergeCell ref="T494:T496"/>
    <mergeCell ref="S497:S499"/>
    <mergeCell ref="T497:T499"/>
    <mergeCell ref="S500:S502"/>
    <mergeCell ref="T500:T502"/>
    <mergeCell ref="S503:S505"/>
    <mergeCell ref="T503:T505"/>
    <mergeCell ref="S506:S508"/>
    <mergeCell ref="T506:T508"/>
    <mergeCell ref="S509:S511"/>
    <mergeCell ref="T509:T511"/>
    <mergeCell ref="S512:S514"/>
    <mergeCell ref="T512:T514"/>
    <mergeCell ref="S515:S517"/>
    <mergeCell ref="T515:T517"/>
    <mergeCell ref="S518:S520"/>
    <mergeCell ref="T518:T520"/>
    <mergeCell ref="S521:S523"/>
    <mergeCell ref="T521:T523"/>
    <mergeCell ref="S524:S526"/>
    <mergeCell ref="T524:T526"/>
    <mergeCell ref="S527:S529"/>
    <mergeCell ref="T527:T529"/>
    <mergeCell ref="S530:S532"/>
    <mergeCell ref="T530:T532"/>
    <mergeCell ref="S533:S535"/>
    <mergeCell ref="T533:T535"/>
    <mergeCell ref="A536:A538"/>
    <mergeCell ref="B536:B538"/>
    <mergeCell ref="D536:D538"/>
    <mergeCell ref="E536:E538"/>
    <mergeCell ref="F536:F538"/>
    <mergeCell ref="G536:G538"/>
    <mergeCell ref="A539:A541"/>
    <mergeCell ref="B539:B541"/>
    <mergeCell ref="D539:D541"/>
    <mergeCell ref="E539:E541"/>
    <mergeCell ref="F539:F541"/>
    <mergeCell ref="G539:G541"/>
    <mergeCell ref="K536:K538"/>
    <mergeCell ref="L536:L538"/>
    <mergeCell ref="M536:M538"/>
    <mergeCell ref="N536:N538"/>
    <mergeCell ref="A527:A529"/>
    <mergeCell ref="B527:B529"/>
    <mergeCell ref="D527:D529"/>
    <mergeCell ref="E527:E529"/>
    <mergeCell ref="F527:F529"/>
    <mergeCell ref="G527:G529"/>
    <mergeCell ref="A530:A532"/>
    <mergeCell ref="B530:B532"/>
    <mergeCell ref="A542:A544"/>
    <mergeCell ref="B542:B544"/>
    <mergeCell ref="D542:D544"/>
    <mergeCell ref="E542:E544"/>
    <mergeCell ref="F542:F544"/>
    <mergeCell ref="G542:G544"/>
    <mergeCell ref="A545:A547"/>
    <mergeCell ref="B545:B547"/>
    <mergeCell ref="D545:D547"/>
    <mergeCell ref="E545:E547"/>
    <mergeCell ref="F545:F547"/>
    <mergeCell ref="G545:G547"/>
    <mergeCell ref="A548:A550"/>
    <mergeCell ref="B548:B550"/>
    <mergeCell ref="D548:D550"/>
    <mergeCell ref="E548:E550"/>
    <mergeCell ref="F548:F550"/>
    <mergeCell ref="G548:G550"/>
    <mergeCell ref="A566:A568"/>
    <mergeCell ref="B566:B568"/>
    <mergeCell ref="D566:D568"/>
    <mergeCell ref="E566:E568"/>
    <mergeCell ref="F566:F568"/>
    <mergeCell ref="G566:G568"/>
    <mergeCell ref="K548:K550"/>
    <mergeCell ref="L548:L550"/>
    <mergeCell ref="M548:M550"/>
    <mergeCell ref="N548:N550"/>
    <mergeCell ref="K560:K562"/>
    <mergeCell ref="L560:L562"/>
    <mergeCell ref="M560:M562"/>
    <mergeCell ref="N560:N562"/>
    <mergeCell ref="A554:A556"/>
    <mergeCell ref="L554:L556"/>
    <mergeCell ref="M554:M556"/>
    <mergeCell ref="N554:N556"/>
    <mergeCell ref="K557:K559"/>
    <mergeCell ref="A551:A553"/>
    <mergeCell ref="B551:B553"/>
    <mergeCell ref="D551:D553"/>
    <mergeCell ref="E551:E553"/>
    <mergeCell ref="F551:F553"/>
    <mergeCell ref="G551:G553"/>
    <mergeCell ref="B554:B556"/>
    <mergeCell ref="D554:D556"/>
    <mergeCell ref="E554:E556"/>
    <mergeCell ref="F554:F556"/>
    <mergeCell ref="G554:G556"/>
    <mergeCell ref="A557:A559"/>
    <mergeCell ref="B557:B559"/>
    <mergeCell ref="Q563:Q565"/>
    <mergeCell ref="R563:R565"/>
    <mergeCell ref="A560:A562"/>
    <mergeCell ref="B560:B562"/>
    <mergeCell ref="D560:D562"/>
    <mergeCell ref="E560:E562"/>
    <mergeCell ref="F560:F562"/>
    <mergeCell ref="G560:G562"/>
    <mergeCell ref="N545:N547"/>
    <mergeCell ref="A563:A565"/>
    <mergeCell ref="B563:B565"/>
    <mergeCell ref="D563:D565"/>
    <mergeCell ref="E563:E565"/>
    <mergeCell ref="F563:F565"/>
    <mergeCell ref="G563:G565"/>
    <mergeCell ref="D557:D559"/>
    <mergeCell ref="E557:E559"/>
    <mergeCell ref="F557:F559"/>
    <mergeCell ref="G557:G559"/>
    <mergeCell ref="Q566:Q568"/>
    <mergeCell ref="R566:R568"/>
    <mergeCell ref="T536:T538"/>
    <mergeCell ref="T542:T544"/>
    <mergeCell ref="T548:T550"/>
    <mergeCell ref="T554:T556"/>
    <mergeCell ref="T560:T562"/>
    <mergeCell ref="T566:T568"/>
    <mergeCell ref="Q548:Q550"/>
    <mergeCell ref="R548:R550"/>
    <mergeCell ref="K551:K553"/>
    <mergeCell ref="L551:L553"/>
    <mergeCell ref="M551:M553"/>
    <mergeCell ref="N551:N553"/>
    <mergeCell ref="P551:P553"/>
    <mergeCell ref="Q551:Q553"/>
    <mergeCell ref="R551:R553"/>
    <mergeCell ref="K554:K556"/>
    <mergeCell ref="T539:T541"/>
    <mergeCell ref="T545:T547"/>
    <mergeCell ref="T557:T559"/>
    <mergeCell ref="T551:T553"/>
    <mergeCell ref="T563:T565"/>
    <mergeCell ref="L557:L559"/>
    <mergeCell ref="M557:M559"/>
    <mergeCell ref="N557:N559"/>
    <mergeCell ref="K539:K541"/>
    <mergeCell ref="L539:L541"/>
    <mergeCell ref="M539:M541"/>
    <mergeCell ref="N539:N541"/>
    <mergeCell ref="K542:K544"/>
    <mergeCell ref="L542:L544"/>
    <mergeCell ref="P566:P568"/>
    <mergeCell ref="M542:M544"/>
    <mergeCell ref="N542:N544"/>
    <mergeCell ref="K545:K547"/>
    <mergeCell ref="L545:L547"/>
    <mergeCell ref="M545:M547"/>
    <mergeCell ref="K266:K268"/>
    <mergeCell ref="L266:L268"/>
    <mergeCell ref="M266:M268"/>
    <mergeCell ref="N266:N268"/>
    <mergeCell ref="P266:P268"/>
    <mergeCell ref="K251:K253"/>
    <mergeCell ref="L251:L253"/>
    <mergeCell ref="M251:M253"/>
    <mergeCell ref="N251:N253"/>
    <mergeCell ref="P251:P253"/>
    <mergeCell ref="K563:K565"/>
    <mergeCell ref="L563:L565"/>
    <mergeCell ref="M563:M565"/>
    <mergeCell ref="N563:N565"/>
    <mergeCell ref="P563:P565"/>
    <mergeCell ref="K269:K271"/>
    <mergeCell ref="L269:L271"/>
    <mergeCell ref="M269:M271"/>
    <mergeCell ref="N269:N271"/>
    <mergeCell ref="P269:P271"/>
    <mergeCell ref="K257:K259"/>
    <mergeCell ref="L257:L259"/>
    <mergeCell ref="M257:M259"/>
    <mergeCell ref="N257:N259"/>
    <mergeCell ref="P257:P259"/>
    <mergeCell ref="N278:N280"/>
    <mergeCell ref="K242:K244"/>
    <mergeCell ref="L242:L244"/>
    <mergeCell ref="L667:T667"/>
    <mergeCell ref="J11:J13"/>
    <mergeCell ref="H14:H16"/>
    <mergeCell ref="H17:H19"/>
    <mergeCell ref="H20:H22"/>
    <mergeCell ref="H23:H25"/>
    <mergeCell ref="H26:H28"/>
    <mergeCell ref="H29:H31"/>
    <mergeCell ref="H32:H34"/>
    <mergeCell ref="H35:H37"/>
    <mergeCell ref="H38:H40"/>
    <mergeCell ref="H41:H43"/>
    <mergeCell ref="H44:H46"/>
    <mergeCell ref="H47:H49"/>
    <mergeCell ref="H50:H52"/>
    <mergeCell ref="H53:H55"/>
    <mergeCell ref="J14:J16"/>
    <mergeCell ref="J17:J19"/>
    <mergeCell ref="J20:J22"/>
    <mergeCell ref="J35:J37"/>
    <mergeCell ref="J38:J40"/>
    <mergeCell ref="J41:J43"/>
    <mergeCell ref="J44:J46"/>
    <mergeCell ref="J47:J49"/>
    <mergeCell ref="J50:J52"/>
    <mergeCell ref="J53:J55"/>
    <mergeCell ref="K566:K568"/>
    <mergeCell ref="L566:L568"/>
    <mergeCell ref="M566:M568"/>
    <mergeCell ref="N566:N568"/>
    <mergeCell ref="U20:U22"/>
    <mergeCell ref="U23:U25"/>
    <mergeCell ref="U26:U28"/>
    <mergeCell ref="U29:U31"/>
    <mergeCell ref="U32:U34"/>
    <mergeCell ref="U35:U37"/>
    <mergeCell ref="U38:U40"/>
    <mergeCell ref="U41:U43"/>
    <mergeCell ref="U44:U46"/>
    <mergeCell ref="U47:U49"/>
    <mergeCell ref="U50:U52"/>
    <mergeCell ref="U53:U55"/>
    <mergeCell ref="K20:K22"/>
    <mergeCell ref="L20:L22"/>
    <mergeCell ref="M20:M22"/>
    <mergeCell ref="K44:K46"/>
    <mergeCell ref="L44:L46"/>
    <mergeCell ref="M44:M46"/>
    <mergeCell ref="R20:R22"/>
    <mergeCell ref="P29:P31"/>
    <mergeCell ref="T23:T25"/>
    <mergeCell ref="N47:N49"/>
    <mergeCell ref="L53:L55"/>
    <mergeCell ref="M53:M55"/>
    <mergeCell ref="N53:N55"/>
    <mergeCell ref="P53:P55"/>
    <mergeCell ref="Q53:Q55"/>
    <mergeCell ref="R53:R55"/>
    <mergeCell ref="M50:M52"/>
    <mergeCell ref="N50:N52"/>
    <mergeCell ref="N38:N40"/>
    <mergeCell ref="L26:L28"/>
  </mergeCells>
  <conditionalFormatting sqref="H11:J11 H56:I568 H14:J14 H17:J17 H20:J20 H23:J23 H26:J26 H29:J29 H32:J32 H35:J35 H38:J38 H41:J41 H44:J44 H47:J47 H50:J50 H53:J53">
    <cfRule type="expression" dxfId="267" priority="62">
      <formula>$H11="N/A"</formula>
    </cfRule>
  </conditionalFormatting>
  <conditionalFormatting sqref="Q23 Q26 Q29 Q32 Q35 Q38 Q41 Q44 P11:P46 Q53 Q95 Q137 Q179 Q221 Q263 Q56 Q98 Q140 Q182 Q224 Q266 Q59 Q101 Q143 Q185 Q227 Q269 Q62 Q104 Q146 Q188 Q230 Q65 Q107 Q149 Q191 Q233 Q68 Q110 Q152 Q194 Q236 Q71 Q113 Q155 Q197 Q239 Q74 Q116 Q158 Q200 Q242 Q77 Q119 Q161 Q203 Q245 Q80 Q122 Q164 Q206 Q248 Q83 Q125 Q167 Q209 Q251 Q86 Q128 Q170 Q212 Q254 Q14 Q17 Q20 Q11">
    <cfRule type="containsText" dxfId="266" priority="322" operator="containsText" text="MEDIA">
      <formula>NOT(ISERROR(SEARCH("MEDIA",P11)))</formula>
    </cfRule>
  </conditionalFormatting>
  <conditionalFormatting sqref="P11:P46">
    <cfRule type="containsText" dxfId="265" priority="307" operator="containsText" text="MEDIO BAJA">
      <formula>NOT(ISERROR(SEARCH("MEDIO BAJA",P11)))</formula>
    </cfRule>
    <cfRule type="containsText" dxfId="264" priority="308" operator="containsText" text="MEDIO ALTA">
      <formula>NOT(ISERROR(SEARCH("MEDIO ALTA",P11)))</formula>
    </cfRule>
  </conditionalFormatting>
  <conditionalFormatting sqref="Q23 Q26 Q29 Q32 Q35 Q38 Q41 Q44 P11:P46 Q53 Q95 Q137 Q179 Q221 Q263 Q56 Q98 Q140 Q182 Q224 Q266 Q59 Q101 Q143 Q185 Q227 Q269 Q62 Q104 Q146 Q188 Q230 Q65 Q107 Q149 Q191 Q233 Q68 Q110 Q152 Q194 Q236 Q71 Q113 Q155 Q197 Q239 Q74 Q116 Q158 Q200 Q242 Q77 Q119 Q161 Q203 Q245 Q80 Q122 Q164 Q206 Q248 Q83 Q125 Q167 Q209 Q251 Q86 Q128 Q170 Q212 Q254 Q14 Q17 Q20 Q11">
    <cfRule type="containsText" dxfId="263" priority="323" operator="containsText" text="ALTA">
      <formula>NOT(ISERROR(SEARCH("ALTA",P11)))</formula>
    </cfRule>
    <cfRule type="containsText" dxfId="262" priority="324" operator="containsText" text="BAJA">
      <formula>NOT(ISERROR(SEARCH("BAJA",P11)))</formula>
    </cfRule>
  </conditionalFormatting>
  <conditionalFormatting sqref="S11 S14 S17 S20 S23 S26 S29 S32 S35 S38 S41 S44 S47 S50 S53 S56 S59 S62 S65 S68 S71 S74 S77 S80 S83 S86 S89 S92 S173 S254 S335 S416 S497 S95 S176 S257 S338 S419 S500 S98 S179 S260 S341 S422 S503 S101 S182 S263 S344 S425 S506 S104 S185 S266 S347 S428 S509 S107 S188 S269 S350 S431 S512 S110 S191 S272 S353 S434 S515 S113 S194 S275 S356 S437 S518 S116 S197 S278 S359 S440 S521 S119 S200 S281 S362 S443 S524 S122 S203 S284 S365 S446 S527 S125 S206 S287 S368 S449 S530 S128 S209 S290 S371 S452 S533 S131 S212 S293 S374 S455 S134 S215 S296 S377 S458 S137 S218 S299 S380 S461 S140 S221 S302 S383 S464 S143 S224 S305 S386 S467 S146 S227 S308 S389 S470 S149 S230 S311 S392 S473 S152 S233 S314 S395 S476 S155 S236 S317 S398 S479 S158 S239 S320 S401 S482 S161 S242 S323 S404 S485 S164 S245 S326 S407 S488 S167 S248 S329 S410 S491 S170 S251 S332 S413 S494 R11:R568">
    <cfRule type="containsText" dxfId="261" priority="319" operator="containsText" text="MEDIO">
      <formula>NOT(ISERROR(SEARCH("MEDIO",R11)))</formula>
    </cfRule>
  </conditionalFormatting>
  <conditionalFormatting sqref="R11:R568">
    <cfRule type="containsText" dxfId="260" priority="305" operator="containsText" text="MEDIO BAJO">
      <formula>NOT(ISERROR(SEARCH("MEDIO BAJO",R11)))</formula>
    </cfRule>
    <cfRule type="containsText" dxfId="259" priority="306" operator="containsText" text="MEDIO ALTO">
      <formula>NOT(ISERROR(SEARCH("MEDIO ALTO",R11)))</formula>
    </cfRule>
  </conditionalFormatting>
  <conditionalFormatting sqref="S11 S14 S17 S20 S23 S26 S29 S32 S35 S38 S41 S44 S47 S50 S53 S56 S59 S62 S65 S68 S71 S74 S77 S80 S83 S86 S89 S92 S173 S254 S335 S416 S497 S95 S176 S257 S338 S419 S500 S98 S179 S260 S341 S422 S503 S101 S182 S263 S344 S425 S506 S104 S185 S266 S347 S428 S509 S107 S188 S269 S350 S431 S512 S110 S191 S272 S353 S434 S515 S113 S194 S275 S356 S437 S518 S116 S197 S278 S359 S440 S521 S119 S200 S281 S362 S443 S524 S122 S203 S284 S365 S446 S527 S125 S206 S287 S368 S449 S530 S128 S209 S290 S371 S452 S533 S131 S212 S293 S374 S455 S134 S215 S296 S377 S458 S137 S218 S299 S380 S461 S140 S221 S302 S383 S464 S143 S224 S305 S386 S467 S146 S227 S308 S389 S470 S149 S230 S311 S392 S473 S152 S233 S314 S395 S476 S155 S236 S317 S398 S479 S158 S239 S320 S401 S482 S161 S242 S323 S404 S485 S164 S245 S326 S407 S488 S167 S248 S329 S410 S491 S170 S251 S332 S413 S494 R11:R568">
    <cfRule type="containsText" dxfId="258" priority="320" operator="containsText" text="ALTO">
      <formula>NOT(ISERROR(SEARCH("ALTO",R11)))</formula>
    </cfRule>
    <cfRule type="containsText" dxfId="257" priority="321" operator="containsText" text="BAJO">
      <formula>NOT(ISERROR(SEARCH("BAJO",R11)))</formula>
    </cfRule>
  </conditionalFormatting>
  <conditionalFormatting sqref="T11:T568">
    <cfRule type="cellIs" dxfId="256" priority="315" operator="lessThanOrEqual">
      <formula>3</formula>
    </cfRule>
    <cfRule type="cellIs" dxfId="255" priority="316" stopIfTrue="1" operator="between">
      <formula>4</formula>
      <formula>9</formula>
    </cfRule>
    <cfRule type="cellIs" dxfId="254" priority="317" operator="greaterThanOrEqual">
      <formula>10</formula>
    </cfRule>
  </conditionalFormatting>
  <conditionalFormatting sqref="J56:J568">
    <cfRule type="expression" dxfId="253" priority="13">
      <formula>$H56="N/A"</formula>
    </cfRule>
  </conditionalFormatting>
  <conditionalFormatting sqref="Q47 Q50 Q272 Q275 Q278 Q281 Q284 Q287 Q290 Q293 Q296 Q299 Q302 Q305 Q308 Q311 Q314 Q317 Q320 Q323 Q326 Q329 Q332 Q335 Q338 Q341 Q344 Q347 Q350 Q353 Q356 Q359 Q362 Q365 Q368 Q371 Q374 Q377 Q380 Q383 Q386 Q389 Q392 Q395 Q398 Q401 Q404 Q407 Q410 Q413 Q416 Q419 Q422 Q425 Q428 Q431 Q434 Q437 Q440 Q443 Q446 Q449 Q452 Q455 Q458 Q461 Q464 Q467 Q470 Q473 Q476 Q479 Q482 Q485 Q488 Q491 Q494 Q497 Q500 Q503 Q506 Q509 Q512 Q515 Q518 Q521 Q524 Q527 Q530 Q533 Q89 Q131 Q173 Q215 Q257 Q92 Q134 Q176 Q218 Q260 Q536 Q539 Q542 Q545 Q548 Q551 Q554 Q557 Q560 Q563 Q566 P47:P568">
    <cfRule type="containsText" dxfId="252" priority="51" operator="containsText" text="MEDIA">
      <formula>NOT(ISERROR(SEARCH("MEDIA",P47)))</formula>
    </cfRule>
  </conditionalFormatting>
  <conditionalFormatting sqref="P47:P568">
    <cfRule type="containsText" dxfId="251" priority="36" operator="containsText" text="MEDIO BAJA">
      <formula>NOT(ISERROR(SEARCH("MEDIO BAJA",P47)))</formula>
    </cfRule>
    <cfRule type="containsText" dxfId="250" priority="37" operator="containsText" text="MEDIO ALTA">
      <formula>NOT(ISERROR(SEARCH("MEDIO ALTA",P47)))</formula>
    </cfRule>
  </conditionalFormatting>
  <conditionalFormatting sqref="Q47 Q50 Q272 Q275 Q278 Q281 Q284 Q287 Q290 Q293 Q296 Q299 Q302 Q305 Q308 Q311 Q314 Q317 Q320 Q323 Q326 Q329 Q332 Q335 Q338 Q341 Q344 Q347 Q350 Q353 Q356 Q359 Q362 Q365 Q368 Q371 Q374 Q377 Q380 Q383 Q386 Q389 Q392 Q395 Q398 Q401 Q404 Q407 Q410 Q413 Q416 Q419 Q422 Q425 Q428 Q431 Q434 Q437 Q440 Q443 Q446 Q449 Q452 Q455 Q458 Q461 Q464 Q467 Q470 Q473 Q476 Q479 Q482 Q485 Q488 Q491 Q494 Q497 Q500 Q503 Q506 Q509 Q512 Q515 Q518 Q521 Q524 Q527 Q530 Q533 Q89 Q131 Q173 Q215 Q257 Q92 Q134 Q176 Q218 Q260 Q536 Q539 Q542 Q545 Q548 Q551 Q554 Q557 Q560 Q563 Q566 P47:P568">
    <cfRule type="containsText" dxfId="249" priority="52" operator="containsText" text="ALTA">
      <formula>NOT(ISERROR(SEARCH("ALTA",P47)))</formula>
    </cfRule>
    <cfRule type="containsText" dxfId="248" priority="53" operator="containsText" text="BAJA">
      <formula>NOT(ISERROR(SEARCH("BAJA",P47)))</formula>
    </cfRule>
  </conditionalFormatting>
  <conditionalFormatting sqref="S536:S568">
    <cfRule type="containsText" dxfId="247" priority="48" operator="containsText" text="MEDIO">
      <formula>NOT(ISERROR(SEARCH("MEDIO",S536)))</formula>
    </cfRule>
  </conditionalFormatting>
  <conditionalFormatting sqref="S536:S568">
    <cfRule type="containsText" dxfId="246" priority="49" operator="containsText" text="ALTO">
      <formula>NOT(ISERROR(SEARCH("ALTO",S536)))</formula>
    </cfRule>
    <cfRule type="containsText" dxfId="245" priority="50" operator="containsText" text="BAJO">
      <formula>NOT(ISERROR(SEARCH("BAJO",S536)))</formula>
    </cfRule>
  </conditionalFormatting>
  <conditionalFormatting sqref="U11:U55">
    <cfRule type="expression" dxfId="244" priority="1">
      <formula>$U11="MODERADO"</formula>
    </cfRule>
    <cfRule type="expression" dxfId="243" priority="2">
      <formula>$U11="LEVE"</formula>
    </cfRule>
    <cfRule type="expression" dxfId="242" priority="3">
      <formula>$U11="GRAVE"</formula>
    </cfRule>
  </conditionalFormatting>
  <dataValidations xWindow="522" yWindow="675" count="24">
    <dataValidation allowBlank="1" showInputMessage="1" showErrorMessage="1" prompt="Identiique aquellas principales consecuencias que se pueden presentar al momento de que se materialice el riesgo" sqref="N56:O568" xr:uid="{00000000-0002-0000-0000-000000000000}"/>
    <dataValidation allowBlank="1" showInputMessage="1" showErrorMessage="1" prompt="Describa brevemente en qué consiste el riesgo" sqref="M56:M568" xr:uid="{00000000-0002-0000-0000-000001000000}"/>
    <dataValidation allowBlank="1" showInputMessage="1" showErrorMessage="1" promptTitle="INDICADOR  DEL RIESGO" prompt="Establezca un indicador que permita monitorear el riesgo" sqref="Y11 Y14:Y295" xr:uid="{00000000-0002-0000-0000-000003000000}"/>
    <dataValidation type="list" allowBlank="1" showInputMessage="1" showErrorMessage="1" error="Seleccion el tipo de mapa" prompt="Seleccione el tipo de mapa de riesgos a construir_x000a_PROCESOS_x000a_PDI" sqref="F6" xr:uid="{00000000-0002-0000-0000-000004000000}">
      <formula1>MAPA</formula1>
    </dataValidation>
    <dataValidation allowBlank="1" showInputMessage="1" showErrorMessage="1" errorTitle="DATO NO VALIDO" error="CELDA DE SELECCIÓN - NO CAMBIAR CONFIGURACIÓN" promptTitle="IMPACTO" prompt="Seleccione el nivel de impacto del riesgo" sqref="S11:S535" xr:uid="{00000000-0002-0000-0000-000007000000}"/>
    <dataValidation allowBlank="1" showInputMessage="1" showErrorMessage="1" errorTitle="DATO NO VALIDO" error="CELDA DE SELECCIÓN  - NO CAMBIAR CONFIGURACIÓN" promptTitle="PROBABILIDAD" prompt="Seleccione la probabilidad de ocurrencia del riesgo" sqref="Q11:Q568" xr:uid="{00000000-0002-0000-0000-000008000000}"/>
    <dataValidation allowBlank="1" showInputMessage="1" showErrorMessage="1" prompt="Defina el riesgo, tenga en cuanta que antes de definir el riesgo debe conocer el contexto (factores internos y externos)._x000a__x000a_RIESGO: Posibilidad de que ocurra un acontecimiento que impacte el alcance de los objetivos y resultados de la Institución " sqref="L56:L568" xr:uid="{00000000-0002-0000-0000-000009000000}"/>
    <dataValidation type="list" allowBlank="1" showInputMessage="1" showErrorMessage="1" prompt="Seleccione la CLASE de riesgo_x000a_" sqref="K56:K568" xr:uid="{00000000-0002-0000-0000-00000F000000}">
      <formula1>CLASE_RIESGO</formula1>
    </dataValidation>
    <dataValidation type="custom" allowBlank="1" showInputMessage="1" showErrorMessage="1" sqref="Y10" xr:uid="{00000000-0002-0000-0000-000014000000}">
      <formula1>"SI(P11=""No_existe"",5,EVAL_PERIODICIDAD)"</formula1>
    </dataValidation>
    <dataValidation allowBlank="1" showInputMessage="1" sqref="K672 K668 K670" xr:uid="{00000000-0002-0000-0000-000016000000}"/>
    <dataValidation type="custom" allowBlank="1" showInputMessage="1" showErrorMessage="1" errorTitle="COMPARTIR" error="Si requiere involucrar otra dependencia elija como Tipo de manejo &quot;COMPARTIR&quot;" sqref="V11:X295 U56:U295" xr:uid="{00000000-0002-0000-0000-000019000000}">
      <formula1>#REF!="COMPARTIR"</formula1>
    </dataValidation>
    <dataValidation type="list" allowBlank="1" showInputMessage="1" showErrorMessage="1" sqref="G11 G14 G17 G20 G23 G26 G29 G32 G35 G38 G41 G44 G47 G50 G248 G251 G254 G257 G260 G263 G266 G269 G53 G56 G59 G62 G65 G68 G71 G74 G77 G80 G83 G86 G89 G92 G95 G98 G101 G104 G107 G110 G113 G116 G119 G122 G125 G128 G131 G134 G137 G140 G143 G146 G149 G152 G155 G158 G161 G164 G167 G170 G173 G176 G179 G182 G185 G188 G191 G194 G197 G200 G203 G206 G209 G212 G215 G218 G221 G224 G227 G230 G233 G236 G239 G242 G245 G272 G275 G278 G281 G284 G287 G290 G293 G296 G299 G302 G305 G308 G311 G314 G317 G320 G323 G326 G329 G332 G335 G338 G341 G344 G347 G350 G353 G356 G359 G362 G365 G368 G371 G374 G377 G380 G383 G386 G389 G392 G395 G398 G401 G404 G407 G410 G413 G416 G419 G422 G425 G428 G431 G434 G437 G440 G443 G446 G449 G452 G455 G458 G461 G464 G467 G470 G473 G476 G479 G482 G485 G488 G491 G494 G497 G500 G503 G506 G509 G512 G515 G518 G521 G524 G527 G530 G533 G536 G539 G542 G545 G548 G551 G554 G557 G560 G563 G566" xr:uid="{00000000-0002-0000-0000-00001E000000}">
      <formula1>INSTITUCIONAL</formula1>
    </dataValidation>
    <dataValidation type="list" allowBlank="1" showInputMessage="1" showErrorMessage="1" sqref="B11:B568 C14:C568" xr:uid="{00000000-0002-0000-0000-00001F000000}">
      <formula1>INDIRECT($F$6)</formula1>
    </dataValidation>
    <dataValidation type="list" allowBlank="1" showInputMessage="1" showErrorMessage="1" sqref="J11 J56:J535 J53 J50 J47 J44 J41 J38 J35 J32 J29 J26 J23 J20 J17 J14" xr:uid="{00000000-0002-0000-0000-000021000000}">
      <formula1>INDIRECT(H11)</formula1>
    </dataValidation>
    <dataValidation type="list" allowBlank="1" showInputMessage="1" showErrorMessage="1" prompt="Si el tipo de mapa es PROCESO:  Seleccione el PROCESO en el cual la Unidad Organizacional o el área esta involucrada._x000a__x000a_Si el tipo de mapa es PDI: Seleccione el OBJETIVO INSTITUCIONAL  el cual la unidad organizacional o el área tiene a cargo." sqref="E56:E568" xr:uid="{00000000-0002-0000-0000-000022000000}">
      <formula1>INDIRECT(B56)</formula1>
    </dataValidation>
    <dataValidation type="list" allowBlank="1" showInputMessage="1" showErrorMessage="1" sqref="P11:P568" xr:uid="{00000000-0002-0000-0000-00002A000000}">
      <formula1>PROBABILIDAD</formula1>
    </dataValidation>
    <dataValidation type="list" allowBlank="1" showInputMessage="1" showErrorMessage="1" sqref="R56:R568" xr:uid="{00000000-0002-0000-0000-00002B000000}">
      <formula1>INDIRECT($K56)</formula1>
    </dataValidation>
    <dataValidation type="list" allowBlank="1" showErrorMessage="1" prompt="Seleccione la CLASE de riesgo_x000a_" sqref="K11:K55" xr:uid="{CF87BE2A-08B4-49A8-BBE4-BDD470514BD7}">
      <formula1>tipologia</formula1>
    </dataValidation>
    <dataValidation type="list" allowBlank="1" showErrorMessage="1" prompt="Defina el riesgo, tenga en cuanta que antes de definir el riesgo debe conocer el contexto (factores internos y externos)._x000a__x000a_RIESGO: Posibilidad de que ocurra un acontecimiento que impacte el alcance de los objetivos y resultados de la Institución " sqref="L11:L55" xr:uid="{ACC0E417-57EE-4CFF-8B2F-689128F432FD}">
      <formula1>INDIRECT(K11)</formula1>
    </dataValidation>
    <dataValidation type="list" allowBlank="1" showInputMessage="1" showErrorMessage="1" sqref="R11:R55" xr:uid="{8D1F020B-764C-4745-BB62-A704F2055439}">
      <formula1>$T$697:$T$701</formula1>
    </dataValidation>
    <dataValidation type="list" allowBlank="1" showErrorMessage="1" prompt="Si el tipo de mapa es PROCESO:  Seleccione el PROCESO en el cual la Unidad Organizacional o el área esta involucrada._x000a__x000a_Si el tipo de mapa es PDI: Seleccione el OBJETIVO INSTITUCIONAL  el cual la unidad organizacional o el área tiene a cargo." sqref="E11:E55" xr:uid="{5FF40D2F-6D95-475C-868C-9E960E1316D5}">
      <formula1>INDIRECT(B11)</formula1>
    </dataValidation>
    <dataValidation allowBlank="1" showErrorMessage="1" prompt="Describa brevemente en qué consiste el riesgo" sqref="M11:M55" xr:uid="{D318BBC0-78A9-4794-9CB7-5924DEB2C948}"/>
    <dataValidation allowBlank="1" showErrorMessage="1" prompt="Identiique aquellas principales consecuencias que se pueden presentar al momento de que se materialice el riesgo" sqref="N11:O55" xr:uid="{8DD65459-771B-4DC5-9EE4-907C9AEE2D3B}"/>
    <dataValidation type="list" allowBlank="1" showInputMessage="1" showErrorMessage="1" sqref="H56:H568 H53 H50 H47 H44 H41 H38 H35 H32 H29 H26 H23 H20 H17 H14 H11" xr:uid="{A7EA451B-8E1B-423F-97CD-3318503CB108}">
      <formula1>$D$750:$I$750</formula1>
    </dataValidation>
  </dataValidations>
  <pageMargins left="1.3779527559055118" right="0.15748031496062992" top="0.59055118110236227" bottom="0.39370078740157483" header="0" footer="0"/>
  <pageSetup paperSize="120" scale="10" fitToHeight="10" orientation="landscape" horizontalDpi="1200" verticalDpi="1200" r:id="rId1"/>
  <headerFooter alignWithMargins="0"/>
  <drawing r:id="rId2"/>
  <legacyDrawing r:id="rId3"/>
  <tableParts count="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24B86-EC35-43F0-99BF-F549816C2992}">
  <dimension ref="A1:CM801"/>
  <sheetViews>
    <sheetView showGridLines="0" topLeftCell="K13" zoomScale="115" zoomScaleNormal="115" zoomScaleSheetLayoutView="100" workbookViewId="0">
      <selection activeCell="AJ29" sqref="AJ29"/>
    </sheetView>
  </sheetViews>
  <sheetFormatPr baseColWidth="10" defaultColWidth="15.42578125" defaultRowHeight="12.75" x14ac:dyDescent="0.2"/>
  <cols>
    <col min="1" max="1" width="15.42578125" style="111"/>
    <col min="2" max="2" width="38.140625" style="148" customWidth="1"/>
    <col min="3" max="3" width="24.85546875" style="111" customWidth="1"/>
    <col min="4" max="6" width="15.42578125" style="148" hidden="1" customWidth="1"/>
    <col min="7" max="7" width="22.42578125" style="111" customWidth="1"/>
    <col min="8" max="10" width="15.42578125" style="148" hidden="1" customWidth="1"/>
    <col min="11" max="12" width="15.42578125" style="111"/>
    <col min="13" max="14" width="15.42578125" style="148" hidden="1" customWidth="1"/>
    <col min="15" max="15" width="3.85546875" style="148" hidden="1" customWidth="1"/>
    <col min="16" max="17" width="15.42578125" style="111"/>
    <col min="18" max="20" width="15.42578125" style="148" hidden="1" customWidth="1"/>
    <col min="21" max="22" width="15.42578125" style="111"/>
    <col min="23" max="25" width="15.42578125" style="148" hidden="1" customWidth="1"/>
    <col min="26" max="26" width="15.42578125" style="111"/>
    <col min="27" max="27" width="15.42578125" style="148" hidden="1" customWidth="1"/>
    <col min="28" max="28" width="0" style="152" hidden="1" customWidth="1"/>
    <col min="29" max="29" width="17.85546875" style="148" hidden="1" customWidth="1"/>
    <col min="30" max="30" width="15.42578125" style="111"/>
    <col min="31" max="31" width="28.5703125" style="111" customWidth="1"/>
    <col min="32" max="32" width="14" style="111" customWidth="1"/>
    <col min="33" max="33" width="15.42578125" style="111"/>
    <col min="34" max="34" width="24.7109375" style="111" customWidth="1"/>
    <col min="35" max="16384" width="15.42578125" style="111"/>
  </cols>
  <sheetData>
    <row r="1" spans="1:72" s="227" customFormat="1" ht="17.25" x14ac:dyDescent="0.2">
      <c r="A1" s="225"/>
      <c r="B1" s="226"/>
      <c r="D1" s="226"/>
      <c r="E1" s="226"/>
      <c r="F1" s="226"/>
      <c r="H1" s="226"/>
      <c r="I1" s="226"/>
      <c r="J1" s="226"/>
      <c r="M1" s="226"/>
      <c r="N1" s="226"/>
      <c r="O1" s="226"/>
      <c r="R1" s="226"/>
      <c r="S1" s="226"/>
      <c r="T1" s="226"/>
      <c r="W1" s="226"/>
      <c r="X1" s="226"/>
      <c r="Y1" s="226"/>
      <c r="AA1" s="226"/>
      <c r="AB1" s="228"/>
      <c r="AC1" s="226"/>
      <c r="AI1" s="214" t="s">
        <v>49</v>
      </c>
      <c r="AJ1" s="215" t="str">
        <f>'01-Mapa de Riesgos'!V1</f>
        <v>1313-SIG-F13</v>
      </c>
      <c r="AK1" s="242"/>
      <c r="AL1" s="242"/>
      <c r="AM1" s="242"/>
      <c r="AN1" s="242"/>
      <c r="AO1" s="242"/>
      <c r="AP1" s="242"/>
    </row>
    <row r="2" spans="1:72" s="227" customFormat="1" ht="17.25" x14ac:dyDescent="0.2">
      <c r="A2" s="225"/>
      <c r="B2" s="357" t="s">
        <v>490</v>
      </c>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76"/>
      <c r="AI2" s="216" t="s">
        <v>292</v>
      </c>
      <c r="AJ2" s="217">
        <f>'01-Mapa de Riesgos'!V2</f>
        <v>2</v>
      </c>
      <c r="AK2" s="242"/>
      <c r="AL2" s="242"/>
      <c r="AM2" s="242"/>
      <c r="AN2" s="242"/>
      <c r="AO2" s="242"/>
      <c r="AP2" s="242"/>
    </row>
    <row r="3" spans="1:72" s="227" customFormat="1" ht="17.25" x14ac:dyDescent="0.2">
      <c r="A3" s="225"/>
      <c r="B3" s="357" t="s">
        <v>489</v>
      </c>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76"/>
      <c r="AI3" s="216" t="s">
        <v>293</v>
      </c>
      <c r="AJ3" s="218">
        <f>'01-Mapa de Riesgos'!V3</f>
        <v>46071</v>
      </c>
      <c r="AK3" s="243"/>
      <c r="AL3" s="243"/>
      <c r="AM3" s="243"/>
      <c r="AN3" s="243"/>
      <c r="AO3" s="243"/>
      <c r="AP3" s="243"/>
    </row>
    <row r="4" spans="1:72" s="227" customFormat="1" ht="18" thickBot="1" x14ac:dyDescent="0.25">
      <c r="A4" s="225"/>
      <c r="B4" s="357" t="s">
        <v>491</v>
      </c>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76"/>
      <c r="AI4" s="219" t="s">
        <v>294</v>
      </c>
      <c r="AJ4" s="220" t="s">
        <v>484</v>
      </c>
      <c r="AK4" s="242"/>
      <c r="AL4" s="244"/>
      <c r="AM4" s="244"/>
      <c r="AN4" s="244"/>
      <c r="AO4" s="244"/>
      <c r="AP4" s="244"/>
      <c r="AQ4" s="244"/>
      <c r="AR4" s="244"/>
      <c r="AS4" s="244"/>
      <c r="AT4" s="244"/>
      <c r="AU4" s="244"/>
      <c r="AV4" s="244"/>
      <c r="AW4" s="244"/>
      <c r="AX4" s="244"/>
      <c r="AY4" s="244"/>
      <c r="AZ4" s="244"/>
      <c r="BA4" s="244"/>
      <c r="BB4" s="244"/>
      <c r="BC4" s="244"/>
      <c r="BD4" s="244"/>
      <c r="BE4" s="244"/>
      <c r="BF4" s="244"/>
      <c r="BG4" s="244"/>
      <c r="BH4" s="244"/>
      <c r="BI4" s="244"/>
      <c r="BJ4" s="244"/>
      <c r="BK4" s="244"/>
      <c r="BL4" s="244"/>
      <c r="BM4" s="244"/>
      <c r="BN4" s="244"/>
      <c r="BO4" s="244"/>
      <c r="BP4" s="244"/>
      <c r="BQ4" s="244"/>
      <c r="BR4" s="244"/>
      <c r="BS4" s="244"/>
      <c r="BT4" s="244"/>
    </row>
    <row r="5" spans="1:72" s="227" customFormat="1" ht="18" thickBot="1" x14ac:dyDescent="0.25">
      <c r="A5" s="358"/>
      <c r="B5" s="358"/>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S5" s="244"/>
      <c r="BT5" s="244"/>
    </row>
    <row r="6" spans="1:72" s="231" customFormat="1" ht="18" thickBot="1" x14ac:dyDescent="0.25">
      <c r="A6" s="246"/>
      <c r="B6" s="85"/>
      <c r="C6" s="85"/>
      <c r="D6" s="85"/>
      <c r="E6" s="85"/>
      <c r="F6" s="85"/>
      <c r="L6" s="232"/>
      <c r="M6" s="232"/>
      <c r="N6" s="232"/>
      <c r="O6" s="232"/>
      <c r="AE6" s="382" t="s">
        <v>41</v>
      </c>
      <c r="AF6" s="383"/>
      <c r="AG6" s="377"/>
      <c r="AH6" s="377"/>
      <c r="AI6" s="377"/>
      <c r="AJ6" s="378"/>
      <c r="AK6" s="249"/>
      <c r="AL6" s="249"/>
      <c r="AM6" s="249"/>
      <c r="AN6" s="249"/>
      <c r="AO6" s="249"/>
      <c r="AP6" s="248"/>
      <c r="AQ6" s="248"/>
      <c r="AR6" s="248"/>
      <c r="AS6" s="248"/>
      <c r="AT6" s="248"/>
      <c r="AU6" s="248"/>
      <c r="AV6" s="248"/>
      <c r="AW6" s="248"/>
      <c r="AX6" s="248"/>
      <c r="AY6" s="248"/>
      <c r="AZ6" s="248"/>
      <c r="BA6" s="248"/>
      <c r="BB6" s="248"/>
      <c r="BC6" s="248"/>
      <c r="BD6" s="248"/>
      <c r="BE6" s="248"/>
      <c r="BF6" s="248"/>
      <c r="BG6" s="248"/>
      <c r="BH6" s="248"/>
      <c r="BI6" s="248"/>
      <c r="BJ6" s="248"/>
      <c r="BK6" s="381"/>
      <c r="BL6" s="381"/>
      <c r="BM6" s="381"/>
      <c r="BN6" s="381"/>
      <c r="BO6" s="381"/>
      <c r="BP6" s="381"/>
      <c r="BQ6" s="381"/>
      <c r="BR6" s="381"/>
      <c r="BS6" s="381"/>
      <c r="BT6" s="248"/>
    </row>
    <row r="7" spans="1:72" s="230" customFormat="1" ht="18" thickBot="1" x14ac:dyDescent="0.25">
      <c r="A7" s="359"/>
      <c r="B7" s="359"/>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59"/>
      <c r="AK7" s="247"/>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row>
    <row r="8" spans="1:72" s="120" customFormat="1" ht="21.75" customHeight="1" x14ac:dyDescent="0.2">
      <c r="A8" s="338" t="s">
        <v>42</v>
      </c>
      <c r="B8" s="345" t="s">
        <v>396</v>
      </c>
      <c r="C8" s="345" t="s">
        <v>55</v>
      </c>
      <c r="D8" s="345"/>
      <c r="E8" s="345"/>
      <c r="F8" s="345"/>
      <c r="G8" s="345"/>
      <c r="H8" s="345"/>
      <c r="I8" s="345"/>
      <c r="J8" s="345"/>
      <c r="K8" s="345"/>
      <c r="L8" s="345"/>
      <c r="M8" s="345"/>
      <c r="N8" s="345"/>
      <c r="O8" s="345"/>
      <c r="P8" s="345"/>
      <c r="Q8" s="345"/>
      <c r="R8" s="345"/>
      <c r="S8" s="345"/>
      <c r="T8" s="345"/>
      <c r="U8" s="345"/>
      <c r="V8" s="345"/>
      <c r="W8" s="345"/>
      <c r="X8" s="345"/>
      <c r="Y8" s="345"/>
      <c r="Z8" s="345"/>
      <c r="AA8" s="345"/>
      <c r="AB8" s="345"/>
      <c r="AC8" s="345" t="s">
        <v>56</v>
      </c>
      <c r="AD8" s="345"/>
      <c r="AE8" s="345" t="s">
        <v>22</v>
      </c>
      <c r="AF8" s="345"/>
      <c r="AG8" s="345" t="s">
        <v>61</v>
      </c>
      <c r="AH8" s="345"/>
      <c r="AI8" s="345"/>
      <c r="AJ8" s="379"/>
      <c r="AK8" s="118"/>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row>
    <row r="9" spans="1:72" s="122" customFormat="1" ht="39.75" customHeight="1" x14ac:dyDescent="0.2">
      <c r="A9" s="339"/>
      <c r="B9" s="346"/>
      <c r="C9" s="346" t="s">
        <v>280</v>
      </c>
      <c r="D9" s="346"/>
      <c r="E9" s="346"/>
      <c r="F9" s="346"/>
      <c r="G9" s="346"/>
      <c r="H9" s="346" t="s">
        <v>279</v>
      </c>
      <c r="I9" s="346"/>
      <c r="J9" s="346"/>
      <c r="K9" s="346"/>
      <c r="L9" s="346"/>
      <c r="M9" s="346"/>
      <c r="N9" s="346"/>
      <c r="O9" s="346"/>
      <c r="P9" s="346"/>
      <c r="Q9" s="346"/>
      <c r="R9" s="346"/>
      <c r="S9" s="346"/>
      <c r="T9" s="346"/>
      <c r="U9" s="346"/>
      <c r="V9" s="346"/>
      <c r="W9" s="346"/>
      <c r="X9" s="346"/>
      <c r="Y9" s="346"/>
      <c r="Z9" s="346"/>
      <c r="AA9" s="346" t="s">
        <v>269</v>
      </c>
      <c r="AB9" s="346"/>
      <c r="AC9" s="346"/>
      <c r="AD9" s="346"/>
      <c r="AE9" s="346"/>
      <c r="AF9" s="346"/>
      <c r="AG9" s="346"/>
      <c r="AH9" s="346"/>
      <c r="AI9" s="346"/>
      <c r="AJ9" s="380"/>
      <c r="AK9" s="121"/>
      <c r="AL9" s="121"/>
      <c r="AM9" s="121"/>
      <c r="AN9" s="121"/>
      <c r="AO9" s="121"/>
      <c r="AP9" s="121"/>
      <c r="AQ9" s="121"/>
      <c r="BO9" s="119"/>
      <c r="BP9" s="119"/>
      <c r="BQ9" s="119"/>
      <c r="BR9" s="119"/>
    </row>
    <row r="10" spans="1:72" s="122" customFormat="1" ht="62.25" customHeight="1" thickBot="1" x14ac:dyDescent="0.25">
      <c r="A10" s="340"/>
      <c r="B10" s="347"/>
      <c r="C10" s="347" t="s">
        <v>274</v>
      </c>
      <c r="D10" s="347"/>
      <c r="E10" s="347"/>
      <c r="F10" s="238">
        <v>0.6</v>
      </c>
      <c r="G10" s="224" t="s">
        <v>235</v>
      </c>
      <c r="H10" s="238">
        <v>0.05</v>
      </c>
      <c r="I10" s="224"/>
      <c r="J10" s="224"/>
      <c r="K10" s="224" t="s">
        <v>277</v>
      </c>
      <c r="L10" s="224" t="s">
        <v>241</v>
      </c>
      <c r="M10" s="238">
        <v>0.15</v>
      </c>
      <c r="N10" s="224"/>
      <c r="O10" s="224"/>
      <c r="P10" s="224" t="s">
        <v>278</v>
      </c>
      <c r="Q10" s="224" t="s">
        <v>514</v>
      </c>
      <c r="R10" s="238">
        <v>0.1</v>
      </c>
      <c r="S10" s="224"/>
      <c r="T10" s="224"/>
      <c r="U10" s="224" t="s">
        <v>281</v>
      </c>
      <c r="V10" s="224" t="s">
        <v>451</v>
      </c>
      <c r="W10" s="238">
        <v>0.1</v>
      </c>
      <c r="X10" s="239"/>
      <c r="Y10" s="239"/>
      <c r="Z10" s="224" t="s">
        <v>268</v>
      </c>
      <c r="AA10" s="224" t="s">
        <v>234</v>
      </c>
      <c r="AB10" s="224" t="s">
        <v>238</v>
      </c>
      <c r="AC10" s="224" t="s">
        <v>202</v>
      </c>
      <c r="AD10" s="224" t="s">
        <v>233</v>
      </c>
      <c r="AE10" s="224" t="s">
        <v>270</v>
      </c>
      <c r="AF10" s="224" t="s">
        <v>203</v>
      </c>
      <c r="AG10" s="224" t="s">
        <v>52</v>
      </c>
      <c r="AH10" s="224" t="s">
        <v>53</v>
      </c>
      <c r="AI10" s="224" t="s">
        <v>201</v>
      </c>
      <c r="AJ10" s="240" t="s">
        <v>191</v>
      </c>
      <c r="AK10" s="121"/>
      <c r="AL10" s="121"/>
      <c r="AM10" s="121"/>
      <c r="AN10" s="121"/>
      <c r="AO10" s="121"/>
      <c r="AP10" s="121"/>
      <c r="AQ10" s="121"/>
    </row>
    <row r="11" spans="1:72" s="97" customFormat="1" ht="39" customHeight="1" x14ac:dyDescent="0.2">
      <c r="A11" s="335">
        <v>1</v>
      </c>
      <c r="B11" s="312" t="str">
        <f>+'01-Mapa de Riesgos'!O11</f>
        <v>Posibilidad de afectación económica y reputacional  por incumplimiento de las metas en los tres niveles de gestión  del PDI 2020-2028,   debido a una inadeacuada planeación y ejecución de las metas.</v>
      </c>
      <c r="C11" s="233" t="s">
        <v>240</v>
      </c>
      <c r="D11" s="234">
        <f t="shared" ref="D11:D74" si="0">IF(C11=$C$665,1,IF(C11=$C$661,5,IF(C11=$C$662,4,IF(C11=$C$663,3,IF(C11=$C$664,2,0)))))</f>
        <v>1</v>
      </c>
      <c r="E11" s="350">
        <f>ROUND(AVERAGEIF(D11:D13,"&gt;0"),0)</f>
        <v>1</v>
      </c>
      <c r="F11" s="350">
        <f>E11*0.6</f>
        <v>0.6</v>
      </c>
      <c r="G11" s="296" t="s">
        <v>520</v>
      </c>
      <c r="H11" s="350">
        <f>IF(C11="No_existen",5*$H$10,I11*$H$10)</f>
        <v>0.1</v>
      </c>
      <c r="I11" s="350">
        <f>ROUND(AVERAGEIF(J11:J13,"&gt;0"),0)</f>
        <v>2</v>
      </c>
      <c r="J11" s="235">
        <f t="shared" ref="J11:J55" si="1">IF(K11=$K$662,1,IF(K11=$K$661,4,IF(C11="No_existen",5,0)))</f>
        <v>1</v>
      </c>
      <c r="K11" s="204" t="s">
        <v>245</v>
      </c>
      <c r="L11" s="296" t="s">
        <v>526</v>
      </c>
      <c r="M11" s="350">
        <f>IF(C11="No_existen",5*$M$10,N11*$M$10)</f>
        <v>0.15</v>
      </c>
      <c r="N11" s="350">
        <f>ROUND(AVERAGEIF(O11:O13,"&gt;0"),0)</f>
        <v>1</v>
      </c>
      <c r="O11" s="235">
        <f t="shared" ref="O11:O74" si="2">IF(P11=$U$662,1,IF(P11=$U$661,4,IF(C11="No_existen",5,0)))</f>
        <v>1</v>
      </c>
      <c r="P11" s="204" t="s">
        <v>220</v>
      </c>
      <c r="Q11" s="296" t="s">
        <v>527</v>
      </c>
      <c r="R11" s="350">
        <f>IF(C11="No_existen",5*$R$10,S11*$R$10)</f>
        <v>0.1</v>
      </c>
      <c r="S11" s="350">
        <f>ROUND(AVERAGEIF(T11:T13,"&gt;0"),0)</f>
        <v>1</v>
      </c>
      <c r="T11" s="235">
        <f t="shared" ref="T11:T74" si="3">IF(U11=$Z$661,1,IF(U11=$Z$662,4,IF(C11="No_existen",5,0)))</f>
        <v>1</v>
      </c>
      <c r="U11" s="204" t="s">
        <v>217</v>
      </c>
      <c r="V11" s="204" t="s">
        <v>226</v>
      </c>
      <c r="W11" s="350">
        <f t="shared" ref="W11" si="4">IF(C11="No_existen",5*$W$10,X11*$W$10)</f>
        <v>0.2</v>
      </c>
      <c r="X11" s="350">
        <f>ROUND(AVERAGEIF(Y11:Y13,"&gt;0"),0)</f>
        <v>2</v>
      </c>
      <c r="Y11" s="235">
        <f t="shared" ref="Y11:Y203" si="5">IF(Z11="Preventivo",1,IF(Z11="Detectivo",4, IF(C11="No_existen",5,0)))</f>
        <v>1</v>
      </c>
      <c r="Z11" s="204" t="s">
        <v>395</v>
      </c>
      <c r="AA11" s="350">
        <f>ROUND(AVERAGE(E11,I11,N11,S11,X11),0)</f>
        <v>1</v>
      </c>
      <c r="AB11" s="313" t="str">
        <f t="shared" ref="AB11" si="6">IF(AA11&lt;1.5,"FUERTE",IF(AND(AA11&gt;=1.5,AA11&lt;2.5),"ACEPTABLE",IF(AA11&gt;=5,"INEXISTENTE","DÉBIL")))</f>
        <v>FUERTE</v>
      </c>
      <c r="AC11" s="324">
        <f>IF('01-Mapa de Riesgos'!T11=0,0,ROUND(('01-Mapa de Riesgos'!T11*AA11),0))</f>
        <v>8</v>
      </c>
      <c r="AD11" s="385" t="str">
        <f t="shared" ref="AD11" si="7">IF(AC11&gt;=36,"GRAVE", IF(AC11&lt;=10, "LEVE", "MODERADO"))</f>
        <v>LEVE</v>
      </c>
      <c r="AE11" s="387" t="s">
        <v>532</v>
      </c>
      <c r="AF11" s="362" t="s">
        <v>533</v>
      </c>
      <c r="AG11" s="204" t="s">
        <v>71</v>
      </c>
      <c r="AH11" s="204"/>
      <c r="AI11" s="236"/>
      <c r="AJ11" s="237"/>
      <c r="AK11" s="95"/>
      <c r="AL11" s="95"/>
      <c r="AM11" s="95"/>
      <c r="AN11" s="95"/>
      <c r="AO11" s="95"/>
      <c r="AP11" s="95"/>
      <c r="AQ11" s="95"/>
      <c r="AR11" s="96"/>
    </row>
    <row r="12" spans="1:72" s="97" customFormat="1" ht="48.75" customHeight="1" x14ac:dyDescent="0.2">
      <c r="A12" s="325"/>
      <c r="B12" s="312"/>
      <c r="C12" s="92" t="s">
        <v>240</v>
      </c>
      <c r="D12" s="91">
        <f t="shared" si="0"/>
        <v>1</v>
      </c>
      <c r="E12" s="307"/>
      <c r="F12" s="307"/>
      <c r="G12" s="295" t="s">
        <v>521</v>
      </c>
      <c r="H12" s="307"/>
      <c r="I12" s="307"/>
      <c r="J12" s="151">
        <f t="shared" si="1"/>
        <v>1</v>
      </c>
      <c r="K12" s="147" t="s">
        <v>245</v>
      </c>
      <c r="L12" s="295" t="s">
        <v>526</v>
      </c>
      <c r="M12" s="307"/>
      <c r="N12" s="307"/>
      <c r="O12" s="151">
        <f t="shared" si="2"/>
        <v>1</v>
      </c>
      <c r="P12" s="147" t="s">
        <v>220</v>
      </c>
      <c r="Q12" s="296" t="s">
        <v>527</v>
      </c>
      <c r="R12" s="307"/>
      <c r="S12" s="307"/>
      <c r="T12" s="151">
        <f t="shared" si="3"/>
        <v>1</v>
      </c>
      <c r="U12" s="147" t="s">
        <v>217</v>
      </c>
      <c r="V12" s="147" t="s">
        <v>226</v>
      </c>
      <c r="W12" s="307"/>
      <c r="X12" s="307"/>
      <c r="Y12" s="151">
        <f t="shared" si="5"/>
        <v>4</v>
      </c>
      <c r="Z12" s="147" t="s">
        <v>531</v>
      </c>
      <c r="AA12" s="307"/>
      <c r="AB12" s="384"/>
      <c r="AC12" s="306"/>
      <c r="AD12" s="386"/>
      <c r="AE12" s="306"/>
      <c r="AF12" s="327"/>
      <c r="AG12" s="147" t="s">
        <v>71</v>
      </c>
      <c r="AH12" s="147"/>
      <c r="AI12" s="93"/>
      <c r="AJ12" s="94"/>
      <c r="AK12" s="98"/>
      <c r="AL12" s="98"/>
      <c r="AM12" s="98"/>
      <c r="AN12" s="98"/>
      <c r="AO12" s="98"/>
      <c r="AP12" s="98"/>
      <c r="AQ12" s="98"/>
      <c r="AR12" s="96"/>
    </row>
    <row r="13" spans="1:72" s="97" customFormat="1" ht="55.5" customHeight="1" x14ac:dyDescent="0.2">
      <c r="A13" s="325"/>
      <c r="B13" s="313"/>
      <c r="C13" s="92" t="s">
        <v>240</v>
      </c>
      <c r="D13" s="91">
        <f t="shared" si="0"/>
        <v>1</v>
      </c>
      <c r="E13" s="307"/>
      <c r="F13" s="307"/>
      <c r="G13" s="295" t="s">
        <v>522</v>
      </c>
      <c r="H13" s="307"/>
      <c r="I13" s="307"/>
      <c r="J13" s="151">
        <f t="shared" si="1"/>
        <v>4</v>
      </c>
      <c r="K13" s="147" t="s">
        <v>243</v>
      </c>
      <c r="L13" s="147"/>
      <c r="M13" s="307"/>
      <c r="N13" s="307"/>
      <c r="O13" s="151">
        <f t="shared" si="2"/>
        <v>1</v>
      </c>
      <c r="P13" s="147" t="s">
        <v>220</v>
      </c>
      <c r="Q13" s="296" t="s">
        <v>528</v>
      </c>
      <c r="R13" s="307"/>
      <c r="S13" s="307"/>
      <c r="T13" s="151">
        <f t="shared" si="3"/>
        <v>1</v>
      </c>
      <c r="U13" s="147" t="s">
        <v>217</v>
      </c>
      <c r="V13" s="147" t="s">
        <v>226</v>
      </c>
      <c r="W13" s="307"/>
      <c r="X13" s="307"/>
      <c r="Y13" s="151">
        <f t="shared" si="5"/>
        <v>1</v>
      </c>
      <c r="Z13" s="147" t="s">
        <v>395</v>
      </c>
      <c r="AA13" s="307"/>
      <c r="AB13" s="384"/>
      <c r="AC13" s="306"/>
      <c r="AD13" s="386"/>
      <c r="AE13" s="306"/>
      <c r="AF13" s="327"/>
      <c r="AG13" s="147" t="s">
        <v>71</v>
      </c>
      <c r="AH13" s="147"/>
      <c r="AI13" s="93"/>
      <c r="AJ13" s="94"/>
      <c r="AK13" s="95"/>
      <c r="AL13" s="95"/>
      <c r="AM13" s="95"/>
      <c r="AN13" s="95"/>
      <c r="AO13" s="95"/>
      <c r="AP13" s="98"/>
      <c r="AQ13" s="98"/>
    </row>
    <row r="14" spans="1:72" s="97" customFormat="1" ht="52.5" customHeight="1" x14ac:dyDescent="0.2">
      <c r="A14" s="325">
        <v>2</v>
      </c>
      <c r="B14" s="311" t="str">
        <f>+'01-Mapa de Riesgos'!O14</f>
        <v>Posibilidad de pérdida económica y reputacional  por ejecución inadecuada de los procesos contratactuales la Oficina de Planeación,   debido a un bajo nivel de seguimiento y control en la ejecución de contratos, Ordenes de servicios, proyectos de operación comercial</v>
      </c>
      <c r="C14" s="92" t="s">
        <v>240</v>
      </c>
      <c r="D14" s="91">
        <f t="shared" si="0"/>
        <v>1</v>
      </c>
      <c r="E14" s="307">
        <f t="shared" ref="E14" si="8">ROUND(AVERAGEIF(D14:D16,"&gt;0"),0)</f>
        <v>1</v>
      </c>
      <c r="F14" s="307">
        <f t="shared" ref="F14" si="9">E14*0.6</f>
        <v>0.6</v>
      </c>
      <c r="G14" s="295" t="s">
        <v>523</v>
      </c>
      <c r="H14" s="307">
        <f t="shared" ref="H14" si="10">IF(C14="No_existen",5*$H$10,I14*$H$10)</f>
        <v>0.2</v>
      </c>
      <c r="I14" s="307">
        <f t="shared" ref="I14" si="11">ROUND(AVERAGEIF(J14:J16,"&gt;0"),0)</f>
        <v>4</v>
      </c>
      <c r="J14" s="151">
        <f t="shared" si="1"/>
        <v>4</v>
      </c>
      <c r="K14" s="147" t="s">
        <v>243</v>
      </c>
      <c r="L14" s="147"/>
      <c r="M14" s="307">
        <f t="shared" ref="M14" si="12">IF(C14="No_existen",5*$M$10,N14*$M$10)</f>
        <v>0.15</v>
      </c>
      <c r="N14" s="307">
        <f t="shared" ref="N14" si="13">ROUND(AVERAGEIF(O14:O16,"&gt;0"),0)</f>
        <v>1</v>
      </c>
      <c r="O14" s="151">
        <f t="shared" si="2"/>
        <v>1</v>
      </c>
      <c r="P14" s="147" t="s">
        <v>220</v>
      </c>
      <c r="Q14" s="296" t="s">
        <v>529</v>
      </c>
      <c r="R14" s="307">
        <f t="shared" ref="R14" si="14">IF(C14="No_existen",5*$R$10,S14*$R$10)</f>
        <v>0.1</v>
      </c>
      <c r="S14" s="307">
        <f t="shared" ref="S14" si="15">ROUND(AVERAGEIF(T14:T16,"&gt;0"),0)</f>
        <v>1</v>
      </c>
      <c r="T14" s="151">
        <f t="shared" si="3"/>
        <v>1</v>
      </c>
      <c r="U14" s="147" t="s">
        <v>217</v>
      </c>
      <c r="V14" s="147" t="s">
        <v>230</v>
      </c>
      <c r="W14" s="307">
        <f t="shared" ref="W14" si="16">IF(C14="No_existen",5*$W$10,X14*$W$10)</f>
        <v>0.2</v>
      </c>
      <c r="X14" s="307">
        <f t="shared" ref="X14" si="17">ROUND(AVERAGEIF(Y14:Y16,"&gt;0"),0)</f>
        <v>2</v>
      </c>
      <c r="Y14" s="151">
        <f t="shared" si="5"/>
        <v>1</v>
      </c>
      <c r="Z14" s="147" t="s">
        <v>395</v>
      </c>
      <c r="AA14" s="307">
        <f t="shared" ref="AA14" si="18">ROUND(AVERAGE(E14,I14,N14,S14,X14),0)</f>
        <v>2</v>
      </c>
      <c r="AB14" s="384" t="str">
        <f t="shared" ref="AB14" si="19">IF(AA14&lt;1.5,"FUERTE",IF(AND(AA14&gt;=1.5,AA14&lt;2.5),"ACEPTABLE",IF(AA14&gt;=5,"INEXISTENTE","DÉBIL")))</f>
        <v>ACEPTABLE</v>
      </c>
      <c r="AC14" s="306">
        <f>IF('01-Mapa de Riesgos'!T14=0,0,ROUND(('01-Mapa de Riesgos'!T14*AA14),0))</f>
        <v>30</v>
      </c>
      <c r="AD14" s="386" t="str">
        <f t="shared" ref="AD14" si="20">IF(AC14&gt;=36,"GRAVE", IF(AC14&lt;=10, "LEVE", "MODERADO"))</f>
        <v>MODERADO</v>
      </c>
      <c r="AE14" s="388" t="s">
        <v>534</v>
      </c>
      <c r="AF14" s="391">
        <v>0</v>
      </c>
      <c r="AG14" s="147" t="s">
        <v>72</v>
      </c>
      <c r="AH14" s="297" t="s">
        <v>535</v>
      </c>
      <c r="AI14" s="298">
        <v>46367</v>
      </c>
      <c r="AJ14" s="94"/>
      <c r="AK14" s="98"/>
      <c r="AL14" s="98"/>
      <c r="AM14" s="98"/>
      <c r="AN14" s="98"/>
      <c r="AO14" s="98"/>
      <c r="AP14" s="95"/>
      <c r="AQ14" s="95"/>
    </row>
    <row r="15" spans="1:72" s="97" customFormat="1" ht="63" customHeight="1" x14ac:dyDescent="0.2">
      <c r="A15" s="325"/>
      <c r="B15" s="312"/>
      <c r="C15" s="92" t="s">
        <v>240</v>
      </c>
      <c r="D15" s="91">
        <f t="shared" si="0"/>
        <v>1</v>
      </c>
      <c r="E15" s="307"/>
      <c r="F15" s="307"/>
      <c r="G15" s="295" t="s">
        <v>524</v>
      </c>
      <c r="H15" s="307"/>
      <c r="I15" s="307"/>
      <c r="J15" s="151">
        <f t="shared" si="1"/>
        <v>4</v>
      </c>
      <c r="K15" s="147" t="s">
        <v>243</v>
      </c>
      <c r="L15" s="147"/>
      <c r="M15" s="307"/>
      <c r="N15" s="307"/>
      <c r="O15" s="151">
        <f t="shared" si="2"/>
        <v>1</v>
      </c>
      <c r="P15" s="147" t="s">
        <v>220</v>
      </c>
      <c r="Q15" s="296" t="s">
        <v>530</v>
      </c>
      <c r="R15" s="307"/>
      <c r="S15" s="307"/>
      <c r="T15" s="151">
        <f t="shared" si="3"/>
        <v>1</v>
      </c>
      <c r="U15" s="147" t="s">
        <v>217</v>
      </c>
      <c r="V15" s="147" t="s">
        <v>230</v>
      </c>
      <c r="W15" s="307"/>
      <c r="X15" s="307"/>
      <c r="Y15" s="151">
        <f t="shared" si="5"/>
        <v>4</v>
      </c>
      <c r="Z15" s="147" t="s">
        <v>531</v>
      </c>
      <c r="AA15" s="307"/>
      <c r="AB15" s="384"/>
      <c r="AC15" s="306"/>
      <c r="AD15" s="386"/>
      <c r="AE15" s="389"/>
      <c r="AF15" s="392"/>
      <c r="AG15" s="147" t="s">
        <v>72</v>
      </c>
      <c r="AH15" s="295" t="s">
        <v>536</v>
      </c>
      <c r="AI15" s="93">
        <v>46112</v>
      </c>
      <c r="AJ15" s="94"/>
      <c r="AK15" s="95"/>
      <c r="AL15" s="95"/>
      <c r="AM15" s="95"/>
      <c r="AN15" s="95"/>
      <c r="AO15" s="95"/>
      <c r="AP15" s="95"/>
      <c r="AQ15" s="95"/>
    </row>
    <row r="16" spans="1:72" s="97" customFormat="1" ht="67.5" customHeight="1" x14ac:dyDescent="0.2">
      <c r="A16" s="325"/>
      <c r="B16" s="313"/>
      <c r="C16" s="92" t="s">
        <v>240</v>
      </c>
      <c r="D16" s="91">
        <f t="shared" si="0"/>
        <v>1</v>
      </c>
      <c r="E16" s="307"/>
      <c r="F16" s="307"/>
      <c r="G16" s="297" t="s">
        <v>525</v>
      </c>
      <c r="H16" s="307"/>
      <c r="I16" s="307"/>
      <c r="J16" s="151">
        <f t="shared" si="1"/>
        <v>4</v>
      </c>
      <c r="K16" s="147" t="s">
        <v>243</v>
      </c>
      <c r="L16" s="147"/>
      <c r="M16" s="307"/>
      <c r="N16" s="307"/>
      <c r="O16" s="151">
        <f t="shared" si="2"/>
        <v>1</v>
      </c>
      <c r="P16" s="147" t="s">
        <v>220</v>
      </c>
      <c r="Q16" s="296" t="s">
        <v>530</v>
      </c>
      <c r="R16" s="307"/>
      <c r="S16" s="307"/>
      <c r="T16" s="151">
        <f t="shared" si="3"/>
        <v>1</v>
      </c>
      <c r="U16" s="147" t="s">
        <v>217</v>
      </c>
      <c r="V16" s="147" t="s">
        <v>230</v>
      </c>
      <c r="W16" s="307"/>
      <c r="X16" s="307"/>
      <c r="Y16" s="151">
        <f t="shared" si="5"/>
        <v>1</v>
      </c>
      <c r="Z16" s="147" t="s">
        <v>395</v>
      </c>
      <c r="AA16" s="307"/>
      <c r="AB16" s="384"/>
      <c r="AC16" s="306"/>
      <c r="AD16" s="386"/>
      <c r="AE16" s="390"/>
      <c r="AF16" s="392"/>
      <c r="AG16" s="147" t="s">
        <v>72</v>
      </c>
      <c r="AH16" s="295" t="s">
        <v>537</v>
      </c>
      <c r="AI16" s="298">
        <v>46367</v>
      </c>
      <c r="AJ16" s="94"/>
      <c r="AK16" s="95"/>
      <c r="AL16" s="95"/>
      <c r="AM16" s="95"/>
      <c r="AN16" s="95"/>
      <c r="AO16" s="95"/>
      <c r="AP16" s="95"/>
      <c r="AQ16" s="95"/>
    </row>
    <row r="17" spans="1:43" s="97" customFormat="1" ht="102" x14ac:dyDescent="0.2">
      <c r="A17" s="325">
        <v>3</v>
      </c>
      <c r="B17" s="311" t="str">
        <f>+'01-Mapa de Riesgos'!O17</f>
        <v>Posibilidad de perdida de integridad  por la consolidación y extracción de información desde diversas fuentes internas con diferentes reglas de negocio y criterios de procesamiento,   debido a la inadecuada estandarización y gobernanza unificada de las fuentes de datos, definiciones y reglas de negocio institucionales.</v>
      </c>
      <c r="C17" s="92" t="s">
        <v>240</v>
      </c>
      <c r="D17" s="91">
        <f t="shared" si="0"/>
        <v>1</v>
      </c>
      <c r="E17" s="307">
        <f t="shared" ref="E17" si="21">ROUND(AVERAGEIF(D17:D19,"&gt;0"),0)</f>
        <v>1</v>
      </c>
      <c r="F17" s="307">
        <f t="shared" ref="F17" si="22">E17*0.6</f>
        <v>0.6</v>
      </c>
      <c r="G17" s="296" t="s">
        <v>551</v>
      </c>
      <c r="H17" s="307">
        <f t="shared" ref="H17" si="23">IF(C17="No_existen",5*$H$10,I17*$H$10)</f>
        <v>0.15000000000000002</v>
      </c>
      <c r="I17" s="307">
        <f t="shared" ref="I17" si="24">ROUND(AVERAGEIF(J17:J19,"&gt;0"),0)</f>
        <v>3</v>
      </c>
      <c r="J17" s="151">
        <f t="shared" si="1"/>
        <v>4</v>
      </c>
      <c r="K17" s="147" t="s">
        <v>243</v>
      </c>
      <c r="L17" s="147"/>
      <c r="M17" s="307">
        <f t="shared" ref="M17" si="25">IF(C17="No_existen",5*$M$10,N17*$M$10)</f>
        <v>0.15</v>
      </c>
      <c r="N17" s="307">
        <f t="shared" ref="N17" si="26">ROUND(AVERAGEIF(O17:O19,"&gt;0"),0)</f>
        <v>1</v>
      </c>
      <c r="O17" s="151">
        <f t="shared" si="2"/>
        <v>1</v>
      </c>
      <c r="P17" s="147" t="s">
        <v>220</v>
      </c>
      <c r="Q17" s="296" t="s">
        <v>542</v>
      </c>
      <c r="R17" s="307">
        <f t="shared" ref="R17" si="27">IF(C17="No_existen",5*$R$10,S17*$R$10)</f>
        <v>0.1</v>
      </c>
      <c r="S17" s="307">
        <f t="shared" ref="S17" si="28">ROUND(AVERAGEIF(T17:T19,"&gt;0"),0)</f>
        <v>1</v>
      </c>
      <c r="T17" s="151">
        <f t="shared" si="3"/>
        <v>1</v>
      </c>
      <c r="U17" s="147" t="s">
        <v>217</v>
      </c>
      <c r="V17" s="147" t="s">
        <v>232</v>
      </c>
      <c r="W17" s="307">
        <f t="shared" ref="W17" si="29">IF(C17="No_existen",5*$W$10,X17*$W$10)</f>
        <v>0.30000000000000004</v>
      </c>
      <c r="X17" s="307">
        <f t="shared" ref="X17" si="30">ROUND(AVERAGEIF(Y17:Y19,"&gt;0"),0)</f>
        <v>3</v>
      </c>
      <c r="Y17" s="151">
        <f t="shared" si="5"/>
        <v>1</v>
      </c>
      <c r="Z17" s="147" t="s">
        <v>395</v>
      </c>
      <c r="AA17" s="307">
        <f t="shared" ref="AA17" si="31">ROUND(AVERAGE(E17,I17,N17,S17,X17),0)</f>
        <v>2</v>
      </c>
      <c r="AB17" s="384" t="str">
        <f t="shared" ref="AB17" si="32">IF(AA17&lt;1.5,"FUERTE",IF(AND(AA17&gt;=1.5,AA17&lt;2.5),"ACEPTABLE",IF(AA17&gt;=5,"INEXISTENTE","DÉBIL")))</f>
        <v>ACEPTABLE</v>
      </c>
      <c r="AC17" s="306">
        <f>IF('01-Mapa de Riesgos'!T17=0,0,ROUND(('01-Mapa de Riesgos'!T17*AA17),0))</f>
        <v>20</v>
      </c>
      <c r="AD17" s="386" t="str">
        <f t="shared" ref="AD17" si="33">IF(AC17&gt;=36,"GRAVE", IF(AC17&lt;=10, "LEVE", "MODERADO"))</f>
        <v>MODERADO</v>
      </c>
      <c r="AE17" s="387" t="s">
        <v>543</v>
      </c>
      <c r="AF17" s="393">
        <v>0.95</v>
      </c>
      <c r="AG17" s="147" t="s">
        <v>74</v>
      </c>
      <c r="AH17" s="296" t="s">
        <v>545</v>
      </c>
      <c r="AI17" s="236">
        <v>46371</v>
      </c>
      <c r="AJ17" s="237" t="s">
        <v>546</v>
      </c>
      <c r="AK17" s="95"/>
      <c r="AL17" s="95"/>
      <c r="AM17" s="95"/>
      <c r="AN17" s="95"/>
      <c r="AO17" s="95"/>
      <c r="AP17" s="98"/>
      <c r="AQ17" s="98"/>
    </row>
    <row r="18" spans="1:43" s="97" customFormat="1" ht="63.75" x14ac:dyDescent="0.2">
      <c r="A18" s="325"/>
      <c r="B18" s="312"/>
      <c r="C18" s="92" t="s">
        <v>240</v>
      </c>
      <c r="D18" s="91">
        <f t="shared" si="0"/>
        <v>1</v>
      </c>
      <c r="E18" s="307"/>
      <c r="F18" s="307"/>
      <c r="G18" s="295" t="s">
        <v>540</v>
      </c>
      <c r="H18" s="307"/>
      <c r="I18" s="307"/>
      <c r="J18" s="151">
        <f t="shared" si="1"/>
        <v>1</v>
      </c>
      <c r="K18" s="147" t="s">
        <v>245</v>
      </c>
      <c r="L18" s="295" t="s">
        <v>541</v>
      </c>
      <c r="M18" s="307"/>
      <c r="N18" s="307"/>
      <c r="O18" s="151">
        <f t="shared" si="2"/>
        <v>1</v>
      </c>
      <c r="P18" s="147" t="s">
        <v>220</v>
      </c>
      <c r="Q18" s="296" t="s">
        <v>542</v>
      </c>
      <c r="R18" s="307"/>
      <c r="S18" s="307"/>
      <c r="T18" s="151">
        <f t="shared" si="3"/>
        <v>1</v>
      </c>
      <c r="U18" s="147" t="s">
        <v>217</v>
      </c>
      <c r="V18" s="147" t="s">
        <v>226</v>
      </c>
      <c r="W18" s="307"/>
      <c r="X18" s="307"/>
      <c r="Y18" s="151">
        <f t="shared" si="5"/>
        <v>4</v>
      </c>
      <c r="Z18" s="147" t="s">
        <v>531</v>
      </c>
      <c r="AA18" s="307"/>
      <c r="AB18" s="384"/>
      <c r="AC18" s="306"/>
      <c r="AD18" s="386"/>
      <c r="AE18" s="306"/>
      <c r="AF18" s="327"/>
      <c r="AG18" s="147"/>
      <c r="AH18" s="147"/>
      <c r="AI18" s="93"/>
      <c r="AJ18" s="94"/>
      <c r="AK18" s="98"/>
      <c r="AL18" s="98"/>
      <c r="AM18" s="98"/>
      <c r="AN18" s="98"/>
      <c r="AO18" s="98"/>
      <c r="AP18" s="95"/>
      <c r="AQ18" s="95"/>
    </row>
    <row r="19" spans="1:43" s="97" customFormat="1" x14ac:dyDescent="0.2">
      <c r="A19" s="325"/>
      <c r="B19" s="313"/>
      <c r="C19" s="92"/>
      <c r="D19" s="91">
        <f t="shared" si="0"/>
        <v>0</v>
      </c>
      <c r="E19" s="307"/>
      <c r="F19" s="307"/>
      <c r="G19" s="295"/>
      <c r="H19" s="307"/>
      <c r="I19" s="307"/>
      <c r="J19" s="151">
        <f t="shared" si="1"/>
        <v>0</v>
      </c>
      <c r="K19" s="147"/>
      <c r="L19" s="147"/>
      <c r="M19" s="307"/>
      <c r="N19" s="307"/>
      <c r="O19" s="151">
        <f t="shared" si="2"/>
        <v>0</v>
      </c>
      <c r="P19" s="147"/>
      <c r="Q19" s="296"/>
      <c r="R19" s="307"/>
      <c r="S19" s="307"/>
      <c r="T19" s="151">
        <f t="shared" si="3"/>
        <v>0</v>
      </c>
      <c r="U19" s="147"/>
      <c r="V19" s="147"/>
      <c r="W19" s="307"/>
      <c r="X19" s="307"/>
      <c r="Y19" s="151">
        <f t="shared" si="5"/>
        <v>0</v>
      </c>
      <c r="Z19" s="147"/>
      <c r="AA19" s="307"/>
      <c r="AB19" s="384"/>
      <c r="AC19" s="306"/>
      <c r="AD19" s="386"/>
      <c r="AE19" s="306"/>
      <c r="AF19" s="327"/>
      <c r="AG19" s="147"/>
      <c r="AH19" s="147"/>
      <c r="AI19" s="93"/>
      <c r="AJ19" s="94"/>
      <c r="AK19" s="95"/>
      <c r="AL19" s="95"/>
      <c r="AM19" s="95"/>
      <c r="AN19" s="95"/>
      <c r="AO19" s="95"/>
      <c r="AP19" s="98"/>
      <c r="AQ19" s="98"/>
    </row>
    <row r="20" spans="1:43" s="97" customFormat="1" ht="63.75" x14ac:dyDescent="0.2">
      <c r="A20" s="325">
        <v>4</v>
      </c>
      <c r="B20" s="311" t="str">
        <f>+'01-Mapa de Riesgos'!O20</f>
        <v>Posibilidad de perdida de disponibilidad  por aplicación insuficiente de mecanismos y procedimientos de respaldo de la información,   debido a la ausencia de una política institucional formal de respaldo y gestión de copias de seguridad de la información.</v>
      </c>
      <c r="C20" s="92" t="s">
        <v>263</v>
      </c>
      <c r="D20" s="91">
        <f t="shared" si="0"/>
        <v>4</v>
      </c>
      <c r="E20" s="307">
        <f t="shared" ref="E20" si="34">ROUND(AVERAGEIF(D20:D22,"&gt;0"),0)</f>
        <v>4</v>
      </c>
      <c r="F20" s="307">
        <f t="shared" ref="F20" si="35">E20*0.6</f>
        <v>2.4</v>
      </c>
      <c r="G20" s="295" t="s">
        <v>552</v>
      </c>
      <c r="H20" s="307">
        <f t="shared" ref="H20" si="36">IF(C20="No_existen",5*$H$10,I20*$H$10)</f>
        <v>0.2</v>
      </c>
      <c r="I20" s="307">
        <f t="shared" ref="I20" si="37">ROUND(AVERAGEIF(J20:J22,"&gt;0"),0)</f>
        <v>4</v>
      </c>
      <c r="J20" s="151">
        <f t="shared" si="1"/>
        <v>4</v>
      </c>
      <c r="K20" s="147" t="s">
        <v>243</v>
      </c>
      <c r="L20" s="147"/>
      <c r="M20" s="307">
        <f t="shared" ref="M20" si="38">IF(C20="No_existen",5*$M$10,N20*$M$10)</f>
        <v>0.15</v>
      </c>
      <c r="N20" s="307">
        <f t="shared" ref="N20" si="39">ROUND(AVERAGEIF(O20:O22,"&gt;0"),0)</f>
        <v>1</v>
      </c>
      <c r="O20" s="151">
        <f t="shared" si="2"/>
        <v>1</v>
      </c>
      <c r="P20" s="147" t="s">
        <v>220</v>
      </c>
      <c r="Q20" s="296" t="s">
        <v>542</v>
      </c>
      <c r="R20" s="307">
        <f t="shared" ref="R20" si="40">IF(C20="No_existen",5*$R$10,S20*$R$10)</f>
        <v>0.1</v>
      </c>
      <c r="S20" s="307">
        <f t="shared" ref="S20" si="41">ROUND(AVERAGEIF(T20:T22,"&gt;0"),0)</f>
        <v>1</v>
      </c>
      <c r="T20" s="151">
        <f t="shared" si="3"/>
        <v>1</v>
      </c>
      <c r="U20" s="147" t="s">
        <v>217</v>
      </c>
      <c r="V20" s="147" t="s">
        <v>225</v>
      </c>
      <c r="W20" s="307">
        <f t="shared" ref="W20" si="42">IF(C20="No_existen",5*$W$10,X20*$W$10)</f>
        <v>0.1</v>
      </c>
      <c r="X20" s="307">
        <f t="shared" ref="X20" si="43">ROUND(AVERAGEIF(Y20:Y22,"&gt;0"),0)</f>
        <v>1</v>
      </c>
      <c r="Y20" s="151">
        <f t="shared" si="5"/>
        <v>1</v>
      </c>
      <c r="Z20" s="147" t="s">
        <v>395</v>
      </c>
      <c r="AA20" s="307">
        <f t="shared" ref="AA20" si="44">ROUND(AVERAGE(E20,I20,N20,S20,X20),0)</f>
        <v>2</v>
      </c>
      <c r="AB20" s="384" t="str">
        <f t="shared" ref="AB20" si="45">IF(AA20&lt;1.5,"FUERTE",IF(AND(AA20&gt;=1.5,AA20&lt;2.5),"ACEPTABLE",IF(AA20&gt;=5,"INEXISTENTE","DÉBIL")))</f>
        <v>ACEPTABLE</v>
      </c>
      <c r="AC20" s="306">
        <f>IF('01-Mapa de Riesgos'!T20=0,0,ROUND(('01-Mapa de Riesgos'!T20*AA20),0))</f>
        <v>24</v>
      </c>
      <c r="AD20" s="386" t="str">
        <f t="shared" ref="AD20" si="46">IF(AC20&gt;=36,"GRAVE", IF(AC20&lt;=10, "LEVE", "MODERADO"))</f>
        <v>MODERADO</v>
      </c>
      <c r="AE20" s="394" t="s">
        <v>544</v>
      </c>
      <c r="AF20" s="395">
        <v>1</v>
      </c>
      <c r="AG20" s="147" t="s">
        <v>74</v>
      </c>
      <c r="AH20" s="295" t="s">
        <v>554</v>
      </c>
      <c r="AI20" s="93">
        <v>46371</v>
      </c>
      <c r="AJ20" s="94" t="s">
        <v>546</v>
      </c>
      <c r="AK20" s="98"/>
      <c r="AL20" s="98"/>
      <c r="AM20" s="98"/>
      <c r="AN20" s="98"/>
      <c r="AO20" s="98"/>
      <c r="AP20" s="95"/>
      <c r="AQ20" s="95"/>
    </row>
    <row r="21" spans="1:43" s="97" customFormat="1" ht="52.5" customHeight="1" x14ac:dyDescent="0.2">
      <c r="A21" s="325"/>
      <c r="B21" s="312"/>
      <c r="C21" s="92" t="s">
        <v>263</v>
      </c>
      <c r="D21" s="91">
        <f t="shared" si="0"/>
        <v>4</v>
      </c>
      <c r="E21" s="307"/>
      <c r="F21" s="307"/>
      <c r="G21" s="295" t="s">
        <v>553</v>
      </c>
      <c r="H21" s="307"/>
      <c r="I21" s="307"/>
      <c r="J21" s="151">
        <f t="shared" si="1"/>
        <v>4</v>
      </c>
      <c r="K21" s="147" t="s">
        <v>243</v>
      </c>
      <c r="L21" s="147"/>
      <c r="M21" s="307"/>
      <c r="N21" s="307"/>
      <c r="O21" s="151">
        <f t="shared" si="2"/>
        <v>1</v>
      </c>
      <c r="P21" s="147" t="s">
        <v>220</v>
      </c>
      <c r="Q21" s="296" t="s">
        <v>542</v>
      </c>
      <c r="R21" s="307"/>
      <c r="S21" s="307"/>
      <c r="T21" s="151">
        <f t="shared" si="3"/>
        <v>1</v>
      </c>
      <c r="U21" s="147" t="s">
        <v>217</v>
      </c>
      <c r="V21" s="147" t="s">
        <v>232</v>
      </c>
      <c r="W21" s="307"/>
      <c r="X21" s="307"/>
      <c r="Y21" s="151">
        <f t="shared" si="5"/>
        <v>1</v>
      </c>
      <c r="Z21" s="147" t="s">
        <v>395</v>
      </c>
      <c r="AA21" s="307"/>
      <c r="AB21" s="384"/>
      <c r="AC21" s="306"/>
      <c r="AD21" s="386"/>
      <c r="AE21" s="327"/>
      <c r="AF21" s="327"/>
      <c r="AG21" s="147"/>
      <c r="AH21" s="147"/>
      <c r="AI21" s="93"/>
      <c r="AJ21" s="94"/>
      <c r="AK21" s="95"/>
      <c r="AL21" s="95"/>
      <c r="AM21" s="95"/>
      <c r="AN21" s="95"/>
      <c r="AO21" s="95"/>
      <c r="AP21" s="95"/>
      <c r="AQ21" s="95"/>
    </row>
    <row r="22" spans="1:43" s="97" customFormat="1" x14ac:dyDescent="0.2">
      <c r="A22" s="325"/>
      <c r="B22" s="313"/>
      <c r="C22" s="92"/>
      <c r="D22" s="91">
        <f t="shared" si="0"/>
        <v>0</v>
      </c>
      <c r="E22" s="307"/>
      <c r="F22" s="307"/>
      <c r="G22" s="147"/>
      <c r="H22" s="307"/>
      <c r="I22" s="307"/>
      <c r="J22" s="151">
        <f t="shared" si="1"/>
        <v>0</v>
      </c>
      <c r="K22" s="147"/>
      <c r="L22" s="147"/>
      <c r="M22" s="307"/>
      <c r="N22" s="307"/>
      <c r="O22" s="151">
        <f t="shared" si="2"/>
        <v>0</v>
      </c>
      <c r="P22" s="147"/>
      <c r="Q22" s="279"/>
      <c r="R22" s="307"/>
      <c r="S22" s="307"/>
      <c r="T22" s="151">
        <f t="shared" si="3"/>
        <v>0</v>
      </c>
      <c r="U22" s="147"/>
      <c r="V22" s="147"/>
      <c r="W22" s="307"/>
      <c r="X22" s="307"/>
      <c r="Y22" s="151">
        <f t="shared" si="5"/>
        <v>0</v>
      </c>
      <c r="Z22" s="147"/>
      <c r="AA22" s="307"/>
      <c r="AB22" s="384"/>
      <c r="AC22" s="306"/>
      <c r="AD22" s="386"/>
      <c r="AE22" s="327"/>
      <c r="AF22" s="327"/>
      <c r="AG22" s="147"/>
      <c r="AH22" s="147"/>
      <c r="AI22" s="93"/>
      <c r="AJ22" s="94"/>
      <c r="AK22" s="95"/>
      <c r="AL22" s="95"/>
      <c r="AM22" s="95"/>
      <c r="AN22" s="95"/>
      <c r="AO22" s="95"/>
      <c r="AP22" s="98"/>
      <c r="AQ22" s="98"/>
    </row>
    <row r="23" spans="1:43" s="97" customFormat="1" ht="38.25" x14ac:dyDescent="0.2">
      <c r="A23" s="325">
        <v>5</v>
      </c>
      <c r="B23" s="311" t="str">
        <f>+'01-Mapa de Riesgos'!O23</f>
        <v>Posibilidad de afectación reputacional  por Incumplimiento de las metas del plan de mejora por el bajo nivel de ejecución de las acciones establecidas,   a causa de la falta de seguimiento y control a las acciones de mejoramiento</v>
      </c>
      <c r="C23" s="92" t="s">
        <v>240</v>
      </c>
      <c r="D23" s="91">
        <f t="shared" si="0"/>
        <v>1</v>
      </c>
      <c r="E23" s="307">
        <f t="shared" ref="E23" si="47">ROUND(AVERAGEIF(D23:D25,"&gt;0"),0)</f>
        <v>1</v>
      </c>
      <c r="F23" s="307">
        <f t="shared" ref="F23" si="48">E23*0.6</f>
        <v>0.6</v>
      </c>
      <c r="G23" s="296" t="s">
        <v>548</v>
      </c>
      <c r="H23" s="307">
        <f t="shared" ref="H23" si="49">IF(C23="No_existen",5*$H$10,I23*$H$10)</f>
        <v>0.2</v>
      </c>
      <c r="I23" s="307">
        <f t="shared" ref="I23" si="50">ROUND(AVERAGEIF(J23:J25,"&gt;0"),0)</f>
        <v>4</v>
      </c>
      <c r="J23" s="151">
        <f t="shared" si="1"/>
        <v>4</v>
      </c>
      <c r="K23" s="147" t="s">
        <v>243</v>
      </c>
      <c r="L23" s="147"/>
      <c r="M23" s="307">
        <f t="shared" ref="M23" si="51">IF(C23="No_existen",5*$M$10,N23*$M$10)</f>
        <v>0.15</v>
      </c>
      <c r="N23" s="307">
        <f t="shared" ref="N23" si="52">ROUND(AVERAGEIF(O23:O25,"&gt;0"),0)</f>
        <v>1</v>
      </c>
      <c r="O23" s="151">
        <f t="shared" si="2"/>
        <v>1</v>
      </c>
      <c r="P23" s="147" t="s">
        <v>220</v>
      </c>
      <c r="Q23" s="296" t="s">
        <v>549</v>
      </c>
      <c r="R23" s="307">
        <f t="shared" ref="R23" si="53">IF(C23="No_existen",5*$R$10,S23*$R$10)</f>
        <v>0.1</v>
      </c>
      <c r="S23" s="307">
        <f t="shared" ref="S23" si="54">ROUND(AVERAGEIF(T23:T25,"&gt;0"),0)</f>
        <v>1</v>
      </c>
      <c r="T23" s="151">
        <f t="shared" si="3"/>
        <v>1</v>
      </c>
      <c r="U23" s="147" t="s">
        <v>217</v>
      </c>
      <c r="V23" s="147" t="s">
        <v>224</v>
      </c>
      <c r="W23" s="307">
        <f t="shared" ref="W23" si="55">IF(C23="No_existen",5*$W$10,X23*$W$10)</f>
        <v>0.1</v>
      </c>
      <c r="X23" s="307">
        <f t="shared" ref="X23" si="56">ROUND(AVERAGEIF(Y23:Y25,"&gt;0"),0)</f>
        <v>1</v>
      </c>
      <c r="Y23" s="151">
        <f t="shared" si="5"/>
        <v>1</v>
      </c>
      <c r="Z23" s="147" t="s">
        <v>395</v>
      </c>
      <c r="AA23" s="307">
        <f t="shared" ref="AA23" si="57">ROUND(AVERAGE(E23,I23,N23,S23,X23),0)</f>
        <v>2</v>
      </c>
      <c r="AB23" s="384" t="str">
        <f t="shared" ref="AB23" si="58">IF(AA23&lt;1.5,"FUERTE",IF(AND(AA23&gt;=1.5,AA23&lt;2.5),"ACEPTABLE",IF(AA23&gt;=5,"INEXISTENTE","DÉBIL")))</f>
        <v>ACEPTABLE</v>
      </c>
      <c r="AC23" s="306">
        <f>IF('01-Mapa de Riesgos'!T23=0,0,ROUND(('01-Mapa de Riesgos'!T23*AA23),0))</f>
        <v>6</v>
      </c>
      <c r="AD23" s="386" t="str">
        <f t="shared" ref="AD23" si="59">IF(AC23&gt;=36,"GRAVE", IF(AC23&lt;=10, "LEVE", "MODERADO"))</f>
        <v>LEVE</v>
      </c>
      <c r="AE23" s="387" t="s">
        <v>550</v>
      </c>
      <c r="AF23" s="393">
        <v>1</v>
      </c>
      <c r="AG23" s="147" t="s">
        <v>71</v>
      </c>
      <c r="AH23" s="147"/>
      <c r="AI23" s="93"/>
      <c r="AJ23" s="94"/>
      <c r="AK23" s="95"/>
      <c r="AL23" s="95"/>
      <c r="AM23" s="95"/>
      <c r="AN23" s="95"/>
      <c r="AO23" s="95"/>
      <c r="AP23" s="95"/>
      <c r="AQ23" s="95"/>
    </row>
    <row r="24" spans="1:43" s="97" customFormat="1" x14ac:dyDescent="0.2">
      <c r="A24" s="325"/>
      <c r="B24" s="312"/>
      <c r="C24" s="92"/>
      <c r="D24" s="91">
        <f t="shared" si="0"/>
        <v>0</v>
      </c>
      <c r="E24" s="307"/>
      <c r="F24" s="307"/>
      <c r="G24" s="147"/>
      <c r="H24" s="307"/>
      <c r="I24" s="307"/>
      <c r="J24" s="151">
        <f t="shared" si="1"/>
        <v>0</v>
      </c>
      <c r="K24" s="147"/>
      <c r="L24" s="147"/>
      <c r="M24" s="307"/>
      <c r="N24" s="307"/>
      <c r="O24" s="151">
        <f t="shared" si="2"/>
        <v>0</v>
      </c>
      <c r="P24" s="147"/>
      <c r="Q24" s="279"/>
      <c r="R24" s="307"/>
      <c r="S24" s="307"/>
      <c r="T24" s="151">
        <f t="shared" si="3"/>
        <v>0</v>
      </c>
      <c r="U24" s="147"/>
      <c r="V24" s="147"/>
      <c r="W24" s="307"/>
      <c r="X24" s="307"/>
      <c r="Y24" s="151">
        <f t="shared" si="5"/>
        <v>0</v>
      </c>
      <c r="Z24" s="147"/>
      <c r="AA24" s="307"/>
      <c r="AB24" s="384"/>
      <c r="AC24" s="306"/>
      <c r="AD24" s="386"/>
      <c r="AE24" s="306"/>
      <c r="AF24" s="327"/>
      <c r="AG24" s="147"/>
      <c r="AH24" s="147"/>
      <c r="AI24" s="93"/>
      <c r="AJ24" s="94"/>
      <c r="AK24" s="98"/>
      <c r="AL24" s="98"/>
      <c r="AM24" s="98"/>
      <c r="AN24" s="98"/>
      <c r="AO24" s="98"/>
      <c r="AP24" s="95"/>
      <c r="AQ24" s="95"/>
    </row>
    <row r="25" spans="1:43" s="97" customFormat="1" x14ac:dyDescent="0.2">
      <c r="A25" s="325"/>
      <c r="B25" s="313"/>
      <c r="C25" s="92"/>
      <c r="D25" s="91">
        <f t="shared" si="0"/>
        <v>0</v>
      </c>
      <c r="E25" s="307"/>
      <c r="F25" s="307"/>
      <c r="G25" s="147"/>
      <c r="H25" s="307"/>
      <c r="I25" s="307"/>
      <c r="J25" s="151">
        <f t="shared" si="1"/>
        <v>0</v>
      </c>
      <c r="K25" s="147"/>
      <c r="L25" s="147"/>
      <c r="M25" s="307"/>
      <c r="N25" s="307"/>
      <c r="O25" s="151">
        <f t="shared" si="2"/>
        <v>0</v>
      </c>
      <c r="P25" s="147"/>
      <c r="Q25" s="279"/>
      <c r="R25" s="307"/>
      <c r="S25" s="307"/>
      <c r="T25" s="151">
        <f t="shared" si="3"/>
        <v>0</v>
      </c>
      <c r="U25" s="147"/>
      <c r="V25" s="147"/>
      <c r="W25" s="307"/>
      <c r="X25" s="307"/>
      <c r="Y25" s="151">
        <f t="shared" si="5"/>
        <v>0</v>
      </c>
      <c r="Z25" s="147"/>
      <c r="AA25" s="307"/>
      <c r="AB25" s="384"/>
      <c r="AC25" s="306"/>
      <c r="AD25" s="386"/>
      <c r="AE25" s="306"/>
      <c r="AF25" s="327"/>
      <c r="AG25" s="147"/>
      <c r="AH25" s="147"/>
      <c r="AI25" s="93"/>
      <c r="AJ25" s="94"/>
      <c r="AK25" s="95"/>
      <c r="AL25" s="95"/>
      <c r="AM25" s="95"/>
      <c r="AN25" s="95"/>
      <c r="AO25" s="95"/>
      <c r="AP25" s="95"/>
      <c r="AQ25" s="95"/>
    </row>
    <row r="26" spans="1:43" s="97" customFormat="1" ht="35.25" customHeight="1" x14ac:dyDescent="0.2">
      <c r="A26" s="325">
        <v>6</v>
      </c>
      <c r="B26" s="311" t="str">
        <f>+'01-Mapa de Riesgos'!O26</f>
        <v>Posibilidad de afectación económica y reputacional  por desarticulación 
de los lineamientos del Plan Maestro de la Planta Físca con las apuestas del Plan de Desarrollo Institucional,   debido a un inadecuada priorización y alineación de los proyectos en los estudios previos</v>
      </c>
      <c r="C26" s="92" t="s">
        <v>240</v>
      </c>
      <c r="D26" s="91">
        <f t="shared" si="0"/>
        <v>1</v>
      </c>
      <c r="E26" s="307">
        <f t="shared" ref="E26" si="60">ROUND(AVERAGEIF(D26:D28,"&gt;0"),0)</f>
        <v>1</v>
      </c>
      <c r="F26" s="307">
        <f t="shared" ref="F26" si="61">E26*0.6</f>
        <v>0.6</v>
      </c>
      <c r="G26" s="299" t="s">
        <v>575</v>
      </c>
      <c r="H26" s="307">
        <f t="shared" ref="H26" si="62">IF(C26="No_existen",5*$H$10,I26*$H$10)</f>
        <v>0.2</v>
      </c>
      <c r="I26" s="307">
        <f t="shared" ref="I26" si="63">ROUND(AVERAGEIF(J26:J28,"&gt;0"),0)</f>
        <v>4</v>
      </c>
      <c r="J26" s="151">
        <f t="shared" si="1"/>
        <v>4</v>
      </c>
      <c r="K26" s="147" t="s">
        <v>243</v>
      </c>
      <c r="L26" s="147"/>
      <c r="M26" s="307">
        <f t="shared" ref="M26" si="64">IF(C26="No_existen",5*$M$10,N26*$M$10)</f>
        <v>0.15</v>
      </c>
      <c r="N26" s="307">
        <f t="shared" ref="N26" si="65">ROUND(AVERAGEIF(O26:O28,"&gt;0"),0)</f>
        <v>1</v>
      </c>
      <c r="O26" s="151">
        <f t="shared" si="2"/>
        <v>1</v>
      </c>
      <c r="P26" s="147" t="s">
        <v>220</v>
      </c>
      <c r="Q26" s="301" t="s">
        <v>530</v>
      </c>
      <c r="R26" s="307">
        <f t="shared" ref="R26" si="66">IF(C26="No_existen",5*$R$10,S26*$R$10)</f>
        <v>0.1</v>
      </c>
      <c r="S26" s="307">
        <f t="shared" ref="S26" si="67">ROUND(AVERAGEIF(T26:T28,"&gt;0"),0)</f>
        <v>1</v>
      </c>
      <c r="T26" s="151">
        <f t="shared" si="3"/>
        <v>1</v>
      </c>
      <c r="U26" s="147" t="s">
        <v>217</v>
      </c>
      <c r="V26" s="147" t="s">
        <v>232</v>
      </c>
      <c r="W26" s="307">
        <f t="shared" ref="W26" si="68">IF(C26="No_existen",5*$W$10,X26*$W$10)</f>
        <v>0.1</v>
      </c>
      <c r="X26" s="307">
        <f t="shared" ref="X26" si="69">ROUND(AVERAGEIF(Y26:Y28,"&gt;0"),0)</f>
        <v>1</v>
      </c>
      <c r="Y26" s="151">
        <f t="shared" si="5"/>
        <v>1</v>
      </c>
      <c r="Z26" s="147" t="s">
        <v>395</v>
      </c>
      <c r="AA26" s="307">
        <f t="shared" ref="AA26" si="70">ROUND(AVERAGE(E26,I26,N26,S26,X26),0)</f>
        <v>2</v>
      </c>
      <c r="AB26" s="384" t="str">
        <f t="shared" ref="AB26" si="71">IF(AA26&lt;1.5,"FUERTE",IF(AND(AA26&gt;=1.5,AA26&lt;2.5),"ACEPTABLE",IF(AA26&gt;=5,"INEXISTENTE","DÉBIL")))</f>
        <v>ACEPTABLE</v>
      </c>
      <c r="AC26" s="306">
        <f>IF('01-Mapa de Riesgos'!T26=0,0,ROUND(('01-Mapa de Riesgos'!T26*AA26),0))</f>
        <v>24</v>
      </c>
      <c r="AD26" s="386" t="str">
        <f t="shared" ref="AD26" si="72">IF(AC26&gt;=36,"GRAVE", IF(AC26&lt;=10, "LEVE", "MODERADO"))</f>
        <v>MODERADO</v>
      </c>
      <c r="AE26" s="396" t="s">
        <v>580</v>
      </c>
      <c r="AF26" s="399">
        <v>0.8</v>
      </c>
      <c r="AG26" s="147" t="s">
        <v>72</v>
      </c>
      <c r="AH26" s="299" t="s">
        <v>582</v>
      </c>
      <c r="AI26" s="302">
        <v>46368</v>
      </c>
      <c r="AJ26" s="94"/>
      <c r="AK26" s="98"/>
      <c r="AL26" s="98"/>
      <c r="AM26" s="98"/>
      <c r="AN26" s="98"/>
      <c r="AO26" s="98"/>
      <c r="AP26" s="98"/>
      <c r="AQ26" s="98"/>
    </row>
    <row r="27" spans="1:43" s="97" customFormat="1" ht="60" x14ac:dyDescent="0.2">
      <c r="A27" s="325"/>
      <c r="B27" s="312"/>
      <c r="C27" s="92" t="s">
        <v>240</v>
      </c>
      <c r="D27" s="91">
        <f t="shared" si="0"/>
        <v>1</v>
      </c>
      <c r="E27" s="307"/>
      <c r="F27" s="307"/>
      <c r="G27" s="300" t="s">
        <v>576</v>
      </c>
      <c r="H27" s="307"/>
      <c r="I27" s="307"/>
      <c r="J27" s="151">
        <f t="shared" si="1"/>
        <v>4</v>
      </c>
      <c r="K27" s="147" t="s">
        <v>243</v>
      </c>
      <c r="L27" s="147"/>
      <c r="M27" s="307"/>
      <c r="N27" s="307"/>
      <c r="O27" s="151">
        <f t="shared" si="2"/>
        <v>1</v>
      </c>
      <c r="P27" s="147" t="s">
        <v>220</v>
      </c>
      <c r="Q27" s="301" t="s">
        <v>530</v>
      </c>
      <c r="R27" s="307"/>
      <c r="S27" s="307"/>
      <c r="T27" s="151">
        <f t="shared" si="3"/>
        <v>1</v>
      </c>
      <c r="U27" s="147" t="s">
        <v>217</v>
      </c>
      <c r="V27" s="147" t="s">
        <v>232</v>
      </c>
      <c r="W27" s="307"/>
      <c r="X27" s="307"/>
      <c r="Y27" s="151">
        <f t="shared" si="5"/>
        <v>1</v>
      </c>
      <c r="Z27" s="147" t="s">
        <v>395</v>
      </c>
      <c r="AA27" s="307"/>
      <c r="AB27" s="384"/>
      <c r="AC27" s="306"/>
      <c r="AD27" s="386"/>
      <c r="AE27" s="397"/>
      <c r="AF27" s="397"/>
      <c r="AG27" s="147" t="s">
        <v>72</v>
      </c>
      <c r="AH27" s="297" t="s">
        <v>583</v>
      </c>
      <c r="AI27" s="302">
        <v>46368</v>
      </c>
      <c r="AJ27" s="94"/>
      <c r="AK27" s="95"/>
      <c r="AL27" s="95"/>
      <c r="AM27" s="95"/>
      <c r="AN27" s="95"/>
      <c r="AO27" s="95"/>
      <c r="AP27" s="95"/>
      <c r="AQ27" s="95"/>
    </row>
    <row r="28" spans="1:43" s="97" customFormat="1" x14ac:dyDescent="0.2">
      <c r="A28" s="325"/>
      <c r="B28" s="313"/>
      <c r="C28" s="92"/>
      <c r="D28" s="91">
        <f t="shared" si="0"/>
        <v>0</v>
      </c>
      <c r="E28" s="307"/>
      <c r="F28" s="307"/>
      <c r="H28" s="307"/>
      <c r="I28" s="307"/>
      <c r="J28" s="151">
        <f t="shared" si="1"/>
        <v>0</v>
      </c>
      <c r="K28" s="147"/>
      <c r="L28" s="147"/>
      <c r="M28" s="307"/>
      <c r="N28" s="307"/>
      <c r="O28" s="151">
        <f t="shared" si="2"/>
        <v>0</v>
      </c>
      <c r="P28" s="147"/>
      <c r="Q28" s="279"/>
      <c r="R28" s="307"/>
      <c r="S28" s="307"/>
      <c r="T28" s="151">
        <f t="shared" si="3"/>
        <v>0</v>
      </c>
      <c r="U28" s="147"/>
      <c r="V28" s="147"/>
      <c r="W28" s="307"/>
      <c r="X28" s="307"/>
      <c r="Y28" s="151">
        <f t="shared" si="5"/>
        <v>0</v>
      </c>
      <c r="Z28" s="147"/>
      <c r="AA28" s="307"/>
      <c r="AB28" s="384"/>
      <c r="AC28" s="306"/>
      <c r="AD28" s="386"/>
      <c r="AE28" s="398"/>
      <c r="AF28" s="398"/>
      <c r="AG28" s="147"/>
      <c r="AH28" s="147"/>
      <c r="AI28" s="93"/>
      <c r="AJ28" s="94"/>
      <c r="AK28" s="95"/>
      <c r="AL28" s="95"/>
      <c r="AM28" s="95"/>
      <c r="AN28" s="95"/>
      <c r="AO28" s="95"/>
      <c r="AP28" s="95"/>
      <c r="AQ28" s="95"/>
    </row>
    <row r="29" spans="1:43" s="97" customFormat="1" ht="114.75" x14ac:dyDescent="0.2">
      <c r="A29" s="325">
        <v>7</v>
      </c>
      <c r="B29" s="311" t="str">
        <f>+'01-Mapa de Riesgos'!O29</f>
        <v>Posibilidad de afectación económica y reputacional  por una inadecuada planeación y ejecución de la infraestructura física   a causa de deficiencias en el regiestro y validación de las necesidades del espacio físico</v>
      </c>
      <c r="C29" s="92" t="s">
        <v>240</v>
      </c>
      <c r="D29" s="91">
        <f t="shared" si="0"/>
        <v>1</v>
      </c>
      <c r="E29" s="307">
        <f t="shared" ref="E29" si="73">ROUND(AVERAGEIF(D29:D31,"&gt;0"),0)</f>
        <v>1</v>
      </c>
      <c r="F29" s="307">
        <f t="shared" ref="F29" si="74">E29*0.6</f>
        <v>0.6</v>
      </c>
      <c r="G29" s="147" t="s">
        <v>573</v>
      </c>
      <c r="H29" s="307">
        <f t="shared" ref="H29" si="75">IF(C29="No_existen",5*$H$10,I29*$H$10)</f>
        <v>0.2</v>
      </c>
      <c r="I29" s="307">
        <f t="shared" ref="I29" si="76">ROUND(AVERAGEIF(J29:J31,"&gt;0"),0)</f>
        <v>4</v>
      </c>
      <c r="J29" s="151">
        <f t="shared" si="1"/>
        <v>4</v>
      </c>
      <c r="K29" s="147" t="s">
        <v>243</v>
      </c>
      <c r="L29" s="147"/>
      <c r="M29" s="307">
        <f t="shared" ref="M29" si="77">IF(C29="No_existen",5*$M$10,N29*$M$10)</f>
        <v>0.15</v>
      </c>
      <c r="N29" s="307">
        <f t="shared" ref="N29" si="78">ROUND(AVERAGEIF(O29:O31,"&gt;0"),0)</f>
        <v>1</v>
      </c>
      <c r="O29" s="151">
        <f t="shared" si="2"/>
        <v>1</v>
      </c>
      <c r="P29" s="147" t="s">
        <v>220</v>
      </c>
      <c r="Q29" s="301" t="s">
        <v>579</v>
      </c>
      <c r="R29" s="307">
        <f t="shared" ref="R29" si="79">IF(C29="No_existen",5*$R$10,S29*$R$10)</f>
        <v>0.1</v>
      </c>
      <c r="S29" s="307">
        <f t="shared" ref="S29" si="80">ROUND(AVERAGEIF(T29:T31,"&gt;0"),0)</f>
        <v>1</v>
      </c>
      <c r="T29" s="151">
        <f t="shared" si="3"/>
        <v>1</v>
      </c>
      <c r="U29" s="147" t="s">
        <v>217</v>
      </c>
      <c r="V29" s="147" t="s">
        <v>232</v>
      </c>
      <c r="W29" s="307">
        <f t="shared" ref="W29" si="81">IF(C29="No_existen",5*$W$10,X29*$W$10)</f>
        <v>0.1</v>
      </c>
      <c r="X29" s="307">
        <f t="shared" ref="X29" si="82">ROUND(AVERAGEIF(Y29:Y31,"&gt;0"),0)</f>
        <v>1</v>
      </c>
      <c r="Y29" s="151">
        <f t="shared" si="5"/>
        <v>1</v>
      </c>
      <c r="Z29" s="147" t="s">
        <v>395</v>
      </c>
      <c r="AA29" s="307">
        <f t="shared" ref="AA29" si="83">ROUND(AVERAGE(E29,I29,N29,S29,X29),0)</f>
        <v>2</v>
      </c>
      <c r="AB29" s="384" t="str">
        <f t="shared" ref="AB29" si="84">IF(AA29&lt;1.5,"FUERTE",IF(AND(AA29&gt;=1.5,AA29&lt;2.5),"ACEPTABLE",IF(AA29&gt;=5,"INEXISTENTE","DÉBIL")))</f>
        <v>ACEPTABLE</v>
      </c>
      <c r="AC29" s="306">
        <f>IF('01-Mapa de Riesgos'!T29=0,0,ROUND(('01-Mapa de Riesgos'!T29*AA29),0))</f>
        <v>18</v>
      </c>
      <c r="AD29" s="386" t="str">
        <f t="shared" ref="AD29" si="85">IF(AC29&gt;=36,"GRAVE", IF(AC29&lt;=10, "LEVE", "MODERADO"))</f>
        <v>MODERADO</v>
      </c>
      <c r="AE29" s="388" t="s">
        <v>581</v>
      </c>
      <c r="AF29" s="400">
        <v>1</v>
      </c>
      <c r="AG29" s="147" t="s">
        <v>72</v>
      </c>
      <c r="AH29" s="147" t="s">
        <v>584</v>
      </c>
      <c r="AI29" s="93">
        <v>46387</v>
      </c>
      <c r="AJ29" s="94"/>
      <c r="AK29" s="98"/>
      <c r="AL29" s="98"/>
      <c r="AM29" s="98"/>
      <c r="AN29" s="98"/>
      <c r="AO29" s="98"/>
      <c r="AP29" s="98"/>
      <c r="AQ29" s="98"/>
    </row>
    <row r="30" spans="1:43" s="97" customFormat="1" ht="102" customHeight="1" x14ac:dyDescent="0.2">
      <c r="A30" s="325"/>
      <c r="B30" s="312"/>
      <c r="C30" s="92" t="s">
        <v>240</v>
      </c>
      <c r="D30" s="91">
        <f t="shared" si="0"/>
        <v>1</v>
      </c>
      <c r="E30" s="307"/>
      <c r="F30" s="307"/>
      <c r="G30" s="147" t="s">
        <v>574</v>
      </c>
      <c r="H30" s="307"/>
      <c r="I30" s="307"/>
      <c r="J30" s="151">
        <f t="shared" si="1"/>
        <v>4</v>
      </c>
      <c r="K30" s="147" t="s">
        <v>243</v>
      </c>
      <c r="L30" s="147"/>
      <c r="M30" s="307"/>
      <c r="N30" s="307"/>
      <c r="O30" s="151">
        <f t="shared" si="2"/>
        <v>1</v>
      </c>
      <c r="P30" s="147" t="s">
        <v>220</v>
      </c>
      <c r="Q30" s="301" t="s">
        <v>579</v>
      </c>
      <c r="R30" s="307"/>
      <c r="S30" s="307"/>
      <c r="T30" s="151">
        <f t="shared" si="3"/>
        <v>1</v>
      </c>
      <c r="U30" s="147" t="s">
        <v>217</v>
      </c>
      <c r="V30" s="147" t="s">
        <v>232</v>
      </c>
      <c r="W30" s="307"/>
      <c r="X30" s="307"/>
      <c r="Y30" s="151">
        <f t="shared" si="5"/>
        <v>1</v>
      </c>
      <c r="Z30" s="147" t="s">
        <v>395</v>
      </c>
      <c r="AA30" s="307"/>
      <c r="AB30" s="384"/>
      <c r="AC30" s="306"/>
      <c r="AD30" s="386"/>
      <c r="AE30" s="389"/>
      <c r="AF30" s="389"/>
      <c r="AG30" s="147"/>
      <c r="AH30" s="147"/>
      <c r="AI30" s="93"/>
      <c r="AJ30" s="94"/>
      <c r="AK30" s="95"/>
      <c r="AL30" s="95"/>
      <c r="AM30" s="95"/>
      <c r="AN30" s="95"/>
      <c r="AO30" s="95"/>
      <c r="AP30" s="95"/>
      <c r="AQ30" s="95"/>
    </row>
    <row r="31" spans="1:43" s="97" customFormat="1" ht="120" x14ac:dyDescent="0.2">
      <c r="A31" s="325"/>
      <c r="B31" s="313"/>
      <c r="C31" s="92" t="s">
        <v>240</v>
      </c>
      <c r="D31" s="91">
        <f t="shared" si="0"/>
        <v>1</v>
      </c>
      <c r="E31" s="307"/>
      <c r="F31" s="307"/>
      <c r="G31" s="297" t="s">
        <v>577</v>
      </c>
      <c r="H31" s="307"/>
      <c r="I31" s="307"/>
      <c r="J31" s="151">
        <f t="shared" si="1"/>
        <v>4</v>
      </c>
      <c r="K31" s="147" t="s">
        <v>243</v>
      </c>
      <c r="L31" s="147"/>
      <c r="M31" s="307"/>
      <c r="N31" s="307"/>
      <c r="O31" s="151">
        <f t="shared" si="2"/>
        <v>1</v>
      </c>
      <c r="P31" s="147" t="s">
        <v>220</v>
      </c>
      <c r="Q31" s="301" t="s">
        <v>579</v>
      </c>
      <c r="R31" s="307"/>
      <c r="S31" s="307"/>
      <c r="T31" s="151">
        <f t="shared" si="3"/>
        <v>1</v>
      </c>
      <c r="U31" s="147" t="s">
        <v>217</v>
      </c>
      <c r="V31" s="147" t="s">
        <v>226</v>
      </c>
      <c r="W31" s="307"/>
      <c r="X31" s="307"/>
      <c r="Y31" s="151">
        <f t="shared" si="5"/>
        <v>1</v>
      </c>
      <c r="Z31" s="147" t="s">
        <v>395</v>
      </c>
      <c r="AA31" s="307"/>
      <c r="AB31" s="384"/>
      <c r="AC31" s="306"/>
      <c r="AD31" s="386"/>
      <c r="AE31" s="390"/>
      <c r="AF31" s="390"/>
      <c r="AG31" s="147"/>
      <c r="AH31" s="147"/>
      <c r="AI31" s="93"/>
      <c r="AJ31" s="94"/>
      <c r="AK31" s="95"/>
      <c r="AL31" s="95"/>
      <c r="AM31" s="95"/>
      <c r="AN31" s="95"/>
      <c r="AO31" s="95"/>
      <c r="AP31" s="95"/>
      <c r="AQ31" s="95"/>
    </row>
    <row r="32" spans="1:43" s="97" customFormat="1" ht="81.75" customHeight="1" x14ac:dyDescent="0.2">
      <c r="A32" s="325">
        <v>8</v>
      </c>
      <c r="B32" s="311" t="str">
        <f>+'01-Mapa de Riesgos'!O32</f>
        <v xml:space="preserve">Posibilidad de afectación reputacional  por ejecución inadecuada de las actividades e incumplimiento de las metas del Pilar "Gestión del contexto y visibilidad nacional e internacional",   debido a una planeación descontextualizada de la realidad regional, nacional e internacional
</v>
      </c>
      <c r="C32" s="92" t="s">
        <v>240</v>
      </c>
      <c r="D32" s="91">
        <f t="shared" si="0"/>
        <v>1</v>
      </c>
      <c r="E32" s="307">
        <f t="shared" ref="E32" si="86">ROUND(AVERAGEIF(D32:D34,"&gt;0"),0)</f>
        <v>1</v>
      </c>
      <c r="F32" s="307">
        <f t="shared" ref="F32" si="87">E32*0.6</f>
        <v>0.6</v>
      </c>
      <c r="G32" s="296" t="s">
        <v>563</v>
      </c>
      <c r="H32" s="307">
        <f t="shared" ref="H32" si="88">IF(C32="No_existen",5*$H$10,I32*$H$10)</f>
        <v>0.05</v>
      </c>
      <c r="I32" s="307">
        <f t="shared" ref="I32" si="89">ROUND(AVERAGEIF(J32:J34,"&gt;0"),0)</f>
        <v>1</v>
      </c>
      <c r="J32" s="151">
        <f t="shared" si="1"/>
        <v>1</v>
      </c>
      <c r="K32" s="147" t="s">
        <v>245</v>
      </c>
      <c r="L32" s="296" t="s">
        <v>526</v>
      </c>
      <c r="M32" s="307">
        <f t="shared" ref="M32" si="90">IF(C32="No_existen",5*$M$10,N32*$M$10)</f>
        <v>0.15</v>
      </c>
      <c r="N32" s="307">
        <f t="shared" ref="N32" si="91">ROUND(AVERAGEIF(O32:O34,"&gt;0"),0)</f>
        <v>1</v>
      </c>
      <c r="O32" s="151">
        <f t="shared" si="2"/>
        <v>1</v>
      </c>
      <c r="P32" s="296" t="s">
        <v>220</v>
      </c>
      <c r="Q32" s="301" t="s">
        <v>578</v>
      </c>
      <c r="R32" s="307">
        <f t="shared" ref="R32" si="92">IF(C32="No_existen",5*$R$10,S32*$R$10)</f>
        <v>0.1</v>
      </c>
      <c r="S32" s="307">
        <f t="shared" ref="S32" si="93">ROUND(AVERAGEIF(T32:T34,"&gt;0"),0)</f>
        <v>1</v>
      </c>
      <c r="T32" s="151">
        <f t="shared" si="3"/>
        <v>1</v>
      </c>
      <c r="U32" s="147" t="s">
        <v>217</v>
      </c>
      <c r="V32" s="147" t="s">
        <v>226</v>
      </c>
      <c r="W32" s="307">
        <f t="shared" ref="W32" si="94">IF(C32="No_existen",5*$W$10,X32*$W$10)</f>
        <v>0.1</v>
      </c>
      <c r="X32" s="307">
        <f t="shared" ref="X32" si="95">ROUND(AVERAGEIF(Y32:Y34,"&gt;0"),0)</f>
        <v>1</v>
      </c>
      <c r="Y32" s="151">
        <f t="shared" si="5"/>
        <v>1</v>
      </c>
      <c r="Z32" s="147" t="s">
        <v>395</v>
      </c>
      <c r="AA32" s="307">
        <f t="shared" ref="AA32" si="96">ROUND(AVERAGE(E32,I32,N32,S32,X32),0)</f>
        <v>1</v>
      </c>
      <c r="AB32" s="384" t="str">
        <f t="shared" ref="AB32" si="97">IF(AA32&lt;1.5,"FUERTE",IF(AND(AA32&gt;=1.5,AA32&lt;2.5),"ACEPTABLE",IF(AA32&gt;=5,"INEXISTENTE","DÉBIL")))</f>
        <v>FUERTE</v>
      </c>
      <c r="AC32" s="306">
        <f>IF('01-Mapa de Riesgos'!T32=0,0,ROUND(('01-Mapa de Riesgos'!T32*AA32),0))</f>
        <v>9</v>
      </c>
      <c r="AD32" s="386" t="str">
        <f t="shared" ref="AD32" si="98">IF(AC32&gt;=36,"GRAVE", IF(AC32&lt;=10, "LEVE", "MODERADO"))</f>
        <v>LEVE</v>
      </c>
      <c r="AE32" s="387" t="s">
        <v>566</v>
      </c>
      <c r="AF32" s="393">
        <v>0.9</v>
      </c>
      <c r="AG32" s="147" t="s">
        <v>71</v>
      </c>
      <c r="AH32" s="147"/>
      <c r="AI32" s="93"/>
      <c r="AJ32" s="94"/>
      <c r="AK32" s="98"/>
      <c r="AL32" s="98"/>
      <c r="AM32" s="98"/>
      <c r="AN32" s="98"/>
      <c r="AO32" s="98"/>
      <c r="AP32" s="98"/>
      <c r="AQ32" s="98"/>
    </row>
    <row r="33" spans="1:43" s="97" customFormat="1" ht="9.75" customHeight="1" x14ac:dyDescent="0.2">
      <c r="A33" s="325"/>
      <c r="B33" s="312"/>
      <c r="C33" s="92"/>
      <c r="D33" s="91">
        <f t="shared" si="0"/>
        <v>0</v>
      </c>
      <c r="E33" s="307"/>
      <c r="F33" s="307"/>
      <c r="G33" s="147"/>
      <c r="H33" s="307"/>
      <c r="I33" s="307"/>
      <c r="J33" s="151">
        <f t="shared" si="1"/>
        <v>0</v>
      </c>
      <c r="K33" s="147"/>
      <c r="L33" s="147"/>
      <c r="M33" s="307"/>
      <c r="N33" s="307"/>
      <c r="O33" s="151">
        <f t="shared" si="2"/>
        <v>0</v>
      </c>
      <c r="P33" s="296"/>
      <c r="Q33" s="279"/>
      <c r="R33" s="307"/>
      <c r="S33" s="307"/>
      <c r="T33" s="151">
        <f t="shared" si="3"/>
        <v>0</v>
      </c>
      <c r="U33" s="147"/>
      <c r="V33" s="147"/>
      <c r="W33" s="307"/>
      <c r="X33" s="307"/>
      <c r="Y33" s="151">
        <f t="shared" si="5"/>
        <v>0</v>
      </c>
      <c r="Z33" s="147"/>
      <c r="AA33" s="307"/>
      <c r="AB33" s="384"/>
      <c r="AC33" s="306"/>
      <c r="AD33" s="386"/>
      <c r="AE33" s="306"/>
      <c r="AF33" s="327"/>
      <c r="AG33" s="147"/>
      <c r="AH33" s="147"/>
      <c r="AI33" s="93"/>
      <c r="AJ33" s="94"/>
      <c r="AK33" s="95"/>
      <c r="AL33" s="95"/>
      <c r="AM33" s="95"/>
      <c r="AN33" s="95"/>
      <c r="AO33" s="95"/>
      <c r="AP33" s="95"/>
      <c r="AQ33" s="95"/>
    </row>
    <row r="34" spans="1:43" s="97" customFormat="1" x14ac:dyDescent="0.2">
      <c r="A34" s="325"/>
      <c r="B34" s="313"/>
      <c r="C34" s="92"/>
      <c r="D34" s="91">
        <f t="shared" si="0"/>
        <v>0</v>
      </c>
      <c r="E34" s="307"/>
      <c r="F34" s="307"/>
      <c r="G34" s="147"/>
      <c r="H34" s="307"/>
      <c r="I34" s="307"/>
      <c r="J34" s="151">
        <f t="shared" si="1"/>
        <v>0</v>
      </c>
      <c r="K34" s="147"/>
      <c r="L34" s="147"/>
      <c r="M34" s="307"/>
      <c r="N34" s="307"/>
      <c r="O34" s="151">
        <f t="shared" si="2"/>
        <v>0</v>
      </c>
      <c r="P34" s="296"/>
      <c r="Q34" s="279"/>
      <c r="R34" s="307"/>
      <c r="S34" s="307"/>
      <c r="T34" s="151">
        <f t="shared" si="3"/>
        <v>0</v>
      </c>
      <c r="U34" s="147"/>
      <c r="V34" s="147"/>
      <c r="W34" s="307"/>
      <c r="X34" s="307"/>
      <c r="Y34" s="151">
        <f t="shared" si="5"/>
        <v>0</v>
      </c>
      <c r="Z34" s="147"/>
      <c r="AA34" s="307"/>
      <c r="AB34" s="384"/>
      <c r="AC34" s="306"/>
      <c r="AD34" s="386"/>
      <c r="AE34" s="306"/>
      <c r="AF34" s="327"/>
      <c r="AG34" s="147"/>
      <c r="AH34" s="147"/>
      <c r="AI34" s="93"/>
      <c r="AJ34" s="94"/>
      <c r="AK34" s="98"/>
      <c r="AL34" s="98"/>
      <c r="AM34" s="98"/>
      <c r="AN34" s="98"/>
      <c r="AO34" s="98"/>
      <c r="AP34" s="98"/>
      <c r="AQ34" s="98"/>
    </row>
    <row r="35" spans="1:43" s="97" customFormat="1" ht="59.25" customHeight="1" x14ac:dyDescent="0.2">
      <c r="A35" s="325">
        <v>9</v>
      </c>
      <c r="B35" s="311" t="str">
        <f>+'01-Mapa de Riesgos'!O35</f>
        <v>Posibilidad de afectación reputacional  por baja calificación en el Índice de Gestión de Proyectos de Regalías - IGPR,   debido a una ejecución inadecuada de los proyectos financiados con Recursos del Sistema General de Regalías - SGR</v>
      </c>
      <c r="C35" s="92" t="s">
        <v>240</v>
      </c>
      <c r="D35" s="91">
        <f t="shared" si="0"/>
        <v>1</v>
      </c>
      <c r="E35" s="307">
        <f t="shared" ref="E35" si="99">ROUND(AVERAGEIF(D35:D37,"&gt;0"),0)</f>
        <v>1</v>
      </c>
      <c r="F35" s="307">
        <f t="shared" ref="F35" si="100">E35*0.6</f>
        <v>0.6</v>
      </c>
      <c r="G35" s="295" t="s">
        <v>564</v>
      </c>
      <c r="H35" s="307">
        <f t="shared" ref="H35" si="101">IF(C35="No_existen",5*$H$10,I35*$H$10)</f>
        <v>0.2</v>
      </c>
      <c r="I35" s="307">
        <f t="shared" ref="I35" si="102">ROUND(AVERAGEIF(J35:J37,"&gt;0"),0)</f>
        <v>4</v>
      </c>
      <c r="J35" s="151">
        <f t="shared" si="1"/>
        <v>4</v>
      </c>
      <c r="K35" s="147" t="s">
        <v>243</v>
      </c>
      <c r="L35" s="147"/>
      <c r="M35" s="307">
        <f t="shared" ref="M35" si="103">IF(C35="No_existen",5*$M$10,N35*$M$10)</f>
        <v>0.15</v>
      </c>
      <c r="N35" s="307">
        <f t="shared" ref="N35" si="104">ROUND(AVERAGEIF(O35:O37,"&gt;0"),0)</f>
        <v>1</v>
      </c>
      <c r="O35" s="151">
        <f t="shared" si="2"/>
        <v>1</v>
      </c>
      <c r="P35" s="296" t="s">
        <v>220</v>
      </c>
      <c r="Q35" s="279" t="s">
        <v>565</v>
      </c>
      <c r="R35" s="307">
        <f t="shared" ref="R35" si="105">IF(C35="No_existen",5*$R$10,S35*$R$10)</f>
        <v>0.1</v>
      </c>
      <c r="S35" s="307">
        <f t="shared" ref="S35" si="106">ROUND(AVERAGEIF(T35:T37,"&gt;0"),0)</f>
        <v>1</v>
      </c>
      <c r="T35" s="151">
        <f t="shared" si="3"/>
        <v>1</v>
      </c>
      <c r="U35" s="147" t="s">
        <v>217</v>
      </c>
      <c r="V35" s="147" t="s">
        <v>226</v>
      </c>
      <c r="W35" s="307">
        <f t="shared" ref="W35" si="107">IF(C35="No_existen",5*$W$10,X35*$W$10)</f>
        <v>0.1</v>
      </c>
      <c r="X35" s="307">
        <f t="shared" ref="X35" si="108">ROUND(AVERAGEIF(Y35:Y37,"&gt;0"),0)</f>
        <v>1</v>
      </c>
      <c r="Y35" s="151">
        <f t="shared" si="5"/>
        <v>1</v>
      </c>
      <c r="Z35" s="147" t="s">
        <v>395</v>
      </c>
      <c r="AA35" s="307">
        <f t="shared" ref="AA35" si="109">ROUND(AVERAGE(E35,I35,N35,S35,X35),0)</f>
        <v>2</v>
      </c>
      <c r="AB35" s="384" t="str">
        <f t="shared" ref="AB35" si="110">IF(AA35&lt;1.5,"FUERTE",IF(AND(AA35&gt;=1.5,AA35&lt;2.5),"ACEPTABLE",IF(AA35&gt;=5,"INEXISTENTE","DÉBIL")))</f>
        <v>ACEPTABLE</v>
      </c>
      <c r="AC35" s="306">
        <f>IF('01-Mapa de Riesgos'!T35=0,0,ROUND(('01-Mapa de Riesgos'!T35*AA35),0))</f>
        <v>6</v>
      </c>
      <c r="AD35" s="386" t="str">
        <f t="shared" ref="AD35" si="111">IF(AC35&gt;=36,"GRAVE", IF(AC35&lt;=10, "LEVE", "MODERADO"))</f>
        <v>LEVE</v>
      </c>
      <c r="AE35" s="394" t="s">
        <v>567</v>
      </c>
      <c r="AF35" s="327" t="s">
        <v>568</v>
      </c>
      <c r="AG35" s="147" t="s">
        <v>71</v>
      </c>
      <c r="AH35" s="147"/>
      <c r="AI35" s="93"/>
      <c r="AJ35" s="94"/>
      <c r="AK35" s="95"/>
      <c r="AL35" s="95"/>
      <c r="AM35" s="95"/>
      <c r="AN35" s="95"/>
      <c r="AO35" s="95"/>
      <c r="AP35" s="95"/>
      <c r="AQ35" s="95"/>
    </row>
    <row r="36" spans="1:43" s="97" customFormat="1" x14ac:dyDescent="0.2">
      <c r="A36" s="325"/>
      <c r="B36" s="312"/>
      <c r="C36" s="92"/>
      <c r="D36" s="91">
        <f t="shared" si="0"/>
        <v>0</v>
      </c>
      <c r="E36" s="307"/>
      <c r="F36" s="307"/>
      <c r="G36" s="147"/>
      <c r="H36" s="307"/>
      <c r="I36" s="307"/>
      <c r="J36" s="151">
        <f t="shared" si="1"/>
        <v>0</v>
      </c>
      <c r="K36" s="147"/>
      <c r="L36" s="147"/>
      <c r="M36" s="307"/>
      <c r="N36" s="307"/>
      <c r="O36" s="151">
        <f t="shared" si="2"/>
        <v>0</v>
      </c>
      <c r="P36" s="147"/>
      <c r="Q36" s="279"/>
      <c r="R36" s="307"/>
      <c r="S36" s="307"/>
      <c r="T36" s="151">
        <f t="shared" si="3"/>
        <v>0</v>
      </c>
      <c r="U36" s="147"/>
      <c r="V36" s="147"/>
      <c r="W36" s="307"/>
      <c r="X36" s="307"/>
      <c r="Y36" s="151">
        <f t="shared" si="5"/>
        <v>0</v>
      </c>
      <c r="Z36" s="147"/>
      <c r="AA36" s="307"/>
      <c r="AB36" s="384"/>
      <c r="AC36" s="306"/>
      <c r="AD36" s="386"/>
      <c r="AE36" s="327"/>
      <c r="AF36" s="327"/>
      <c r="AG36" s="147"/>
      <c r="AH36" s="147"/>
      <c r="AI36" s="93"/>
      <c r="AJ36" s="94"/>
      <c r="AK36" s="95"/>
      <c r="AL36" s="95"/>
      <c r="AM36" s="95"/>
      <c r="AN36" s="95"/>
      <c r="AO36" s="95"/>
      <c r="AP36" s="95"/>
      <c r="AQ36" s="95"/>
    </row>
    <row r="37" spans="1:43" s="97" customFormat="1" x14ac:dyDescent="0.2">
      <c r="A37" s="325"/>
      <c r="B37" s="313"/>
      <c r="C37" s="92"/>
      <c r="D37" s="91">
        <f t="shared" si="0"/>
        <v>0</v>
      </c>
      <c r="E37" s="307"/>
      <c r="F37" s="307"/>
      <c r="G37" s="147"/>
      <c r="H37" s="307"/>
      <c r="I37" s="307"/>
      <c r="J37" s="151">
        <f t="shared" si="1"/>
        <v>0</v>
      </c>
      <c r="K37" s="147"/>
      <c r="L37" s="147"/>
      <c r="M37" s="307"/>
      <c r="N37" s="307"/>
      <c r="O37" s="151">
        <f t="shared" si="2"/>
        <v>0</v>
      </c>
      <c r="P37" s="147"/>
      <c r="Q37" s="279"/>
      <c r="R37" s="307"/>
      <c r="S37" s="307"/>
      <c r="T37" s="151">
        <f t="shared" si="3"/>
        <v>0</v>
      </c>
      <c r="U37" s="147"/>
      <c r="V37" s="147"/>
      <c r="W37" s="307"/>
      <c r="X37" s="307"/>
      <c r="Y37" s="151">
        <f t="shared" si="5"/>
        <v>0</v>
      </c>
      <c r="Z37" s="147"/>
      <c r="AA37" s="307"/>
      <c r="AB37" s="384"/>
      <c r="AC37" s="306"/>
      <c r="AD37" s="386"/>
      <c r="AE37" s="327"/>
      <c r="AF37" s="327"/>
      <c r="AG37" s="147"/>
      <c r="AH37" s="147"/>
      <c r="AI37" s="93"/>
      <c r="AJ37" s="94"/>
      <c r="AK37" s="98"/>
      <c r="AL37" s="98"/>
      <c r="AM37" s="98"/>
      <c r="AN37" s="98"/>
      <c r="AO37" s="98"/>
      <c r="AP37" s="98"/>
      <c r="AQ37" s="95"/>
    </row>
    <row r="38" spans="1:43" s="97" customFormat="1" x14ac:dyDescent="0.2">
      <c r="A38" s="325">
        <v>10</v>
      </c>
      <c r="B38" s="311" t="str">
        <f>+'01-Mapa de Riesgos'!O38</f>
        <v xml:space="preserve">     </v>
      </c>
      <c r="C38" s="92"/>
      <c r="D38" s="91">
        <f t="shared" si="0"/>
        <v>0</v>
      </c>
      <c r="E38" s="307" t="e">
        <f t="shared" ref="E38" si="112">ROUND(AVERAGEIF(D38:D40,"&gt;0"),0)</f>
        <v>#DIV/0!</v>
      </c>
      <c r="F38" s="307" t="e">
        <f t="shared" ref="F38" si="113">E38*0.6</f>
        <v>#DIV/0!</v>
      </c>
      <c r="G38" s="147"/>
      <c r="H38" s="307" t="e">
        <f t="shared" ref="H38" si="114">IF(C38="No_existen",5*$H$10,I38*$H$10)</f>
        <v>#DIV/0!</v>
      </c>
      <c r="I38" s="307" t="e">
        <f t="shared" ref="I38" si="115">ROUND(AVERAGEIF(J38:J40,"&gt;0"),0)</f>
        <v>#DIV/0!</v>
      </c>
      <c r="J38" s="151">
        <f t="shared" si="1"/>
        <v>0</v>
      </c>
      <c r="K38" s="147"/>
      <c r="L38" s="147"/>
      <c r="M38" s="307" t="e">
        <f t="shared" ref="M38" si="116">IF(C38="No_existen",5*$M$10,N38*$M$10)</f>
        <v>#DIV/0!</v>
      </c>
      <c r="N38" s="307" t="e">
        <f t="shared" ref="N38" si="117">ROUND(AVERAGEIF(O38:O40,"&gt;0"),0)</f>
        <v>#DIV/0!</v>
      </c>
      <c r="O38" s="151">
        <f t="shared" si="2"/>
        <v>0</v>
      </c>
      <c r="P38" s="147"/>
      <c r="Q38" s="279"/>
      <c r="R38" s="307" t="e">
        <f t="shared" ref="R38" si="118">IF(C38="No_existen",5*$R$10,S38*$R$10)</f>
        <v>#DIV/0!</v>
      </c>
      <c r="S38" s="307" t="e">
        <f t="shared" ref="S38" si="119">ROUND(AVERAGEIF(T38:T40,"&gt;0"),0)</f>
        <v>#DIV/0!</v>
      </c>
      <c r="T38" s="151">
        <f t="shared" si="3"/>
        <v>0</v>
      </c>
      <c r="U38" s="147"/>
      <c r="V38" s="147"/>
      <c r="W38" s="307" t="e">
        <f t="shared" ref="W38" si="120">IF(C38="No_existen",5*$W$10,X38*$W$10)</f>
        <v>#DIV/0!</v>
      </c>
      <c r="X38" s="307" t="e">
        <f t="shared" ref="X38" si="121">ROUND(AVERAGEIF(Y38:Y40,"&gt;0"),0)</f>
        <v>#DIV/0!</v>
      </c>
      <c r="Y38" s="151">
        <f t="shared" si="5"/>
        <v>0</v>
      </c>
      <c r="Z38" s="147"/>
      <c r="AA38" s="307" t="e">
        <f t="shared" ref="AA38" si="122">ROUND(AVERAGE(E38,I38,N38,S38,X38),0)</f>
        <v>#DIV/0!</v>
      </c>
      <c r="AB38" s="384" t="e">
        <f t="shared" ref="AB38" si="123">IF(AA38&lt;1.5,"FUERTE",IF(AND(AA38&gt;=1.5,AA38&lt;2.5),"ACEPTABLE",IF(AA38&gt;=5,"INEXISTENTE","DÉBIL")))</f>
        <v>#DIV/0!</v>
      </c>
      <c r="AC38" s="306">
        <f>IF('01-Mapa de Riesgos'!T38=0,0,ROUND(('01-Mapa de Riesgos'!T38*AA38),0))</f>
        <v>0</v>
      </c>
      <c r="AD38" s="386" t="str">
        <f t="shared" ref="AD38" si="124">IF(AC38&gt;=36,"GRAVE", IF(AC38&lt;=10, "LEVE", "MODERADO"))</f>
        <v>LEVE</v>
      </c>
      <c r="AE38" s="327"/>
      <c r="AF38" s="401"/>
      <c r="AG38" s="147"/>
      <c r="AH38" s="147"/>
      <c r="AI38" s="93"/>
      <c r="AJ38" s="94"/>
      <c r="AK38" s="95"/>
      <c r="AL38" s="95"/>
      <c r="AM38" s="95"/>
      <c r="AN38" s="95"/>
      <c r="AO38" s="95"/>
      <c r="AP38" s="95"/>
      <c r="AQ38" s="95"/>
    </row>
    <row r="39" spans="1:43" s="97" customFormat="1" x14ac:dyDescent="0.2">
      <c r="A39" s="325"/>
      <c r="B39" s="312"/>
      <c r="C39" s="92"/>
      <c r="D39" s="91">
        <f t="shared" si="0"/>
        <v>0</v>
      </c>
      <c r="E39" s="307"/>
      <c r="F39" s="307"/>
      <c r="G39" s="147"/>
      <c r="H39" s="307"/>
      <c r="I39" s="307"/>
      <c r="J39" s="151">
        <f t="shared" si="1"/>
        <v>0</v>
      </c>
      <c r="K39" s="147"/>
      <c r="L39" s="147"/>
      <c r="M39" s="307"/>
      <c r="N39" s="307"/>
      <c r="O39" s="151">
        <f t="shared" si="2"/>
        <v>0</v>
      </c>
      <c r="P39" s="147"/>
      <c r="Q39" s="279"/>
      <c r="R39" s="307"/>
      <c r="S39" s="307"/>
      <c r="T39" s="151">
        <f t="shared" si="3"/>
        <v>0</v>
      </c>
      <c r="U39" s="147"/>
      <c r="V39" s="147"/>
      <c r="W39" s="307"/>
      <c r="X39" s="307"/>
      <c r="Y39" s="151">
        <f t="shared" si="5"/>
        <v>0</v>
      </c>
      <c r="Z39" s="147"/>
      <c r="AA39" s="307"/>
      <c r="AB39" s="384"/>
      <c r="AC39" s="306"/>
      <c r="AD39" s="386"/>
      <c r="AE39" s="327"/>
      <c r="AF39" s="401"/>
      <c r="AG39" s="147"/>
      <c r="AH39" s="147"/>
      <c r="AI39" s="93"/>
      <c r="AJ39" s="94"/>
      <c r="AK39" s="95"/>
      <c r="AL39" s="95"/>
      <c r="AM39" s="95"/>
      <c r="AN39" s="95"/>
      <c r="AO39" s="95"/>
      <c r="AP39" s="95"/>
      <c r="AQ39" s="95"/>
    </row>
    <row r="40" spans="1:43" s="97" customFormat="1" x14ac:dyDescent="0.2">
      <c r="A40" s="325"/>
      <c r="B40" s="313"/>
      <c r="C40" s="92"/>
      <c r="D40" s="91">
        <f t="shared" si="0"/>
        <v>0</v>
      </c>
      <c r="E40" s="307"/>
      <c r="F40" s="307"/>
      <c r="G40" s="147"/>
      <c r="H40" s="307"/>
      <c r="I40" s="307"/>
      <c r="J40" s="151">
        <f t="shared" si="1"/>
        <v>0</v>
      </c>
      <c r="K40" s="147"/>
      <c r="L40" s="147"/>
      <c r="M40" s="307"/>
      <c r="N40" s="307"/>
      <c r="O40" s="151">
        <f t="shared" si="2"/>
        <v>0</v>
      </c>
      <c r="P40" s="147"/>
      <c r="Q40" s="279"/>
      <c r="R40" s="307"/>
      <c r="S40" s="307"/>
      <c r="T40" s="151">
        <f t="shared" si="3"/>
        <v>0</v>
      </c>
      <c r="U40" s="147"/>
      <c r="V40" s="147"/>
      <c r="W40" s="307"/>
      <c r="X40" s="307"/>
      <c r="Y40" s="151">
        <f t="shared" si="5"/>
        <v>0</v>
      </c>
      <c r="Z40" s="147"/>
      <c r="AA40" s="307"/>
      <c r="AB40" s="384"/>
      <c r="AC40" s="306"/>
      <c r="AD40" s="386"/>
      <c r="AE40" s="327"/>
      <c r="AF40" s="401"/>
      <c r="AG40" s="147"/>
      <c r="AH40" s="147"/>
      <c r="AI40" s="93"/>
      <c r="AJ40" s="94"/>
      <c r="AK40" s="98"/>
      <c r="AL40" s="98"/>
      <c r="AM40" s="98"/>
      <c r="AN40" s="98"/>
      <c r="AO40" s="98"/>
      <c r="AP40" s="98"/>
      <c r="AQ40" s="95"/>
    </row>
    <row r="41" spans="1:43" s="97" customFormat="1" x14ac:dyDescent="0.2">
      <c r="A41" s="325">
        <v>11</v>
      </c>
      <c r="B41" s="311" t="str">
        <f>+'01-Mapa de Riesgos'!O41</f>
        <v xml:space="preserve">     </v>
      </c>
      <c r="C41" s="92"/>
      <c r="D41" s="91">
        <f t="shared" si="0"/>
        <v>0</v>
      </c>
      <c r="E41" s="307" t="e">
        <f t="shared" ref="E41" si="125">ROUND(AVERAGEIF(D41:D43,"&gt;0"),0)</f>
        <v>#DIV/0!</v>
      </c>
      <c r="F41" s="307" t="e">
        <f t="shared" ref="F41" si="126">E41*0.6</f>
        <v>#DIV/0!</v>
      </c>
      <c r="G41" s="147"/>
      <c r="H41" s="307" t="e">
        <f t="shared" ref="H41" si="127">IF(C41="No_existen",5*$H$10,I41*$H$10)</f>
        <v>#DIV/0!</v>
      </c>
      <c r="I41" s="307" t="e">
        <f t="shared" ref="I41" si="128">ROUND(AVERAGEIF(J41:J43,"&gt;0"),0)</f>
        <v>#DIV/0!</v>
      </c>
      <c r="J41" s="151">
        <f t="shared" si="1"/>
        <v>0</v>
      </c>
      <c r="K41" s="147"/>
      <c r="L41" s="147"/>
      <c r="M41" s="307" t="e">
        <f t="shared" ref="M41" si="129">IF(C41="No_existen",5*$M$10,N41*$M$10)</f>
        <v>#DIV/0!</v>
      </c>
      <c r="N41" s="307" t="e">
        <f t="shared" ref="N41" si="130">ROUND(AVERAGEIF(O41:O43,"&gt;0"),0)</f>
        <v>#DIV/0!</v>
      </c>
      <c r="O41" s="151">
        <f t="shared" si="2"/>
        <v>0</v>
      </c>
      <c r="P41" s="147"/>
      <c r="Q41" s="279"/>
      <c r="R41" s="307" t="e">
        <f t="shared" ref="R41" si="131">IF(C41="No_existen",5*$R$10,S41*$R$10)</f>
        <v>#DIV/0!</v>
      </c>
      <c r="S41" s="307" t="e">
        <f t="shared" ref="S41" si="132">ROUND(AVERAGEIF(T41:T43,"&gt;0"),0)</f>
        <v>#DIV/0!</v>
      </c>
      <c r="T41" s="151">
        <f t="shared" si="3"/>
        <v>0</v>
      </c>
      <c r="U41" s="147"/>
      <c r="V41" s="147"/>
      <c r="W41" s="307" t="e">
        <f t="shared" ref="W41" si="133">IF(C41="No_existen",5*$W$10,X41*$W$10)</f>
        <v>#DIV/0!</v>
      </c>
      <c r="X41" s="307" t="e">
        <f t="shared" ref="X41" si="134">ROUND(AVERAGEIF(Y41:Y43,"&gt;0"),0)</f>
        <v>#DIV/0!</v>
      </c>
      <c r="Y41" s="151">
        <f t="shared" si="5"/>
        <v>0</v>
      </c>
      <c r="Z41" s="147"/>
      <c r="AA41" s="307" t="e">
        <f t="shared" ref="AA41" si="135">ROUND(AVERAGE(E41,I41,N41,S41,X41),0)</f>
        <v>#DIV/0!</v>
      </c>
      <c r="AB41" s="384" t="e">
        <f t="shared" ref="AB41" si="136">IF(AA41&lt;1.5,"FUERTE",IF(AND(AA41&gt;=1.5,AA41&lt;2.5),"ACEPTABLE",IF(AA41&gt;=5,"INEXISTENTE","DÉBIL")))</f>
        <v>#DIV/0!</v>
      </c>
      <c r="AC41" s="306">
        <f>IF('01-Mapa de Riesgos'!T41=0,0,ROUND(('01-Mapa de Riesgos'!T41*AA41),0))</f>
        <v>0</v>
      </c>
      <c r="AD41" s="386" t="str">
        <f t="shared" ref="AD41" si="137">IF(AC41&gt;=36,"GRAVE", IF(AC41&lt;=10, "LEVE", "MODERADO"))</f>
        <v>LEVE</v>
      </c>
      <c r="AE41" s="327"/>
      <c r="AF41" s="401"/>
      <c r="AG41" s="147"/>
      <c r="AH41" s="147"/>
      <c r="AI41" s="93"/>
      <c r="AJ41" s="94"/>
      <c r="AK41" s="95"/>
      <c r="AL41" s="95"/>
      <c r="AM41" s="95"/>
      <c r="AN41" s="95"/>
      <c r="AO41" s="95"/>
      <c r="AP41" s="95"/>
      <c r="AQ41" s="95"/>
    </row>
    <row r="42" spans="1:43" s="97" customFormat="1" x14ac:dyDescent="0.2">
      <c r="A42" s="325"/>
      <c r="B42" s="312"/>
      <c r="C42" s="92"/>
      <c r="D42" s="91">
        <f t="shared" si="0"/>
        <v>0</v>
      </c>
      <c r="E42" s="307"/>
      <c r="F42" s="307"/>
      <c r="G42" s="147"/>
      <c r="H42" s="307"/>
      <c r="I42" s="307"/>
      <c r="J42" s="151">
        <f t="shared" si="1"/>
        <v>0</v>
      </c>
      <c r="K42" s="147"/>
      <c r="L42" s="147"/>
      <c r="M42" s="307"/>
      <c r="N42" s="307"/>
      <c r="O42" s="151">
        <f t="shared" si="2"/>
        <v>0</v>
      </c>
      <c r="P42" s="147"/>
      <c r="Q42" s="279"/>
      <c r="R42" s="307"/>
      <c r="S42" s="307"/>
      <c r="T42" s="151">
        <f t="shared" si="3"/>
        <v>0</v>
      </c>
      <c r="U42" s="147"/>
      <c r="V42" s="147"/>
      <c r="W42" s="307"/>
      <c r="X42" s="307"/>
      <c r="Y42" s="151">
        <f t="shared" si="5"/>
        <v>0</v>
      </c>
      <c r="Z42" s="147"/>
      <c r="AA42" s="307"/>
      <c r="AB42" s="384"/>
      <c r="AC42" s="306"/>
      <c r="AD42" s="386"/>
      <c r="AE42" s="327"/>
      <c r="AF42" s="401"/>
      <c r="AG42" s="147"/>
      <c r="AH42" s="147"/>
      <c r="AI42" s="93"/>
      <c r="AJ42" s="94"/>
      <c r="AK42" s="95"/>
      <c r="AL42" s="95"/>
      <c r="AM42" s="95"/>
      <c r="AN42" s="95"/>
      <c r="AO42" s="95"/>
      <c r="AP42" s="95"/>
      <c r="AQ42" s="95"/>
    </row>
    <row r="43" spans="1:43" s="97" customFormat="1" x14ac:dyDescent="0.2">
      <c r="A43" s="325"/>
      <c r="B43" s="313"/>
      <c r="C43" s="92"/>
      <c r="D43" s="91">
        <f t="shared" si="0"/>
        <v>0</v>
      </c>
      <c r="E43" s="307"/>
      <c r="F43" s="307"/>
      <c r="G43" s="147"/>
      <c r="H43" s="307"/>
      <c r="I43" s="307"/>
      <c r="J43" s="151">
        <f t="shared" si="1"/>
        <v>0</v>
      </c>
      <c r="K43" s="147"/>
      <c r="L43" s="147"/>
      <c r="M43" s="307"/>
      <c r="N43" s="307"/>
      <c r="O43" s="151">
        <f t="shared" si="2"/>
        <v>0</v>
      </c>
      <c r="P43" s="147"/>
      <c r="Q43" s="279"/>
      <c r="R43" s="307"/>
      <c r="S43" s="307"/>
      <c r="T43" s="151">
        <f t="shared" si="3"/>
        <v>0</v>
      </c>
      <c r="U43" s="147"/>
      <c r="V43" s="147"/>
      <c r="W43" s="307"/>
      <c r="X43" s="307"/>
      <c r="Y43" s="151">
        <f t="shared" si="5"/>
        <v>0</v>
      </c>
      <c r="Z43" s="147"/>
      <c r="AA43" s="307"/>
      <c r="AB43" s="384"/>
      <c r="AC43" s="306"/>
      <c r="AD43" s="386"/>
      <c r="AE43" s="327"/>
      <c r="AF43" s="401"/>
      <c r="AG43" s="147"/>
      <c r="AH43" s="147"/>
      <c r="AI43" s="93"/>
      <c r="AJ43" s="94"/>
      <c r="AK43" s="98"/>
      <c r="AL43" s="98"/>
      <c r="AM43" s="98"/>
      <c r="AN43" s="98"/>
      <c r="AO43" s="98"/>
      <c r="AP43" s="98"/>
      <c r="AQ43" s="95"/>
    </row>
    <row r="44" spans="1:43" s="97" customFormat="1" x14ac:dyDescent="0.2">
      <c r="A44" s="325">
        <v>12</v>
      </c>
      <c r="B44" s="311" t="str">
        <f>+'01-Mapa de Riesgos'!O44</f>
        <v xml:space="preserve">     </v>
      </c>
      <c r="C44" s="92"/>
      <c r="D44" s="91">
        <f t="shared" si="0"/>
        <v>0</v>
      </c>
      <c r="E44" s="307" t="e">
        <f t="shared" ref="E44" si="138">ROUND(AVERAGEIF(D44:D46,"&gt;0"),0)</f>
        <v>#DIV/0!</v>
      </c>
      <c r="F44" s="307" t="e">
        <f t="shared" ref="F44" si="139">E44*0.6</f>
        <v>#DIV/0!</v>
      </c>
      <c r="G44" s="147"/>
      <c r="H44" s="307" t="e">
        <f t="shared" ref="H44" si="140">IF(C44="No_existen",5*$H$10,I44*$H$10)</f>
        <v>#DIV/0!</v>
      </c>
      <c r="I44" s="307" t="e">
        <f t="shared" ref="I44" si="141">ROUND(AVERAGEIF(J44:J46,"&gt;0"),0)</f>
        <v>#DIV/0!</v>
      </c>
      <c r="J44" s="151">
        <f t="shared" si="1"/>
        <v>0</v>
      </c>
      <c r="K44" s="147"/>
      <c r="L44" s="147"/>
      <c r="M44" s="307" t="e">
        <f t="shared" ref="M44" si="142">IF(C44="No_existen",5*$M$10,N44*$M$10)</f>
        <v>#DIV/0!</v>
      </c>
      <c r="N44" s="307" t="e">
        <f t="shared" ref="N44" si="143">ROUND(AVERAGEIF(O44:O46,"&gt;0"),0)</f>
        <v>#DIV/0!</v>
      </c>
      <c r="O44" s="151">
        <f t="shared" si="2"/>
        <v>0</v>
      </c>
      <c r="P44" s="147"/>
      <c r="Q44" s="279"/>
      <c r="R44" s="307" t="e">
        <f t="shared" ref="R44" si="144">IF(C44="No_existen",5*$R$10,S44*$R$10)</f>
        <v>#DIV/0!</v>
      </c>
      <c r="S44" s="307" t="e">
        <f t="shared" ref="S44" si="145">ROUND(AVERAGEIF(T44:T46,"&gt;0"),0)</f>
        <v>#DIV/0!</v>
      </c>
      <c r="T44" s="151">
        <f t="shared" si="3"/>
        <v>0</v>
      </c>
      <c r="U44" s="147"/>
      <c r="V44" s="147"/>
      <c r="W44" s="307" t="e">
        <f t="shared" ref="W44" si="146">IF(C44="No_existen",5*$W$10,X44*$W$10)</f>
        <v>#DIV/0!</v>
      </c>
      <c r="X44" s="307" t="e">
        <f t="shared" ref="X44" si="147">ROUND(AVERAGEIF(Y44:Y46,"&gt;0"),0)</f>
        <v>#DIV/0!</v>
      </c>
      <c r="Y44" s="151">
        <f t="shared" si="5"/>
        <v>0</v>
      </c>
      <c r="Z44" s="147"/>
      <c r="AA44" s="307" t="e">
        <f t="shared" ref="AA44" si="148">ROUND(AVERAGE(E44,I44,N44,S44,X44),0)</f>
        <v>#DIV/0!</v>
      </c>
      <c r="AB44" s="384" t="e">
        <f t="shared" ref="AB44" si="149">IF(AA44&lt;1.5,"FUERTE",IF(AND(AA44&gt;=1.5,AA44&lt;2.5),"ACEPTABLE",IF(AA44&gt;=5,"INEXISTENTE","DÉBIL")))</f>
        <v>#DIV/0!</v>
      </c>
      <c r="AC44" s="306">
        <f>IF('01-Mapa de Riesgos'!T44=0,0,ROUND(('01-Mapa de Riesgos'!T44*AA44),0))</f>
        <v>0</v>
      </c>
      <c r="AD44" s="386" t="str">
        <f t="shared" ref="AD44" si="150">IF(AC44&gt;=36,"GRAVE", IF(AC44&lt;=10, "LEVE", "MODERADO"))</f>
        <v>LEVE</v>
      </c>
      <c r="AE44" s="327"/>
      <c r="AF44" s="401"/>
      <c r="AG44" s="147"/>
      <c r="AH44" s="147"/>
      <c r="AI44" s="93"/>
      <c r="AJ44" s="94"/>
      <c r="AK44" s="95"/>
      <c r="AL44" s="95"/>
      <c r="AM44" s="95"/>
      <c r="AN44" s="95"/>
      <c r="AO44" s="95"/>
      <c r="AP44" s="95"/>
      <c r="AQ44" s="95"/>
    </row>
    <row r="45" spans="1:43" s="97" customFormat="1" x14ac:dyDescent="0.2">
      <c r="A45" s="325"/>
      <c r="B45" s="312"/>
      <c r="C45" s="92"/>
      <c r="D45" s="91">
        <f t="shared" si="0"/>
        <v>0</v>
      </c>
      <c r="E45" s="307"/>
      <c r="F45" s="307"/>
      <c r="G45" s="147"/>
      <c r="H45" s="307"/>
      <c r="I45" s="307"/>
      <c r="J45" s="151">
        <f t="shared" si="1"/>
        <v>0</v>
      </c>
      <c r="K45" s="147"/>
      <c r="L45" s="147"/>
      <c r="M45" s="307"/>
      <c r="N45" s="307"/>
      <c r="O45" s="151">
        <f t="shared" si="2"/>
        <v>0</v>
      </c>
      <c r="P45" s="147"/>
      <c r="Q45" s="279"/>
      <c r="R45" s="307"/>
      <c r="S45" s="307"/>
      <c r="T45" s="151">
        <f t="shared" si="3"/>
        <v>0</v>
      </c>
      <c r="U45" s="147"/>
      <c r="V45" s="147"/>
      <c r="W45" s="307"/>
      <c r="X45" s="307"/>
      <c r="Y45" s="151">
        <f t="shared" si="5"/>
        <v>0</v>
      </c>
      <c r="Z45" s="147"/>
      <c r="AA45" s="307"/>
      <c r="AB45" s="384"/>
      <c r="AC45" s="306"/>
      <c r="AD45" s="386"/>
      <c r="AE45" s="327"/>
      <c r="AF45" s="401"/>
      <c r="AG45" s="147"/>
      <c r="AH45" s="147"/>
      <c r="AI45" s="93"/>
      <c r="AJ45" s="94"/>
      <c r="AK45" s="95"/>
      <c r="AL45" s="95"/>
      <c r="AM45" s="95"/>
      <c r="AN45" s="95"/>
      <c r="AO45" s="95"/>
      <c r="AP45" s="95"/>
      <c r="AQ45" s="95"/>
    </row>
    <row r="46" spans="1:43" s="97" customFormat="1" x14ac:dyDescent="0.2">
      <c r="A46" s="325"/>
      <c r="B46" s="313"/>
      <c r="C46" s="92"/>
      <c r="D46" s="91">
        <f t="shared" si="0"/>
        <v>0</v>
      </c>
      <c r="E46" s="307"/>
      <c r="F46" s="307"/>
      <c r="G46" s="147"/>
      <c r="H46" s="307"/>
      <c r="I46" s="307"/>
      <c r="J46" s="151">
        <f t="shared" si="1"/>
        <v>0</v>
      </c>
      <c r="K46" s="147"/>
      <c r="L46" s="147"/>
      <c r="M46" s="307"/>
      <c r="N46" s="307"/>
      <c r="O46" s="151">
        <f t="shared" si="2"/>
        <v>0</v>
      </c>
      <c r="P46" s="147"/>
      <c r="Q46" s="279"/>
      <c r="R46" s="307"/>
      <c r="S46" s="307"/>
      <c r="T46" s="151">
        <f t="shared" si="3"/>
        <v>0</v>
      </c>
      <c r="U46" s="147"/>
      <c r="V46" s="147"/>
      <c r="W46" s="307"/>
      <c r="X46" s="307"/>
      <c r="Y46" s="151">
        <f t="shared" si="5"/>
        <v>0</v>
      </c>
      <c r="Z46" s="147"/>
      <c r="AA46" s="307"/>
      <c r="AB46" s="384"/>
      <c r="AC46" s="306"/>
      <c r="AD46" s="386"/>
      <c r="AE46" s="327"/>
      <c r="AF46" s="401"/>
      <c r="AG46" s="147"/>
      <c r="AH46" s="147"/>
      <c r="AI46" s="93"/>
      <c r="AJ46" s="94"/>
      <c r="AK46" s="95"/>
      <c r="AL46" s="95"/>
      <c r="AM46" s="95"/>
      <c r="AN46" s="95"/>
      <c r="AO46" s="95"/>
      <c r="AP46" s="95"/>
      <c r="AQ46" s="95"/>
    </row>
    <row r="47" spans="1:43" s="97" customFormat="1" x14ac:dyDescent="0.2">
      <c r="A47" s="325">
        <v>13</v>
      </c>
      <c r="B47" s="311" t="str">
        <f>+'01-Mapa de Riesgos'!O47</f>
        <v xml:space="preserve">     </v>
      </c>
      <c r="C47" s="92"/>
      <c r="D47" s="91">
        <f t="shared" si="0"/>
        <v>0</v>
      </c>
      <c r="E47" s="307" t="e">
        <f t="shared" ref="E47" si="151">ROUND(AVERAGEIF(D47:D49,"&gt;0"),0)</f>
        <v>#DIV/0!</v>
      </c>
      <c r="F47" s="307" t="e">
        <f t="shared" ref="F47" si="152">E47*0.6</f>
        <v>#DIV/0!</v>
      </c>
      <c r="G47" s="147"/>
      <c r="H47" s="307" t="e">
        <f t="shared" ref="H47" si="153">IF(C47="No_existen",5*$H$10,I47*$H$10)</f>
        <v>#DIV/0!</v>
      </c>
      <c r="I47" s="307" t="e">
        <f t="shared" ref="I47" si="154">ROUND(AVERAGEIF(J47:J49,"&gt;0"),0)</f>
        <v>#DIV/0!</v>
      </c>
      <c r="J47" s="151">
        <f t="shared" si="1"/>
        <v>0</v>
      </c>
      <c r="K47" s="147"/>
      <c r="L47" s="147"/>
      <c r="M47" s="307" t="e">
        <f t="shared" ref="M47" si="155">IF(C47="No_existen",5*$M$10,N47*$M$10)</f>
        <v>#DIV/0!</v>
      </c>
      <c r="N47" s="307" t="e">
        <f t="shared" ref="N47" si="156">ROUND(AVERAGEIF(O47:O49,"&gt;0"),0)</f>
        <v>#DIV/0!</v>
      </c>
      <c r="O47" s="151">
        <f t="shared" si="2"/>
        <v>0</v>
      </c>
      <c r="P47" s="147"/>
      <c r="Q47" s="279"/>
      <c r="R47" s="307" t="e">
        <f t="shared" ref="R47" si="157">IF(C47="No_existen",5*$R$10,S47*$R$10)</f>
        <v>#DIV/0!</v>
      </c>
      <c r="S47" s="307" t="e">
        <f t="shared" ref="S47" si="158">ROUND(AVERAGEIF(T47:T49,"&gt;0"),0)</f>
        <v>#DIV/0!</v>
      </c>
      <c r="T47" s="151">
        <f t="shared" si="3"/>
        <v>0</v>
      </c>
      <c r="U47" s="147"/>
      <c r="V47" s="147"/>
      <c r="W47" s="307" t="e">
        <f t="shared" ref="W47" si="159">IF(C47="No_existen",5*$W$10,X47*$W$10)</f>
        <v>#DIV/0!</v>
      </c>
      <c r="X47" s="307" t="e">
        <f t="shared" ref="X47" si="160">ROUND(AVERAGEIF(Y47:Y49,"&gt;0"),0)</f>
        <v>#DIV/0!</v>
      </c>
      <c r="Y47" s="151">
        <f t="shared" si="5"/>
        <v>0</v>
      </c>
      <c r="Z47" s="147"/>
      <c r="AA47" s="307" t="e">
        <f t="shared" ref="AA47" si="161">ROUND(AVERAGE(E47,I47,N47,S47,X47),0)</f>
        <v>#DIV/0!</v>
      </c>
      <c r="AB47" s="384" t="e">
        <f t="shared" ref="AB47" si="162">IF(AA47&lt;1.5,"FUERTE",IF(AND(AA47&gt;=1.5,AA47&lt;2.5),"ACEPTABLE",IF(AA47&gt;=5,"INEXISTENTE","DÉBIL")))</f>
        <v>#DIV/0!</v>
      </c>
      <c r="AC47" s="306">
        <f>IF('01-Mapa de Riesgos'!T47=0,0,ROUND(('01-Mapa de Riesgos'!T47*AA47),0))</f>
        <v>0</v>
      </c>
      <c r="AD47" s="386" t="str">
        <f t="shared" ref="AD47" si="163">IF(AC47&gt;=36,"GRAVE", IF(AC47&lt;=10, "LEVE", "MODERADO"))</f>
        <v>LEVE</v>
      </c>
      <c r="AE47" s="327"/>
      <c r="AF47" s="401"/>
      <c r="AG47" s="147"/>
      <c r="AH47" s="147"/>
      <c r="AI47" s="93"/>
      <c r="AJ47" s="94"/>
      <c r="AK47" s="95"/>
      <c r="AL47" s="95"/>
      <c r="AM47" s="95"/>
      <c r="AN47" s="95"/>
      <c r="AO47" s="95"/>
      <c r="AP47" s="95"/>
      <c r="AQ47" s="95"/>
    </row>
    <row r="48" spans="1:43" s="97" customFormat="1" x14ac:dyDescent="0.2">
      <c r="A48" s="325"/>
      <c r="B48" s="312"/>
      <c r="C48" s="92"/>
      <c r="D48" s="91">
        <f t="shared" si="0"/>
        <v>0</v>
      </c>
      <c r="E48" s="307"/>
      <c r="F48" s="307"/>
      <c r="G48" s="147"/>
      <c r="H48" s="307"/>
      <c r="I48" s="307"/>
      <c r="J48" s="151">
        <f t="shared" si="1"/>
        <v>0</v>
      </c>
      <c r="K48" s="147"/>
      <c r="L48" s="147"/>
      <c r="M48" s="307"/>
      <c r="N48" s="307"/>
      <c r="O48" s="151">
        <f t="shared" si="2"/>
        <v>0</v>
      </c>
      <c r="P48" s="147"/>
      <c r="Q48" s="279"/>
      <c r="R48" s="307"/>
      <c r="S48" s="307"/>
      <c r="T48" s="151">
        <f t="shared" si="3"/>
        <v>0</v>
      </c>
      <c r="U48" s="147"/>
      <c r="V48" s="147"/>
      <c r="W48" s="307"/>
      <c r="X48" s="307"/>
      <c r="Y48" s="151">
        <f t="shared" si="5"/>
        <v>0</v>
      </c>
      <c r="Z48" s="147"/>
      <c r="AA48" s="307"/>
      <c r="AB48" s="384"/>
      <c r="AC48" s="306"/>
      <c r="AD48" s="386"/>
      <c r="AE48" s="327"/>
      <c r="AF48" s="401"/>
      <c r="AG48" s="147"/>
      <c r="AH48" s="147"/>
      <c r="AI48" s="93"/>
      <c r="AJ48" s="94"/>
      <c r="AK48" s="95"/>
      <c r="AL48" s="95"/>
      <c r="AM48" s="95"/>
      <c r="AN48" s="95"/>
      <c r="AO48" s="95"/>
      <c r="AP48" s="95"/>
      <c r="AQ48" s="95"/>
    </row>
    <row r="49" spans="1:43" s="97" customFormat="1" x14ac:dyDescent="0.2">
      <c r="A49" s="325"/>
      <c r="B49" s="313"/>
      <c r="C49" s="92"/>
      <c r="D49" s="91">
        <f t="shared" si="0"/>
        <v>0</v>
      </c>
      <c r="E49" s="307"/>
      <c r="F49" s="307"/>
      <c r="G49" s="147"/>
      <c r="H49" s="307"/>
      <c r="I49" s="307"/>
      <c r="J49" s="151">
        <f t="shared" si="1"/>
        <v>0</v>
      </c>
      <c r="K49" s="147"/>
      <c r="L49" s="147"/>
      <c r="M49" s="307"/>
      <c r="N49" s="307"/>
      <c r="O49" s="151">
        <f t="shared" si="2"/>
        <v>0</v>
      </c>
      <c r="P49" s="147"/>
      <c r="Q49" s="279"/>
      <c r="R49" s="307"/>
      <c r="S49" s="307"/>
      <c r="T49" s="151">
        <f t="shared" si="3"/>
        <v>0</v>
      </c>
      <c r="U49" s="147"/>
      <c r="V49" s="147"/>
      <c r="W49" s="307"/>
      <c r="X49" s="307"/>
      <c r="Y49" s="151">
        <f t="shared" si="5"/>
        <v>0</v>
      </c>
      <c r="Z49" s="147"/>
      <c r="AA49" s="307"/>
      <c r="AB49" s="384"/>
      <c r="AC49" s="306"/>
      <c r="AD49" s="386"/>
      <c r="AE49" s="327"/>
      <c r="AF49" s="401"/>
      <c r="AG49" s="147"/>
      <c r="AH49" s="147"/>
      <c r="AI49" s="93"/>
      <c r="AJ49" s="94"/>
      <c r="AK49" s="95"/>
      <c r="AL49" s="95"/>
      <c r="AM49" s="95"/>
      <c r="AN49" s="95"/>
      <c r="AO49" s="95"/>
      <c r="AP49" s="95"/>
      <c r="AQ49" s="95"/>
    </row>
    <row r="50" spans="1:43" s="97" customFormat="1" x14ac:dyDescent="0.2">
      <c r="A50" s="325">
        <v>14</v>
      </c>
      <c r="B50" s="311" t="str">
        <f>+'01-Mapa de Riesgos'!O50</f>
        <v xml:space="preserve">     </v>
      </c>
      <c r="C50" s="92"/>
      <c r="D50" s="91">
        <f t="shared" si="0"/>
        <v>0</v>
      </c>
      <c r="E50" s="307" t="e">
        <f t="shared" ref="E50" si="164">ROUND(AVERAGEIF(D50:D52,"&gt;0"),0)</f>
        <v>#DIV/0!</v>
      </c>
      <c r="F50" s="307" t="e">
        <f t="shared" ref="F50" si="165">E50*0.6</f>
        <v>#DIV/0!</v>
      </c>
      <c r="G50" s="147"/>
      <c r="H50" s="307" t="e">
        <f t="shared" ref="H50" si="166">IF(C50="No_existen",5*$H$10,I50*$H$10)</f>
        <v>#DIV/0!</v>
      </c>
      <c r="I50" s="307" t="e">
        <f t="shared" ref="I50:I86" si="167">ROUND(AVERAGEIF(J50:J52,"&gt;0"),0)</f>
        <v>#DIV/0!</v>
      </c>
      <c r="J50" s="151">
        <f t="shared" si="1"/>
        <v>0</v>
      </c>
      <c r="K50" s="147"/>
      <c r="L50" s="147"/>
      <c r="M50" s="307" t="e">
        <f t="shared" ref="M50" si="168">IF(C50="No_existen",5*$M$10,N50*$M$10)</f>
        <v>#DIV/0!</v>
      </c>
      <c r="N50" s="307" t="e">
        <f t="shared" ref="N50" si="169">ROUND(AVERAGEIF(O50:O52,"&gt;0"),0)</f>
        <v>#DIV/0!</v>
      </c>
      <c r="O50" s="151">
        <f t="shared" si="2"/>
        <v>0</v>
      </c>
      <c r="P50" s="147"/>
      <c r="Q50" s="279"/>
      <c r="R50" s="307" t="e">
        <f t="shared" ref="R50" si="170">IF(C50="No_existen",5*$R$10,S50*$R$10)</f>
        <v>#DIV/0!</v>
      </c>
      <c r="S50" s="307" t="e">
        <f t="shared" ref="S50" si="171">ROUND(AVERAGEIF(T50:T52,"&gt;0"),0)</f>
        <v>#DIV/0!</v>
      </c>
      <c r="T50" s="151">
        <f t="shared" si="3"/>
        <v>0</v>
      </c>
      <c r="U50" s="147"/>
      <c r="V50" s="147"/>
      <c r="W50" s="307" t="e">
        <f t="shared" ref="W50" si="172">IF(C50="No_existen",5*$W$10,X50*$W$10)</f>
        <v>#DIV/0!</v>
      </c>
      <c r="X50" s="307" t="e">
        <f t="shared" ref="X50" si="173">ROUND(AVERAGEIF(Y50:Y52,"&gt;0"),0)</f>
        <v>#DIV/0!</v>
      </c>
      <c r="Y50" s="151">
        <f t="shared" si="5"/>
        <v>0</v>
      </c>
      <c r="Z50" s="147"/>
      <c r="AA50" s="307" t="e">
        <f t="shared" ref="AA50" si="174">ROUND(AVERAGE(E50,I50,N50,S50,X50),0)</f>
        <v>#DIV/0!</v>
      </c>
      <c r="AB50" s="384" t="e">
        <f t="shared" ref="AB50" si="175">IF(AA50&lt;1.5,"FUERTE",IF(AND(AA50&gt;=1.5,AA50&lt;2.5),"ACEPTABLE",IF(AA50&gt;=5,"INEXISTENTE","DÉBIL")))</f>
        <v>#DIV/0!</v>
      </c>
      <c r="AC50" s="306">
        <f>IF('01-Mapa de Riesgos'!T50=0,0,ROUND(('01-Mapa de Riesgos'!T50*AA50),0))</f>
        <v>0</v>
      </c>
      <c r="AD50" s="386" t="str">
        <f t="shared" ref="AD50" si="176">IF(AC50&gt;=36,"GRAVE", IF(AC50&lt;=10, "LEVE", "MODERADO"))</f>
        <v>LEVE</v>
      </c>
      <c r="AE50" s="327"/>
      <c r="AF50" s="401"/>
      <c r="AG50" s="147"/>
      <c r="AH50" s="147"/>
      <c r="AI50" s="93"/>
      <c r="AJ50" s="94"/>
      <c r="AK50" s="95"/>
      <c r="AL50" s="95"/>
      <c r="AM50" s="95"/>
      <c r="AN50" s="95"/>
      <c r="AO50" s="95"/>
      <c r="AP50" s="95"/>
      <c r="AQ50" s="95"/>
    </row>
    <row r="51" spans="1:43" s="97" customFormat="1" x14ac:dyDescent="0.2">
      <c r="A51" s="325"/>
      <c r="B51" s="312"/>
      <c r="C51" s="92"/>
      <c r="D51" s="91">
        <f t="shared" si="0"/>
        <v>0</v>
      </c>
      <c r="E51" s="307"/>
      <c r="F51" s="307"/>
      <c r="G51" s="147"/>
      <c r="H51" s="307"/>
      <c r="I51" s="307"/>
      <c r="J51" s="151">
        <f t="shared" si="1"/>
        <v>0</v>
      </c>
      <c r="K51" s="147"/>
      <c r="L51" s="147"/>
      <c r="M51" s="307"/>
      <c r="N51" s="307"/>
      <c r="O51" s="151">
        <f t="shared" si="2"/>
        <v>0</v>
      </c>
      <c r="P51" s="147"/>
      <c r="Q51" s="279"/>
      <c r="R51" s="307"/>
      <c r="S51" s="307"/>
      <c r="T51" s="151">
        <f t="shared" si="3"/>
        <v>0</v>
      </c>
      <c r="U51" s="147"/>
      <c r="V51" s="147"/>
      <c r="W51" s="307"/>
      <c r="X51" s="307"/>
      <c r="Y51" s="151">
        <f t="shared" si="5"/>
        <v>0</v>
      </c>
      <c r="Z51" s="147"/>
      <c r="AA51" s="307"/>
      <c r="AB51" s="384"/>
      <c r="AC51" s="306"/>
      <c r="AD51" s="386"/>
      <c r="AE51" s="327"/>
      <c r="AF51" s="401"/>
      <c r="AG51" s="147"/>
      <c r="AH51" s="147"/>
      <c r="AI51" s="93"/>
      <c r="AJ51" s="94"/>
      <c r="AK51" s="95"/>
      <c r="AL51" s="95"/>
      <c r="AM51" s="95"/>
      <c r="AN51" s="95"/>
      <c r="AO51" s="95"/>
      <c r="AP51" s="95"/>
      <c r="AQ51" s="95"/>
    </row>
    <row r="52" spans="1:43" s="97" customFormat="1" x14ac:dyDescent="0.2">
      <c r="A52" s="325"/>
      <c r="B52" s="313"/>
      <c r="C52" s="92"/>
      <c r="D52" s="91">
        <f t="shared" si="0"/>
        <v>0</v>
      </c>
      <c r="E52" s="307"/>
      <c r="F52" s="307"/>
      <c r="G52" s="147"/>
      <c r="H52" s="307"/>
      <c r="I52" s="307"/>
      <c r="J52" s="151">
        <f t="shared" si="1"/>
        <v>0</v>
      </c>
      <c r="K52" s="147"/>
      <c r="L52" s="147"/>
      <c r="M52" s="307"/>
      <c r="N52" s="307"/>
      <c r="O52" s="151">
        <f t="shared" si="2"/>
        <v>0</v>
      </c>
      <c r="P52" s="147"/>
      <c r="Q52" s="279"/>
      <c r="R52" s="307"/>
      <c r="S52" s="307"/>
      <c r="T52" s="151">
        <f t="shared" si="3"/>
        <v>0</v>
      </c>
      <c r="U52" s="147"/>
      <c r="V52" s="147"/>
      <c r="W52" s="307"/>
      <c r="X52" s="307"/>
      <c r="Y52" s="151">
        <f t="shared" si="5"/>
        <v>0</v>
      </c>
      <c r="Z52" s="147"/>
      <c r="AA52" s="307"/>
      <c r="AB52" s="384"/>
      <c r="AC52" s="306"/>
      <c r="AD52" s="386"/>
      <c r="AE52" s="327"/>
      <c r="AF52" s="401"/>
      <c r="AG52" s="147"/>
      <c r="AH52" s="147"/>
      <c r="AI52" s="93"/>
      <c r="AJ52" s="94"/>
      <c r="AK52" s="95"/>
      <c r="AL52" s="95"/>
      <c r="AM52" s="95"/>
      <c r="AN52" s="95"/>
      <c r="AO52" s="95"/>
      <c r="AP52" s="95"/>
      <c r="AQ52" s="95"/>
    </row>
    <row r="53" spans="1:43" s="97" customFormat="1" x14ac:dyDescent="0.2">
      <c r="A53" s="325">
        <v>15</v>
      </c>
      <c r="B53" s="311" t="str">
        <f>+'01-Mapa de Riesgos'!O53</f>
        <v xml:space="preserve">     </v>
      </c>
      <c r="C53" s="92"/>
      <c r="D53" s="91">
        <f t="shared" si="0"/>
        <v>0</v>
      </c>
      <c r="E53" s="307" t="e">
        <f t="shared" ref="E53" si="177">ROUND(AVERAGEIF(D53:D55,"&gt;0"),0)</f>
        <v>#DIV/0!</v>
      </c>
      <c r="F53" s="307" t="e">
        <f t="shared" ref="F53" si="178">E53*0.6</f>
        <v>#DIV/0!</v>
      </c>
      <c r="G53" s="147"/>
      <c r="H53" s="307" t="e">
        <f t="shared" ref="H53" si="179">IF(C53="No_existen",5*$H$10,I53*$H$10)</f>
        <v>#DIV/0!</v>
      </c>
      <c r="I53" s="307" t="e">
        <f t="shared" ref="I53:I89" si="180">ROUND(AVERAGEIF(J53:J55,"&gt;0"),0)</f>
        <v>#DIV/0!</v>
      </c>
      <c r="J53" s="151">
        <f t="shared" si="1"/>
        <v>0</v>
      </c>
      <c r="K53" s="147"/>
      <c r="L53" s="147"/>
      <c r="M53" s="307" t="e">
        <f t="shared" ref="M53" si="181">IF(C53="No_existen",5*$M$10,N53*$M$10)</f>
        <v>#DIV/0!</v>
      </c>
      <c r="N53" s="307" t="e">
        <f t="shared" ref="N53" si="182">ROUND(AVERAGEIF(O53:O55,"&gt;0"),0)</f>
        <v>#DIV/0!</v>
      </c>
      <c r="O53" s="151">
        <f t="shared" si="2"/>
        <v>0</v>
      </c>
      <c r="P53" s="147"/>
      <c r="Q53" s="279"/>
      <c r="R53" s="307" t="e">
        <f t="shared" ref="R53" si="183">IF(C53="No_existen",5*$R$10,S53*$R$10)</f>
        <v>#DIV/0!</v>
      </c>
      <c r="S53" s="307" t="e">
        <f t="shared" ref="S53" si="184">ROUND(AVERAGEIF(T53:T55,"&gt;0"),0)</f>
        <v>#DIV/0!</v>
      </c>
      <c r="T53" s="151">
        <f t="shared" si="3"/>
        <v>0</v>
      </c>
      <c r="U53" s="147"/>
      <c r="V53" s="147"/>
      <c r="W53" s="307" t="e">
        <f t="shared" ref="W53" si="185">IF(C53="No_existen",5*$W$10,X53*$W$10)</f>
        <v>#DIV/0!</v>
      </c>
      <c r="X53" s="307" t="e">
        <f t="shared" ref="X53" si="186">ROUND(AVERAGEIF(Y53:Y55,"&gt;0"),0)</f>
        <v>#DIV/0!</v>
      </c>
      <c r="Y53" s="151">
        <f t="shared" si="5"/>
        <v>0</v>
      </c>
      <c r="Z53" s="147"/>
      <c r="AA53" s="307" t="e">
        <f t="shared" ref="AA53" si="187">ROUND(AVERAGE(E53,I53,N53,S53,X53),0)</f>
        <v>#DIV/0!</v>
      </c>
      <c r="AB53" s="384" t="e">
        <f t="shared" ref="AB53" si="188">IF(AA53&lt;1.5,"FUERTE",IF(AND(AA53&gt;=1.5,AA53&lt;2.5),"ACEPTABLE",IF(AA53&gt;=5,"INEXISTENTE","DÉBIL")))</f>
        <v>#DIV/0!</v>
      </c>
      <c r="AC53" s="306">
        <f>IF('01-Mapa de Riesgos'!T53=0,0,ROUND(('01-Mapa de Riesgos'!T53*AA53),0))</f>
        <v>0</v>
      </c>
      <c r="AD53" s="386" t="str">
        <f t="shared" ref="AD53" si="189">IF(AC53&gt;=36,"GRAVE", IF(AC53&lt;=10, "LEVE", "MODERADO"))</f>
        <v>LEVE</v>
      </c>
      <c r="AE53" s="327"/>
      <c r="AF53" s="401"/>
      <c r="AG53" s="147"/>
      <c r="AH53" s="147"/>
      <c r="AI53" s="93"/>
      <c r="AJ53" s="94"/>
      <c r="AK53" s="95"/>
      <c r="AL53" s="95"/>
      <c r="AM53" s="95"/>
      <c r="AN53" s="95"/>
      <c r="AO53" s="95"/>
      <c r="AP53" s="95"/>
      <c r="AQ53" s="95"/>
    </row>
    <row r="54" spans="1:43" s="97" customFormat="1" x14ac:dyDescent="0.2">
      <c r="A54" s="325"/>
      <c r="B54" s="312"/>
      <c r="C54" s="92"/>
      <c r="D54" s="91">
        <f t="shared" si="0"/>
        <v>0</v>
      </c>
      <c r="E54" s="307"/>
      <c r="F54" s="307"/>
      <c r="G54" s="147"/>
      <c r="H54" s="307"/>
      <c r="I54" s="307"/>
      <c r="J54" s="151">
        <f t="shared" si="1"/>
        <v>0</v>
      </c>
      <c r="K54" s="147"/>
      <c r="L54" s="147"/>
      <c r="M54" s="307"/>
      <c r="N54" s="307"/>
      <c r="O54" s="151">
        <f t="shared" si="2"/>
        <v>0</v>
      </c>
      <c r="P54" s="147"/>
      <c r="Q54" s="279"/>
      <c r="R54" s="307"/>
      <c r="S54" s="307"/>
      <c r="T54" s="151">
        <f t="shared" si="3"/>
        <v>0</v>
      </c>
      <c r="U54" s="147"/>
      <c r="V54" s="147"/>
      <c r="W54" s="307"/>
      <c r="X54" s="307"/>
      <c r="Y54" s="151">
        <f t="shared" si="5"/>
        <v>0</v>
      </c>
      <c r="Z54" s="147"/>
      <c r="AA54" s="307"/>
      <c r="AB54" s="384"/>
      <c r="AC54" s="306"/>
      <c r="AD54" s="386"/>
      <c r="AE54" s="327"/>
      <c r="AF54" s="401"/>
      <c r="AG54" s="147"/>
      <c r="AH54" s="147"/>
      <c r="AI54" s="93"/>
      <c r="AJ54" s="94"/>
      <c r="AK54" s="95"/>
      <c r="AL54" s="95"/>
      <c r="AM54" s="95"/>
      <c r="AN54" s="95"/>
      <c r="AO54" s="95"/>
      <c r="AP54" s="95"/>
      <c r="AQ54" s="95"/>
    </row>
    <row r="55" spans="1:43" s="97" customFormat="1" x14ac:dyDescent="0.2">
      <c r="A55" s="325"/>
      <c r="B55" s="313"/>
      <c r="C55" s="92"/>
      <c r="D55" s="91">
        <f t="shared" si="0"/>
        <v>0</v>
      </c>
      <c r="E55" s="307"/>
      <c r="F55" s="307"/>
      <c r="G55" s="147"/>
      <c r="H55" s="307"/>
      <c r="I55" s="307"/>
      <c r="J55" s="151">
        <f t="shared" si="1"/>
        <v>0</v>
      </c>
      <c r="K55" s="147"/>
      <c r="L55" s="147"/>
      <c r="M55" s="307"/>
      <c r="N55" s="307"/>
      <c r="O55" s="151">
        <f t="shared" si="2"/>
        <v>0</v>
      </c>
      <c r="P55" s="147"/>
      <c r="Q55" s="279"/>
      <c r="R55" s="307"/>
      <c r="S55" s="307"/>
      <c r="T55" s="151">
        <f t="shared" si="3"/>
        <v>0</v>
      </c>
      <c r="U55" s="147"/>
      <c r="V55" s="147"/>
      <c r="W55" s="307"/>
      <c r="X55" s="307"/>
      <c r="Y55" s="151">
        <f t="shared" si="5"/>
        <v>0</v>
      </c>
      <c r="Z55" s="147"/>
      <c r="AA55" s="307"/>
      <c r="AB55" s="384"/>
      <c r="AC55" s="306"/>
      <c r="AD55" s="386"/>
      <c r="AE55" s="327"/>
      <c r="AF55" s="401"/>
      <c r="AG55" s="147"/>
      <c r="AH55" s="147"/>
      <c r="AI55" s="93"/>
      <c r="AJ55" s="94"/>
      <c r="AK55" s="95"/>
      <c r="AL55" s="95"/>
      <c r="AM55" s="95"/>
      <c r="AN55" s="95"/>
      <c r="AO55" s="95"/>
      <c r="AP55" s="95"/>
      <c r="AQ55" s="95"/>
    </row>
    <row r="56" spans="1:43" s="97" customFormat="1" hidden="1" x14ac:dyDescent="0.2">
      <c r="A56" s="325">
        <v>16</v>
      </c>
      <c r="B56" s="321" t="e">
        <f>IF(#REF!="ALTO",5,IF(#REF!="MEDIO-ALTO",4,IF(#REF!="MEDIO",3,IF(#REF!="MEDIO-BAJO",2,IF(#REF!="BAJO",1,0)))))</f>
        <v>#REF!</v>
      </c>
      <c r="C56" s="92"/>
      <c r="D56" s="91">
        <f t="shared" si="0"/>
        <v>0</v>
      </c>
      <c r="E56" s="307" t="e">
        <f t="shared" ref="E56" si="190">ROUND(AVERAGEIF(D56:D58,"&gt;0"),0)</f>
        <v>#DIV/0!</v>
      </c>
      <c r="F56" s="307" t="e">
        <f t="shared" ref="F56" si="191">E56*0.6</f>
        <v>#DIV/0!</v>
      </c>
      <c r="G56" s="147"/>
      <c r="H56" s="307" t="e">
        <f t="shared" ref="H56" si="192">IF(C56="No_existen",5*$H$10,I56*$H$10)</f>
        <v>#DIV/0!</v>
      </c>
      <c r="I56" s="307" t="e">
        <f t="shared" ref="I56:I92" si="193">ROUND(AVERAGEIF(J56:J58,"&gt;0"),0)</f>
        <v>#DIV/0!</v>
      </c>
      <c r="J56" s="151" t="e">
        <f>IF(K56=$K$662,1,IF(K56=#REF!,2,IF(K56=$K$661,4,IF(C56="No_existen",5,0))))</f>
        <v>#REF!</v>
      </c>
      <c r="K56" s="147"/>
      <c r="L56" s="147"/>
      <c r="M56" s="307" t="e">
        <f t="shared" ref="M56" si="194">IF(C56="No_existen",5*$M$10,N56*$M$10)</f>
        <v>#DIV/0!</v>
      </c>
      <c r="N56" s="307" t="e">
        <f t="shared" ref="N56" si="195">ROUND(AVERAGEIF(O56:O58,"&gt;0"),0)</f>
        <v>#DIV/0!</v>
      </c>
      <c r="O56" s="151">
        <f t="shared" si="2"/>
        <v>0</v>
      </c>
      <c r="P56" s="147"/>
      <c r="Q56" s="279"/>
      <c r="R56" s="307" t="e">
        <f t="shared" ref="R56" si="196">IF(C56="No_existen",5*$R$10,S56*$R$10)</f>
        <v>#DIV/0!</v>
      </c>
      <c r="S56" s="307" t="e">
        <f t="shared" ref="S56" si="197">ROUND(AVERAGEIF(T56:T58,"&gt;0"),0)</f>
        <v>#DIV/0!</v>
      </c>
      <c r="T56" s="151">
        <f t="shared" si="3"/>
        <v>0</v>
      </c>
      <c r="U56" s="147"/>
      <c r="V56" s="147"/>
      <c r="W56" s="307" t="e">
        <f t="shared" ref="W56" si="198">IF(C56="No_existen",5*$W$10,X56*$W$10)</f>
        <v>#DIV/0!</v>
      </c>
      <c r="X56" s="307" t="e">
        <f t="shared" ref="X56" si="199">ROUND(AVERAGEIF(Y56:Y58,"&gt;0"),0)</f>
        <v>#DIV/0!</v>
      </c>
      <c r="Y56" s="151">
        <f t="shared" si="5"/>
        <v>0</v>
      </c>
      <c r="Z56" s="147"/>
      <c r="AA56" s="307" t="e">
        <f t="shared" ref="AA56" si="200">ROUND(AVERAGE(E56,I56,N56,S56,X56),0)</f>
        <v>#DIV/0!</v>
      </c>
      <c r="AB56" s="384" t="e">
        <f t="shared" ref="AB56" si="201">IF(AA56&lt;1.5,"FUERTE",IF(AND(AA56&gt;=1.5,AA56&lt;2.5),"ACEPTABLE",IF(AA56&gt;=5,"INEXISTENTE","DÉBIL")))</f>
        <v>#DIV/0!</v>
      </c>
      <c r="AC56" s="306" t="e">
        <f>IF(#REF!=0,0,ROUND((#REF!*AA56),0))</f>
        <v>#REF!</v>
      </c>
      <c r="AD56" s="386" t="e">
        <f t="shared" ref="AD56" si="202">IF(AC56&gt;=36,"GRAVE", IF(AC56&lt;=10, "LEVE", "MODERADO"))</f>
        <v>#REF!</v>
      </c>
      <c r="AE56" s="327"/>
      <c r="AF56" s="327"/>
      <c r="AG56" s="147"/>
      <c r="AH56" s="147"/>
      <c r="AI56" s="93"/>
      <c r="AJ56" s="94"/>
      <c r="AK56" s="95"/>
      <c r="AL56" s="95"/>
      <c r="AM56" s="95"/>
      <c r="AN56" s="95"/>
      <c r="AO56" s="95"/>
      <c r="AP56" s="95"/>
      <c r="AQ56" s="95"/>
    </row>
    <row r="57" spans="1:43" s="97" customFormat="1" hidden="1" x14ac:dyDescent="0.2">
      <c r="A57" s="325"/>
      <c r="B57" s="322"/>
      <c r="C57" s="92"/>
      <c r="D57" s="91">
        <f t="shared" si="0"/>
        <v>0</v>
      </c>
      <c r="E57" s="307"/>
      <c r="F57" s="307"/>
      <c r="G57" s="147"/>
      <c r="H57" s="307"/>
      <c r="I57" s="307"/>
      <c r="J57" s="151" t="e">
        <f>IF(K57=$K$662,1,IF(K57=#REF!,2,IF(K57=$K$661,4,IF(C57="No_existen",5,0))))</f>
        <v>#REF!</v>
      </c>
      <c r="K57" s="147"/>
      <c r="L57" s="147"/>
      <c r="M57" s="307"/>
      <c r="N57" s="307"/>
      <c r="O57" s="151">
        <f t="shared" si="2"/>
        <v>0</v>
      </c>
      <c r="P57" s="147"/>
      <c r="Q57" s="279"/>
      <c r="R57" s="307"/>
      <c r="S57" s="307"/>
      <c r="T57" s="151">
        <f t="shared" si="3"/>
        <v>0</v>
      </c>
      <c r="U57" s="147"/>
      <c r="V57" s="147"/>
      <c r="W57" s="307"/>
      <c r="X57" s="307"/>
      <c r="Y57" s="151">
        <f t="shared" si="5"/>
        <v>0</v>
      </c>
      <c r="Z57" s="147"/>
      <c r="AA57" s="307"/>
      <c r="AB57" s="384"/>
      <c r="AC57" s="306"/>
      <c r="AD57" s="386"/>
      <c r="AE57" s="327"/>
      <c r="AF57" s="327"/>
      <c r="AG57" s="147"/>
      <c r="AH57" s="147"/>
      <c r="AI57" s="93"/>
      <c r="AJ57" s="94"/>
      <c r="AK57" s="95"/>
      <c r="AL57" s="95"/>
      <c r="AM57" s="95"/>
      <c r="AN57" s="95"/>
      <c r="AO57" s="95"/>
      <c r="AP57" s="95"/>
      <c r="AQ57" s="95"/>
    </row>
    <row r="58" spans="1:43" s="97" customFormat="1" hidden="1" x14ac:dyDescent="0.2">
      <c r="A58" s="325"/>
      <c r="B58" s="324"/>
      <c r="C58" s="92"/>
      <c r="D58" s="91">
        <f t="shared" si="0"/>
        <v>0</v>
      </c>
      <c r="E58" s="307"/>
      <c r="F58" s="307"/>
      <c r="G58" s="147"/>
      <c r="H58" s="307"/>
      <c r="I58" s="307"/>
      <c r="J58" s="151" t="e">
        <f>IF(K58=$K$662,1,IF(K58=#REF!,2,IF(K58=$K$661,4,IF(C58="No_existen",5,0))))</f>
        <v>#REF!</v>
      </c>
      <c r="K58" s="147"/>
      <c r="L58" s="147"/>
      <c r="M58" s="307"/>
      <c r="N58" s="307"/>
      <c r="O58" s="151">
        <f t="shared" si="2"/>
        <v>0</v>
      </c>
      <c r="P58" s="147"/>
      <c r="Q58" s="279"/>
      <c r="R58" s="307"/>
      <c r="S58" s="307"/>
      <c r="T58" s="151">
        <f t="shared" si="3"/>
        <v>0</v>
      </c>
      <c r="U58" s="147"/>
      <c r="V58" s="147"/>
      <c r="W58" s="307"/>
      <c r="X58" s="307"/>
      <c r="Y58" s="151">
        <f t="shared" si="5"/>
        <v>0</v>
      </c>
      <c r="Z58" s="147"/>
      <c r="AA58" s="307"/>
      <c r="AB58" s="384"/>
      <c r="AC58" s="306"/>
      <c r="AD58" s="386"/>
      <c r="AE58" s="327"/>
      <c r="AF58" s="327"/>
      <c r="AG58" s="147"/>
      <c r="AH58" s="147"/>
      <c r="AI58" s="93"/>
      <c r="AJ58" s="94"/>
      <c r="AK58" s="95"/>
      <c r="AL58" s="95"/>
      <c r="AM58" s="95"/>
      <c r="AN58" s="95"/>
      <c r="AO58" s="95"/>
      <c r="AP58" s="95"/>
      <c r="AQ58" s="95"/>
    </row>
    <row r="59" spans="1:43" s="97" customFormat="1" hidden="1" x14ac:dyDescent="0.2">
      <c r="A59" s="325">
        <v>17</v>
      </c>
      <c r="B59" s="321" t="e">
        <f>IF(#REF!="ALTO",5,IF(#REF!="MEDIO-ALTO",4,IF(#REF!="MEDIO",3,IF(#REF!="MEDIO-BAJO",2,IF(#REF!="BAJO",1,0)))))</f>
        <v>#REF!</v>
      </c>
      <c r="C59" s="92"/>
      <c r="D59" s="91">
        <f t="shared" si="0"/>
        <v>0</v>
      </c>
      <c r="E59" s="307" t="e">
        <f t="shared" ref="E59" si="203">ROUND(AVERAGEIF(D59:D61,"&gt;0"),0)</f>
        <v>#DIV/0!</v>
      </c>
      <c r="F59" s="307" t="e">
        <f t="shared" ref="F59" si="204">E59*0.6</f>
        <v>#DIV/0!</v>
      </c>
      <c r="G59" s="147"/>
      <c r="H59" s="307" t="e">
        <f t="shared" ref="H59" si="205">IF(C59="No_existen",5*$H$10,I59*$H$10)</f>
        <v>#DIV/0!</v>
      </c>
      <c r="I59" s="307" t="e">
        <f t="shared" ref="I59:I95" si="206">ROUND(AVERAGEIF(J59:J61,"&gt;0"),0)</f>
        <v>#DIV/0!</v>
      </c>
      <c r="J59" s="151" t="e">
        <f>IF(K59=$K$662,1,IF(K59=#REF!,2,IF(K59=$K$661,4,IF(C59="No_existen",5,0))))</f>
        <v>#REF!</v>
      </c>
      <c r="K59" s="147"/>
      <c r="L59" s="147"/>
      <c r="M59" s="307" t="e">
        <f t="shared" ref="M59" si="207">IF(C59="No_existen",5*$M$10,N59*$M$10)</f>
        <v>#DIV/0!</v>
      </c>
      <c r="N59" s="307" t="e">
        <f t="shared" ref="N59" si="208">ROUND(AVERAGEIF(O59:O61,"&gt;0"),0)</f>
        <v>#DIV/0!</v>
      </c>
      <c r="O59" s="151">
        <f t="shared" si="2"/>
        <v>0</v>
      </c>
      <c r="P59" s="147"/>
      <c r="Q59" s="279"/>
      <c r="R59" s="307" t="e">
        <f t="shared" ref="R59" si="209">IF(C59="No_existen",5*$R$10,S59*$R$10)</f>
        <v>#DIV/0!</v>
      </c>
      <c r="S59" s="307" t="e">
        <f t="shared" ref="S59" si="210">ROUND(AVERAGEIF(T59:T61,"&gt;0"),0)</f>
        <v>#DIV/0!</v>
      </c>
      <c r="T59" s="151">
        <f t="shared" si="3"/>
        <v>0</v>
      </c>
      <c r="U59" s="147"/>
      <c r="V59" s="147"/>
      <c r="W59" s="307" t="e">
        <f t="shared" ref="W59" si="211">IF(C59="No_existen",5*$W$10,X59*$W$10)</f>
        <v>#DIV/0!</v>
      </c>
      <c r="X59" s="307" t="e">
        <f t="shared" ref="X59" si="212">ROUND(AVERAGEIF(Y59:Y61,"&gt;0"),0)</f>
        <v>#DIV/0!</v>
      </c>
      <c r="Y59" s="151">
        <f t="shared" si="5"/>
        <v>0</v>
      </c>
      <c r="Z59" s="147"/>
      <c r="AA59" s="307" t="e">
        <f t="shared" ref="AA59" si="213">ROUND(AVERAGE(E59,I59,N59,S59,X59),0)</f>
        <v>#DIV/0!</v>
      </c>
      <c r="AB59" s="384" t="e">
        <f t="shared" ref="AB59" si="214">IF(AA59&lt;1.5,"FUERTE",IF(AND(AA59&gt;=1.5,AA59&lt;2.5),"ACEPTABLE",IF(AA59&gt;=5,"INEXISTENTE","DÉBIL")))</f>
        <v>#DIV/0!</v>
      </c>
      <c r="AC59" s="306" t="e">
        <f>IF(#REF!=0,0,ROUND((#REF!*AA59),0))</f>
        <v>#REF!</v>
      </c>
      <c r="AD59" s="386" t="e">
        <f t="shared" ref="AD59" si="215">IF(AC59&gt;=36,"GRAVE", IF(AC59&lt;=10, "LEVE", "MODERADO"))</f>
        <v>#REF!</v>
      </c>
      <c r="AE59" s="327"/>
      <c r="AF59" s="327"/>
      <c r="AG59" s="147"/>
      <c r="AH59" s="147"/>
      <c r="AI59" s="93"/>
      <c r="AJ59" s="94"/>
      <c r="AK59" s="95"/>
      <c r="AL59" s="95"/>
      <c r="AM59" s="95"/>
      <c r="AN59" s="95"/>
      <c r="AO59" s="95"/>
      <c r="AP59" s="95"/>
      <c r="AQ59" s="95"/>
    </row>
    <row r="60" spans="1:43" s="97" customFormat="1" hidden="1" x14ac:dyDescent="0.2">
      <c r="A60" s="325"/>
      <c r="B60" s="322"/>
      <c r="C60" s="92"/>
      <c r="D60" s="91">
        <f t="shared" si="0"/>
        <v>0</v>
      </c>
      <c r="E60" s="307"/>
      <c r="F60" s="307"/>
      <c r="G60" s="147"/>
      <c r="H60" s="307"/>
      <c r="I60" s="307"/>
      <c r="J60" s="151" t="e">
        <f>IF(K60=$K$662,1,IF(K60=#REF!,2,IF(K60=$K$661,4,IF(C60="No_existen",5,0))))</f>
        <v>#REF!</v>
      </c>
      <c r="K60" s="147"/>
      <c r="L60" s="147"/>
      <c r="M60" s="307"/>
      <c r="N60" s="307"/>
      <c r="O60" s="151">
        <f t="shared" si="2"/>
        <v>0</v>
      </c>
      <c r="P60" s="147"/>
      <c r="Q60" s="279"/>
      <c r="R60" s="307"/>
      <c r="S60" s="307"/>
      <c r="T60" s="151">
        <f t="shared" si="3"/>
        <v>0</v>
      </c>
      <c r="U60" s="147"/>
      <c r="V60" s="147"/>
      <c r="W60" s="307"/>
      <c r="X60" s="307"/>
      <c r="Y60" s="151">
        <f t="shared" si="5"/>
        <v>0</v>
      </c>
      <c r="Z60" s="147"/>
      <c r="AA60" s="307"/>
      <c r="AB60" s="384"/>
      <c r="AC60" s="306"/>
      <c r="AD60" s="386"/>
      <c r="AE60" s="327"/>
      <c r="AF60" s="327"/>
      <c r="AG60" s="147"/>
      <c r="AH60" s="147"/>
      <c r="AI60" s="93"/>
      <c r="AJ60" s="94"/>
      <c r="AK60" s="95"/>
      <c r="AL60" s="95"/>
      <c r="AM60" s="95"/>
      <c r="AN60" s="95"/>
      <c r="AO60" s="95"/>
      <c r="AP60" s="95"/>
      <c r="AQ60" s="95"/>
    </row>
    <row r="61" spans="1:43" s="97" customFormat="1" hidden="1" x14ac:dyDescent="0.2">
      <c r="A61" s="325"/>
      <c r="B61" s="324"/>
      <c r="C61" s="92"/>
      <c r="D61" s="91">
        <f t="shared" si="0"/>
        <v>0</v>
      </c>
      <c r="E61" s="307"/>
      <c r="F61" s="307"/>
      <c r="G61" s="147"/>
      <c r="H61" s="307"/>
      <c r="I61" s="307"/>
      <c r="J61" s="151" t="e">
        <f>IF(K61=$K$662,1,IF(K61=#REF!,2,IF(K61=$K$661,4,IF(C61="No_existen",5,0))))</f>
        <v>#REF!</v>
      </c>
      <c r="K61" s="147"/>
      <c r="L61" s="147"/>
      <c r="M61" s="307"/>
      <c r="N61" s="307"/>
      <c r="O61" s="151">
        <f t="shared" si="2"/>
        <v>0</v>
      </c>
      <c r="P61" s="147"/>
      <c r="Q61" s="279"/>
      <c r="R61" s="307"/>
      <c r="S61" s="307"/>
      <c r="T61" s="151">
        <f t="shared" si="3"/>
        <v>0</v>
      </c>
      <c r="U61" s="147"/>
      <c r="V61" s="147"/>
      <c r="W61" s="307"/>
      <c r="X61" s="307"/>
      <c r="Y61" s="151">
        <f t="shared" si="5"/>
        <v>0</v>
      </c>
      <c r="Z61" s="147"/>
      <c r="AA61" s="307"/>
      <c r="AB61" s="384"/>
      <c r="AC61" s="306"/>
      <c r="AD61" s="386"/>
      <c r="AE61" s="327"/>
      <c r="AF61" s="327"/>
      <c r="AG61" s="147"/>
      <c r="AH61" s="147"/>
      <c r="AI61" s="93"/>
      <c r="AJ61" s="94"/>
      <c r="AK61" s="95"/>
      <c r="AL61" s="95"/>
      <c r="AM61" s="95"/>
      <c r="AN61" s="95"/>
      <c r="AO61" s="95"/>
      <c r="AP61" s="95"/>
      <c r="AQ61" s="95"/>
    </row>
    <row r="62" spans="1:43" s="97" customFormat="1" hidden="1" x14ac:dyDescent="0.2">
      <c r="A62" s="325">
        <v>18</v>
      </c>
      <c r="B62" s="321" t="e">
        <f>IF(#REF!="ALTO",5,IF(#REF!="MEDIO-ALTO",4,IF(#REF!="MEDIO",3,IF(#REF!="MEDIO-BAJO",2,IF(#REF!="BAJO",1,0)))))</f>
        <v>#REF!</v>
      </c>
      <c r="C62" s="92"/>
      <c r="D62" s="91">
        <f t="shared" si="0"/>
        <v>0</v>
      </c>
      <c r="E62" s="307" t="e">
        <f t="shared" ref="E62" si="216">ROUND(AVERAGEIF(D62:D64,"&gt;0"),0)</f>
        <v>#DIV/0!</v>
      </c>
      <c r="F62" s="307" t="e">
        <f t="shared" ref="F62" si="217">E62*0.6</f>
        <v>#DIV/0!</v>
      </c>
      <c r="G62" s="147"/>
      <c r="H62" s="307" t="e">
        <f t="shared" ref="H62" si="218">IF(C62="No_existen",5*$H$10,I62*$H$10)</f>
        <v>#DIV/0!</v>
      </c>
      <c r="I62" s="307" t="e">
        <f t="shared" ref="I62:I98" si="219">ROUND(AVERAGEIF(J62:J64,"&gt;0"),0)</f>
        <v>#DIV/0!</v>
      </c>
      <c r="J62" s="151" t="e">
        <f>IF(K62=$K$662,1,IF(K62=#REF!,2,IF(K62=$K$661,4,IF(C62="No_existen",5,0))))</f>
        <v>#REF!</v>
      </c>
      <c r="K62" s="147"/>
      <c r="L62" s="147"/>
      <c r="M62" s="307" t="e">
        <f t="shared" ref="M62" si="220">IF(C62="No_existen",5*$M$10,N62*$M$10)</f>
        <v>#DIV/0!</v>
      </c>
      <c r="N62" s="307" t="e">
        <f t="shared" ref="N62" si="221">ROUND(AVERAGEIF(O62:O64,"&gt;0"),0)</f>
        <v>#DIV/0!</v>
      </c>
      <c r="O62" s="151">
        <f t="shared" si="2"/>
        <v>0</v>
      </c>
      <c r="P62" s="147"/>
      <c r="Q62" s="279"/>
      <c r="R62" s="307" t="e">
        <f t="shared" ref="R62" si="222">IF(C62="No_existen",5*$R$10,S62*$R$10)</f>
        <v>#DIV/0!</v>
      </c>
      <c r="S62" s="307" t="e">
        <f t="shared" ref="S62" si="223">ROUND(AVERAGEIF(T62:T64,"&gt;0"),0)</f>
        <v>#DIV/0!</v>
      </c>
      <c r="T62" s="151">
        <f t="shared" si="3"/>
        <v>0</v>
      </c>
      <c r="U62" s="147"/>
      <c r="V62" s="147"/>
      <c r="W62" s="307" t="e">
        <f t="shared" ref="W62" si="224">IF(C62="No_existen",5*$W$10,X62*$W$10)</f>
        <v>#DIV/0!</v>
      </c>
      <c r="X62" s="307" t="e">
        <f t="shared" ref="X62" si="225">ROUND(AVERAGEIF(Y62:Y64,"&gt;0"),0)</f>
        <v>#DIV/0!</v>
      </c>
      <c r="Y62" s="151">
        <f t="shared" si="5"/>
        <v>0</v>
      </c>
      <c r="Z62" s="147"/>
      <c r="AA62" s="307" t="e">
        <f t="shared" ref="AA62" si="226">ROUND(AVERAGE(E62,I62,N62,S62,X62),0)</f>
        <v>#DIV/0!</v>
      </c>
      <c r="AB62" s="384" t="e">
        <f t="shared" ref="AB62" si="227">IF(AA62&lt;1.5,"FUERTE",IF(AND(AA62&gt;=1.5,AA62&lt;2.5),"ACEPTABLE",IF(AA62&gt;=5,"INEXISTENTE","DÉBIL")))</f>
        <v>#DIV/0!</v>
      </c>
      <c r="AC62" s="306" t="e">
        <f>IF(#REF!=0,0,ROUND((#REF!*AA62),0))</f>
        <v>#REF!</v>
      </c>
      <c r="AD62" s="386" t="e">
        <f t="shared" ref="AD62" si="228">IF(AC62&gt;=36,"GRAVE", IF(AC62&lt;=10, "LEVE", "MODERADO"))</f>
        <v>#REF!</v>
      </c>
      <c r="AE62" s="327"/>
      <c r="AF62" s="327"/>
      <c r="AG62" s="147"/>
      <c r="AH62" s="147"/>
      <c r="AI62" s="93"/>
      <c r="AJ62" s="94"/>
      <c r="AK62" s="95"/>
      <c r="AL62" s="95"/>
      <c r="AM62" s="95"/>
      <c r="AN62" s="95"/>
      <c r="AO62" s="95"/>
      <c r="AP62" s="95"/>
      <c r="AQ62" s="95"/>
    </row>
    <row r="63" spans="1:43" s="97" customFormat="1" hidden="1" x14ac:dyDescent="0.2">
      <c r="A63" s="325"/>
      <c r="B63" s="322"/>
      <c r="C63" s="92"/>
      <c r="D63" s="91">
        <f t="shared" si="0"/>
        <v>0</v>
      </c>
      <c r="E63" s="307"/>
      <c r="F63" s="307"/>
      <c r="G63" s="147"/>
      <c r="H63" s="307"/>
      <c r="I63" s="307"/>
      <c r="J63" s="151" t="e">
        <f>IF(K63=$K$662,1,IF(K63=#REF!,2,IF(K63=$K$661,4,IF(C63="No_existen",5,0))))</f>
        <v>#REF!</v>
      </c>
      <c r="K63" s="147"/>
      <c r="L63" s="147"/>
      <c r="M63" s="307"/>
      <c r="N63" s="307"/>
      <c r="O63" s="151">
        <f t="shared" si="2"/>
        <v>0</v>
      </c>
      <c r="P63" s="147"/>
      <c r="Q63" s="279"/>
      <c r="R63" s="307"/>
      <c r="S63" s="307"/>
      <c r="T63" s="151">
        <f t="shared" si="3"/>
        <v>0</v>
      </c>
      <c r="U63" s="147"/>
      <c r="V63" s="147"/>
      <c r="W63" s="307"/>
      <c r="X63" s="307"/>
      <c r="Y63" s="151">
        <f t="shared" si="5"/>
        <v>0</v>
      </c>
      <c r="Z63" s="147"/>
      <c r="AA63" s="307"/>
      <c r="AB63" s="384"/>
      <c r="AC63" s="306"/>
      <c r="AD63" s="386"/>
      <c r="AE63" s="327"/>
      <c r="AF63" s="327"/>
      <c r="AG63" s="147"/>
      <c r="AH63" s="147"/>
      <c r="AI63" s="93"/>
      <c r="AJ63" s="94"/>
      <c r="AK63" s="95"/>
      <c r="AL63" s="95"/>
      <c r="AM63" s="95"/>
      <c r="AN63" s="95"/>
      <c r="AO63" s="95"/>
      <c r="AP63" s="95"/>
      <c r="AQ63" s="95"/>
    </row>
    <row r="64" spans="1:43" s="97" customFormat="1" hidden="1" x14ac:dyDescent="0.2">
      <c r="A64" s="325"/>
      <c r="B64" s="324"/>
      <c r="C64" s="92"/>
      <c r="D64" s="91">
        <f t="shared" si="0"/>
        <v>0</v>
      </c>
      <c r="E64" s="307"/>
      <c r="F64" s="307"/>
      <c r="G64" s="147"/>
      <c r="H64" s="307"/>
      <c r="I64" s="307"/>
      <c r="J64" s="151" t="e">
        <f>IF(K64=$K$662,1,IF(K64=#REF!,2,IF(K64=$K$661,4,IF(C64="No_existen",5,0))))</f>
        <v>#REF!</v>
      </c>
      <c r="K64" s="147"/>
      <c r="L64" s="147"/>
      <c r="M64" s="307"/>
      <c r="N64" s="307"/>
      <c r="O64" s="151">
        <f t="shared" si="2"/>
        <v>0</v>
      </c>
      <c r="P64" s="147"/>
      <c r="Q64" s="279"/>
      <c r="R64" s="307"/>
      <c r="S64" s="307"/>
      <c r="T64" s="151">
        <f t="shared" si="3"/>
        <v>0</v>
      </c>
      <c r="U64" s="147"/>
      <c r="V64" s="147"/>
      <c r="W64" s="307"/>
      <c r="X64" s="307"/>
      <c r="Y64" s="151">
        <f t="shared" si="5"/>
        <v>0</v>
      </c>
      <c r="Z64" s="147"/>
      <c r="AA64" s="307"/>
      <c r="AB64" s="384"/>
      <c r="AC64" s="306"/>
      <c r="AD64" s="386"/>
      <c r="AE64" s="327"/>
      <c r="AF64" s="327"/>
      <c r="AG64" s="147"/>
      <c r="AH64" s="147"/>
      <c r="AI64" s="93"/>
      <c r="AJ64" s="94"/>
      <c r="AK64" s="95"/>
      <c r="AL64" s="95"/>
      <c r="AM64" s="95"/>
      <c r="AN64" s="95"/>
      <c r="AO64" s="95"/>
      <c r="AP64" s="95"/>
      <c r="AQ64" s="95"/>
    </row>
    <row r="65" spans="1:43" s="97" customFormat="1" hidden="1" x14ac:dyDescent="0.2">
      <c r="A65" s="325">
        <v>19</v>
      </c>
      <c r="B65" s="321" t="e">
        <f>IF(#REF!="ALTO",5,IF(#REF!="MEDIO-ALTO",4,IF(#REF!="MEDIO",3,IF(#REF!="MEDIO-BAJO",2,IF(#REF!="BAJO",1,0)))))</f>
        <v>#REF!</v>
      </c>
      <c r="C65" s="92"/>
      <c r="D65" s="91">
        <f t="shared" si="0"/>
        <v>0</v>
      </c>
      <c r="E65" s="307" t="e">
        <f t="shared" ref="E65" si="229">ROUND(AVERAGEIF(D65:D67,"&gt;0"),0)</f>
        <v>#DIV/0!</v>
      </c>
      <c r="F65" s="307" t="e">
        <f t="shared" ref="F65" si="230">E65*0.6</f>
        <v>#DIV/0!</v>
      </c>
      <c r="G65" s="147"/>
      <c r="H65" s="307" t="e">
        <f t="shared" ref="H65" si="231">IF(C65="No_existen",5*$H$10,I65*$H$10)</f>
        <v>#DIV/0!</v>
      </c>
      <c r="I65" s="307" t="e">
        <f t="shared" ref="I65:I101" si="232">ROUND(AVERAGEIF(J65:J67,"&gt;0"),0)</f>
        <v>#DIV/0!</v>
      </c>
      <c r="J65" s="151" t="e">
        <f>IF(K65=$K$662,1,IF(K65=#REF!,2,IF(K65=$K$661,4,IF(C65="No_existen",5,0))))</f>
        <v>#REF!</v>
      </c>
      <c r="K65" s="147"/>
      <c r="L65" s="147"/>
      <c r="M65" s="307" t="e">
        <f t="shared" ref="M65" si="233">IF(C65="No_existen",5*$M$10,N65*$M$10)</f>
        <v>#DIV/0!</v>
      </c>
      <c r="N65" s="307" t="e">
        <f t="shared" ref="N65" si="234">ROUND(AVERAGEIF(O65:O67,"&gt;0"),0)</f>
        <v>#DIV/0!</v>
      </c>
      <c r="O65" s="151">
        <f t="shared" si="2"/>
        <v>0</v>
      </c>
      <c r="P65" s="147"/>
      <c r="Q65" s="279"/>
      <c r="R65" s="307" t="e">
        <f t="shared" ref="R65" si="235">IF(C65="No_existen",5*$R$10,S65*$R$10)</f>
        <v>#DIV/0!</v>
      </c>
      <c r="S65" s="307" t="e">
        <f t="shared" ref="S65" si="236">ROUND(AVERAGEIF(T65:T67,"&gt;0"),0)</f>
        <v>#DIV/0!</v>
      </c>
      <c r="T65" s="151">
        <f t="shared" si="3"/>
        <v>0</v>
      </c>
      <c r="U65" s="147"/>
      <c r="V65" s="147"/>
      <c r="W65" s="307" t="e">
        <f t="shared" ref="W65" si="237">IF(C65="No_existen",5*$W$10,X65*$W$10)</f>
        <v>#DIV/0!</v>
      </c>
      <c r="X65" s="307" t="e">
        <f t="shared" ref="X65" si="238">ROUND(AVERAGEIF(Y65:Y67,"&gt;0"),0)</f>
        <v>#DIV/0!</v>
      </c>
      <c r="Y65" s="151">
        <f t="shared" si="5"/>
        <v>0</v>
      </c>
      <c r="Z65" s="147"/>
      <c r="AA65" s="307" t="e">
        <f t="shared" ref="AA65" si="239">ROUND(AVERAGE(E65,I65,N65,S65,X65),0)</f>
        <v>#DIV/0!</v>
      </c>
      <c r="AB65" s="384" t="e">
        <f t="shared" ref="AB65" si="240">IF(AA65&lt;1.5,"FUERTE",IF(AND(AA65&gt;=1.5,AA65&lt;2.5),"ACEPTABLE",IF(AA65&gt;=5,"INEXISTENTE","DÉBIL")))</f>
        <v>#DIV/0!</v>
      </c>
      <c r="AC65" s="306" t="e">
        <f>IF(#REF!=0,0,ROUND((#REF!*AA65),0))</f>
        <v>#REF!</v>
      </c>
      <c r="AD65" s="386" t="e">
        <f t="shared" ref="AD65" si="241">IF(AC65&gt;=36,"GRAVE", IF(AC65&lt;=10, "LEVE", "MODERADO"))</f>
        <v>#REF!</v>
      </c>
      <c r="AE65" s="327"/>
      <c r="AF65" s="327"/>
      <c r="AG65" s="147"/>
      <c r="AH65" s="147"/>
      <c r="AI65" s="93"/>
      <c r="AJ65" s="94"/>
      <c r="AK65" s="95"/>
      <c r="AL65" s="95"/>
      <c r="AM65" s="95"/>
      <c r="AN65" s="95"/>
      <c r="AO65" s="95"/>
      <c r="AP65" s="95"/>
      <c r="AQ65" s="95"/>
    </row>
    <row r="66" spans="1:43" s="97" customFormat="1" hidden="1" x14ac:dyDescent="0.2">
      <c r="A66" s="325"/>
      <c r="B66" s="322"/>
      <c r="C66" s="92"/>
      <c r="D66" s="91">
        <f t="shared" si="0"/>
        <v>0</v>
      </c>
      <c r="E66" s="307"/>
      <c r="F66" s="307"/>
      <c r="G66" s="147"/>
      <c r="H66" s="307"/>
      <c r="I66" s="307"/>
      <c r="J66" s="151" t="e">
        <f>IF(K66=$K$662,1,IF(K66=#REF!,2,IF(K66=$K$661,4,IF(C66="No_existen",5,0))))</f>
        <v>#REF!</v>
      </c>
      <c r="K66" s="147"/>
      <c r="L66" s="147"/>
      <c r="M66" s="307"/>
      <c r="N66" s="307"/>
      <c r="O66" s="151">
        <f t="shared" si="2"/>
        <v>0</v>
      </c>
      <c r="P66" s="147"/>
      <c r="Q66" s="279"/>
      <c r="R66" s="307"/>
      <c r="S66" s="307"/>
      <c r="T66" s="151">
        <f t="shared" si="3"/>
        <v>0</v>
      </c>
      <c r="U66" s="147"/>
      <c r="V66" s="147"/>
      <c r="W66" s="307"/>
      <c r="X66" s="307"/>
      <c r="Y66" s="151">
        <f t="shared" si="5"/>
        <v>0</v>
      </c>
      <c r="Z66" s="147"/>
      <c r="AA66" s="307"/>
      <c r="AB66" s="384"/>
      <c r="AC66" s="306"/>
      <c r="AD66" s="386"/>
      <c r="AE66" s="327"/>
      <c r="AF66" s="327"/>
      <c r="AG66" s="147"/>
      <c r="AH66" s="147"/>
      <c r="AI66" s="93"/>
      <c r="AJ66" s="94"/>
      <c r="AK66" s="95"/>
      <c r="AL66" s="95"/>
      <c r="AM66" s="95"/>
      <c r="AN66" s="95"/>
      <c r="AO66" s="95"/>
      <c r="AP66" s="95"/>
      <c r="AQ66" s="95"/>
    </row>
    <row r="67" spans="1:43" s="97" customFormat="1" hidden="1" x14ac:dyDescent="0.2">
      <c r="A67" s="325"/>
      <c r="B67" s="324"/>
      <c r="C67" s="92"/>
      <c r="D67" s="91">
        <f t="shared" si="0"/>
        <v>0</v>
      </c>
      <c r="E67" s="307"/>
      <c r="F67" s="307"/>
      <c r="G67" s="147"/>
      <c r="H67" s="307"/>
      <c r="I67" s="307"/>
      <c r="J67" s="151" t="e">
        <f>IF(K67=$K$662,1,IF(K67=#REF!,2,IF(K67=$K$661,4,IF(C67="No_existen",5,0))))</f>
        <v>#REF!</v>
      </c>
      <c r="K67" s="147"/>
      <c r="L67" s="147"/>
      <c r="M67" s="307"/>
      <c r="N67" s="307"/>
      <c r="O67" s="151">
        <f t="shared" si="2"/>
        <v>0</v>
      </c>
      <c r="P67" s="147"/>
      <c r="Q67" s="279"/>
      <c r="R67" s="307"/>
      <c r="S67" s="307"/>
      <c r="T67" s="151">
        <f t="shared" si="3"/>
        <v>0</v>
      </c>
      <c r="U67" s="147"/>
      <c r="V67" s="147"/>
      <c r="W67" s="307"/>
      <c r="X67" s="307"/>
      <c r="Y67" s="151">
        <f t="shared" si="5"/>
        <v>0</v>
      </c>
      <c r="Z67" s="147"/>
      <c r="AA67" s="307"/>
      <c r="AB67" s="384"/>
      <c r="AC67" s="306"/>
      <c r="AD67" s="386"/>
      <c r="AE67" s="327"/>
      <c r="AF67" s="327"/>
      <c r="AG67" s="147"/>
      <c r="AH67" s="147"/>
      <c r="AI67" s="93"/>
      <c r="AJ67" s="94"/>
      <c r="AK67" s="95"/>
      <c r="AL67" s="95"/>
      <c r="AM67" s="95"/>
      <c r="AN67" s="95"/>
      <c r="AO67" s="95"/>
      <c r="AP67" s="95"/>
      <c r="AQ67" s="95"/>
    </row>
    <row r="68" spans="1:43" s="97" customFormat="1" hidden="1" x14ac:dyDescent="0.2">
      <c r="A68" s="325">
        <v>20</v>
      </c>
      <c r="B68" s="321" t="e">
        <f>IF(#REF!="ALTO",5,IF(#REF!="MEDIO-ALTO",4,IF(#REF!="MEDIO",3,IF(#REF!="MEDIO-BAJO",2,IF(#REF!="BAJO",1,0)))))</f>
        <v>#REF!</v>
      </c>
      <c r="C68" s="92"/>
      <c r="D68" s="91">
        <f t="shared" si="0"/>
        <v>0</v>
      </c>
      <c r="E68" s="307" t="e">
        <f t="shared" ref="E68" si="242">ROUND(AVERAGEIF(D68:D70,"&gt;0"),0)</f>
        <v>#DIV/0!</v>
      </c>
      <c r="F68" s="307" t="e">
        <f t="shared" ref="F68" si="243">E68*0.6</f>
        <v>#DIV/0!</v>
      </c>
      <c r="G68" s="147"/>
      <c r="H68" s="307" t="e">
        <f t="shared" ref="H68" si="244">IF(C68="No_existen",5*$H$10,I68*$H$10)</f>
        <v>#DIV/0!</v>
      </c>
      <c r="I68" s="307" t="e">
        <f t="shared" ref="I68:I104" si="245">ROUND(AVERAGEIF(J68:J70,"&gt;0"),0)</f>
        <v>#DIV/0!</v>
      </c>
      <c r="J68" s="151" t="e">
        <f>IF(K68=$K$662,1,IF(K68=#REF!,2,IF(K68=$K$661,4,IF(C68="No_existen",5,0))))</f>
        <v>#REF!</v>
      </c>
      <c r="K68" s="147"/>
      <c r="L68" s="147"/>
      <c r="M68" s="307" t="e">
        <f t="shared" ref="M68" si="246">IF(C68="No_existen",5*$M$10,N68*$M$10)</f>
        <v>#DIV/0!</v>
      </c>
      <c r="N68" s="307" t="e">
        <f t="shared" ref="N68" si="247">ROUND(AVERAGEIF(O68:O70,"&gt;0"),0)</f>
        <v>#DIV/0!</v>
      </c>
      <c r="O68" s="151">
        <f t="shared" si="2"/>
        <v>0</v>
      </c>
      <c r="P68" s="147"/>
      <c r="Q68" s="279"/>
      <c r="R68" s="307" t="e">
        <f t="shared" ref="R68" si="248">IF(C68="No_existen",5*$R$10,S68*$R$10)</f>
        <v>#DIV/0!</v>
      </c>
      <c r="S68" s="307" t="e">
        <f t="shared" ref="S68" si="249">ROUND(AVERAGEIF(T68:T70,"&gt;0"),0)</f>
        <v>#DIV/0!</v>
      </c>
      <c r="T68" s="151">
        <f t="shared" si="3"/>
        <v>0</v>
      </c>
      <c r="U68" s="147"/>
      <c r="V68" s="147"/>
      <c r="W68" s="307" t="e">
        <f t="shared" ref="W68" si="250">IF(C68="No_existen",5*$W$10,X68*$W$10)</f>
        <v>#DIV/0!</v>
      </c>
      <c r="X68" s="307" t="e">
        <f t="shared" ref="X68" si="251">ROUND(AVERAGEIF(Y68:Y70,"&gt;0"),0)</f>
        <v>#DIV/0!</v>
      </c>
      <c r="Y68" s="151">
        <f t="shared" si="5"/>
        <v>0</v>
      </c>
      <c r="Z68" s="147"/>
      <c r="AA68" s="307" t="e">
        <f t="shared" ref="AA68" si="252">ROUND(AVERAGE(E68,I68,N68,S68,X68),0)</f>
        <v>#DIV/0!</v>
      </c>
      <c r="AB68" s="384" t="e">
        <f t="shared" ref="AB68" si="253">IF(AA68&lt;1.5,"FUERTE",IF(AND(AA68&gt;=1.5,AA68&lt;2.5),"ACEPTABLE",IF(AA68&gt;=5,"INEXISTENTE","DÉBIL")))</f>
        <v>#DIV/0!</v>
      </c>
      <c r="AC68" s="306" t="e">
        <f>IF(#REF!=0,0,ROUND((#REF!*AA68),0))</f>
        <v>#REF!</v>
      </c>
      <c r="AD68" s="386" t="e">
        <f t="shared" ref="AD68" si="254">IF(AC68&gt;=36,"GRAVE", IF(AC68&lt;=10, "LEVE", "MODERADO"))</f>
        <v>#REF!</v>
      </c>
      <c r="AE68" s="327"/>
      <c r="AF68" s="327"/>
      <c r="AG68" s="147"/>
      <c r="AH68" s="147"/>
      <c r="AI68" s="93"/>
      <c r="AJ68" s="94"/>
      <c r="AK68" s="95"/>
      <c r="AL68" s="95"/>
      <c r="AM68" s="95"/>
      <c r="AN68" s="95"/>
      <c r="AO68" s="95"/>
      <c r="AP68" s="95"/>
      <c r="AQ68" s="95"/>
    </row>
    <row r="69" spans="1:43" s="97" customFormat="1" hidden="1" x14ac:dyDescent="0.2">
      <c r="A69" s="325"/>
      <c r="B69" s="322"/>
      <c r="C69" s="92"/>
      <c r="D69" s="91">
        <f t="shared" si="0"/>
        <v>0</v>
      </c>
      <c r="E69" s="307"/>
      <c r="F69" s="307"/>
      <c r="G69" s="147"/>
      <c r="H69" s="307"/>
      <c r="I69" s="307"/>
      <c r="J69" s="151" t="e">
        <f>IF(K69=$K$662,1,IF(K69=#REF!,2,IF(K69=$K$661,4,IF(C69="No_existen",5,0))))</f>
        <v>#REF!</v>
      </c>
      <c r="K69" s="147"/>
      <c r="L69" s="147"/>
      <c r="M69" s="307"/>
      <c r="N69" s="307"/>
      <c r="O69" s="151">
        <f t="shared" si="2"/>
        <v>0</v>
      </c>
      <c r="P69" s="147"/>
      <c r="Q69" s="279"/>
      <c r="R69" s="307"/>
      <c r="S69" s="307"/>
      <c r="T69" s="151">
        <f t="shared" si="3"/>
        <v>0</v>
      </c>
      <c r="U69" s="147"/>
      <c r="V69" s="147"/>
      <c r="W69" s="307"/>
      <c r="X69" s="307"/>
      <c r="Y69" s="151">
        <f t="shared" si="5"/>
        <v>0</v>
      </c>
      <c r="Z69" s="147"/>
      <c r="AA69" s="307"/>
      <c r="AB69" s="384"/>
      <c r="AC69" s="306"/>
      <c r="AD69" s="386"/>
      <c r="AE69" s="327"/>
      <c r="AF69" s="327"/>
      <c r="AG69" s="147"/>
      <c r="AH69" s="147"/>
      <c r="AI69" s="93"/>
      <c r="AJ69" s="94"/>
      <c r="AK69" s="95"/>
      <c r="AL69" s="95"/>
      <c r="AM69" s="95"/>
      <c r="AN69" s="95"/>
      <c r="AO69" s="95"/>
      <c r="AP69" s="95"/>
      <c r="AQ69" s="95"/>
    </row>
    <row r="70" spans="1:43" s="97" customFormat="1" hidden="1" x14ac:dyDescent="0.2">
      <c r="A70" s="325"/>
      <c r="B70" s="324"/>
      <c r="C70" s="92"/>
      <c r="D70" s="91">
        <f t="shared" si="0"/>
        <v>0</v>
      </c>
      <c r="E70" s="307"/>
      <c r="F70" s="307"/>
      <c r="G70" s="147"/>
      <c r="H70" s="307"/>
      <c r="I70" s="307"/>
      <c r="J70" s="151" t="e">
        <f>IF(K70=$K$662,1,IF(K70=#REF!,2,IF(K70=$K$661,4,IF(C70="No_existen",5,0))))</f>
        <v>#REF!</v>
      </c>
      <c r="K70" s="147"/>
      <c r="L70" s="147"/>
      <c r="M70" s="307"/>
      <c r="N70" s="307"/>
      <c r="O70" s="151">
        <f t="shared" si="2"/>
        <v>0</v>
      </c>
      <c r="P70" s="147"/>
      <c r="Q70" s="279"/>
      <c r="R70" s="307"/>
      <c r="S70" s="307"/>
      <c r="T70" s="151">
        <f t="shared" si="3"/>
        <v>0</v>
      </c>
      <c r="U70" s="147"/>
      <c r="V70" s="147"/>
      <c r="W70" s="307"/>
      <c r="X70" s="307"/>
      <c r="Y70" s="151">
        <f t="shared" si="5"/>
        <v>0</v>
      </c>
      <c r="Z70" s="147"/>
      <c r="AA70" s="307"/>
      <c r="AB70" s="384"/>
      <c r="AC70" s="306"/>
      <c r="AD70" s="386"/>
      <c r="AE70" s="327"/>
      <c r="AF70" s="327"/>
      <c r="AG70" s="147"/>
      <c r="AH70" s="147"/>
      <c r="AI70" s="93"/>
      <c r="AJ70" s="94"/>
      <c r="AK70" s="95"/>
      <c r="AL70" s="95"/>
      <c r="AM70" s="95"/>
      <c r="AN70" s="95"/>
      <c r="AO70" s="95"/>
      <c r="AP70" s="95"/>
      <c r="AQ70" s="95"/>
    </row>
    <row r="71" spans="1:43" s="97" customFormat="1" hidden="1" x14ac:dyDescent="0.2">
      <c r="A71" s="325">
        <v>21</v>
      </c>
      <c r="B71" s="321" t="e">
        <f>IF(#REF!="ALTO",5,IF(#REF!="MEDIO-ALTO",4,IF(#REF!="MEDIO",3,IF(#REF!="MEDIO-BAJO",2,IF(#REF!="BAJO",1,0)))))</f>
        <v>#REF!</v>
      </c>
      <c r="C71" s="92"/>
      <c r="D71" s="91">
        <f t="shared" si="0"/>
        <v>0</v>
      </c>
      <c r="E71" s="307" t="e">
        <f t="shared" ref="E71" si="255">ROUND(AVERAGEIF(D71:D73,"&gt;0"),0)</f>
        <v>#DIV/0!</v>
      </c>
      <c r="F71" s="307" t="e">
        <f t="shared" ref="F71" si="256">E71*0.6</f>
        <v>#DIV/0!</v>
      </c>
      <c r="G71" s="147"/>
      <c r="H71" s="307" t="e">
        <f t="shared" ref="H71" si="257">IF(C71="No_existen",5*$H$10,I71*$H$10)</f>
        <v>#DIV/0!</v>
      </c>
      <c r="I71" s="307" t="e">
        <f t="shared" ref="I71:I107" si="258">ROUND(AVERAGEIF(J71:J73,"&gt;0"),0)</f>
        <v>#DIV/0!</v>
      </c>
      <c r="J71" s="151" t="e">
        <f>IF(K71=$K$662,1,IF(K71=#REF!,2,IF(K71=$K$661,4,IF(C71="No_existen",5,0))))</f>
        <v>#REF!</v>
      </c>
      <c r="K71" s="147"/>
      <c r="L71" s="147"/>
      <c r="M71" s="307" t="e">
        <f t="shared" ref="M71" si="259">IF(C71="No_existen",5*$M$10,N71*$M$10)</f>
        <v>#DIV/0!</v>
      </c>
      <c r="N71" s="307" t="e">
        <f t="shared" ref="N71" si="260">ROUND(AVERAGEIF(O71:O73,"&gt;0"),0)</f>
        <v>#DIV/0!</v>
      </c>
      <c r="O71" s="151">
        <f t="shared" si="2"/>
        <v>0</v>
      </c>
      <c r="P71" s="147"/>
      <c r="Q71" s="279"/>
      <c r="R71" s="307" t="e">
        <f t="shared" ref="R71" si="261">IF(C71="No_existen",5*$R$10,S71*$R$10)</f>
        <v>#DIV/0!</v>
      </c>
      <c r="S71" s="307" t="e">
        <f t="shared" ref="S71" si="262">ROUND(AVERAGEIF(T71:T73,"&gt;0"),0)</f>
        <v>#DIV/0!</v>
      </c>
      <c r="T71" s="151">
        <f t="shared" si="3"/>
        <v>0</v>
      </c>
      <c r="U71" s="147"/>
      <c r="V71" s="147"/>
      <c r="W71" s="307" t="e">
        <f t="shared" ref="W71" si="263">IF(C71="No_existen",5*$W$10,X71*$W$10)</f>
        <v>#DIV/0!</v>
      </c>
      <c r="X71" s="307" t="e">
        <f t="shared" ref="X71" si="264">ROUND(AVERAGEIF(Y71:Y73,"&gt;0"),0)</f>
        <v>#DIV/0!</v>
      </c>
      <c r="Y71" s="151">
        <f t="shared" si="5"/>
        <v>0</v>
      </c>
      <c r="Z71" s="147"/>
      <c r="AA71" s="307" t="e">
        <f t="shared" ref="AA71" si="265">ROUND(AVERAGE(E71,I71,N71,S71,X71),0)</f>
        <v>#DIV/0!</v>
      </c>
      <c r="AB71" s="384" t="e">
        <f t="shared" ref="AB71" si="266">IF(AA71&lt;1.5,"FUERTE",IF(AND(AA71&gt;=1.5,AA71&lt;2.5),"ACEPTABLE",IF(AA71&gt;=5,"INEXISTENTE","DÉBIL")))</f>
        <v>#DIV/0!</v>
      </c>
      <c r="AC71" s="306" t="e">
        <f>IF(#REF!=0,0,ROUND((#REF!*AA71),0))</f>
        <v>#REF!</v>
      </c>
      <c r="AD71" s="386" t="e">
        <f t="shared" ref="AD71" si="267">IF(AC71&gt;=36,"GRAVE", IF(AC71&lt;=10, "LEVE", "MODERADO"))</f>
        <v>#REF!</v>
      </c>
      <c r="AE71" s="327"/>
      <c r="AF71" s="327"/>
      <c r="AG71" s="147"/>
      <c r="AH71" s="147"/>
      <c r="AI71" s="93"/>
      <c r="AJ71" s="94"/>
      <c r="AK71" s="95"/>
      <c r="AL71" s="95"/>
      <c r="AM71" s="95"/>
      <c r="AN71" s="95"/>
      <c r="AO71" s="95"/>
      <c r="AP71" s="95"/>
      <c r="AQ71" s="95"/>
    </row>
    <row r="72" spans="1:43" s="97" customFormat="1" hidden="1" x14ac:dyDescent="0.2">
      <c r="A72" s="325"/>
      <c r="B72" s="322"/>
      <c r="C72" s="92"/>
      <c r="D72" s="91">
        <f t="shared" si="0"/>
        <v>0</v>
      </c>
      <c r="E72" s="307"/>
      <c r="F72" s="307"/>
      <c r="G72" s="147"/>
      <c r="H72" s="307"/>
      <c r="I72" s="307"/>
      <c r="J72" s="151" t="e">
        <f>IF(K72=$K$662,1,IF(K72=#REF!,2,IF(K72=$K$661,4,IF(C72="No_existen",5,0))))</f>
        <v>#REF!</v>
      </c>
      <c r="K72" s="147"/>
      <c r="L72" s="147"/>
      <c r="M72" s="307"/>
      <c r="N72" s="307"/>
      <c r="O72" s="151">
        <f t="shared" si="2"/>
        <v>0</v>
      </c>
      <c r="P72" s="147"/>
      <c r="Q72" s="279"/>
      <c r="R72" s="307"/>
      <c r="S72" s="307"/>
      <c r="T72" s="151">
        <f t="shared" si="3"/>
        <v>0</v>
      </c>
      <c r="U72" s="147"/>
      <c r="V72" s="147"/>
      <c r="W72" s="307"/>
      <c r="X72" s="307"/>
      <c r="Y72" s="151">
        <f t="shared" si="5"/>
        <v>0</v>
      </c>
      <c r="Z72" s="147"/>
      <c r="AA72" s="307"/>
      <c r="AB72" s="384"/>
      <c r="AC72" s="306"/>
      <c r="AD72" s="386"/>
      <c r="AE72" s="327"/>
      <c r="AF72" s="327"/>
      <c r="AG72" s="147"/>
      <c r="AH72" s="147"/>
      <c r="AI72" s="93"/>
      <c r="AJ72" s="94"/>
      <c r="AK72" s="95"/>
      <c r="AL72" s="95"/>
      <c r="AM72" s="95"/>
      <c r="AN72" s="95"/>
      <c r="AO72" s="95"/>
      <c r="AP72" s="95"/>
      <c r="AQ72" s="95"/>
    </row>
    <row r="73" spans="1:43" s="97" customFormat="1" hidden="1" x14ac:dyDescent="0.2">
      <c r="A73" s="325"/>
      <c r="B73" s="324"/>
      <c r="C73" s="92"/>
      <c r="D73" s="91">
        <f t="shared" si="0"/>
        <v>0</v>
      </c>
      <c r="E73" s="307"/>
      <c r="F73" s="307"/>
      <c r="G73" s="147"/>
      <c r="H73" s="307"/>
      <c r="I73" s="307"/>
      <c r="J73" s="151" t="e">
        <f>IF(K73=$K$662,1,IF(K73=#REF!,2,IF(K73=$K$661,4,IF(C73="No_existen",5,0))))</f>
        <v>#REF!</v>
      </c>
      <c r="K73" s="147"/>
      <c r="L73" s="147"/>
      <c r="M73" s="307"/>
      <c r="N73" s="307"/>
      <c r="O73" s="151">
        <f t="shared" si="2"/>
        <v>0</v>
      </c>
      <c r="P73" s="147"/>
      <c r="Q73" s="279"/>
      <c r="R73" s="307"/>
      <c r="S73" s="307"/>
      <c r="T73" s="151">
        <f t="shared" si="3"/>
        <v>0</v>
      </c>
      <c r="U73" s="147"/>
      <c r="V73" s="147"/>
      <c r="W73" s="307"/>
      <c r="X73" s="307"/>
      <c r="Y73" s="151">
        <f t="shared" si="5"/>
        <v>0</v>
      </c>
      <c r="Z73" s="147"/>
      <c r="AA73" s="307"/>
      <c r="AB73" s="384"/>
      <c r="AC73" s="306"/>
      <c r="AD73" s="386"/>
      <c r="AE73" s="327"/>
      <c r="AF73" s="327"/>
      <c r="AG73" s="147"/>
      <c r="AH73" s="147"/>
      <c r="AI73" s="93"/>
      <c r="AJ73" s="94"/>
      <c r="AK73" s="95"/>
      <c r="AL73" s="95"/>
      <c r="AM73" s="95"/>
      <c r="AN73" s="95"/>
      <c r="AO73" s="95"/>
      <c r="AP73" s="95"/>
      <c r="AQ73" s="95"/>
    </row>
    <row r="74" spans="1:43" s="97" customFormat="1" hidden="1" x14ac:dyDescent="0.2">
      <c r="A74" s="325">
        <v>22</v>
      </c>
      <c r="B74" s="321" t="e">
        <f>IF(#REF!="ALTO",5,IF(#REF!="MEDIO-ALTO",4,IF(#REF!="MEDIO",3,IF(#REF!="MEDIO-BAJO",2,IF(#REF!="BAJO",1,0)))))</f>
        <v>#REF!</v>
      </c>
      <c r="C74" s="92"/>
      <c r="D74" s="91">
        <f t="shared" si="0"/>
        <v>0</v>
      </c>
      <c r="E74" s="307" t="e">
        <f t="shared" ref="E74:E134" si="268">ROUND(AVERAGEIF(D74:D76,"&gt;0"),0)</f>
        <v>#DIV/0!</v>
      </c>
      <c r="F74" s="307" t="e">
        <f t="shared" ref="F74:F134" si="269">E74*0.6</f>
        <v>#DIV/0!</v>
      </c>
      <c r="G74" s="147"/>
      <c r="H74" s="307" t="e">
        <f t="shared" ref="H74" si="270">IF(C74="No_existen",5*$H$10,I74*$H$10)</f>
        <v>#DIV/0!</v>
      </c>
      <c r="I74" s="307" t="e">
        <f t="shared" ref="I74:I110" si="271">ROUND(AVERAGEIF(J74:J76,"&gt;0"),0)</f>
        <v>#DIV/0!</v>
      </c>
      <c r="J74" s="151" t="e">
        <f>IF(K74=$K$662,1,IF(K74=#REF!,2,IF(K74=$K$661,4,IF(C74="No_existen",5,0))))</f>
        <v>#REF!</v>
      </c>
      <c r="K74" s="147"/>
      <c r="L74" s="147"/>
      <c r="M74" s="307" t="e">
        <f t="shared" ref="M74" si="272">IF(C74="No_existen",5*$M$10,N74*$M$10)</f>
        <v>#DIV/0!</v>
      </c>
      <c r="N74" s="307" t="e">
        <f t="shared" ref="N74:N134" si="273">ROUND(AVERAGEIF(O74:O76,"&gt;0"),0)</f>
        <v>#DIV/0!</v>
      </c>
      <c r="O74" s="151">
        <f t="shared" si="2"/>
        <v>0</v>
      </c>
      <c r="P74" s="147"/>
      <c r="Q74" s="279"/>
      <c r="R74" s="307" t="e">
        <f t="shared" ref="R74" si="274">IF(C74="No_existen",5*$R$10,S74*$R$10)</f>
        <v>#DIV/0!</v>
      </c>
      <c r="S74" s="307" t="e">
        <f t="shared" ref="S74" si="275">ROUND(AVERAGEIF(T74:T76,"&gt;0"),0)</f>
        <v>#DIV/0!</v>
      </c>
      <c r="T74" s="151">
        <f t="shared" si="3"/>
        <v>0</v>
      </c>
      <c r="U74" s="147"/>
      <c r="V74" s="147"/>
      <c r="W74" s="307" t="e">
        <f t="shared" ref="W74" si="276">IF(C74="No_existen",5*$W$10,X74*$W$10)</f>
        <v>#DIV/0!</v>
      </c>
      <c r="X74" s="307" t="e">
        <f t="shared" ref="X74" si="277">ROUND(AVERAGEIF(Y74:Y76,"&gt;0"),0)</f>
        <v>#DIV/0!</v>
      </c>
      <c r="Y74" s="151">
        <f t="shared" si="5"/>
        <v>0</v>
      </c>
      <c r="Z74" s="147"/>
      <c r="AA74" s="307" t="e">
        <f t="shared" ref="AA74" si="278">ROUND(AVERAGE(E74,I74,N74,S74,X74),0)</f>
        <v>#DIV/0!</v>
      </c>
      <c r="AB74" s="384" t="e">
        <f t="shared" ref="AB74" si="279">IF(AA74&lt;1.5,"FUERTE",IF(AND(AA74&gt;=1.5,AA74&lt;2.5),"ACEPTABLE",IF(AA74&gt;=5,"INEXISTENTE","DÉBIL")))</f>
        <v>#DIV/0!</v>
      </c>
      <c r="AC74" s="306" t="e">
        <f>IF(#REF!=0,0,ROUND((#REF!*AA74),0))</f>
        <v>#REF!</v>
      </c>
      <c r="AD74" s="386" t="e">
        <f t="shared" ref="AD74" si="280">IF(AC74&gt;=36,"GRAVE", IF(AC74&lt;=10, "LEVE", "MODERADO"))</f>
        <v>#REF!</v>
      </c>
      <c r="AE74" s="327"/>
      <c r="AF74" s="327"/>
      <c r="AG74" s="147"/>
      <c r="AH74" s="147"/>
      <c r="AI74" s="93"/>
      <c r="AJ74" s="94"/>
      <c r="AK74" s="95"/>
      <c r="AL74" s="95"/>
      <c r="AM74" s="95"/>
      <c r="AN74" s="95"/>
      <c r="AO74" s="95"/>
      <c r="AP74" s="95"/>
      <c r="AQ74" s="95"/>
    </row>
    <row r="75" spans="1:43" s="97" customFormat="1" hidden="1" x14ac:dyDescent="0.2">
      <c r="A75" s="325"/>
      <c r="B75" s="322"/>
      <c r="C75" s="92"/>
      <c r="D75" s="91">
        <f t="shared" ref="D75:D138" si="281">IF(C75=$C$665,1,IF(C75=$C$661,5,IF(C75=$C$662,4,IF(C75=$C$663,3,IF(C75=$C$664,2,0)))))</f>
        <v>0</v>
      </c>
      <c r="E75" s="307"/>
      <c r="F75" s="307"/>
      <c r="G75" s="147"/>
      <c r="H75" s="307"/>
      <c r="I75" s="307"/>
      <c r="J75" s="151" t="e">
        <f>IF(K75=$K$662,1,IF(K75=#REF!,2,IF(K75=$K$661,4,IF(C75="No_existen",5,0))))</f>
        <v>#REF!</v>
      </c>
      <c r="K75" s="147"/>
      <c r="L75" s="147"/>
      <c r="M75" s="307"/>
      <c r="N75" s="307"/>
      <c r="O75" s="151">
        <f t="shared" ref="O75:O138" si="282">IF(P75=$U$662,1,IF(P75=$U$661,4,IF(C75="No_existen",5,0)))</f>
        <v>0</v>
      </c>
      <c r="P75" s="147"/>
      <c r="Q75" s="279"/>
      <c r="R75" s="307"/>
      <c r="S75" s="307"/>
      <c r="T75" s="151">
        <f t="shared" ref="T75:T138" si="283">IF(U75=$Z$661,1,IF(U75=$Z$662,4,IF(C75="No_existen",5,0)))</f>
        <v>0</v>
      </c>
      <c r="U75" s="147"/>
      <c r="V75" s="147"/>
      <c r="W75" s="307"/>
      <c r="X75" s="307"/>
      <c r="Y75" s="151">
        <f t="shared" si="5"/>
        <v>0</v>
      </c>
      <c r="Z75" s="147"/>
      <c r="AA75" s="307"/>
      <c r="AB75" s="384"/>
      <c r="AC75" s="306"/>
      <c r="AD75" s="386"/>
      <c r="AE75" s="327"/>
      <c r="AF75" s="327"/>
      <c r="AG75" s="147"/>
      <c r="AH75" s="147"/>
      <c r="AI75" s="93"/>
      <c r="AJ75" s="94"/>
      <c r="AK75" s="95"/>
      <c r="AL75" s="95"/>
      <c r="AM75" s="95"/>
      <c r="AN75" s="95"/>
      <c r="AO75" s="95"/>
      <c r="AP75" s="95"/>
      <c r="AQ75" s="95"/>
    </row>
    <row r="76" spans="1:43" s="97" customFormat="1" hidden="1" x14ac:dyDescent="0.2">
      <c r="A76" s="325"/>
      <c r="B76" s="324"/>
      <c r="C76" s="92"/>
      <c r="D76" s="91">
        <f t="shared" si="281"/>
        <v>0</v>
      </c>
      <c r="E76" s="307"/>
      <c r="F76" s="307"/>
      <c r="G76" s="147"/>
      <c r="H76" s="307"/>
      <c r="I76" s="307"/>
      <c r="J76" s="151" t="e">
        <f>IF(K76=$K$662,1,IF(K76=#REF!,2,IF(K76=$K$661,4,IF(C76="No_existen",5,0))))</f>
        <v>#REF!</v>
      </c>
      <c r="K76" s="147"/>
      <c r="L76" s="147"/>
      <c r="M76" s="307"/>
      <c r="N76" s="307"/>
      <c r="O76" s="151">
        <f t="shared" si="282"/>
        <v>0</v>
      </c>
      <c r="P76" s="147"/>
      <c r="Q76" s="279"/>
      <c r="R76" s="307"/>
      <c r="S76" s="307"/>
      <c r="T76" s="151">
        <f t="shared" si="283"/>
        <v>0</v>
      </c>
      <c r="U76" s="147"/>
      <c r="V76" s="147"/>
      <c r="W76" s="307"/>
      <c r="X76" s="307"/>
      <c r="Y76" s="151">
        <f t="shared" si="5"/>
        <v>0</v>
      </c>
      <c r="Z76" s="147"/>
      <c r="AA76" s="307"/>
      <c r="AB76" s="384"/>
      <c r="AC76" s="306"/>
      <c r="AD76" s="386"/>
      <c r="AE76" s="327"/>
      <c r="AF76" s="327"/>
      <c r="AG76" s="147"/>
      <c r="AH76" s="147"/>
      <c r="AI76" s="93"/>
      <c r="AJ76" s="94"/>
      <c r="AK76" s="95"/>
      <c r="AL76" s="95"/>
      <c r="AM76" s="95"/>
      <c r="AN76" s="95"/>
      <c r="AO76" s="95"/>
      <c r="AP76" s="95"/>
      <c r="AQ76" s="95"/>
    </row>
    <row r="77" spans="1:43" s="97" customFormat="1" hidden="1" x14ac:dyDescent="0.2">
      <c r="A77" s="325">
        <v>23</v>
      </c>
      <c r="B77" s="321" t="e">
        <f>IF(#REF!="ALTO",5,IF(#REF!="MEDIO-ALTO",4,IF(#REF!="MEDIO",3,IF(#REF!="MEDIO-BAJO",2,IF(#REF!="BAJO",1,0)))))</f>
        <v>#REF!</v>
      </c>
      <c r="C77" s="92"/>
      <c r="D77" s="91">
        <f t="shared" si="281"/>
        <v>0</v>
      </c>
      <c r="E77" s="307" t="e">
        <f t="shared" ref="E77:E137" si="284">ROUND(AVERAGEIF(D77:D79,"&gt;0"),0)</f>
        <v>#DIV/0!</v>
      </c>
      <c r="F77" s="307" t="e">
        <f t="shared" ref="F77:F137" si="285">E77*0.6</f>
        <v>#DIV/0!</v>
      </c>
      <c r="G77" s="147"/>
      <c r="H77" s="307" t="e">
        <f t="shared" ref="H77" si="286">IF(C77="No_existen",5*$H$10,I77*$H$10)</f>
        <v>#DIV/0!</v>
      </c>
      <c r="I77" s="307" t="e">
        <f t="shared" ref="I77:I113" si="287">ROUND(AVERAGEIF(J77:J79,"&gt;0"),0)</f>
        <v>#DIV/0!</v>
      </c>
      <c r="J77" s="151" t="e">
        <f>IF(K77=$K$662,1,IF(K77=#REF!,2,IF(K77=$K$661,4,IF(C77="No_existen",5,0))))</f>
        <v>#REF!</v>
      </c>
      <c r="K77" s="147"/>
      <c r="L77" s="147"/>
      <c r="M77" s="307" t="e">
        <f t="shared" ref="M77" si="288">IF(C77="No_existen",5*$M$10,N77*$M$10)</f>
        <v>#DIV/0!</v>
      </c>
      <c r="N77" s="307" t="e">
        <f t="shared" ref="N77:N137" si="289">ROUND(AVERAGEIF(O77:O79,"&gt;0"),0)</f>
        <v>#DIV/0!</v>
      </c>
      <c r="O77" s="151">
        <f t="shared" si="282"/>
        <v>0</v>
      </c>
      <c r="P77" s="147"/>
      <c r="Q77" s="279"/>
      <c r="R77" s="307" t="e">
        <f t="shared" ref="R77" si="290">IF(C77="No_existen",5*$R$10,S77*$R$10)</f>
        <v>#DIV/0!</v>
      </c>
      <c r="S77" s="307" t="e">
        <f t="shared" ref="S77" si="291">ROUND(AVERAGEIF(T77:T79,"&gt;0"),0)</f>
        <v>#DIV/0!</v>
      </c>
      <c r="T77" s="151">
        <f t="shared" si="283"/>
        <v>0</v>
      </c>
      <c r="U77" s="147"/>
      <c r="V77" s="147"/>
      <c r="W77" s="307" t="e">
        <f t="shared" ref="W77" si="292">IF(C77="No_existen",5*$W$10,X77*$W$10)</f>
        <v>#DIV/0!</v>
      </c>
      <c r="X77" s="307" t="e">
        <f t="shared" ref="X77" si="293">ROUND(AVERAGEIF(Y77:Y79,"&gt;0"),0)</f>
        <v>#DIV/0!</v>
      </c>
      <c r="Y77" s="151">
        <f t="shared" si="5"/>
        <v>0</v>
      </c>
      <c r="Z77" s="147"/>
      <c r="AA77" s="307" t="e">
        <f t="shared" ref="AA77" si="294">ROUND(AVERAGE(E77,I77,N77,S77,X77),0)</f>
        <v>#DIV/0!</v>
      </c>
      <c r="AB77" s="384" t="e">
        <f t="shared" ref="AB77" si="295">IF(AA77&lt;1.5,"FUERTE",IF(AND(AA77&gt;=1.5,AA77&lt;2.5),"ACEPTABLE",IF(AA77&gt;=5,"INEXISTENTE","DÉBIL")))</f>
        <v>#DIV/0!</v>
      </c>
      <c r="AC77" s="306" t="e">
        <f>IF(#REF!=0,0,ROUND((#REF!*AA77),0))</f>
        <v>#REF!</v>
      </c>
      <c r="AD77" s="386" t="e">
        <f t="shared" ref="AD77" si="296">IF(AC77&gt;=36,"GRAVE", IF(AC77&lt;=10, "LEVE", "MODERADO"))</f>
        <v>#REF!</v>
      </c>
      <c r="AE77" s="327"/>
      <c r="AF77" s="327"/>
      <c r="AG77" s="147"/>
      <c r="AH77" s="147"/>
      <c r="AI77" s="93"/>
      <c r="AJ77" s="94"/>
      <c r="AK77" s="95"/>
      <c r="AL77" s="95"/>
      <c r="AM77" s="95"/>
      <c r="AN77" s="95"/>
      <c r="AO77" s="95"/>
      <c r="AP77" s="95"/>
      <c r="AQ77" s="95"/>
    </row>
    <row r="78" spans="1:43" s="97" customFormat="1" hidden="1" x14ac:dyDescent="0.2">
      <c r="A78" s="325"/>
      <c r="B78" s="322"/>
      <c r="C78" s="92"/>
      <c r="D78" s="91">
        <f t="shared" si="281"/>
        <v>0</v>
      </c>
      <c r="E78" s="307"/>
      <c r="F78" s="307"/>
      <c r="G78" s="147"/>
      <c r="H78" s="307"/>
      <c r="I78" s="307"/>
      <c r="J78" s="151" t="e">
        <f>IF(K78=$K$662,1,IF(K78=#REF!,2,IF(K78=$K$661,4,IF(C78="No_existen",5,0))))</f>
        <v>#REF!</v>
      </c>
      <c r="K78" s="147"/>
      <c r="L78" s="147"/>
      <c r="M78" s="307"/>
      <c r="N78" s="307"/>
      <c r="O78" s="151">
        <f t="shared" si="282"/>
        <v>0</v>
      </c>
      <c r="P78" s="147"/>
      <c r="Q78" s="279"/>
      <c r="R78" s="307"/>
      <c r="S78" s="307"/>
      <c r="T78" s="151">
        <f t="shared" si="283"/>
        <v>0</v>
      </c>
      <c r="U78" s="147"/>
      <c r="V78" s="147"/>
      <c r="W78" s="307"/>
      <c r="X78" s="307"/>
      <c r="Y78" s="151">
        <f t="shared" si="5"/>
        <v>0</v>
      </c>
      <c r="Z78" s="147"/>
      <c r="AA78" s="307"/>
      <c r="AB78" s="384"/>
      <c r="AC78" s="306"/>
      <c r="AD78" s="386"/>
      <c r="AE78" s="327"/>
      <c r="AF78" s="327"/>
      <c r="AG78" s="147"/>
      <c r="AH78" s="147"/>
      <c r="AI78" s="93"/>
      <c r="AJ78" s="94"/>
      <c r="AK78" s="95"/>
      <c r="AL78" s="95"/>
      <c r="AM78" s="95"/>
      <c r="AN78" s="95"/>
      <c r="AO78" s="95"/>
      <c r="AP78" s="95"/>
      <c r="AQ78" s="95"/>
    </row>
    <row r="79" spans="1:43" s="97" customFormat="1" hidden="1" x14ac:dyDescent="0.2">
      <c r="A79" s="325"/>
      <c r="B79" s="324"/>
      <c r="C79" s="92"/>
      <c r="D79" s="91">
        <f t="shared" si="281"/>
        <v>0</v>
      </c>
      <c r="E79" s="307"/>
      <c r="F79" s="307"/>
      <c r="G79" s="147"/>
      <c r="H79" s="307"/>
      <c r="I79" s="307"/>
      <c r="J79" s="151" t="e">
        <f>IF(K79=$K$662,1,IF(K79=#REF!,2,IF(K79=$K$661,4,IF(C79="No_existen",5,0))))</f>
        <v>#REF!</v>
      </c>
      <c r="K79" s="147"/>
      <c r="L79" s="147"/>
      <c r="M79" s="307"/>
      <c r="N79" s="307"/>
      <c r="O79" s="151">
        <f t="shared" si="282"/>
        <v>0</v>
      </c>
      <c r="P79" s="147"/>
      <c r="Q79" s="279"/>
      <c r="R79" s="307"/>
      <c r="S79" s="307"/>
      <c r="T79" s="151">
        <f t="shared" si="283"/>
        <v>0</v>
      </c>
      <c r="U79" s="147"/>
      <c r="V79" s="147"/>
      <c r="W79" s="307"/>
      <c r="X79" s="307"/>
      <c r="Y79" s="151">
        <f t="shared" si="5"/>
        <v>0</v>
      </c>
      <c r="Z79" s="147"/>
      <c r="AA79" s="307"/>
      <c r="AB79" s="384"/>
      <c r="AC79" s="306"/>
      <c r="AD79" s="386"/>
      <c r="AE79" s="327"/>
      <c r="AF79" s="327"/>
      <c r="AG79" s="147"/>
      <c r="AH79" s="147"/>
      <c r="AI79" s="93"/>
      <c r="AJ79" s="94"/>
      <c r="AK79" s="95"/>
      <c r="AL79" s="95"/>
      <c r="AM79" s="95"/>
      <c r="AN79" s="95"/>
      <c r="AO79" s="95"/>
      <c r="AP79" s="95"/>
      <c r="AQ79" s="95"/>
    </row>
    <row r="80" spans="1:43" s="97" customFormat="1" hidden="1" x14ac:dyDescent="0.2">
      <c r="A80" s="325">
        <v>24</v>
      </c>
      <c r="B80" s="321" t="e">
        <f>IF(#REF!="ALTO",5,IF(#REF!="MEDIO-ALTO",4,IF(#REF!="MEDIO",3,IF(#REF!="MEDIO-BAJO",2,IF(#REF!="BAJO",1,0)))))</f>
        <v>#REF!</v>
      </c>
      <c r="C80" s="92"/>
      <c r="D80" s="91">
        <f t="shared" si="281"/>
        <v>0</v>
      </c>
      <c r="E80" s="307" t="e">
        <f t="shared" ref="E80:E140" si="297">ROUND(AVERAGEIF(D80:D82,"&gt;0"),0)</f>
        <v>#DIV/0!</v>
      </c>
      <c r="F80" s="307" t="e">
        <f t="shared" ref="F80:F140" si="298">E80*0.6</f>
        <v>#DIV/0!</v>
      </c>
      <c r="G80" s="147"/>
      <c r="H80" s="307" t="e">
        <f t="shared" ref="H80" si="299">IF(C80="No_existen",5*$H$10,I80*$H$10)</f>
        <v>#DIV/0!</v>
      </c>
      <c r="I80" s="307" t="e">
        <f t="shared" ref="I80:I116" si="300">ROUND(AVERAGEIF(J80:J82,"&gt;0"),0)</f>
        <v>#DIV/0!</v>
      </c>
      <c r="J80" s="151" t="e">
        <f>IF(K80=$K$662,1,IF(K80=#REF!,2,IF(K80=$K$661,4,IF(C80="No_existen",5,0))))</f>
        <v>#REF!</v>
      </c>
      <c r="K80" s="147"/>
      <c r="L80" s="147"/>
      <c r="M80" s="307" t="e">
        <f t="shared" ref="M80" si="301">IF(C80="No_existen",5*$M$10,N80*$M$10)</f>
        <v>#DIV/0!</v>
      </c>
      <c r="N80" s="307" t="e">
        <f t="shared" ref="N80:N140" si="302">ROUND(AVERAGEIF(O80:O82,"&gt;0"),0)</f>
        <v>#DIV/0!</v>
      </c>
      <c r="O80" s="151">
        <f t="shared" si="282"/>
        <v>0</v>
      </c>
      <c r="P80" s="147"/>
      <c r="Q80" s="279"/>
      <c r="R80" s="307" t="e">
        <f t="shared" ref="R80" si="303">IF(C80="No_existen",5*$R$10,S80*$R$10)</f>
        <v>#DIV/0!</v>
      </c>
      <c r="S80" s="307" t="e">
        <f t="shared" ref="S80" si="304">ROUND(AVERAGEIF(T80:T82,"&gt;0"),0)</f>
        <v>#DIV/0!</v>
      </c>
      <c r="T80" s="151">
        <f t="shared" si="283"/>
        <v>0</v>
      </c>
      <c r="U80" s="147"/>
      <c r="V80" s="147"/>
      <c r="W80" s="307" t="e">
        <f t="shared" ref="W80" si="305">IF(C80="No_existen",5*$W$10,X80*$W$10)</f>
        <v>#DIV/0!</v>
      </c>
      <c r="X80" s="307" t="e">
        <f t="shared" ref="X80" si="306">ROUND(AVERAGEIF(Y80:Y82,"&gt;0"),0)</f>
        <v>#DIV/0!</v>
      </c>
      <c r="Y80" s="151">
        <f t="shared" si="5"/>
        <v>0</v>
      </c>
      <c r="Z80" s="147"/>
      <c r="AA80" s="307" t="e">
        <f t="shared" ref="AA80" si="307">ROUND(AVERAGE(E80,I80,N80,S80,X80),0)</f>
        <v>#DIV/0!</v>
      </c>
      <c r="AB80" s="384" t="e">
        <f t="shared" ref="AB80" si="308">IF(AA80&lt;1.5,"FUERTE",IF(AND(AA80&gt;=1.5,AA80&lt;2.5),"ACEPTABLE",IF(AA80&gt;=5,"INEXISTENTE","DÉBIL")))</f>
        <v>#DIV/0!</v>
      </c>
      <c r="AC80" s="306" t="e">
        <f>IF(#REF!=0,0,ROUND((#REF!*AA80),0))</f>
        <v>#REF!</v>
      </c>
      <c r="AD80" s="386" t="e">
        <f t="shared" ref="AD80" si="309">IF(AC80&gt;=36,"GRAVE", IF(AC80&lt;=10, "LEVE", "MODERADO"))</f>
        <v>#REF!</v>
      </c>
      <c r="AE80" s="327"/>
      <c r="AF80" s="327"/>
      <c r="AG80" s="147"/>
      <c r="AH80" s="147"/>
      <c r="AI80" s="93"/>
      <c r="AJ80" s="94"/>
      <c r="AK80" s="95"/>
      <c r="AL80" s="95"/>
      <c r="AM80" s="95"/>
      <c r="AN80" s="95"/>
      <c r="AO80" s="95"/>
      <c r="AP80" s="95"/>
      <c r="AQ80" s="95"/>
    </row>
    <row r="81" spans="1:43" s="97" customFormat="1" hidden="1" x14ac:dyDescent="0.2">
      <c r="A81" s="325"/>
      <c r="B81" s="322"/>
      <c r="C81" s="92"/>
      <c r="D81" s="91">
        <f t="shared" si="281"/>
        <v>0</v>
      </c>
      <c r="E81" s="307"/>
      <c r="F81" s="307"/>
      <c r="G81" s="147"/>
      <c r="H81" s="307"/>
      <c r="I81" s="307"/>
      <c r="J81" s="151" t="e">
        <f>IF(K81=$K$662,1,IF(K81=#REF!,2,IF(K81=$K$661,4,IF(C81="No_existen",5,0))))</f>
        <v>#REF!</v>
      </c>
      <c r="K81" s="147"/>
      <c r="L81" s="147"/>
      <c r="M81" s="307"/>
      <c r="N81" s="307"/>
      <c r="O81" s="151">
        <f t="shared" si="282"/>
        <v>0</v>
      </c>
      <c r="P81" s="147"/>
      <c r="Q81" s="279"/>
      <c r="R81" s="307"/>
      <c r="S81" s="307"/>
      <c r="T81" s="151">
        <f t="shared" si="283"/>
        <v>0</v>
      </c>
      <c r="U81" s="147"/>
      <c r="V81" s="147"/>
      <c r="W81" s="307"/>
      <c r="X81" s="307"/>
      <c r="Y81" s="151">
        <f t="shared" si="5"/>
        <v>0</v>
      </c>
      <c r="Z81" s="147"/>
      <c r="AA81" s="307"/>
      <c r="AB81" s="384"/>
      <c r="AC81" s="306"/>
      <c r="AD81" s="386"/>
      <c r="AE81" s="327"/>
      <c r="AF81" s="327"/>
      <c r="AG81" s="147"/>
      <c r="AH81" s="147"/>
      <c r="AI81" s="93"/>
      <c r="AJ81" s="94"/>
      <c r="AK81" s="95"/>
      <c r="AL81" s="95"/>
      <c r="AM81" s="95"/>
      <c r="AN81" s="95"/>
      <c r="AO81" s="95"/>
      <c r="AP81" s="95"/>
      <c r="AQ81" s="95"/>
    </row>
    <row r="82" spans="1:43" s="97" customFormat="1" hidden="1" x14ac:dyDescent="0.2">
      <c r="A82" s="325"/>
      <c r="B82" s="324"/>
      <c r="C82" s="92"/>
      <c r="D82" s="91">
        <f t="shared" si="281"/>
        <v>0</v>
      </c>
      <c r="E82" s="307"/>
      <c r="F82" s="307"/>
      <c r="G82" s="147"/>
      <c r="H82" s="307"/>
      <c r="I82" s="307"/>
      <c r="J82" s="151" t="e">
        <f>IF(K82=$K$662,1,IF(K82=#REF!,2,IF(K82=$K$661,4,IF(C82="No_existen",5,0))))</f>
        <v>#REF!</v>
      </c>
      <c r="K82" s="147"/>
      <c r="L82" s="147"/>
      <c r="M82" s="307"/>
      <c r="N82" s="307"/>
      <c r="O82" s="151">
        <f t="shared" si="282"/>
        <v>0</v>
      </c>
      <c r="P82" s="147"/>
      <c r="Q82" s="279"/>
      <c r="R82" s="307"/>
      <c r="S82" s="307"/>
      <c r="T82" s="151">
        <f t="shared" si="283"/>
        <v>0</v>
      </c>
      <c r="U82" s="147"/>
      <c r="V82" s="147"/>
      <c r="W82" s="307"/>
      <c r="X82" s="307"/>
      <c r="Y82" s="151">
        <f t="shared" si="5"/>
        <v>0</v>
      </c>
      <c r="Z82" s="147"/>
      <c r="AA82" s="307"/>
      <c r="AB82" s="384"/>
      <c r="AC82" s="306"/>
      <c r="AD82" s="386"/>
      <c r="AE82" s="327"/>
      <c r="AF82" s="327"/>
      <c r="AG82" s="147"/>
      <c r="AH82" s="147"/>
      <c r="AI82" s="93"/>
      <c r="AJ82" s="94"/>
      <c r="AK82" s="95"/>
      <c r="AL82" s="95"/>
      <c r="AM82" s="95"/>
      <c r="AN82" s="95"/>
      <c r="AO82" s="95"/>
      <c r="AP82" s="95"/>
      <c r="AQ82" s="95"/>
    </row>
    <row r="83" spans="1:43" s="97" customFormat="1" hidden="1" x14ac:dyDescent="0.2">
      <c r="A83" s="325">
        <v>25</v>
      </c>
      <c r="B83" s="321" t="e">
        <f>IF(#REF!="ALTO",5,IF(#REF!="MEDIO-ALTO",4,IF(#REF!="MEDIO",3,IF(#REF!="MEDIO-BAJO",2,IF(#REF!="BAJO",1,0)))))</f>
        <v>#REF!</v>
      </c>
      <c r="C83" s="92"/>
      <c r="D83" s="91">
        <f t="shared" si="281"/>
        <v>0</v>
      </c>
      <c r="E83" s="307" t="e">
        <f t="shared" ref="E83:E143" si="310">ROUND(AVERAGEIF(D83:D85,"&gt;0"),0)</f>
        <v>#DIV/0!</v>
      </c>
      <c r="F83" s="307" t="e">
        <f t="shared" ref="F83:F143" si="311">E83*0.6</f>
        <v>#DIV/0!</v>
      </c>
      <c r="G83" s="147"/>
      <c r="H83" s="307" t="e">
        <f t="shared" ref="H83" si="312">IF(C83="No_existen",5*$H$10,I83*$H$10)</f>
        <v>#DIV/0!</v>
      </c>
      <c r="I83" s="307" t="e">
        <f t="shared" ref="I83" si="313">ROUND(AVERAGEIF(J83:J85,"&gt;0"),0)</f>
        <v>#DIV/0!</v>
      </c>
      <c r="J83" s="151" t="e">
        <f>IF(K83=$K$662,1,IF(K83=#REF!,2,IF(K83=$K$661,4,IF(C83="No_existen",5,0))))</f>
        <v>#REF!</v>
      </c>
      <c r="K83" s="147"/>
      <c r="L83" s="147"/>
      <c r="M83" s="307" t="e">
        <f t="shared" ref="M83" si="314">IF(C83="No_existen",5*$M$10,N83*$M$10)</f>
        <v>#DIV/0!</v>
      </c>
      <c r="N83" s="307" t="e">
        <f t="shared" ref="N83:N143" si="315">ROUND(AVERAGEIF(O83:O85,"&gt;0"),0)</f>
        <v>#DIV/0!</v>
      </c>
      <c r="O83" s="151">
        <f t="shared" si="282"/>
        <v>0</v>
      </c>
      <c r="P83" s="147"/>
      <c r="Q83" s="279"/>
      <c r="R83" s="307" t="e">
        <f t="shared" ref="R83" si="316">IF(C83="No_existen",5*$R$10,S83*$R$10)</f>
        <v>#DIV/0!</v>
      </c>
      <c r="S83" s="307" t="e">
        <f t="shared" ref="S83" si="317">ROUND(AVERAGEIF(T83:T85,"&gt;0"),0)</f>
        <v>#DIV/0!</v>
      </c>
      <c r="T83" s="151">
        <f t="shared" si="283"/>
        <v>0</v>
      </c>
      <c r="U83" s="147"/>
      <c r="V83" s="147"/>
      <c r="W83" s="307" t="e">
        <f t="shared" ref="W83" si="318">IF(C83="No_existen",5*$W$10,X83*$W$10)</f>
        <v>#DIV/0!</v>
      </c>
      <c r="X83" s="307" t="e">
        <f t="shared" ref="X83" si="319">ROUND(AVERAGEIF(Y83:Y85,"&gt;0"),0)</f>
        <v>#DIV/0!</v>
      </c>
      <c r="Y83" s="151">
        <f t="shared" si="5"/>
        <v>0</v>
      </c>
      <c r="Z83" s="147"/>
      <c r="AA83" s="307" t="e">
        <f t="shared" ref="AA83" si="320">ROUND(AVERAGE(E83,I83,N83,S83,X83),0)</f>
        <v>#DIV/0!</v>
      </c>
      <c r="AB83" s="384" t="e">
        <f t="shared" ref="AB83" si="321">IF(AA83&lt;1.5,"FUERTE",IF(AND(AA83&gt;=1.5,AA83&lt;2.5),"ACEPTABLE",IF(AA83&gt;=5,"INEXISTENTE","DÉBIL")))</f>
        <v>#DIV/0!</v>
      </c>
      <c r="AC83" s="306" t="e">
        <f>IF(#REF!=0,0,ROUND((#REF!*AA83),0))</f>
        <v>#REF!</v>
      </c>
      <c r="AD83" s="386" t="e">
        <f t="shared" ref="AD83" si="322">IF(AC83&gt;=36,"GRAVE", IF(AC83&lt;=10, "LEVE", "MODERADO"))</f>
        <v>#REF!</v>
      </c>
      <c r="AE83" s="327"/>
      <c r="AF83" s="327"/>
      <c r="AG83" s="147"/>
      <c r="AH83" s="147"/>
      <c r="AI83" s="93"/>
      <c r="AJ83" s="94"/>
      <c r="AK83" s="95"/>
      <c r="AL83" s="95"/>
      <c r="AM83" s="95"/>
      <c r="AN83" s="95"/>
      <c r="AO83" s="95"/>
      <c r="AP83" s="95"/>
      <c r="AQ83" s="95"/>
    </row>
    <row r="84" spans="1:43" s="97" customFormat="1" hidden="1" x14ac:dyDescent="0.2">
      <c r="A84" s="325"/>
      <c r="B84" s="322"/>
      <c r="C84" s="92"/>
      <c r="D84" s="91">
        <f t="shared" si="281"/>
        <v>0</v>
      </c>
      <c r="E84" s="307"/>
      <c r="F84" s="307"/>
      <c r="G84" s="147"/>
      <c r="H84" s="307"/>
      <c r="I84" s="307"/>
      <c r="J84" s="151" t="e">
        <f>IF(K84=$K$662,1,IF(K84=#REF!,2,IF(K84=$K$661,4,IF(C84="No_existen",5,0))))</f>
        <v>#REF!</v>
      </c>
      <c r="K84" s="147"/>
      <c r="L84" s="147"/>
      <c r="M84" s="307"/>
      <c r="N84" s="307"/>
      <c r="O84" s="151">
        <f t="shared" si="282"/>
        <v>0</v>
      </c>
      <c r="P84" s="147"/>
      <c r="Q84" s="279"/>
      <c r="R84" s="307"/>
      <c r="S84" s="307"/>
      <c r="T84" s="151">
        <f t="shared" si="283"/>
        <v>0</v>
      </c>
      <c r="U84" s="147"/>
      <c r="V84" s="147"/>
      <c r="W84" s="307"/>
      <c r="X84" s="307"/>
      <c r="Y84" s="151">
        <f t="shared" si="5"/>
        <v>0</v>
      </c>
      <c r="Z84" s="147"/>
      <c r="AA84" s="307"/>
      <c r="AB84" s="384"/>
      <c r="AC84" s="306"/>
      <c r="AD84" s="386"/>
      <c r="AE84" s="327"/>
      <c r="AF84" s="327"/>
      <c r="AG84" s="147"/>
      <c r="AH84" s="147"/>
      <c r="AI84" s="93"/>
      <c r="AJ84" s="94"/>
      <c r="AK84" s="95"/>
      <c r="AL84" s="95"/>
      <c r="AM84" s="95"/>
      <c r="AN84" s="95"/>
      <c r="AO84" s="95"/>
      <c r="AP84" s="95"/>
      <c r="AQ84" s="95"/>
    </row>
    <row r="85" spans="1:43" s="97" customFormat="1" hidden="1" x14ac:dyDescent="0.2">
      <c r="A85" s="325"/>
      <c r="B85" s="324"/>
      <c r="C85" s="92"/>
      <c r="D85" s="91">
        <f t="shared" si="281"/>
        <v>0</v>
      </c>
      <c r="E85" s="307"/>
      <c r="F85" s="307"/>
      <c r="G85" s="147"/>
      <c r="H85" s="307"/>
      <c r="I85" s="307"/>
      <c r="J85" s="151" t="e">
        <f>IF(K85=$K$662,1,IF(K85=#REF!,2,IF(K85=$K$661,4,IF(C85="No_existen",5,0))))</f>
        <v>#REF!</v>
      </c>
      <c r="K85" s="147"/>
      <c r="L85" s="147"/>
      <c r="M85" s="307"/>
      <c r="N85" s="307"/>
      <c r="O85" s="151">
        <f t="shared" si="282"/>
        <v>0</v>
      </c>
      <c r="P85" s="147"/>
      <c r="Q85" s="279"/>
      <c r="R85" s="307"/>
      <c r="S85" s="307"/>
      <c r="T85" s="151">
        <f t="shared" si="283"/>
        <v>0</v>
      </c>
      <c r="U85" s="147"/>
      <c r="V85" s="147"/>
      <c r="W85" s="307"/>
      <c r="X85" s="307"/>
      <c r="Y85" s="151">
        <f t="shared" si="5"/>
        <v>0</v>
      </c>
      <c r="Z85" s="147"/>
      <c r="AA85" s="307"/>
      <c r="AB85" s="384"/>
      <c r="AC85" s="306"/>
      <c r="AD85" s="386"/>
      <c r="AE85" s="327"/>
      <c r="AF85" s="327"/>
      <c r="AG85" s="147"/>
      <c r="AH85" s="147"/>
      <c r="AI85" s="93"/>
      <c r="AJ85" s="94"/>
      <c r="AK85" s="95"/>
      <c r="AL85" s="95"/>
      <c r="AM85" s="95"/>
      <c r="AN85" s="95"/>
      <c r="AO85" s="95"/>
      <c r="AP85" s="95"/>
      <c r="AQ85" s="95"/>
    </row>
    <row r="86" spans="1:43" s="97" customFormat="1" hidden="1" x14ac:dyDescent="0.2">
      <c r="A86" s="325">
        <v>26</v>
      </c>
      <c r="B86" s="321" t="e">
        <f>IF(#REF!="ALTO",5,IF(#REF!="MEDIO-ALTO",4,IF(#REF!="MEDIO",3,IF(#REF!="MEDIO-BAJO",2,IF(#REF!="BAJO",1,0)))))</f>
        <v>#REF!</v>
      </c>
      <c r="C86" s="92"/>
      <c r="D86" s="91">
        <f t="shared" si="281"/>
        <v>0</v>
      </c>
      <c r="E86" s="307" t="e">
        <f t="shared" ref="E86:E146" si="323">ROUND(AVERAGEIF(D86:D88,"&gt;0"),0)</f>
        <v>#DIV/0!</v>
      </c>
      <c r="F86" s="307" t="e">
        <f t="shared" ref="F86:F146" si="324">E86*0.6</f>
        <v>#DIV/0!</v>
      </c>
      <c r="G86" s="147"/>
      <c r="H86" s="307" t="e">
        <f t="shared" ref="H86" si="325">IF(C86="No_existen",5*$H$10,I86*$H$10)</f>
        <v>#DIV/0!</v>
      </c>
      <c r="I86" s="307" t="e">
        <f t="shared" si="167"/>
        <v>#DIV/0!</v>
      </c>
      <c r="J86" s="151" t="e">
        <f>IF(K86=$K$662,1,IF(K86=#REF!,2,IF(K86=$K$661,4,IF(C86="No_existen",5,0))))</f>
        <v>#REF!</v>
      </c>
      <c r="K86" s="147"/>
      <c r="L86" s="147"/>
      <c r="M86" s="307" t="e">
        <f t="shared" ref="M86" si="326">IF(C86="No_existen",5*$M$10,N86*$M$10)</f>
        <v>#DIV/0!</v>
      </c>
      <c r="N86" s="307" t="e">
        <f t="shared" ref="N86:N146" si="327">ROUND(AVERAGEIF(O86:O88,"&gt;0"),0)</f>
        <v>#DIV/0!</v>
      </c>
      <c r="O86" s="151">
        <f t="shared" si="282"/>
        <v>0</v>
      </c>
      <c r="P86" s="147"/>
      <c r="Q86" s="279"/>
      <c r="R86" s="307" t="e">
        <f t="shared" ref="R86" si="328">IF(C86="No_existen",5*$R$10,S86*$R$10)</f>
        <v>#DIV/0!</v>
      </c>
      <c r="S86" s="307" t="e">
        <f t="shared" ref="S86" si="329">ROUND(AVERAGEIF(T86:T88,"&gt;0"),0)</f>
        <v>#DIV/0!</v>
      </c>
      <c r="T86" s="151">
        <f t="shared" si="283"/>
        <v>0</v>
      </c>
      <c r="U86" s="147"/>
      <c r="V86" s="147"/>
      <c r="W86" s="307" t="e">
        <f t="shared" ref="W86" si="330">IF(C86="No_existen",5*$W$10,X86*$W$10)</f>
        <v>#DIV/0!</v>
      </c>
      <c r="X86" s="307" t="e">
        <f t="shared" ref="X86" si="331">ROUND(AVERAGEIF(Y86:Y88,"&gt;0"),0)</f>
        <v>#DIV/0!</v>
      </c>
      <c r="Y86" s="151">
        <f t="shared" si="5"/>
        <v>0</v>
      </c>
      <c r="Z86" s="147"/>
      <c r="AA86" s="307" t="e">
        <f t="shared" ref="AA86" si="332">ROUND(AVERAGE(E86,I86,N86,S86,X86),0)</f>
        <v>#DIV/0!</v>
      </c>
      <c r="AB86" s="384" t="e">
        <f t="shared" ref="AB86" si="333">IF(AA86&lt;1.5,"FUERTE",IF(AND(AA86&gt;=1.5,AA86&lt;2.5),"ACEPTABLE",IF(AA86&gt;=5,"INEXISTENTE","DÉBIL")))</f>
        <v>#DIV/0!</v>
      </c>
      <c r="AC86" s="306" t="e">
        <f>IF(#REF!=0,0,ROUND((#REF!*AA86),0))</f>
        <v>#REF!</v>
      </c>
      <c r="AD86" s="386" t="e">
        <f t="shared" ref="AD86" si="334">IF(AC86&gt;=36,"GRAVE", IF(AC86&lt;=10, "LEVE", "MODERADO"))</f>
        <v>#REF!</v>
      </c>
      <c r="AE86" s="327"/>
      <c r="AF86" s="327"/>
      <c r="AG86" s="147"/>
      <c r="AH86" s="147"/>
      <c r="AI86" s="93"/>
      <c r="AJ86" s="94"/>
      <c r="AK86" s="95"/>
      <c r="AL86" s="95"/>
      <c r="AM86" s="95"/>
      <c r="AN86" s="95"/>
      <c r="AO86" s="95"/>
      <c r="AP86" s="95"/>
      <c r="AQ86" s="95"/>
    </row>
    <row r="87" spans="1:43" s="97" customFormat="1" hidden="1" x14ac:dyDescent="0.2">
      <c r="A87" s="325"/>
      <c r="B87" s="322"/>
      <c r="C87" s="92"/>
      <c r="D87" s="91">
        <f t="shared" si="281"/>
        <v>0</v>
      </c>
      <c r="E87" s="307"/>
      <c r="F87" s="307"/>
      <c r="G87" s="147"/>
      <c r="H87" s="307"/>
      <c r="I87" s="307"/>
      <c r="J87" s="151" t="e">
        <f>IF(K87=$K$662,1,IF(K87=#REF!,2,IF(K87=$K$661,4,IF(C87="No_existen",5,0))))</f>
        <v>#REF!</v>
      </c>
      <c r="K87" s="147"/>
      <c r="L87" s="147"/>
      <c r="M87" s="307"/>
      <c r="N87" s="307"/>
      <c r="O87" s="151">
        <f t="shared" si="282"/>
        <v>0</v>
      </c>
      <c r="P87" s="147"/>
      <c r="Q87" s="279"/>
      <c r="R87" s="307"/>
      <c r="S87" s="307"/>
      <c r="T87" s="151">
        <f t="shared" si="283"/>
        <v>0</v>
      </c>
      <c r="U87" s="147"/>
      <c r="V87" s="147"/>
      <c r="W87" s="307"/>
      <c r="X87" s="307"/>
      <c r="Y87" s="151">
        <f t="shared" si="5"/>
        <v>0</v>
      </c>
      <c r="Z87" s="147"/>
      <c r="AA87" s="307"/>
      <c r="AB87" s="384"/>
      <c r="AC87" s="306"/>
      <c r="AD87" s="386"/>
      <c r="AE87" s="327"/>
      <c r="AF87" s="327"/>
      <c r="AG87" s="147"/>
      <c r="AH87" s="147"/>
      <c r="AI87" s="93"/>
      <c r="AJ87" s="94"/>
      <c r="AK87" s="95"/>
      <c r="AL87" s="95"/>
      <c r="AM87" s="95"/>
      <c r="AN87" s="95"/>
      <c r="AO87" s="95"/>
      <c r="AP87" s="95"/>
      <c r="AQ87" s="95"/>
    </row>
    <row r="88" spans="1:43" s="97" customFormat="1" hidden="1" x14ac:dyDescent="0.2">
      <c r="A88" s="325"/>
      <c r="B88" s="324"/>
      <c r="C88" s="92"/>
      <c r="D88" s="91">
        <f t="shared" si="281"/>
        <v>0</v>
      </c>
      <c r="E88" s="307"/>
      <c r="F88" s="307"/>
      <c r="G88" s="147"/>
      <c r="H88" s="307"/>
      <c r="I88" s="307"/>
      <c r="J88" s="151" t="e">
        <f>IF(K88=$K$662,1,IF(K88=#REF!,2,IF(K88=$K$661,4,IF(C88="No_existen",5,0))))</f>
        <v>#REF!</v>
      </c>
      <c r="K88" s="147"/>
      <c r="L88" s="147"/>
      <c r="M88" s="307"/>
      <c r="N88" s="307"/>
      <c r="O88" s="151">
        <f t="shared" si="282"/>
        <v>0</v>
      </c>
      <c r="P88" s="147"/>
      <c r="Q88" s="279"/>
      <c r="R88" s="307"/>
      <c r="S88" s="307"/>
      <c r="T88" s="151">
        <f t="shared" si="283"/>
        <v>0</v>
      </c>
      <c r="U88" s="147"/>
      <c r="V88" s="147"/>
      <c r="W88" s="307"/>
      <c r="X88" s="307"/>
      <c r="Y88" s="151">
        <f t="shared" si="5"/>
        <v>0</v>
      </c>
      <c r="Z88" s="147"/>
      <c r="AA88" s="307"/>
      <c r="AB88" s="384"/>
      <c r="AC88" s="306"/>
      <c r="AD88" s="386"/>
      <c r="AE88" s="327"/>
      <c r="AF88" s="327"/>
      <c r="AG88" s="147"/>
      <c r="AH88" s="147"/>
      <c r="AI88" s="93"/>
      <c r="AJ88" s="94"/>
      <c r="AK88" s="95"/>
      <c r="AL88" s="95"/>
      <c r="AM88" s="95"/>
      <c r="AN88" s="95"/>
      <c r="AO88" s="95"/>
      <c r="AP88" s="95"/>
      <c r="AQ88" s="95"/>
    </row>
    <row r="89" spans="1:43" s="97" customFormat="1" hidden="1" x14ac:dyDescent="0.2">
      <c r="A89" s="325">
        <v>27</v>
      </c>
      <c r="B89" s="321" t="e">
        <f>IF(#REF!="ALTO",5,IF(#REF!="MEDIO-ALTO",4,IF(#REF!="MEDIO",3,IF(#REF!="MEDIO-BAJO",2,IF(#REF!="BAJO",1,0)))))</f>
        <v>#REF!</v>
      </c>
      <c r="C89" s="92"/>
      <c r="D89" s="91">
        <f t="shared" si="281"/>
        <v>0</v>
      </c>
      <c r="E89" s="307" t="e">
        <f t="shared" ref="E89:E149" si="335">ROUND(AVERAGEIF(D89:D91,"&gt;0"),0)</f>
        <v>#DIV/0!</v>
      </c>
      <c r="F89" s="307" t="e">
        <f t="shared" ref="F89:F149" si="336">E89*0.6</f>
        <v>#DIV/0!</v>
      </c>
      <c r="G89" s="147"/>
      <c r="H89" s="307" t="e">
        <f t="shared" ref="H89" si="337">IF(C89="No_existen",5*$H$10,I89*$H$10)</f>
        <v>#DIV/0!</v>
      </c>
      <c r="I89" s="307" t="e">
        <f t="shared" si="180"/>
        <v>#DIV/0!</v>
      </c>
      <c r="J89" s="151" t="e">
        <f>IF(K89=$K$662,1,IF(K89=#REF!,2,IF(K89=$K$661,4,IF(C89="No_existen",5,0))))</f>
        <v>#REF!</v>
      </c>
      <c r="K89" s="147"/>
      <c r="L89" s="147"/>
      <c r="M89" s="307" t="e">
        <f t="shared" ref="M89" si="338">IF(C89="No_existen",5*$M$10,N89*$M$10)</f>
        <v>#DIV/0!</v>
      </c>
      <c r="N89" s="307" t="e">
        <f t="shared" ref="N89:N149" si="339">ROUND(AVERAGEIF(O89:O91,"&gt;0"),0)</f>
        <v>#DIV/0!</v>
      </c>
      <c r="O89" s="151">
        <f t="shared" si="282"/>
        <v>0</v>
      </c>
      <c r="P89" s="147"/>
      <c r="Q89" s="279"/>
      <c r="R89" s="307" t="e">
        <f t="shared" ref="R89" si="340">IF(C89="No_existen",5*$R$10,S89*$R$10)</f>
        <v>#DIV/0!</v>
      </c>
      <c r="S89" s="307" t="e">
        <f t="shared" ref="S89" si="341">ROUND(AVERAGEIF(T89:T91,"&gt;0"),0)</f>
        <v>#DIV/0!</v>
      </c>
      <c r="T89" s="151">
        <f t="shared" si="283"/>
        <v>0</v>
      </c>
      <c r="U89" s="147"/>
      <c r="V89" s="147"/>
      <c r="W89" s="307" t="e">
        <f t="shared" ref="W89" si="342">IF(C89="No_existen",5*$W$10,X89*$W$10)</f>
        <v>#DIV/0!</v>
      </c>
      <c r="X89" s="307" t="e">
        <f t="shared" ref="X89" si="343">ROUND(AVERAGEIF(Y89:Y91,"&gt;0"),0)</f>
        <v>#DIV/0!</v>
      </c>
      <c r="Y89" s="151">
        <f t="shared" si="5"/>
        <v>0</v>
      </c>
      <c r="Z89" s="147"/>
      <c r="AA89" s="307" t="e">
        <f t="shared" ref="AA89" si="344">ROUND(AVERAGE(E89,I89,N89,S89,X89),0)</f>
        <v>#DIV/0!</v>
      </c>
      <c r="AB89" s="384" t="e">
        <f t="shared" ref="AB89" si="345">IF(AA89&lt;1.5,"FUERTE",IF(AND(AA89&gt;=1.5,AA89&lt;2.5),"ACEPTABLE",IF(AA89&gt;=5,"INEXISTENTE","DÉBIL")))</f>
        <v>#DIV/0!</v>
      </c>
      <c r="AC89" s="306" t="e">
        <f>IF(#REF!=0,0,ROUND((#REF!*AA89),0))</f>
        <v>#REF!</v>
      </c>
      <c r="AD89" s="386" t="e">
        <f t="shared" ref="AD89" si="346">IF(AC89&gt;=36,"GRAVE", IF(AC89&lt;=10, "LEVE", "MODERADO"))</f>
        <v>#REF!</v>
      </c>
      <c r="AE89" s="327"/>
      <c r="AF89" s="327"/>
      <c r="AG89" s="147"/>
      <c r="AH89" s="147"/>
      <c r="AI89" s="93"/>
      <c r="AJ89" s="94"/>
      <c r="AK89" s="95"/>
      <c r="AL89" s="95"/>
      <c r="AM89" s="95"/>
      <c r="AN89" s="95"/>
      <c r="AO89" s="95"/>
      <c r="AP89" s="95"/>
      <c r="AQ89" s="95"/>
    </row>
    <row r="90" spans="1:43" s="97" customFormat="1" hidden="1" x14ac:dyDescent="0.2">
      <c r="A90" s="325"/>
      <c r="B90" s="322"/>
      <c r="C90" s="92"/>
      <c r="D90" s="91">
        <f t="shared" si="281"/>
        <v>0</v>
      </c>
      <c r="E90" s="307"/>
      <c r="F90" s="307"/>
      <c r="G90" s="147"/>
      <c r="H90" s="307"/>
      <c r="I90" s="307"/>
      <c r="J90" s="151" t="e">
        <f>IF(K90=$K$662,1,IF(K90=#REF!,2,IF(K90=$K$661,4,IF(C90="No_existen",5,0))))</f>
        <v>#REF!</v>
      </c>
      <c r="K90" s="147"/>
      <c r="L90" s="147"/>
      <c r="M90" s="307"/>
      <c r="N90" s="307"/>
      <c r="O90" s="151">
        <f t="shared" si="282"/>
        <v>0</v>
      </c>
      <c r="P90" s="147"/>
      <c r="Q90" s="279"/>
      <c r="R90" s="307"/>
      <c r="S90" s="307"/>
      <c r="T90" s="151">
        <f t="shared" si="283"/>
        <v>0</v>
      </c>
      <c r="U90" s="147"/>
      <c r="V90" s="147"/>
      <c r="W90" s="307"/>
      <c r="X90" s="307"/>
      <c r="Y90" s="151">
        <f t="shared" si="5"/>
        <v>0</v>
      </c>
      <c r="Z90" s="147"/>
      <c r="AA90" s="307"/>
      <c r="AB90" s="384"/>
      <c r="AC90" s="306"/>
      <c r="AD90" s="386"/>
      <c r="AE90" s="327"/>
      <c r="AF90" s="327"/>
      <c r="AG90" s="147"/>
      <c r="AH90" s="147"/>
      <c r="AI90" s="93"/>
      <c r="AJ90" s="94"/>
      <c r="AK90" s="95"/>
      <c r="AL90" s="95"/>
      <c r="AM90" s="95"/>
      <c r="AN90" s="95"/>
      <c r="AO90" s="95"/>
      <c r="AP90" s="95"/>
      <c r="AQ90" s="95"/>
    </row>
    <row r="91" spans="1:43" s="97" customFormat="1" hidden="1" x14ac:dyDescent="0.2">
      <c r="A91" s="325"/>
      <c r="B91" s="324"/>
      <c r="C91" s="92"/>
      <c r="D91" s="91">
        <f t="shared" si="281"/>
        <v>0</v>
      </c>
      <c r="E91" s="307"/>
      <c r="F91" s="307"/>
      <c r="G91" s="147"/>
      <c r="H91" s="307"/>
      <c r="I91" s="307"/>
      <c r="J91" s="151" t="e">
        <f>IF(K91=$K$662,1,IF(K91=#REF!,2,IF(K91=$K$661,4,IF(C91="No_existen",5,0))))</f>
        <v>#REF!</v>
      </c>
      <c r="K91" s="147"/>
      <c r="L91" s="147"/>
      <c r="M91" s="307"/>
      <c r="N91" s="307"/>
      <c r="O91" s="151">
        <f t="shared" si="282"/>
        <v>0</v>
      </c>
      <c r="P91" s="147"/>
      <c r="Q91" s="279"/>
      <c r="R91" s="307"/>
      <c r="S91" s="307"/>
      <c r="T91" s="151">
        <f t="shared" si="283"/>
        <v>0</v>
      </c>
      <c r="U91" s="147"/>
      <c r="V91" s="147"/>
      <c r="W91" s="307"/>
      <c r="X91" s="307"/>
      <c r="Y91" s="151">
        <f t="shared" si="5"/>
        <v>0</v>
      </c>
      <c r="Z91" s="147"/>
      <c r="AA91" s="307"/>
      <c r="AB91" s="384"/>
      <c r="AC91" s="306"/>
      <c r="AD91" s="386"/>
      <c r="AE91" s="327"/>
      <c r="AF91" s="327"/>
      <c r="AG91" s="147"/>
      <c r="AH91" s="147"/>
      <c r="AI91" s="93"/>
      <c r="AJ91" s="94"/>
      <c r="AK91" s="95"/>
      <c r="AL91" s="95"/>
      <c r="AM91" s="95"/>
      <c r="AN91" s="95"/>
      <c r="AO91" s="95"/>
      <c r="AP91" s="95"/>
      <c r="AQ91" s="95"/>
    </row>
    <row r="92" spans="1:43" s="97" customFormat="1" hidden="1" x14ac:dyDescent="0.2">
      <c r="A92" s="325">
        <v>28</v>
      </c>
      <c r="B92" s="321" t="e">
        <f>IF(#REF!="ALTO",5,IF(#REF!="MEDIO-ALTO",4,IF(#REF!="MEDIO",3,IF(#REF!="MEDIO-BAJO",2,IF(#REF!="BAJO",1,0)))))</f>
        <v>#REF!</v>
      </c>
      <c r="C92" s="92"/>
      <c r="D92" s="91">
        <f t="shared" si="281"/>
        <v>0</v>
      </c>
      <c r="E92" s="307" t="e">
        <f t="shared" ref="E92:E152" si="347">ROUND(AVERAGEIF(D92:D94,"&gt;0"),0)</f>
        <v>#DIV/0!</v>
      </c>
      <c r="F92" s="307" t="e">
        <f t="shared" ref="F92:F152" si="348">E92*0.6</f>
        <v>#DIV/0!</v>
      </c>
      <c r="G92" s="147"/>
      <c r="H92" s="307" t="e">
        <f t="shared" ref="H92" si="349">IF(C92="No_existen",5*$H$10,I92*$H$10)</f>
        <v>#DIV/0!</v>
      </c>
      <c r="I92" s="307" t="e">
        <f t="shared" si="193"/>
        <v>#DIV/0!</v>
      </c>
      <c r="J92" s="151" t="e">
        <f>IF(K92=$K$662,1,IF(K92=#REF!,2,IF(K92=$K$661,4,IF(C92="No_existen",5,0))))</f>
        <v>#REF!</v>
      </c>
      <c r="K92" s="147"/>
      <c r="L92" s="147"/>
      <c r="M92" s="307" t="e">
        <f t="shared" ref="M92" si="350">IF(C92="No_existen",5*$M$10,N92*$M$10)</f>
        <v>#DIV/0!</v>
      </c>
      <c r="N92" s="307" t="e">
        <f t="shared" ref="N92:N152" si="351">ROUND(AVERAGEIF(O92:O94,"&gt;0"),0)</f>
        <v>#DIV/0!</v>
      </c>
      <c r="O92" s="151">
        <f t="shared" si="282"/>
        <v>0</v>
      </c>
      <c r="P92" s="147"/>
      <c r="Q92" s="279"/>
      <c r="R92" s="307" t="e">
        <f t="shared" ref="R92" si="352">IF(C92="No_existen",5*$R$10,S92*$R$10)</f>
        <v>#DIV/0!</v>
      </c>
      <c r="S92" s="307" t="e">
        <f t="shared" ref="S92" si="353">ROUND(AVERAGEIF(T92:T94,"&gt;0"),0)</f>
        <v>#DIV/0!</v>
      </c>
      <c r="T92" s="151">
        <f t="shared" si="283"/>
        <v>0</v>
      </c>
      <c r="U92" s="147"/>
      <c r="V92" s="147"/>
      <c r="W92" s="307" t="e">
        <f t="shared" ref="W92" si="354">IF(C92="No_existen",5*$W$10,X92*$W$10)</f>
        <v>#DIV/0!</v>
      </c>
      <c r="X92" s="307" t="e">
        <f t="shared" ref="X92" si="355">ROUND(AVERAGEIF(Y92:Y94,"&gt;0"),0)</f>
        <v>#DIV/0!</v>
      </c>
      <c r="Y92" s="151">
        <f t="shared" si="5"/>
        <v>0</v>
      </c>
      <c r="Z92" s="147"/>
      <c r="AA92" s="307" t="e">
        <f t="shared" ref="AA92" si="356">ROUND(AVERAGE(E92,I92,N92,S92,X92),0)</f>
        <v>#DIV/0!</v>
      </c>
      <c r="AB92" s="384" t="e">
        <f t="shared" ref="AB92" si="357">IF(AA92&lt;1.5,"FUERTE",IF(AND(AA92&gt;=1.5,AA92&lt;2.5),"ACEPTABLE",IF(AA92&gt;=5,"INEXISTENTE","DÉBIL")))</f>
        <v>#DIV/0!</v>
      </c>
      <c r="AC92" s="306" t="e">
        <f>IF(#REF!=0,0,ROUND((#REF!*AA92),0))</f>
        <v>#REF!</v>
      </c>
      <c r="AD92" s="386" t="e">
        <f t="shared" ref="AD92" si="358">IF(AC92&gt;=36,"GRAVE", IF(AC92&lt;=10, "LEVE", "MODERADO"))</f>
        <v>#REF!</v>
      </c>
      <c r="AE92" s="327"/>
      <c r="AF92" s="327"/>
      <c r="AG92" s="147"/>
      <c r="AH92" s="147"/>
      <c r="AI92" s="93"/>
      <c r="AJ92" s="94"/>
      <c r="AK92" s="95"/>
      <c r="AL92" s="95"/>
      <c r="AM92" s="95"/>
      <c r="AN92" s="95"/>
      <c r="AO92" s="95"/>
      <c r="AP92" s="95"/>
      <c r="AQ92" s="95"/>
    </row>
    <row r="93" spans="1:43" s="97" customFormat="1" hidden="1" x14ac:dyDescent="0.2">
      <c r="A93" s="325"/>
      <c r="B93" s="322"/>
      <c r="C93" s="92"/>
      <c r="D93" s="91">
        <f t="shared" si="281"/>
        <v>0</v>
      </c>
      <c r="E93" s="307"/>
      <c r="F93" s="307"/>
      <c r="G93" s="147"/>
      <c r="H93" s="307"/>
      <c r="I93" s="307"/>
      <c r="J93" s="151" t="e">
        <f>IF(K93=$K$662,1,IF(K93=#REF!,2,IF(K93=$K$661,4,IF(C93="No_existen",5,0))))</f>
        <v>#REF!</v>
      </c>
      <c r="K93" s="147"/>
      <c r="L93" s="147"/>
      <c r="M93" s="307"/>
      <c r="N93" s="307"/>
      <c r="O93" s="151">
        <f t="shared" si="282"/>
        <v>0</v>
      </c>
      <c r="P93" s="147"/>
      <c r="Q93" s="279"/>
      <c r="R93" s="307"/>
      <c r="S93" s="307"/>
      <c r="T93" s="151">
        <f t="shared" si="283"/>
        <v>0</v>
      </c>
      <c r="U93" s="147"/>
      <c r="V93" s="147"/>
      <c r="W93" s="307"/>
      <c r="X93" s="307"/>
      <c r="Y93" s="151">
        <f t="shared" si="5"/>
        <v>0</v>
      </c>
      <c r="Z93" s="147"/>
      <c r="AA93" s="307"/>
      <c r="AB93" s="384"/>
      <c r="AC93" s="306"/>
      <c r="AD93" s="386"/>
      <c r="AE93" s="327"/>
      <c r="AF93" s="327"/>
      <c r="AG93" s="147"/>
      <c r="AH93" s="147"/>
      <c r="AI93" s="93"/>
      <c r="AJ93" s="94"/>
      <c r="AK93" s="95"/>
      <c r="AL93" s="95"/>
      <c r="AM93" s="95"/>
      <c r="AN93" s="95"/>
      <c r="AO93" s="95"/>
      <c r="AP93" s="95"/>
      <c r="AQ93" s="95"/>
    </row>
    <row r="94" spans="1:43" s="97" customFormat="1" hidden="1" x14ac:dyDescent="0.2">
      <c r="A94" s="325"/>
      <c r="B94" s="324"/>
      <c r="C94" s="92"/>
      <c r="D94" s="91">
        <f t="shared" si="281"/>
        <v>0</v>
      </c>
      <c r="E94" s="307"/>
      <c r="F94" s="307"/>
      <c r="G94" s="147"/>
      <c r="H94" s="307"/>
      <c r="I94" s="307"/>
      <c r="J94" s="151" t="e">
        <f>IF(K94=$K$662,1,IF(K94=#REF!,2,IF(K94=$K$661,4,IF(C94="No_existen",5,0))))</f>
        <v>#REF!</v>
      </c>
      <c r="K94" s="147"/>
      <c r="L94" s="147"/>
      <c r="M94" s="307"/>
      <c r="N94" s="307"/>
      <c r="O94" s="151">
        <f t="shared" si="282"/>
        <v>0</v>
      </c>
      <c r="P94" s="147"/>
      <c r="Q94" s="279"/>
      <c r="R94" s="307"/>
      <c r="S94" s="307"/>
      <c r="T94" s="151">
        <f t="shared" si="283"/>
        <v>0</v>
      </c>
      <c r="U94" s="147"/>
      <c r="V94" s="147"/>
      <c r="W94" s="307"/>
      <c r="X94" s="307"/>
      <c r="Y94" s="151">
        <f t="shared" si="5"/>
        <v>0</v>
      </c>
      <c r="Z94" s="147"/>
      <c r="AA94" s="307"/>
      <c r="AB94" s="384"/>
      <c r="AC94" s="306"/>
      <c r="AD94" s="386"/>
      <c r="AE94" s="327"/>
      <c r="AF94" s="327"/>
      <c r="AG94" s="147"/>
      <c r="AH94" s="147"/>
      <c r="AI94" s="93"/>
      <c r="AJ94" s="94"/>
      <c r="AK94" s="95"/>
      <c r="AL94" s="95"/>
      <c r="AM94" s="95"/>
      <c r="AN94" s="95"/>
      <c r="AO94" s="95"/>
      <c r="AP94" s="95"/>
      <c r="AQ94" s="95"/>
    </row>
    <row r="95" spans="1:43" s="97" customFormat="1" hidden="1" x14ac:dyDescent="0.2">
      <c r="A95" s="325">
        <v>29</v>
      </c>
      <c r="B95" s="321" t="e">
        <f>IF(#REF!="ALTO",5,IF(#REF!="MEDIO-ALTO",4,IF(#REF!="MEDIO",3,IF(#REF!="MEDIO-BAJO",2,IF(#REF!="BAJO",1,0)))))</f>
        <v>#REF!</v>
      </c>
      <c r="C95" s="92"/>
      <c r="D95" s="91">
        <f t="shared" si="281"/>
        <v>0</v>
      </c>
      <c r="E95" s="307" t="e">
        <f t="shared" ref="E95:E155" si="359">ROUND(AVERAGEIF(D95:D97,"&gt;0"),0)</f>
        <v>#DIV/0!</v>
      </c>
      <c r="F95" s="307" t="e">
        <f t="shared" ref="F95:F155" si="360">E95*0.6</f>
        <v>#DIV/0!</v>
      </c>
      <c r="G95" s="147"/>
      <c r="H95" s="307" t="e">
        <f t="shared" ref="H95" si="361">IF(C95="No_existen",5*$H$10,I95*$H$10)</f>
        <v>#DIV/0!</v>
      </c>
      <c r="I95" s="307" t="e">
        <f t="shared" si="206"/>
        <v>#DIV/0!</v>
      </c>
      <c r="J95" s="151" t="e">
        <f>IF(K95=$K$662,1,IF(K95=#REF!,2,IF(K95=$K$661,4,IF(C95="No_existen",5,0))))</f>
        <v>#REF!</v>
      </c>
      <c r="K95" s="147"/>
      <c r="L95" s="147"/>
      <c r="M95" s="307" t="e">
        <f t="shared" ref="M95" si="362">IF(C95="No_existen",5*$M$10,N95*$M$10)</f>
        <v>#DIV/0!</v>
      </c>
      <c r="N95" s="307" t="e">
        <f t="shared" ref="N95:N155" si="363">ROUND(AVERAGEIF(O95:O97,"&gt;0"),0)</f>
        <v>#DIV/0!</v>
      </c>
      <c r="O95" s="151">
        <f t="shared" si="282"/>
        <v>0</v>
      </c>
      <c r="P95" s="147"/>
      <c r="Q95" s="279"/>
      <c r="R95" s="307" t="e">
        <f t="shared" ref="R95" si="364">IF(C95="No_existen",5*$R$10,S95*$R$10)</f>
        <v>#DIV/0!</v>
      </c>
      <c r="S95" s="307" t="e">
        <f t="shared" ref="S95" si="365">ROUND(AVERAGEIF(T95:T97,"&gt;0"),0)</f>
        <v>#DIV/0!</v>
      </c>
      <c r="T95" s="151">
        <f t="shared" si="283"/>
        <v>0</v>
      </c>
      <c r="U95" s="147"/>
      <c r="V95" s="147"/>
      <c r="W95" s="307" t="e">
        <f t="shared" ref="W95" si="366">IF(C95="No_existen",5*$W$10,X95*$W$10)</f>
        <v>#DIV/0!</v>
      </c>
      <c r="X95" s="307" t="e">
        <f t="shared" ref="X95" si="367">ROUND(AVERAGEIF(Y95:Y97,"&gt;0"),0)</f>
        <v>#DIV/0!</v>
      </c>
      <c r="Y95" s="151">
        <f t="shared" si="5"/>
        <v>0</v>
      </c>
      <c r="Z95" s="147"/>
      <c r="AA95" s="307" t="e">
        <f t="shared" ref="AA95" si="368">ROUND(AVERAGE(E95,I95,N95,S95,X95),0)</f>
        <v>#DIV/0!</v>
      </c>
      <c r="AB95" s="384" t="e">
        <f t="shared" ref="AB95" si="369">IF(AA95&lt;1.5,"FUERTE",IF(AND(AA95&gt;=1.5,AA95&lt;2.5),"ACEPTABLE",IF(AA95&gt;=5,"INEXISTENTE","DÉBIL")))</f>
        <v>#DIV/0!</v>
      </c>
      <c r="AC95" s="306" t="e">
        <f>IF(#REF!=0,0,ROUND((#REF!*AA95),0))</f>
        <v>#REF!</v>
      </c>
      <c r="AD95" s="386" t="e">
        <f t="shared" ref="AD95" si="370">IF(AC95&gt;=36,"GRAVE", IF(AC95&lt;=10, "LEVE", "MODERADO"))</f>
        <v>#REF!</v>
      </c>
      <c r="AE95" s="327"/>
      <c r="AF95" s="327"/>
      <c r="AG95" s="147"/>
      <c r="AH95" s="147"/>
      <c r="AI95" s="93"/>
      <c r="AJ95" s="94"/>
      <c r="AK95" s="95"/>
      <c r="AL95" s="95"/>
      <c r="AM95" s="95"/>
      <c r="AN95" s="95"/>
      <c r="AO95" s="95"/>
      <c r="AP95" s="95"/>
      <c r="AQ95" s="95"/>
    </row>
    <row r="96" spans="1:43" s="97" customFormat="1" hidden="1" x14ac:dyDescent="0.2">
      <c r="A96" s="325"/>
      <c r="B96" s="322"/>
      <c r="C96" s="92"/>
      <c r="D96" s="91">
        <f t="shared" si="281"/>
        <v>0</v>
      </c>
      <c r="E96" s="307"/>
      <c r="F96" s="307"/>
      <c r="G96" s="147"/>
      <c r="H96" s="307"/>
      <c r="I96" s="307"/>
      <c r="J96" s="151" t="e">
        <f>IF(K96=$K$662,1,IF(K96=#REF!,2,IF(K96=$K$661,4,IF(C96="No_existen",5,0))))</f>
        <v>#REF!</v>
      </c>
      <c r="K96" s="147"/>
      <c r="L96" s="147"/>
      <c r="M96" s="307"/>
      <c r="N96" s="307"/>
      <c r="O96" s="151">
        <f t="shared" si="282"/>
        <v>0</v>
      </c>
      <c r="P96" s="147"/>
      <c r="Q96" s="279"/>
      <c r="R96" s="307"/>
      <c r="S96" s="307"/>
      <c r="T96" s="151">
        <f t="shared" si="283"/>
        <v>0</v>
      </c>
      <c r="U96" s="147"/>
      <c r="V96" s="147"/>
      <c r="W96" s="307"/>
      <c r="X96" s="307"/>
      <c r="Y96" s="151">
        <f t="shared" si="5"/>
        <v>0</v>
      </c>
      <c r="Z96" s="147"/>
      <c r="AA96" s="307"/>
      <c r="AB96" s="384"/>
      <c r="AC96" s="306"/>
      <c r="AD96" s="386"/>
      <c r="AE96" s="327"/>
      <c r="AF96" s="327"/>
      <c r="AG96" s="147"/>
      <c r="AH96" s="147"/>
      <c r="AI96" s="93"/>
      <c r="AJ96" s="94"/>
      <c r="AK96" s="95"/>
      <c r="AL96" s="95"/>
      <c r="AM96" s="95"/>
      <c r="AN96" s="95"/>
      <c r="AO96" s="95"/>
      <c r="AP96" s="95"/>
      <c r="AQ96" s="95"/>
    </row>
    <row r="97" spans="1:43" s="97" customFormat="1" hidden="1" x14ac:dyDescent="0.2">
      <c r="A97" s="325"/>
      <c r="B97" s="324"/>
      <c r="C97" s="92"/>
      <c r="D97" s="91">
        <f t="shared" si="281"/>
        <v>0</v>
      </c>
      <c r="E97" s="307"/>
      <c r="F97" s="307"/>
      <c r="G97" s="147"/>
      <c r="H97" s="307"/>
      <c r="I97" s="307"/>
      <c r="J97" s="151" t="e">
        <f>IF(K97=$K$662,1,IF(K97=#REF!,2,IF(K97=$K$661,4,IF(C97="No_existen",5,0))))</f>
        <v>#REF!</v>
      </c>
      <c r="K97" s="147"/>
      <c r="L97" s="147"/>
      <c r="M97" s="307"/>
      <c r="N97" s="307"/>
      <c r="O97" s="151">
        <f t="shared" si="282"/>
        <v>0</v>
      </c>
      <c r="P97" s="147"/>
      <c r="Q97" s="279"/>
      <c r="R97" s="307"/>
      <c r="S97" s="307"/>
      <c r="T97" s="151">
        <f t="shared" si="283"/>
        <v>0</v>
      </c>
      <c r="U97" s="147"/>
      <c r="V97" s="147"/>
      <c r="W97" s="307"/>
      <c r="X97" s="307"/>
      <c r="Y97" s="151">
        <f t="shared" si="5"/>
        <v>0</v>
      </c>
      <c r="Z97" s="147"/>
      <c r="AA97" s="307"/>
      <c r="AB97" s="384"/>
      <c r="AC97" s="306"/>
      <c r="AD97" s="386"/>
      <c r="AE97" s="327"/>
      <c r="AF97" s="327"/>
      <c r="AG97" s="147"/>
      <c r="AH97" s="147"/>
      <c r="AI97" s="93"/>
      <c r="AJ97" s="94"/>
      <c r="AK97" s="95"/>
      <c r="AL97" s="95"/>
      <c r="AM97" s="95"/>
      <c r="AN97" s="95"/>
      <c r="AO97" s="95"/>
      <c r="AP97" s="95"/>
      <c r="AQ97" s="95"/>
    </row>
    <row r="98" spans="1:43" s="97" customFormat="1" hidden="1" x14ac:dyDescent="0.2">
      <c r="A98" s="325">
        <v>30</v>
      </c>
      <c r="B98" s="321" t="e">
        <f>IF(#REF!="ALTO",5,IF(#REF!="MEDIO-ALTO",4,IF(#REF!="MEDIO",3,IF(#REF!="MEDIO-BAJO",2,IF(#REF!="BAJO",1,0)))))</f>
        <v>#REF!</v>
      </c>
      <c r="C98" s="92"/>
      <c r="D98" s="91">
        <f t="shared" si="281"/>
        <v>0</v>
      </c>
      <c r="E98" s="307" t="e">
        <f t="shared" ref="E98:E158" si="371">ROUND(AVERAGEIF(D98:D100,"&gt;0"),0)</f>
        <v>#DIV/0!</v>
      </c>
      <c r="F98" s="307" t="e">
        <f t="shared" ref="F98:F158" si="372">E98*0.6</f>
        <v>#DIV/0!</v>
      </c>
      <c r="G98" s="147"/>
      <c r="H98" s="307" t="e">
        <f t="shared" ref="H98" si="373">IF(C98="No_existen",5*$H$10,I98*$H$10)</f>
        <v>#DIV/0!</v>
      </c>
      <c r="I98" s="307" t="e">
        <f t="shared" si="219"/>
        <v>#DIV/0!</v>
      </c>
      <c r="J98" s="151" t="e">
        <f>IF(K98=$K$662,1,IF(K98=#REF!,2,IF(K98=$K$661,4,IF(C98="No_existen",5,0))))</f>
        <v>#REF!</v>
      </c>
      <c r="K98" s="147"/>
      <c r="L98" s="147"/>
      <c r="M98" s="307" t="e">
        <f t="shared" ref="M98" si="374">IF(C98="No_existen",5*$M$10,N98*$M$10)</f>
        <v>#DIV/0!</v>
      </c>
      <c r="N98" s="307" t="e">
        <f t="shared" ref="N98:N158" si="375">ROUND(AVERAGEIF(O98:O100,"&gt;0"),0)</f>
        <v>#DIV/0!</v>
      </c>
      <c r="O98" s="151">
        <f t="shared" si="282"/>
        <v>0</v>
      </c>
      <c r="P98" s="147"/>
      <c r="Q98" s="279"/>
      <c r="R98" s="307" t="e">
        <f t="shared" ref="R98" si="376">IF(C98="No_existen",5*$R$10,S98*$R$10)</f>
        <v>#DIV/0!</v>
      </c>
      <c r="S98" s="307" t="e">
        <f t="shared" ref="S98" si="377">ROUND(AVERAGEIF(T98:T100,"&gt;0"),0)</f>
        <v>#DIV/0!</v>
      </c>
      <c r="T98" s="151">
        <f t="shared" si="283"/>
        <v>0</v>
      </c>
      <c r="U98" s="147"/>
      <c r="V98" s="147"/>
      <c r="W98" s="307" t="e">
        <f t="shared" ref="W98" si="378">IF(C98="No_existen",5*$W$10,X98*$W$10)</f>
        <v>#DIV/0!</v>
      </c>
      <c r="X98" s="307" t="e">
        <f t="shared" ref="X98" si="379">ROUND(AVERAGEIF(Y98:Y100,"&gt;0"),0)</f>
        <v>#DIV/0!</v>
      </c>
      <c r="Y98" s="151">
        <f t="shared" si="5"/>
        <v>0</v>
      </c>
      <c r="Z98" s="147"/>
      <c r="AA98" s="307" t="e">
        <f t="shared" ref="AA98" si="380">ROUND(AVERAGE(E98,I98,N98,S98,X98),0)</f>
        <v>#DIV/0!</v>
      </c>
      <c r="AB98" s="384" t="e">
        <f t="shared" ref="AB98" si="381">IF(AA98&lt;1.5,"FUERTE",IF(AND(AA98&gt;=1.5,AA98&lt;2.5),"ACEPTABLE",IF(AA98&gt;=5,"INEXISTENTE","DÉBIL")))</f>
        <v>#DIV/0!</v>
      </c>
      <c r="AC98" s="306" t="e">
        <f>IF(#REF!=0,0,ROUND((#REF!*AA98),0))</f>
        <v>#REF!</v>
      </c>
      <c r="AD98" s="386" t="e">
        <f t="shared" ref="AD98" si="382">IF(AC98&gt;=36,"GRAVE", IF(AC98&lt;=10, "LEVE", "MODERADO"))</f>
        <v>#REF!</v>
      </c>
      <c r="AE98" s="327"/>
      <c r="AF98" s="327"/>
      <c r="AG98" s="147"/>
      <c r="AH98" s="147"/>
      <c r="AI98" s="93"/>
      <c r="AJ98" s="94"/>
      <c r="AK98" s="95"/>
      <c r="AL98" s="95"/>
      <c r="AM98" s="95"/>
      <c r="AN98" s="95"/>
      <c r="AO98" s="95"/>
      <c r="AP98" s="95"/>
      <c r="AQ98" s="95"/>
    </row>
    <row r="99" spans="1:43" s="97" customFormat="1" hidden="1" x14ac:dyDescent="0.2">
      <c r="A99" s="325"/>
      <c r="B99" s="322"/>
      <c r="C99" s="92"/>
      <c r="D99" s="91">
        <f t="shared" si="281"/>
        <v>0</v>
      </c>
      <c r="E99" s="307"/>
      <c r="F99" s="307"/>
      <c r="G99" s="147"/>
      <c r="H99" s="307"/>
      <c r="I99" s="307"/>
      <c r="J99" s="151" t="e">
        <f>IF(K99=$K$662,1,IF(K99=#REF!,2,IF(K99=$K$661,4,IF(C99="No_existen",5,0))))</f>
        <v>#REF!</v>
      </c>
      <c r="K99" s="147"/>
      <c r="L99" s="147"/>
      <c r="M99" s="307"/>
      <c r="N99" s="307"/>
      <c r="O99" s="151">
        <f t="shared" si="282"/>
        <v>0</v>
      </c>
      <c r="P99" s="147"/>
      <c r="Q99" s="279"/>
      <c r="R99" s="307"/>
      <c r="S99" s="307"/>
      <c r="T99" s="151">
        <f t="shared" si="283"/>
        <v>0</v>
      </c>
      <c r="U99" s="147"/>
      <c r="V99" s="147"/>
      <c r="W99" s="307"/>
      <c r="X99" s="307"/>
      <c r="Y99" s="151">
        <f t="shared" si="5"/>
        <v>0</v>
      </c>
      <c r="Z99" s="147"/>
      <c r="AA99" s="307"/>
      <c r="AB99" s="384"/>
      <c r="AC99" s="306"/>
      <c r="AD99" s="386"/>
      <c r="AE99" s="327"/>
      <c r="AF99" s="327"/>
      <c r="AG99" s="147"/>
      <c r="AH99" s="147"/>
      <c r="AI99" s="93"/>
      <c r="AJ99" s="94"/>
      <c r="AK99" s="95"/>
      <c r="AL99" s="95"/>
      <c r="AM99" s="95"/>
      <c r="AN99" s="95"/>
      <c r="AO99" s="95"/>
      <c r="AP99" s="95"/>
      <c r="AQ99" s="95"/>
    </row>
    <row r="100" spans="1:43" s="97" customFormat="1" hidden="1" x14ac:dyDescent="0.2">
      <c r="A100" s="325"/>
      <c r="B100" s="324"/>
      <c r="C100" s="92"/>
      <c r="D100" s="91">
        <f t="shared" si="281"/>
        <v>0</v>
      </c>
      <c r="E100" s="307"/>
      <c r="F100" s="307"/>
      <c r="G100" s="147"/>
      <c r="H100" s="307"/>
      <c r="I100" s="307"/>
      <c r="J100" s="151" t="e">
        <f>IF(K100=$K$662,1,IF(K100=#REF!,2,IF(K100=$K$661,4,IF(C100="No_existen",5,0))))</f>
        <v>#REF!</v>
      </c>
      <c r="K100" s="147"/>
      <c r="L100" s="147"/>
      <c r="M100" s="307"/>
      <c r="N100" s="307"/>
      <c r="O100" s="151">
        <f t="shared" si="282"/>
        <v>0</v>
      </c>
      <c r="P100" s="147"/>
      <c r="Q100" s="279"/>
      <c r="R100" s="307"/>
      <c r="S100" s="307"/>
      <c r="T100" s="151">
        <f t="shared" si="283"/>
        <v>0</v>
      </c>
      <c r="U100" s="147"/>
      <c r="V100" s="147"/>
      <c r="W100" s="307"/>
      <c r="X100" s="307"/>
      <c r="Y100" s="151">
        <f t="shared" si="5"/>
        <v>0</v>
      </c>
      <c r="Z100" s="147"/>
      <c r="AA100" s="307"/>
      <c r="AB100" s="384"/>
      <c r="AC100" s="306"/>
      <c r="AD100" s="386"/>
      <c r="AE100" s="327"/>
      <c r="AF100" s="327"/>
      <c r="AG100" s="147"/>
      <c r="AH100" s="147"/>
      <c r="AI100" s="93"/>
      <c r="AJ100" s="94"/>
      <c r="AK100" s="95"/>
      <c r="AL100" s="95"/>
      <c r="AM100" s="95"/>
      <c r="AN100" s="95"/>
      <c r="AO100" s="95"/>
      <c r="AP100" s="95"/>
      <c r="AQ100" s="95"/>
    </row>
    <row r="101" spans="1:43" s="97" customFormat="1" hidden="1" x14ac:dyDescent="0.2">
      <c r="A101" s="325">
        <v>31</v>
      </c>
      <c r="B101" s="321" t="e">
        <f>IF(#REF!="ALTO",5,IF(#REF!="MEDIO-ALTO",4,IF(#REF!="MEDIO",3,IF(#REF!="MEDIO-BAJO",2,IF(#REF!="BAJO",1,0)))))</f>
        <v>#REF!</v>
      </c>
      <c r="C101" s="92"/>
      <c r="D101" s="91">
        <f t="shared" si="281"/>
        <v>0</v>
      </c>
      <c r="E101" s="307" t="e">
        <f t="shared" ref="E101:E161" si="383">ROUND(AVERAGEIF(D101:D103,"&gt;0"),0)</f>
        <v>#DIV/0!</v>
      </c>
      <c r="F101" s="307" t="e">
        <f t="shared" ref="F101:F161" si="384">E101*0.6</f>
        <v>#DIV/0!</v>
      </c>
      <c r="G101" s="147"/>
      <c r="H101" s="307" t="e">
        <f t="shared" ref="H101" si="385">IF(C101="No_existen",5*$H$10,I101*$H$10)</f>
        <v>#DIV/0!</v>
      </c>
      <c r="I101" s="307" t="e">
        <f t="shared" si="232"/>
        <v>#DIV/0!</v>
      </c>
      <c r="J101" s="151" t="e">
        <f>IF(K101=$K$662,1,IF(K101=#REF!,2,IF(K101=$K$661,4,IF(C101="No_existen",5,0))))</f>
        <v>#REF!</v>
      </c>
      <c r="K101" s="147"/>
      <c r="L101" s="147"/>
      <c r="M101" s="307" t="e">
        <f t="shared" ref="M101" si="386">IF(C101="No_existen",5*$M$10,N101*$M$10)</f>
        <v>#DIV/0!</v>
      </c>
      <c r="N101" s="307" t="e">
        <f t="shared" ref="N101:N161" si="387">ROUND(AVERAGEIF(O101:O103,"&gt;0"),0)</f>
        <v>#DIV/0!</v>
      </c>
      <c r="O101" s="151">
        <f t="shared" si="282"/>
        <v>0</v>
      </c>
      <c r="P101" s="147"/>
      <c r="Q101" s="279"/>
      <c r="R101" s="307" t="e">
        <f t="shared" ref="R101" si="388">IF(C101="No_existen",5*$R$10,S101*$R$10)</f>
        <v>#DIV/0!</v>
      </c>
      <c r="S101" s="307" t="e">
        <f t="shared" ref="S101" si="389">ROUND(AVERAGEIF(T101:T103,"&gt;0"),0)</f>
        <v>#DIV/0!</v>
      </c>
      <c r="T101" s="151">
        <f t="shared" si="283"/>
        <v>0</v>
      </c>
      <c r="U101" s="147"/>
      <c r="V101" s="147"/>
      <c r="W101" s="307" t="e">
        <f t="shared" ref="W101" si="390">IF(C101="No_existen",5*$W$10,X101*$W$10)</f>
        <v>#DIV/0!</v>
      </c>
      <c r="X101" s="307" t="e">
        <f t="shared" ref="X101" si="391">ROUND(AVERAGEIF(Y101:Y103,"&gt;0"),0)</f>
        <v>#DIV/0!</v>
      </c>
      <c r="Y101" s="151">
        <f t="shared" si="5"/>
        <v>0</v>
      </c>
      <c r="Z101" s="147"/>
      <c r="AA101" s="307" t="e">
        <f t="shared" ref="AA101" si="392">ROUND(AVERAGE(E101,I101,N101,S101,X101),0)</f>
        <v>#DIV/0!</v>
      </c>
      <c r="AB101" s="384" t="e">
        <f t="shared" ref="AB101" si="393">IF(AA101&lt;1.5,"FUERTE",IF(AND(AA101&gt;=1.5,AA101&lt;2.5),"ACEPTABLE",IF(AA101&gt;=5,"INEXISTENTE","DÉBIL")))</f>
        <v>#DIV/0!</v>
      </c>
      <c r="AC101" s="306" t="e">
        <f>IF(#REF!=0,0,ROUND((#REF!*AA101),0))</f>
        <v>#REF!</v>
      </c>
      <c r="AD101" s="386" t="e">
        <f t="shared" ref="AD101" si="394">IF(AC101&gt;=36,"GRAVE", IF(AC101&lt;=10, "LEVE", "MODERADO"))</f>
        <v>#REF!</v>
      </c>
      <c r="AE101" s="327"/>
      <c r="AF101" s="327"/>
      <c r="AG101" s="147"/>
      <c r="AH101" s="147"/>
      <c r="AI101" s="93"/>
      <c r="AJ101" s="94"/>
      <c r="AK101" s="95"/>
      <c r="AL101" s="95"/>
      <c r="AM101" s="95"/>
      <c r="AN101" s="95"/>
      <c r="AO101" s="95"/>
      <c r="AP101" s="95"/>
      <c r="AQ101" s="95"/>
    </row>
    <row r="102" spans="1:43" s="97" customFormat="1" hidden="1" x14ac:dyDescent="0.2">
      <c r="A102" s="325"/>
      <c r="B102" s="322"/>
      <c r="C102" s="92"/>
      <c r="D102" s="91">
        <f t="shared" si="281"/>
        <v>0</v>
      </c>
      <c r="E102" s="307"/>
      <c r="F102" s="307"/>
      <c r="G102" s="147"/>
      <c r="H102" s="307"/>
      <c r="I102" s="307"/>
      <c r="J102" s="151" t="e">
        <f>IF(K102=$K$662,1,IF(K102=#REF!,2,IF(K102=$K$661,4,IF(C102="No_existen",5,0))))</f>
        <v>#REF!</v>
      </c>
      <c r="K102" s="147"/>
      <c r="L102" s="147"/>
      <c r="M102" s="307"/>
      <c r="N102" s="307"/>
      <c r="O102" s="151">
        <f t="shared" si="282"/>
        <v>0</v>
      </c>
      <c r="P102" s="147"/>
      <c r="Q102" s="279"/>
      <c r="R102" s="307"/>
      <c r="S102" s="307"/>
      <c r="T102" s="151">
        <f t="shared" si="283"/>
        <v>0</v>
      </c>
      <c r="U102" s="147"/>
      <c r="V102" s="147"/>
      <c r="W102" s="307"/>
      <c r="X102" s="307"/>
      <c r="Y102" s="151">
        <f t="shared" si="5"/>
        <v>0</v>
      </c>
      <c r="Z102" s="147"/>
      <c r="AA102" s="307"/>
      <c r="AB102" s="384"/>
      <c r="AC102" s="306"/>
      <c r="AD102" s="386"/>
      <c r="AE102" s="327"/>
      <c r="AF102" s="327"/>
      <c r="AG102" s="147"/>
      <c r="AH102" s="147"/>
      <c r="AI102" s="93"/>
      <c r="AJ102" s="94"/>
      <c r="AK102" s="95"/>
      <c r="AL102" s="95"/>
      <c r="AM102" s="95"/>
      <c r="AN102" s="95"/>
      <c r="AO102" s="95"/>
      <c r="AP102" s="95"/>
      <c r="AQ102" s="95"/>
    </row>
    <row r="103" spans="1:43" s="97" customFormat="1" hidden="1" x14ac:dyDescent="0.2">
      <c r="A103" s="325"/>
      <c r="B103" s="324"/>
      <c r="C103" s="92"/>
      <c r="D103" s="91">
        <f t="shared" si="281"/>
        <v>0</v>
      </c>
      <c r="E103" s="307"/>
      <c r="F103" s="307"/>
      <c r="G103" s="147"/>
      <c r="H103" s="307"/>
      <c r="I103" s="307"/>
      <c r="J103" s="151" t="e">
        <f>IF(K103=$K$662,1,IF(K103=#REF!,2,IF(K103=$K$661,4,IF(C103="No_existen",5,0))))</f>
        <v>#REF!</v>
      </c>
      <c r="K103" s="147"/>
      <c r="L103" s="147"/>
      <c r="M103" s="307"/>
      <c r="N103" s="307"/>
      <c r="O103" s="151">
        <f t="shared" si="282"/>
        <v>0</v>
      </c>
      <c r="P103" s="147"/>
      <c r="Q103" s="279"/>
      <c r="R103" s="307"/>
      <c r="S103" s="307"/>
      <c r="T103" s="151">
        <f t="shared" si="283"/>
        <v>0</v>
      </c>
      <c r="U103" s="147"/>
      <c r="V103" s="147"/>
      <c r="W103" s="307"/>
      <c r="X103" s="307"/>
      <c r="Y103" s="151">
        <f t="shared" si="5"/>
        <v>0</v>
      </c>
      <c r="Z103" s="147"/>
      <c r="AA103" s="307"/>
      <c r="AB103" s="384"/>
      <c r="AC103" s="306"/>
      <c r="AD103" s="386"/>
      <c r="AE103" s="327"/>
      <c r="AF103" s="327"/>
      <c r="AG103" s="147"/>
      <c r="AH103" s="147"/>
      <c r="AI103" s="93"/>
      <c r="AJ103" s="94"/>
      <c r="AK103" s="95"/>
      <c r="AL103" s="95"/>
      <c r="AM103" s="95"/>
      <c r="AN103" s="95"/>
      <c r="AO103" s="95"/>
      <c r="AP103" s="95"/>
      <c r="AQ103" s="95"/>
    </row>
    <row r="104" spans="1:43" s="97" customFormat="1" hidden="1" x14ac:dyDescent="0.2">
      <c r="A104" s="325">
        <v>32</v>
      </c>
      <c r="B104" s="321" t="e">
        <f>IF(#REF!="ALTO",5,IF(#REF!="MEDIO-ALTO",4,IF(#REF!="MEDIO",3,IF(#REF!="MEDIO-BAJO",2,IF(#REF!="BAJO",1,0)))))</f>
        <v>#REF!</v>
      </c>
      <c r="C104" s="92"/>
      <c r="D104" s="91">
        <f t="shared" si="281"/>
        <v>0</v>
      </c>
      <c r="E104" s="307" t="e">
        <f t="shared" ref="E104:E164" si="395">ROUND(AVERAGEIF(D104:D106,"&gt;0"),0)</f>
        <v>#DIV/0!</v>
      </c>
      <c r="F104" s="307" t="e">
        <f t="shared" ref="F104:F164" si="396">E104*0.6</f>
        <v>#DIV/0!</v>
      </c>
      <c r="G104" s="147"/>
      <c r="H104" s="307" t="e">
        <f t="shared" ref="H104" si="397">IF(C104="No_existen",5*$H$10,I104*$H$10)</f>
        <v>#DIV/0!</v>
      </c>
      <c r="I104" s="307" t="e">
        <f t="shared" si="245"/>
        <v>#DIV/0!</v>
      </c>
      <c r="J104" s="151" t="e">
        <f>IF(K104=$K$662,1,IF(K104=#REF!,2,IF(K104=$K$661,4,IF(C104="No_existen",5,0))))</f>
        <v>#REF!</v>
      </c>
      <c r="K104" s="147"/>
      <c r="L104" s="147"/>
      <c r="M104" s="307" t="e">
        <f t="shared" ref="M104" si="398">IF(C104="No_existen",5*$M$10,N104*$M$10)</f>
        <v>#DIV/0!</v>
      </c>
      <c r="N104" s="307" t="e">
        <f t="shared" ref="N104:N164" si="399">ROUND(AVERAGEIF(O104:O106,"&gt;0"),0)</f>
        <v>#DIV/0!</v>
      </c>
      <c r="O104" s="151">
        <f t="shared" si="282"/>
        <v>0</v>
      </c>
      <c r="P104" s="147"/>
      <c r="Q104" s="279"/>
      <c r="R104" s="307" t="e">
        <f t="shared" ref="R104" si="400">IF(C104="No_existen",5*$R$10,S104*$R$10)</f>
        <v>#DIV/0!</v>
      </c>
      <c r="S104" s="307" t="e">
        <f t="shared" ref="S104" si="401">ROUND(AVERAGEIF(T104:T106,"&gt;0"),0)</f>
        <v>#DIV/0!</v>
      </c>
      <c r="T104" s="151">
        <f t="shared" si="283"/>
        <v>0</v>
      </c>
      <c r="U104" s="147"/>
      <c r="V104" s="147"/>
      <c r="W104" s="307" t="e">
        <f t="shared" ref="W104" si="402">IF(C104="No_existen",5*$W$10,X104*$W$10)</f>
        <v>#DIV/0!</v>
      </c>
      <c r="X104" s="307" t="e">
        <f t="shared" ref="X104" si="403">ROUND(AVERAGEIF(Y104:Y106,"&gt;0"),0)</f>
        <v>#DIV/0!</v>
      </c>
      <c r="Y104" s="151">
        <f t="shared" si="5"/>
        <v>0</v>
      </c>
      <c r="Z104" s="147"/>
      <c r="AA104" s="307" t="e">
        <f t="shared" ref="AA104" si="404">ROUND(AVERAGE(E104,I104,N104,S104,X104),0)</f>
        <v>#DIV/0!</v>
      </c>
      <c r="AB104" s="384" t="e">
        <f t="shared" ref="AB104" si="405">IF(AA104&lt;1.5,"FUERTE",IF(AND(AA104&gt;=1.5,AA104&lt;2.5),"ACEPTABLE",IF(AA104&gt;=5,"INEXISTENTE","DÉBIL")))</f>
        <v>#DIV/0!</v>
      </c>
      <c r="AC104" s="306" t="e">
        <f>IF(#REF!=0,0,ROUND((#REF!*AA104),0))</f>
        <v>#REF!</v>
      </c>
      <c r="AD104" s="386" t="e">
        <f t="shared" ref="AD104" si="406">IF(AC104&gt;=36,"GRAVE", IF(AC104&lt;=10, "LEVE", "MODERADO"))</f>
        <v>#REF!</v>
      </c>
      <c r="AE104" s="327"/>
      <c r="AF104" s="327"/>
      <c r="AG104" s="147"/>
      <c r="AH104" s="147"/>
      <c r="AI104" s="93"/>
      <c r="AJ104" s="94"/>
      <c r="AK104" s="95"/>
      <c r="AL104" s="95"/>
      <c r="AM104" s="95"/>
      <c r="AN104" s="95"/>
      <c r="AO104" s="95"/>
      <c r="AP104" s="95"/>
      <c r="AQ104" s="95"/>
    </row>
    <row r="105" spans="1:43" s="97" customFormat="1" hidden="1" x14ac:dyDescent="0.2">
      <c r="A105" s="325"/>
      <c r="B105" s="322"/>
      <c r="C105" s="92"/>
      <c r="D105" s="91">
        <f t="shared" si="281"/>
        <v>0</v>
      </c>
      <c r="E105" s="307"/>
      <c r="F105" s="307"/>
      <c r="G105" s="147"/>
      <c r="H105" s="307"/>
      <c r="I105" s="307"/>
      <c r="J105" s="151" t="e">
        <f>IF(K105=$K$662,1,IF(K105=#REF!,2,IF(K105=$K$661,4,IF(C105="No_existen",5,0))))</f>
        <v>#REF!</v>
      </c>
      <c r="K105" s="147"/>
      <c r="L105" s="147"/>
      <c r="M105" s="307"/>
      <c r="N105" s="307"/>
      <c r="O105" s="151">
        <f t="shared" si="282"/>
        <v>0</v>
      </c>
      <c r="P105" s="147"/>
      <c r="Q105" s="279"/>
      <c r="R105" s="307"/>
      <c r="S105" s="307"/>
      <c r="T105" s="151">
        <f t="shared" si="283"/>
        <v>0</v>
      </c>
      <c r="U105" s="147"/>
      <c r="V105" s="147"/>
      <c r="W105" s="307"/>
      <c r="X105" s="307"/>
      <c r="Y105" s="151">
        <f t="shared" si="5"/>
        <v>0</v>
      </c>
      <c r="Z105" s="147"/>
      <c r="AA105" s="307"/>
      <c r="AB105" s="384"/>
      <c r="AC105" s="306"/>
      <c r="AD105" s="386"/>
      <c r="AE105" s="327"/>
      <c r="AF105" s="327"/>
      <c r="AG105" s="147"/>
      <c r="AH105" s="147"/>
      <c r="AI105" s="93"/>
      <c r="AJ105" s="94"/>
      <c r="AK105" s="95"/>
      <c r="AL105" s="95"/>
      <c r="AM105" s="95"/>
      <c r="AN105" s="95"/>
      <c r="AO105" s="95"/>
      <c r="AP105" s="95"/>
      <c r="AQ105" s="95"/>
    </row>
    <row r="106" spans="1:43" s="97" customFormat="1" hidden="1" x14ac:dyDescent="0.2">
      <c r="A106" s="325"/>
      <c r="B106" s="324"/>
      <c r="C106" s="92"/>
      <c r="D106" s="91">
        <f t="shared" si="281"/>
        <v>0</v>
      </c>
      <c r="E106" s="307"/>
      <c r="F106" s="307"/>
      <c r="G106" s="147"/>
      <c r="H106" s="307"/>
      <c r="I106" s="307"/>
      <c r="J106" s="151" t="e">
        <f>IF(K106=$K$662,1,IF(K106=#REF!,2,IF(K106=$K$661,4,IF(C106="No_existen",5,0))))</f>
        <v>#REF!</v>
      </c>
      <c r="K106" s="147"/>
      <c r="L106" s="147"/>
      <c r="M106" s="307"/>
      <c r="N106" s="307"/>
      <c r="O106" s="151">
        <f t="shared" si="282"/>
        <v>0</v>
      </c>
      <c r="P106" s="147"/>
      <c r="Q106" s="279"/>
      <c r="R106" s="307"/>
      <c r="S106" s="307"/>
      <c r="T106" s="151">
        <f t="shared" si="283"/>
        <v>0</v>
      </c>
      <c r="U106" s="147"/>
      <c r="V106" s="147"/>
      <c r="W106" s="307"/>
      <c r="X106" s="307"/>
      <c r="Y106" s="151">
        <f t="shared" si="5"/>
        <v>0</v>
      </c>
      <c r="Z106" s="147"/>
      <c r="AA106" s="307"/>
      <c r="AB106" s="384"/>
      <c r="AC106" s="306"/>
      <c r="AD106" s="386"/>
      <c r="AE106" s="327"/>
      <c r="AF106" s="327"/>
      <c r="AG106" s="147"/>
      <c r="AH106" s="147"/>
      <c r="AI106" s="93"/>
      <c r="AJ106" s="94"/>
      <c r="AK106" s="95"/>
      <c r="AL106" s="95"/>
      <c r="AM106" s="95"/>
      <c r="AN106" s="95"/>
      <c r="AO106" s="95"/>
      <c r="AP106" s="95"/>
      <c r="AQ106" s="95"/>
    </row>
    <row r="107" spans="1:43" s="97" customFormat="1" hidden="1" x14ac:dyDescent="0.2">
      <c r="A107" s="325">
        <v>33</v>
      </c>
      <c r="B107" s="321" t="e">
        <f>IF(#REF!="ALTO",5,IF(#REF!="MEDIO-ALTO",4,IF(#REF!="MEDIO",3,IF(#REF!="MEDIO-BAJO",2,IF(#REF!="BAJO",1,0)))))</f>
        <v>#REF!</v>
      </c>
      <c r="C107" s="92"/>
      <c r="D107" s="91">
        <f t="shared" si="281"/>
        <v>0</v>
      </c>
      <c r="E107" s="307" t="e">
        <f t="shared" ref="E107:E167" si="407">ROUND(AVERAGEIF(D107:D109,"&gt;0"),0)</f>
        <v>#DIV/0!</v>
      </c>
      <c r="F107" s="307" t="e">
        <f t="shared" ref="F107:F167" si="408">E107*0.6</f>
        <v>#DIV/0!</v>
      </c>
      <c r="G107" s="147"/>
      <c r="H107" s="307" t="e">
        <f t="shared" ref="H107" si="409">IF(C107="No_existen",5*$H$10,I107*$H$10)</f>
        <v>#DIV/0!</v>
      </c>
      <c r="I107" s="307" t="e">
        <f t="shared" si="258"/>
        <v>#DIV/0!</v>
      </c>
      <c r="J107" s="151" t="e">
        <f>IF(K107=$K$662,1,IF(K107=#REF!,2,IF(K107=$K$661,4,IF(C107="No_existen",5,0))))</f>
        <v>#REF!</v>
      </c>
      <c r="K107" s="147"/>
      <c r="L107" s="147"/>
      <c r="M107" s="307" t="e">
        <f t="shared" ref="M107" si="410">IF(C107="No_existen",5*$M$10,N107*$M$10)</f>
        <v>#DIV/0!</v>
      </c>
      <c r="N107" s="307" t="e">
        <f t="shared" ref="N107:N167" si="411">ROUND(AVERAGEIF(O107:O109,"&gt;0"),0)</f>
        <v>#DIV/0!</v>
      </c>
      <c r="O107" s="151">
        <f t="shared" si="282"/>
        <v>0</v>
      </c>
      <c r="P107" s="147"/>
      <c r="Q107" s="279"/>
      <c r="R107" s="307" t="e">
        <f t="shared" ref="R107" si="412">IF(C107="No_existen",5*$R$10,S107*$R$10)</f>
        <v>#DIV/0!</v>
      </c>
      <c r="S107" s="307" t="e">
        <f t="shared" ref="S107" si="413">ROUND(AVERAGEIF(T107:T109,"&gt;0"),0)</f>
        <v>#DIV/0!</v>
      </c>
      <c r="T107" s="151">
        <f t="shared" si="283"/>
        <v>0</v>
      </c>
      <c r="U107" s="147"/>
      <c r="V107" s="147"/>
      <c r="W107" s="307" t="e">
        <f t="shared" ref="W107" si="414">IF(C107="No_existen",5*$W$10,X107*$W$10)</f>
        <v>#DIV/0!</v>
      </c>
      <c r="X107" s="307" t="e">
        <f t="shared" ref="X107" si="415">ROUND(AVERAGEIF(Y107:Y109,"&gt;0"),0)</f>
        <v>#DIV/0!</v>
      </c>
      <c r="Y107" s="151">
        <f t="shared" si="5"/>
        <v>0</v>
      </c>
      <c r="Z107" s="147"/>
      <c r="AA107" s="307" t="e">
        <f t="shared" ref="AA107" si="416">ROUND(AVERAGE(E107,I107,N107,S107,X107),0)</f>
        <v>#DIV/0!</v>
      </c>
      <c r="AB107" s="384" t="e">
        <f t="shared" ref="AB107" si="417">IF(AA107&lt;1.5,"FUERTE",IF(AND(AA107&gt;=1.5,AA107&lt;2.5),"ACEPTABLE",IF(AA107&gt;=5,"INEXISTENTE","DÉBIL")))</f>
        <v>#DIV/0!</v>
      </c>
      <c r="AC107" s="306" t="e">
        <f>IF(#REF!=0,0,ROUND((#REF!*AA107),0))</f>
        <v>#REF!</v>
      </c>
      <c r="AD107" s="386" t="e">
        <f t="shared" ref="AD107" si="418">IF(AC107&gt;=36,"GRAVE", IF(AC107&lt;=10, "LEVE", "MODERADO"))</f>
        <v>#REF!</v>
      </c>
      <c r="AE107" s="327"/>
      <c r="AF107" s="327"/>
      <c r="AG107" s="147"/>
      <c r="AH107" s="147"/>
      <c r="AI107" s="93"/>
      <c r="AJ107" s="94"/>
      <c r="AK107" s="95"/>
      <c r="AL107" s="95"/>
      <c r="AM107" s="95"/>
      <c r="AN107" s="95"/>
      <c r="AO107" s="95"/>
      <c r="AP107" s="95"/>
      <c r="AQ107" s="95"/>
    </row>
    <row r="108" spans="1:43" s="97" customFormat="1" hidden="1" x14ac:dyDescent="0.2">
      <c r="A108" s="325"/>
      <c r="B108" s="322"/>
      <c r="C108" s="92"/>
      <c r="D108" s="91">
        <f t="shared" si="281"/>
        <v>0</v>
      </c>
      <c r="E108" s="307"/>
      <c r="F108" s="307"/>
      <c r="G108" s="147"/>
      <c r="H108" s="307"/>
      <c r="I108" s="307"/>
      <c r="J108" s="151" t="e">
        <f>IF(K108=$K$662,1,IF(K108=#REF!,2,IF(K108=$K$661,4,IF(C108="No_existen",5,0))))</f>
        <v>#REF!</v>
      </c>
      <c r="K108" s="147"/>
      <c r="L108" s="147"/>
      <c r="M108" s="307"/>
      <c r="N108" s="307"/>
      <c r="O108" s="151">
        <f t="shared" si="282"/>
        <v>0</v>
      </c>
      <c r="P108" s="147"/>
      <c r="Q108" s="279"/>
      <c r="R108" s="307"/>
      <c r="S108" s="307"/>
      <c r="T108" s="151">
        <f t="shared" si="283"/>
        <v>0</v>
      </c>
      <c r="U108" s="147"/>
      <c r="V108" s="147"/>
      <c r="W108" s="307"/>
      <c r="X108" s="307"/>
      <c r="Y108" s="151">
        <f t="shared" si="5"/>
        <v>0</v>
      </c>
      <c r="Z108" s="147"/>
      <c r="AA108" s="307"/>
      <c r="AB108" s="384"/>
      <c r="AC108" s="306"/>
      <c r="AD108" s="386"/>
      <c r="AE108" s="327"/>
      <c r="AF108" s="327"/>
      <c r="AG108" s="147"/>
      <c r="AH108" s="147"/>
      <c r="AI108" s="93"/>
      <c r="AJ108" s="94"/>
      <c r="AK108" s="95"/>
      <c r="AL108" s="95"/>
      <c r="AM108" s="95"/>
      <c r="AN108" s="95"/>
      <c r="AO108" s="95"/>
      <c r="AP108" s="95"/>
      <c r="AQ108" s="95"/>
    </row>
    <row r="109" spans="1:43" s="97" customFormat="1" hidden="1" x14ac:dyDescent="0.2">
      <c r="A109" s="325"/>
      <c r="B109" s="324"/>
      <c r="C109" s="92"/>
      <c r="D109" s="91">
        <f t="shared" si="281"/>
        <v>0</v>
      </c>
      <c r="E109" s="307"/>
      <c r="F109" s="307"/>
      <c r="G109" s="147"/>
      <c r="H109" s="307"/>
      <c r="I109" s="307"/>
      <c r="J109" s="151" t="e">
        <f>IF(K109=$K$662,1,IF(K109=#REF!,2,IF(K109=$K$661,4,IF(C109="No_existen",5,0))))</f>
        <v>#REF!</v>
      </c>
      <c r="K109" s="147"/>
      <c r="L109" s="147"/>
      <c r="M109" s="307"/>
      <c r="N109" s="307"/>
      <c r="O109" s="151">
        <f t="shared" si="282"/>
        <v>0</v>
      </c>
      <c r="P109" s="147"/>
      <c r="Q109" s="279"/>
      <c r="R109" s="307"/>
      <c r="S109" s="307"/>
      <c r="T109" s="151">
        <f t="shared" si="283"/>
        <v>0</v>
      </c>
      <c r="U109" s="147"/>
      <c r="V109" s="147"/>
      <c r="W109" s="307"/>
      <c r="X109" s="307"/>
      <c r="Y109" s="151">
        <f t="shared" si="5"/>
        <v>0</v>
      </c>
      <c r="Z109" s="147"/>
      <c r="AA109" s="307"/>
      <c r="AB109" s="384"/>
      <c r="AC109" s="306"/>
      <c r="AD109" s="386"/>
      <c r="AE109" s="327"/>
      <c r="AF109" s="327"/>
      <c r="AG109" s="147"/>
      <c r="AH109" s="147"/>
      <c r="AI109" s="93"/>
      <c r="AJ109" s="94"/>
      <c r="AK109" s="95"/>
      <c r="AL109" s="95"/>
      <c r="AM109" s="95"/>
      <c r="AN109" s="95"/>
      <c r="AO109" s="95"/>
      <c r="AP109" s="95"/>
      <c r="AQ109" s="95"/>
    </row>
    <row r="110" spans="1:43" s="97" customFormat="1" hidden="1" x14ac:dyDescent="0.2">
      <c r="A110" s="325">
        <v>34</v>
      </c>
      <c r="B110" s="321" t="e">
        <f>IF(#REF!="ALTO",5,IF(#REF!="MEDIO-ALTO",4,IF(#REF!="MEDIO",3,IF(#REF!="MEDIO-BAJO",2,IF(#REF!="BAJO",1,0)))))</f>
        <v>#REF!</v>
      </c>
      <c r="C110" s="92"/>
      <c r="D110" s="91">
        <f t="shared" si="281"/>
        <v>0</v>
      </c>
      <c r="E110" s="307" t="e">
        <f t="shared" ref="E110:E170" si="419">ROUND(AVERAGEIF(D110:D112,"&gt;0"),0)</f>
        <v>#DIV/0!</v>
      </c>
      <c r="F110" s="307" t="e">
        <f t="shared" ref="F110:F170" si="420">E110*0.6</f>
        <v>#DIV/0!</v>
      </c>
      <c r="G110" s="147"/>
      <c r="H110" s="307" t="e">
        <f t="shared" ref="H110" si="421">IF(C110="No_existen",5*$H$10,I110*$H$10)</f>
        <v>#DIV/0!</v>
      </c>
      <c r="I110" s="307" t="e">
        <f t="shared" si="271"/>
        <v>#DIV/0!</v>
      </c>
      <c r="J110" s="151" t="e">
        <f>IF(K110=$K$662,1,IF(K110=#REF!,2,IF(K110=$K$661,4,IF(C110="No_existen",5,0))))</f>
        <v>#REF!</v>
      </c>
      <c r="K110" s="147"/>
      <c r="L110" s="147"/>
      <c r="M110" s="307" t="e">
        <f t="shared" ref="M110" si="422">IF(C110="No_existen",5*$M$10,N110*$M$10)</f>
        <v>#DIV/0!</v>
      </c>
      <c r="N110" s="307" t="e">
        <f t="shared" ref="N110:N170" si="423">ROUND(AVERAGEIF(O110:O112,"&gt;0"),0)</f>
        <v>#DIV/0!</v>
      </c>
      <c r="O110" s="151">
        <f t="shared" si="282"/>
        <v>0</v>
      </c>
      <c r="P110" s="147"/>
      <c r="Q110" s="279"/>
      <c r="R110" s="307" t="e">
        <f t="shared" ref="R110" si="424">IF(C110="No_existen",5*$R$10,S110*$R$10)</f>
        <v>#DIV/0!</v>
      </c>
      <c r="S110" s="307" t="e">
        <f t="shared" ref="S110" si="425">ROUND(AVERAGEIF(T110:T112,"&gt;0"),0)</f>
        <v>#DIV/0!</v>
      </c>
      <c r="T110" s="151">
        <f t="shared" si="283"/>
        <v>0</v>
      </c>
      <c r="U110" s="147"/>
      <c r="V110" s="147"/>
      <c r="W110" s="307" t="e">
        <f t="shared" ref="W110" si="426">IF(C110="No_existen",5*$W$10,X110*$W$10)</f>
        <v>#DIV/0!</v>
      </c>
      <c r="X110" s="307" t="e">
        <f t="shared" ref="X110" si="427">ROUND(AVERAGEIF(Y110:Y112,"&gt;0"),0)</f>
        <v>#DIV/0!</v>
      </c>
      <c r="Y110" s="151">
        <f t="shared" si="5"/>
        <v>0</v>
      </c>
      <c r="Z110" s="147"/>
      <c r="AA110" s="307" t="e">
        <f t="shared" ref="AA110" si="428">ROUND(AVERAGE(E110,I110,N110,S110,X110),0)</f>
        <v>#DIV/0!</v>
      </c>
      <c r="AB110" s="384" t="e">
        <f t="shared" ref="AB110" si="429">IF(AA110&lt;1.5,"FUERTE",IF(AND(AA110&gt;=1.5,AA110&lt;2.5),"ACEPTABLE",IF(AA110&gt;=5,"INEXISTENTE","DÉBIL")))</f>
        <v>#DIV/0!</v>
      </c>
      <c r="AC110" s="306" t="e">
        <f>IF(#REF!=0,0,ROUND((#REF!*AA110),0))</f>
        <v>#REF!</v>
      </c>
      <c r="AD110" s="386" t="e">
        <f t="shared" ref="AD110" si="430">IF(AC110&gt;=36,"GRAVE", IF(AC110&lt;=10, "LEVE", "MODERADO"))</f>
        <v>#REF!</v>
      </c>
      <c r="AE110" s="327"/>
      <c r="AF110" s="327"/>
      <c r="AG110" s="147"/>
      <c r="AH110" s="147"/>
      <c r="AI110" s="93"/>
      <c r="AJ110" s="94"/>
      <c r="AK110" s="95"/>
      <c r="AL110" s="95"/>
      <c r="AM110" s="95"/>
      <c r="AN110" s="95"/>
      <c r="AO110" s="95"/>
      <c r="AP110" s="95"/>
      <c r="AQ110" s="95"/>
    </row>
    <row r="111" spans="1:43" s="97" customFormat="1" hidden="1" x14ac:dyDescent="0.2">
      <c r="A111" s="325"/>
      <c r="B111" s="322"/>
      <c r="C111" s="92"/>
      <c r="D111" s="91">
        <f t="shared" si="281"/>
        <v>0</v>
      </c>
      <c r="E111" s="307"/>
      <c r="F111" s="307"/>
      <c r="G111" s="147"/>
      <c r="H111" s="307"/>
      <c r="I111" s="307"/>
      <c r="J111" s="151" t="e">
        <f>IF(K111=$K$662,1,IF(K111=#REF!,2,IF(K111=$K$661,4,IF(C111="No_existen",5,0))))</f>
        <v>#REF!</v>
      </c>
      <c r="K111" s="147"/>
      <c r="L111" s="147"/>
      <c r="M111" s="307"/>
      <c r="N111" s="307"/>
      <c r="O111" s="151">
        <f t="shared" si="282"/>
        <v>0</v>
      </c>
      <c r="P111" s="147"/>
      <c r="Q111" s="279"/>
      <c r="R111" s="307"/>
      <c r="S111" s="307"/>
      <c r="T111" s="151">
        <f t="shared" si="283"/>
        <v>0</v>
      </c>
      <c r="U111" s="147"/>
      <c r="V111" s="147"/>
      <c r="W111" s="307"/>
      <c r="X111" s="307"/>
      <c r="Y111" s="151">
        <f t="shared" si="5"/>
        <v>0</v>
      </c>
      <c r="Z111" s="147"/>
      <c r="AA111" s="307"/>
      <c r="AB111" s="384"/>
      <c r="AC111" s="306"/>
      <c r="AD111" s="386"/>
      <c r="AE111" s="327"/>
      <c r="AF111" s="327"/>
      <c r="AG111" s="147"/>
      <c r="AH111" s="147"/>
      <c r="AI111" s="93"/>
      <c r="AJ111" s="94"/>
      <c r="AK111" s="95"/>
      <c r="AL111" s="95"/>
      <c r="AM111" s="95"/>
      <c r="AN111" s="95"/>
      <c r="AO111" s="95"/>
      <c r="AP111" s="95"/>
      <c r="AQ111" s="95"/>
    </row>
    <row r="112" spans="1:43" s="97" customFormat="1" hidden="1" x14ac:dyDescent="0.2">
      <c r="A112" s="325"/>
      <c r="B112" s="324"/>
      <c r="C112" s="92"/>
      <c r="D112" s="91">
        <f t="shared" si="281"/>
        <v>0</v>
      </c>
      <c r="E112" s="307"/>
      <c r="F112" s="307"/>
      <c r="G112" s="147"/>
      <c r="H112" s="307"/>
      <c r="I112" s="307"/>
      <c r="J112" s="151" t="e">
        <f>IF(K112=$K$662,1,IF(K112=#REF!,2,IF(K112=$K$661,4,IF(C112="No_existen",5,0))))</f>
        <v>#REF!</v>
      </c>
      <c r="K112" s="147"/>
      <c r="L112" s="147"/>
      <c r="M112" s="307"/>
      <c r="N112" s="307"/>
      <c r="O112" s="151">
        <f t="shared" si="282"/>
        <v>0</v>
      </c>
      <c r="P112" s="147"/>
      <c r="Q112" s="279"/>
      <c r="R112" s="307"/>
      <c r="S112" s="307"/>
      <c r="T112" s="151">
        <f t="shared" si="283"/>
        <v>0</v>
      </c>
      <c r="U112" s="147"/>
      <c r="V112" s="147"/>
      <c r="W112" s="307"/>
      <c r="X112" s="307"/>
      <c r="Y112" s="151">
        <f t="shared" si="5"/>
        <v>0</v>
      </c>
      <c r="Z112" s="147"/>
      <c r="AA112" s="307"/>
      <c r="AB112" s="384"/>
      <c r="AC112" s="306"/>
      <c r="AD112" s="386"/>
      <c r="AE112" s="327"/>
      <c r="AF112" s="327"/>
      <c r="AG112" s="147"/>
      <c r="AH112" s="147"/>
      <c r="AI112" s="93"/>
      <c r="AJ112" s="94"/>
      <c r="AK112" s="95"/>
      <c r="AL112" s="95"/>
      <c r="AM112" s="95"/>
      <c r="AN112" s="95"/>
      <c r="AO112" s="95"/>
      <c r="AP112" s="95"/>
      <c r="AQ112" s="95"/>
    </row>
    <row r="113" spans="1:43" s="97" customFormat="1" hidden="1" x14ac:dyDescent="0.2">
      <c r="A113" s="325">
        <v>35</v>
      </c>
      <c r="B113" s="321" t="e">
        <f>IF(#REF!="ALTO",5,IF(#REF!="MEDIO-ALTO",4,IF(#REF!="MEDIO",3,IF(#REF!="MEDIO-BAJO",2,IF(#REF!="BAJO",1,0)))))</f>
        <v>#REF!</v>
      </c>
      <c r="C113" s="92"/>
      <c r="D113" s="91">
        <f t="shared" si="281"/>
        <v>0</v>
      </c>
      <c r="E113" s="307" t="e">
        <f t="shared" ref="E113:E173" si="431">ROUND(AVERAGEIF(D113:D115,"&gt;0"),0)</f>
        <v>#DIV/0!</v>
      </c>
      <c r="F113" s="307" t="e">
        <f t="shared" ref="F113:F173" si="432">E113*0.6</f>
        <v>#DIV/0!</v>
      </c>
      <c r="G113" s="147"/>
      <c r="H113" s="307" t="e">
        <f t="shared" ref="H113" si="433">IF(C113="No_existen",5*$H$10,I113*$H$10)</f>
        <v>#DIV/0!</v>
      </c>
      <c r="I113" s="307" t="e">
        <f t="shared" si="287"/>
        <v>#DIV/0!</v>
      </c>
      <c r="J113" s="151" t="e">
        <f>IF(K113=$K$662,1,IF(K113=#REF!,2,IF(K113=$K$661,4,IF(C113="No_existen",5,0))))</f>
        <v>#REF!</v>
      </c>
      <c r="K113" s="147"/>
      <c r="L113" s="147"/>
      <c r="M113" s="307" t="e">
        <f t="shared" ref="M113" si="434">IF(C113="No_existen",5*$M$10,N113*$M$10)</f>
        <v>#DIV/0!</v>
      </c>
      <c r="N113" s="307" t="e">
        <f t="shared" ref="N113:N173" si="435">ROUND(AVERAGEIF(O113:O115,"&gt;0"),0)</f>
        <v>#DIV/0!</v>
      </c>
      <c r="O113" s="151">
        <f t="shared" si="282"/>
        <v>0</v>
      </c>
      <c r="P113" s="147"/>
      <c r="Q113" s="279"/>
      <c r="R113" s="307" t="e">
        <f t="shared" ref="R113" si="436">IF(C113="No_existen",5*$R$10,S113*$R$10)</f>
        <v>#DIV/0!</v>
      </c>
      <c r="S113" s="307" t="e">
        <f t="shared" ref="S113" si="437">ROUND(AVERAGEIF(T113:T115,"&gt;0"),0)</f>
        <v>#DIV/0!</v>
      </c>
      <c r="T113" s="151">
        <f t="shared" si="283"/>
        <v>0</v>
      </c>
      <c r="U113" s="147"/>
      <c r="V113" s="147"/>
      <c r="W113" s="307" t="e">
        <f t="shared" ref="W113" si="438">IF(C113="No_existen",5*$W$10,X113*$W$10)</f>
        <v>#DIV/0!</v>
      </c>
      <c r="X113" s="307" t="e">
        <f t="shared" ref="X113" si="439">ROUND(AVERAGEIF(Y113:Y115,"&gt;0"),0)</f>
        <v>#DIV/0!</v>
      </c>
      <c r="Y113" s="151">
        <f t="shared" si="5"/>
        <v>0</v>
      </c>
      <c r="Z113" s="147"/>
      <c r="AA113" s="307" t="e">
        <f t="shared" ref="AA113" si="440">ROUND(AVERAGE(E113,I113,N113,S113,X113),0)</f>
        <v>#DIV/0!</v>
      </c>
      <c r="AB113" s="384" t="e">
        <f t="shared" ref="AB113" si="441">IF(AA113&lt;1.5,"FUERTE",IF(AND(AA113&gt;=1.5,AA113&lt;2.5),"ACEPTABLE",IF(AA113&gt;=5,"INEXISTENTE","DÉBIL")))</f>
        <v>#DIV/0!</v>
      </c>
      <c r="AC113" s="306" t="e">
        <f>IF(#REF!=0,0,ROUND((#REF!*AA113),0))</f>
        <v>#REF!</v>
      </c>
      <c r="AD113" s="386" t="e">
        <f t="shared" ref="AD113" si="442">IF(AC113&gt;=36,"GRAVE", IF(AC113&lt;=10, "LEVE", "MODERADO"))</f>
        <v>#REF!</v>
      </c>
      <c r="AE113" s="327"/>
      <c r="AF113" s="327"/>
      <c r="AG113" s="147"/>
      <c r="AH113" s="147"/>
      <c r="AI113" s="93"/>
      <c r="AJ113" s="94"/>
      <c r="AK113" s="95"/>
      <c r="AL113" s="95"/>
      <c r="AM113" s="95"/>
      <c r="AN113" s="95"/>
      <c r="AO113" s="95"/>
      <c r="AP113" s="95"/>
      <c r="AQ113" s="95"/>
    </row>
    <row r="114" spans="1:43" s="97" customFormat="1" hidden="1" x14ac:dyDescent="0.2">
      <c r="A114" s="325"/>
      <c r="B114" s="322"/>
      <c r="C114" s="92"/>
      <c r="D114" s="91">
        <f t="shared" si="281"/>
        <v>0</v>
      </c>
      <c r="E114" s="307"/>
      <c r="F114" s="307"/>
      <c r="G114" s="147"/>
      <c r="H114" s="307"/>
      <c r="I114" s="307"/>
      <c r="J114" s="151" t="e">
        <f>IF(K114=$K$662,1,IF(K114=#REF!,2,IF(K114=$K$661,4,IF(C114="No_existen",5,0))))</f>
        <v>#REF!</v>
      </c>
      <c r="K114" s="147"/>
      <c r="L114" s="147"/>
      <c r="M114" s="307"/>
      <c r="N114" s="307"/>
      <c r="O114" s="151">
        <f t="shared" si="282"/>
        <v>0</v>
      </c>
      <c r="P114" s="147"/>
      <c r="Q114" s="279"/>
      <c r="R114" s="307"/>
      <c r="S114" s="307"/>
      <c r="T114" s="151">
        <f t="shared" si="283"/>
        <v>0</v>
      </c>
      <c r="U114" s="147"/>
      <c r="V114" s="147"/>
      <c r="W114" s="307"/>
      <c r="X114" s="307"/>
      <c r="Y114" s="151">
        <f t="shared" si="5"/>
        <v>0</v>
      </c>
      <c r="Z114" s="147"/>
      <c r="AA114" s="307"/>
      <c r="AB114" s="384"/>
      <c r="AC114" s="306"/>
      <c r="AD114" s="386"/>
      <c r="AE114" s="327"/>
      <c r="AF114" s="327"/>
      <c r="AG114" s="147"/>
      <c r="AH114" s="147"/>
      <c r="AI114" s="93"/>
      <c r="AJ114" s="94"/>
      <c r="AK114" s="95"/>
      <c r="AL114" s="95"/>
      <c r="AM114" s="95"/>
      <c r="AN114" s="95"/>
      <c r="AO114" s="95"/>
      <c r="AP114" s="95"/>
      <c r="AQ114" s="95"/>
    </row>
    <row r="115" spans="1:43" s="97" customFormat="1" hidden="1" x14ac:dyDescent="0.2">
      <c r="A115" s="325"/>
      <c r="B115" s="324"/>
      <c r="C115" s="92"/>
      <c r="D115" s="91">
        <f t="shared" si="281"/>
        <v>0</v>
      </c>
      <c r="E115" s="307"/>
      <c r="F115" s="307"/>
      <c r="G115" s="147"/>
      <c r="H115" s="307"/>
      <c r="I115" s="307"/>
      <c r="J115" s="151" t="e">
        <f>IF(K115=$K$662,1,IF(K115=#REF!,2,IF(K115=$K$661,4,IF(C115="No_existen",5,0))))</f>
        <v>#REF!</v>
      </c>
      <c r="K115" s="147"/>
      <c r="L115" s="147"/>
      <c r="M115" s="307"/>
      <c r="N115" s="307"/>
      <c r="O115" s="151">
        <f t="shared" si="282"/>
        <v>0</v>
      </c>
      <c r="P115" s="147"/>
      <c r="Q115" s="279"/>
      <c r="R115" s="307"/>
      <c r="S115" s="307"/>
      <c r="T115" s="151">
        <f t="shared" si="283"/>
        <v>0</v>
      </c>
      <c r="U115" s="147"/>
      <c r="V115" s="147"/>
      <c r="W115" s="307"/>
      <c r="X115" s="307"/>
      <c r="Y115" s="151">
        <f t="shared" si="5"/>
        <v>0</v>
      </c>
      <c r="Z115" s="147"/>
      <c r="AA115" s="307"/>
      <c r="AB115" s="384"/>
      <c r="AC115" s="306"/>
      <c r="AD115" s="386"/>
      <c r="AE115" s="327"/>
      <c r="AF115" s="327"/>
      <c r="AG115" s="147"/>
      <c r="AH115" s="147"/>
      <c r="AI115" s="93"/>
      <c r="AJ115" s="94"/>
      <c r="AK115" s="95"/>
      <c r="AL115" s="95"/>
      <c r="AM115" s="95"/>
      <c r="AN115" s="95"/>
      <c r="AO115" s="95"/>
      <c r="AP115" s="95"/>
      <c r="AQ115" s="95"/>
    </row>
    <row r="116" spans="1:43" s="97" customFormat="1" hidden="1" x14ac:dyDescent="0.2">
      <c r="A116" s="325">
        <v>36</v>
      </c>
      <c r="B116" s="321" t="e">
        <f>IF(#REF!="ALTO",5,IF(#REF!="MEDIO-ALTO",4,IF(#REF!="MEDIO",3,IF(#REF!="MEDIO-BAJO",2,IF(#REF!="BAJO",1,0)))))</f>
        <v>#REF!</v>
      </c>
      <c r="C116" s="92"/>
      <c r="D116" s="91">
        <f t="shared" si="281"/>
        <v>0</v>
      </c>
      <c r="E116" s="307" t="e">
        <f t="shared" ref="E116:E176" si="443">ROUND(AVERAGEIF(D116:D118,"&gt;0"),0)</f>
        <v>#DIV/0!</v>
      </c>
      <c r="F116" s="307" t="e">
        <f t="shared" ref="F116:F176" si="444">E116*0.6</f>
        <v>#DIV/0!</v>
      </c>
      <c r="G116" s="147"/>
      <c r="H116" s="307" t="e">
        <f t="shared" ref="H116" si="445">IF(C116="No_existen",5*$H$10,I116*$H$10)</f>
        <v>#DIV/0!</v>
      </c>
      <c r="I116" s="307" t="e">
        <f t="shared" si="300"/>
        <v>#DIV/0!</v>
      </c>
      <c r="J116" s="151" t="e">
        <f>IF(K116=$K$662,1,IF(K116=#REF!,2,IF(K116=$K$661,4,IF(C116="No_existen",5,0))))</f>
        <v>#REF!</v>
      </c>
      <c r="K116" s="147"/>
      <c r="L116" s="147"/>
      <c r="M116" s="307" t="e">
        <f t="shared" ref="M116" si="446">IF(C116="No_existen",5*$M$10,N116*$M$10)</f>
        <v>#DIV/0!</v>
      </c>
      <c r="N116" s="307" t="e">
        <f t="shared" ref="N116:N176" si="447">ROUND(AVERAGEIF(O116:O118,"&gt;0"),0)</f>
        <v>#DIV/0!</v>
      </c>
      <c r="O116" s="151">
        <f t="shared" si="282"/>
        <v>0</v>
      </c>
      <c r="P116" s="147"/>
      <c r="Q116" s="279"/>
      <c r="R116" s="307" t="e">
        <f t="shared" ref="R116" si="448">IF(C116="No_existen",5*$R$10,S116*$R$10)</f>
        <v>#DIV/0!</v>
      </c>
      <c r="S116" s="307" t="e">
        <f t="shared" ref="S116" si="449">ROUND(AVERAGEIF(T116:T118,"&gt;0"),0)</f>
        <v>#DIV/0!</v>
      </c>
      <c r="T116" s="151">
        <f t="shared" si="283"/>
        <v>0</v>
      </c>
      <c r="U116" s="147"/>
      <c r="V116" s="147"/>
      <c r="W116" s="307" t="e">
        <f t="shared" ref="W116" si="450">IF(C116="No_existen",5*$W$10,X116*$W$10)</f>
        <v>#DIV/0!</v>
      </c>
      <c r="X116" s="307" t="e">
        <f t="shared" ref="X116" si="451">ROUND(AVERAGEIF(Y116:Y118,"&gt;0"),0)</f>
        <v>#DIV/0!</v>
      </c>
      <c r="Y116" s="151">
        <f t="shared" si="5"/>
        <v>0</v>
      </c>
      <c r="Z116" s="147"/>
      <c r="AA116" s="307" t="e">
        <f t="shared" ref="AA116" si="452">ROUND(AVERAGE(E116,I116,N116,S116,X116),0)</f>
        <v>#DIV/0!</v>
      </c>
      <c r="AB116" s="384" t="e">
        <f t="shared" ref="AB116" si="453">IF(AA116&lt;1.5,"FUERTE",IF(AND(AA116&gt;=1.5,AA116&lt;2.5),"ACEPTABLE",IF(AA116&gt;=5,"INEXISTENTE","DÉBIL")))</f>
        <v>#DIV/0!</v>
      </c>
      <c r="AC116" s="306" t="e">
        <f>IF(#REF!=0,0,ROUND((#REF!*AA116),0))</f>
        <v>#REF!</v>
      </c>
      <c r="AD116" s="386" t="e">
        <f t="shared" ref="AD116" si="454">IF(AC116&gt;=36,"GRAVE", IF(AC116&lt;=10, "LEVE", "MODERADO"))</f>
        <v>#REF!</v>
      </c>
      <c r="AE116" s="327"/>
      <c r="AF116" s="327"/>
      <c r="AG116" s="147"/>
      <c r="AH116" s="147"/>
      <c r="AI116" s="93"/>
      <c r="AJ116" s="94"/>
      <c r="AK116" s="95"/>
      <c r="AL116" s="95"/>
      <c r="AM116" s="95"/>
      <c r="AN116" s="95"/>
      <c r="AO116" s="95"/>
      <c r="AP116" s="95"/>
      <c r="AQ116" s="95"/>
    </row>
    <row r="117" spans="1:43" s="97" customFormat="1" hidden="1" x14ac:dyDescent="0.2">
      <c r="A117" s="325"/>
      <c r="B117" s="322"/>
      <c r="C117" s="92"/>
      <c r="D117" s="91">
        <f t="shared" si="281"/>
        <v>0</v>
      </c>
      <c r="E117" s="307"/>
      <c r="F117" s="307"/>
      <c r="G117" s="147"/>
      <c r="H117" s="307"/>
      <c r="I117" s="307"/>
      <c r="J117" s="151" t="e">
        <f>IF(K117=$K$662,1,IF(K117=#REF!,2,IF(K117=$K$661,4,IF(C117="No_existen",5,0))))</f>
        <v>#REF!</v>
      </c>
      <c r="K117" s="147"/>
      <c r="L117" s="147"/>
      <c r="M117" s="307"/>
      <c r="N117" s="307"/>
      <c r="O117" s="151">
        <f t="shared" si="282"/>
        <v>0</v>
      </c>
      <c r="P117" s="147"/>
      <c r="Q117" s="279"/>
      <c r="R117" s="307"/>
      <c r="S117" s="307"/>
      <c r="T117" s="151">
        <f t="shared" si="283"/>
        <v>0</v>
      </c>
      <c r="U117" s="147"/>
      <c r="V117" s="147"/>
      <c r="W117" s="307"/>
      <c r="X117" s="307"/>
      <c r="Y117" s="151">
        <f t="shared" si="5"/>
        <v>0</v>
      </c>
      <c r="Z117" s="147"/>
      <c r="AA117" s="307"/>
      <c r="AB117" s="384"/>
      <c r="AC117" s="306"/>
      <c r="AD117" s="386"/>
      <c r="AE117" s="327"/>
      <c r="AF117" s="327"/>
      <c r="AG117" s="147"/>
      <c r="AH117" s="147"/>
      <c r="AI117" s="93"/>
      <c r="AJ117" s="94"/>
      <c r="AK117" s="95"/>
      <c r="AL117" s="95"/>
      <c r="AM117" s="95"/>
      <c r="AN117" s="95"/>
      <c r="AO117" s="95"/>
      <c r="AP117" s="95"/>
      <c r="AQ117" s="95"/>
    </row>
    <row r="118" spans="1:43" s="97" customFormat="1" hidden="1" x14ac:dyDescent="0.2">
      <c r="A118" s="325"/>
      <c r="B118" s="324"/>
      <c r="C118" s="92"/>
      <c r="D118" s="91">
        <f t="shared" si="281"/>
        <v>0</v>
      </c>
      <c r="E118" s="307"/>
      <c r="F118" s="307"/>
      <c r="G118" s="147"/>
      <c r="H118" s="307"/>
      <c r="I118" s="307"/>
      <c r="J118" s="151" t="e">
        <f>IF(K118=$K$662,1,IF(K118=#REF!,2,IF(K118=$K$661,4,IF(C118="No_existen",5,0))))</f>
        <v>#REF!</v>
      </c>
      <c r="K118" s="147"/>
      <c r="L118" s="147"/>
      <c r="M118" s="307"/>
      <c r="N118" s="307"/>
      <c r="O118" s="151">
        <f t="shared" si="282"/>
        <v>0</v>
      </c>
      <c r="P118" s="147"/>
      <c r="Q118" s="279"/>
      <c r="R118" s="307"/>
      <c r="S118" s="307"/>
      <c r="T118" s="151">
        <f t="shared" si="283"/>
        <v>0</v>
      </c>
      <c r="U118" s="147"/>
      <c r="V118" s="147"/>
      <c r="W118" s="307"/>
      <c r="X118" s="307"/>
      <c r="Y118" s="151">
        <f t="shared" si="5"/>
        <v>0</v>
      </c>
      <c r="Z118" s="147"/>
      <c r="AA118" s="307"/>
      <c r="AB118" s="384"/>
      <c r="AC118" s="306"/>
      <c r="AD118" s="386"/>
      <c r="AE118" s="327"/>
      <c r="AF118" s="327"/>
      <c r="AG118" s="147"/>
      <c r="AH118" s="147"/>
      <c r="AI118" s="93"/>
      <c r="AJ118" s="94"/>
      <c r="AK118" s="95"/>
      <c r="AL118" s="95"/>
      <c r="AM118" s="95"/>
      <c r="AN118" s="95"/>
      <c r="AO118" s="95"/>
      <c r="AP118" s="95"/>
      <c r="AQ118" s="95"/>
    </row>
    <row r="119" spans="1:43" s="97" customFormat="1" hidden="1" x14ac:dyDescent="0.2">
      <c r="A119" s="325">
        <v>37</v>
      </c>
      <c r="B119" s="321" t="e">
        <f>IF(#REF!="ALTO",5,IF(#REF!="MEDIO-ALTO",4,IF(#REF!="MEDIO",3,IF(#REF!="MEDIO-BAJO",2,IF(#REF!="BAJO",1,0)))))</f>
        <v>#REF!</v>
      </c>
      <c r="C119" s="92"/>
      <c r="D119" s="91">
        <f t="shared" si="281"/>
        <v>0</v>
      </c>
      <c r="E119" s="307" t="e">
        <f t="shared" ref="E119:E179" si="455">ROUND(AVERAGEIF(D119:D121,"&gt;0"),0)</f>
        <v>#DIV/0!</v>
      </c>
      <c r="F119" s="307" t="e">
        <f t="shared" ref="F119:F179" si="456">E119*0.6</f>
        <v>#DIV/0!</v>
      </c>
      <c r="G119" s="147"/>
      <c r="H119" s="307" t="e">
        <f t="shared" ref="H119" si="457">IF(C119="No_existen",5*$H$10,I119*$H$10)</f>
        <v>#DIV/0!</v>
      </c>
      <c r="I119" s="307" t="e">
        <f t="shared" ref="I119" si="458">ROUND(AVERAGEIF(J119:J121,"&gt;0"),0)</f>
        <v>#DIV/0!</v>
      </c>
      <c r="J119" s="151" t="e">
        <f>IF(K119=$K$662,1,IF(K119=#REF!,2,IF(K119=$K$661,4,IF(C119="No_existen",5,0))))</f>
        <v>#REF!</v>
      </c>
      <c r="K119" s="147"/>
      <c r="L119" s="147"/>
      <c r="M119" s="307" t="e">
        <f t="shared" ref="M119" si="459">IF(C119="No_existen",5*$M$10,N119*$M$10)</f>
        <v>#DIV/0!</v>
      </c>
      <c r="N119" s="307" t="e">
        <f t="shared" ref="N119:N179" si="460">ROUND(AVERAGEIF(O119:O121,"&gt;0"),0)</f>
        <v>#DIV/0!</v>
      </c>
      <c r="O119" s="151">
        <f t="shared" si="282"/>
        <v>0</v>
      </c>
      <c r="P119" s="147"/>
      <c r="Q119" s="279"/>
      <c r="R119" s="307" t="e">
        <f t="shared" ref="R119" si="461">IF(C119="No_existen",5*$R$10,S119*$R$10)</f>
        <v>#DIV/0!</v>
      </c>
      <c r="S119" s="307" t="e">
        <f t="shared" ref="S119" si="462">ROUND(AVERAGEIF(T119:T121,"&gt;0"),0)</f>
        <v>#DIV/0!</v>
      </c>
      <c r="T119" s="151">
        <f t="shared" si="283"/>
        <v>0</v>
      </c>
      <c r="U119" s="147"/>
      <c r="V119" s="147"/>
      <c r="W119" s="307" t="e">
        <f t="shared" ref="W119" si="463">IF(C119="No_existen",5*$W$10,X119*$W$10)</f>
        <v>#DIV/0!</v>
      </c>
      <c r="X119" s="307" t="e">
        <f t="shared" ref="X119" si="464">ROUND(AVERAGEIF(Y119:Y121,"&gt;0"),0)</f>
        <v>#DIV/0!</v>
      </c>
      <c r="Y119" s="151">
        <f t="shared" si="5"/>
        <v>0</v>
      </c>
      <c r="Z119" s="147"/>
      <c r="AA119" s="307" t="e">
        <f t="shared" ref="AA119" si="465">ROUND(AVERAGE(E119,I119,N119,S119,X119),0)</f>
        <v>#DIV/0!</v>
      </c>
      <c r="AB119" s="384" t="e">
        <f t="shared" ref="AB119" si="466">IF(AA119&lt;1.5,"FUERTE",IF(AND(AA119&gt;=1.5,AA119&lt;2.5),"ACEPTABLE",IF(AA119&gt;=5,"INEXISTENTE","DÉBIL")))</f>
        <v>#DIV/0!</v>
      </c>
      <c r="AC119" s="306" t="e">
        <f>IF(#REF!=0,0,ROUND((#REF!*AA119),0))</f>
        <v>#REF!</v>
      </c>
      <c r="AD119" s="386" t="e">
        <f t="shared" ref="AD119" si="467">IF(AC119&gt;=36,"GRAVE", IF(AC119&lt;=10, "LEVE", "MODERADO"))</f>
        <v>#REF!</v>
      </c>
      <c r="AE119" s="327"/>
      <c r="AF119" s="327"/>
      <c r="AG119" s="147"/>
      <c r="AH119" s="147"/>
      <c r="AI119" s="93"/>
      <c r="AJ119" s="94"/>
      <c r="AK119" s="95"/>
      <c r="AL119" s="95"/>
      <c r="AM119" s="95"/>
      <c r="AN119" s="95"/>
      <c r="AO119" s="95"/>
      <c r="AP119" s="95"/>
      <c r="AQ119" s="95"/>
    </row>
    <row r="120" spans="1:43" s="97" customFormat="1" hidden="1" x14ac:dyDescent="0.2">
      <c r="A120" s="325"/>
      <c r="B120" s="322"/>
      <c r="C120" s="92"/>
      <c r="D120" s="91">
        <f t="shared" si="281"/>
        <v>0</v>
      </c>
      <c r="E120" s="307"/>
      <c r="F120" s="307"/>
      <c r="G120" s="147"/>
      <c r="H120" s="307"/>
      <c r="I120" s="307"/>
      <c r="J120" s="151" t="e">
        <f>IF(K120=$K$662,1,IF(K120=#REF!,2,IF(K120=$K$661,4,IF(C120="No_existen",5,0))))</f>
        <v>#REF!</v>
      </c>
      <c r="K120" s="147"/>
      <c r="L120" s="147"/>
      <c r="M120" s="307"/>
      <c r="N120" s="307"/>
      <c r="O120" s="151">
        <f t="shared" si="282"/>
        <v>0</v>
      </c>
      <c r="P120" s="147"/>
      <c r="Q120" s="279"/>
      <c r="R120" s="307"/>
      <c r="S120" s="307"/>
      <c r="T120" s="151">
        <f t="shared" si="283"/>
        <v>0</v>
      </c>
      <c r="U120" s="147"/>
      <c r="V120" s="147"/>
      <c r="W120" s="307"/>
      <c r="X120" s="307"/>
      <c r="Y120" s="151">
        <f t="shared" si="5"/>
        <v>0</v>
      </c>
      <c r="Z120" s="147"/>
      <c r="AA120" s="307"/>
      <c r="AB120" s="384"/>
      <c r="AC120" s="306"/>
      <c r="AD120" s="386"/>
      <c r="AE120" s="327"/>
      <c r="AF120" s="327"/>
      <c r="AG120" s="147"/>
      <c r="AH120" s="147"/>
      <c r="AI120" s="93"/>
      <c r="AJ120" s="94"/>
      <c r="AK120" s="95"/>
      <c r="AL120" s="95"/>
      <c r="AM120" s="95"/>
      <c r="AN120" s="95"/>
      <c r="AO120" s="95"/>
      <c r="AP120" s="95"/>
      <c r="AQ120" s="95"/>
    </row>
    <row r="121" spans="1:43" s="97" customFormat="1" hidden="1" x14ac:dyDescent="0.2">
      <c r="A121" s="325"/>
      <c r="B121" s="324"/>
      <c r="C121" s="92"/>
      <c r="D121" s="91">
        <f t="shared" si="281"/>
        <v>0</v>
      </c>
      <c r="E121" s="307"/>
      <c r="F121" s="307"/>
      <c r="G121" s="147"/>
      <c r="H121" s="307"/>
      <c r="I121" s="307"/>
      <c r="J121" s="151" t="e">
        <f>IF(K121=$K$662,1,IF(K121=#REF!,2,IF(K121=$K$661,4,IF(C121="No_existen",5,0))))</f>
        <v>#REF!</v>
      </c>
      <c r="K121" s="147"/>
      <c r="L121" s="147"/>
      <c r="M121" s="307"/>
      <c r="N121" s="307"/>
      <c r="O121" s="151">
        <f t="shared" si="282"/>
        <v>0</v>
      </c>
      <c r="P121" s="147"/>
      <c r="Q121" s="279"/>
      <c r="R121" s="307"/>
      <c r="S121" s="307"/>
      <c r="T121" s="151">
        <f t="shared" si="283"/>
        <v>0</v>
      </c>
      <c r="U121" s="147"/>
      <c r="V121" s="147"/>
      <c r="W121" s="307"/>
      <c r="X121" s="307"/>
      <c r="Y121" s="151">
        <f t="shared" si="5"/>
        <v>0</v>
      </c>
      <c r="Z121" s="147"/>
      <c r="AA121" s="307"/>
      <c r="AB121" s="384"/>
      <c r="AC121" s="306"/>
      <c r="AD121" s="386"/>
      <c r="AE121" s="327"/>
      <c r="AF121" s="327"/>
      <c r="AG121" s="147"/>
      <c r="AH121" s="147"/>
      <c r="AI121" s="93"/>
      <c r="AJ121" s="94"/>
      <c r="AK121" s="95"/>
      <c r="AL121" s="95"/>
      <c r="AM121" s="95"/>
      <c r="AN121" s="95"/>
      <c r="AO121" s="95"/>
      <c r="AP121" s="95"/>
      <c r="AQ121" s="95"/>
    </row>
    <row r="122" spans="1:43" s="97" customFormat="1" hidden="1" x14ac:dyDescent="0.2">
      <c r="A122" s="325">
        <v>38</v>
      </c>
      <c r="B122" s="321" t="e">
        <f>IF(#REF!="ALTO",5,IF(#REF!="MEDIO-ALTO",4,IF(#REF!="MEDIO",3,IF(#REF!="MEDIO-BAJO",2,IF(#REF!="BAJO",1,0)))))</f>
        <v>#REF!</v>
      </c>
      <c r="C122" s="92"/>
      <c r="D122" s="91">
        <f t="shared" si="281"/>
        <v>0</v>
      </c>
      <c r="E122" s="307" t="e">
        <f t="shared" ref="E122:E182" si="468">ROUND(AVERAGEIF(D122:D124,"&gt;0"),0)</f>
        <v>#DIV/0!</v>
      </c>
      <c r="F122" s="307" t="e">
        <f t="shared" ref="F122:F182" si="469">E122*0.6</f>
        <v>#DIV/0!</v>
      </c>
      <c r="G122" s="147"/>
      <c r="H122" s="307" t="e">
        <f t="shared" ref="H122" si="470">IF(C122="No_existen",5*$H$10,I122*$H$10)</f>
        <v>#DIV/0!</v>
      </c>
      <c r="I122" s="307" t="e">
        <f t="shared" ref="I122:I158" si="471">ROUND(AVERAGEIF(J122:J124,"&gt;0"),0)</f>
        <v>#DIV/0!</v>
      </c>
      <c r="J122" s="151" t="e">
        <f>IF(K122=$K$662,1,IF(K122=#REF!,2,IF(K122=$K$661,4,IF(C122="No_existen",5,0))))</f>
        <v>#REF!</v>
      </c>
      <c r="K122" s="147"/>
      <c r="L122" s="147"/>
      <c r="M122" s="307" t="e">
        <f t="shared" ref="M122" si="472">IF(C122="No_existen",5*$M$10,N122*$M$10)</f>
        <v>#DIV/0!</v>
      </c>
      <c r="N122" s="307" t="e">
        <f t="shared" ref="N122:N182" si="473">ROUND(AVERAGEIF(O122:O124,"&gt;0"),0)</f>
        <v>#DIV/0!</v>
      </c>
      <c r="O122" s="151">
        <f t="shared" si="282"/>
        <v>0</v>
      </c>
      <c r="P122" s="147"/>
      <c r="Q122" s="279"/>
      <c r="R122" s="307" t="e">
        <f t="shared" ref="R122" si="474">IF(C122="No_existen",5*$R$10,S122*$R$10)</f>
        <v>#DIV/0!</v>
      </c>
      <c r="S122" s="307" t="e">
        <f t="shared" ref="S122" si="475">ROUND(AVERAGEIF(T122:T124,"&gt;0"),0)</f>
        <v>#DIV/0!</v>
      </c>
      <c r="T122" s="151">
        <f t="shared" si="283"/>
        <v>0</v>
      </c>
      <c r="U122" s="147"/>
      <c r="V122" s="147"/>
      <c r="W122" s="307" t="e">
        <f t="shared" ref="W122" si="476">IF(C122="No_existen",5*$W$10,X122*$W$10)</f>
        <v>#DIV/0!</v>
      </c>
      <c r="X122" s="307" t="e">
        <f t="shared" ref="X122" si="477">ROUND(AVERAGEIF(Y122:Y124,"&gt;0"),0)</f>
        <v>#DIV/0!</v>
      </c>
      <c r="Y122" s="151">
        <f t="shared" si="5"/>
        <v>0</v>
      </c>
      <c r="Z122" s="147"/>
      <c r="AA122" s="307" t="e">
        <f t="shared" ref="AA122" si="478">ROUND(AVERAGE(E122,I122,N122,S122,X122),0)</f>
        <v>#DIV/0!</v>
      </c>
      <c r="AB122" s="384" t="e">
        <f t="shared" ref="AB122" si="479">IF(AA122&lt;1.5,"FUERTE",IF(AND(AA122&gt;=1.5,AA122&lt;2.5),"ACEPTABLE",IF(AA122&gt;=5,"INEXISTENTE","DÉBIL")))</f>
        <v>#DIV/0!</v>
      </c>
      <c r="AC122" s="306" t="e">
        <f>IF(#REF!=0,0,ROUND((#REF!*AA122),0))</f>
        <v>#REF!</v>
      </c>
      <c r="AD122" s="386" t="e">
        <f t="shared" ref="AD122" si="480">IF(AC122&gt;=36,"GRAVE", IF(AC122&lt;=10, "LEVE", "MODERADO"))</f>
        <v>#REF!</v>
      </c>
      <c r="AE122" s="327"/>
      <c r="AF122" s="327"/>
      <c r="AG122" s="147"/>
      <c r="AH122" s="147"/>
      <c r="AI122" s="93"/>
      <c r="AJ122" s="94"/>
      <c r="AK122" s="95"/>
      <c r="AL122" s="95"/>
      <c r="AM122" s="95"/>
      <c r="AN122" s="95"/>
      <c r="AO122" s="95"/>
      <c r="AP122" s="95"/>
      <c r="AQ122" s="95"/>
    </row>
    <row r="123" spans="1:43" s="97" customFormat="1" hidden="1" x14ac:dyDescent="0.2">
      <c r="A123" s="325"/>
      <c r="B123" s="322"/>
      <c r="C123" s="92"/>
      <c r="D123" s="91">
        <f t="shared" si="281"/>
        <v>0</v>
      </c>
      <c r="E123" s="307"/>
      <c r="F123" s="307"/>
      <c r="G123" s="147"/>
      <c r="H123" s="307"/>
      <c r="I123" s="307"/>
      <c r="J123" s="151" t="e">
        <f>IF(K123=$K$662,1,IF(K123=#REF!,2,IF(K123=$K$661,4,IF(C123="No_existen",5,0))))</f>
        <v>#REF!</v>
      </c>
      <c r="K123" s="147"/>
      <c r="L123" s="147"/>
      <c r="M123" s="307"/>
      <c r="N123" s="307"/>
      <c r="O123" s="151">
        <f t="shared" si="282"/>
        <v>0</v>
      </c>
      <c r="P123" s="147"/>
      <c r="Q123" s="279"/>
      <c r="R123" s="307"/>
      <c r="S123" s="307"/>
      <c r="T123" s="151">
        <f t="shared" si="283"/>
        <v>0</v>
      </c>
      <c r="U123" s="147"/>
      <c r="V123" s="147"/>
      <c r="W123" s="307"/>
      <c r="X123" s="307"/>
      <c r="Y123" s="151">
        <f t="shared" si="5"/>
        <v>0</v>
      </c>
      <c r="Z123" s="147"/>
      <c r="AA123" s="307"/>
      <c r="AB123" s="384"/>
      <c r="AC123" s="306"/>
      <c r="AD123" s="386"/>
      <c r="AE123" s="327"/>
      <c r="AF123" s="327"/>
      <c r="AG123" s="147"/>
      <c r="AH123" s="147"/>
      <c r="AI123" s="93"/>
      <c r="AJ123" s="94"/>
      <c r="AK123" s="95"/>
      <c r="AL123" s="95"/>
      <c r="AM123" s="95"/>
      <c r="AN123" s="95"/>
      <c r="AO123" s="95"/>
      <c r="AP123" s="95"/>
      <c r="AQ123" s="95"/>
    </row>
    <row r="124" spans="1:43" s="97" customFormat="1" hidden="1" x14ac:dyDescent="0.2">
      <c r="A124" s="325"/>
      <c r="B124" s="324"/>
      <c r="C124" s="92"/>
      <c r="D124" s="91">
        <f t="shared" si="281"/>
        <v>0</v>
      </c>
      <c r="E124" s="307"/>
      <c r="F124" s="307"/>
      <c r="G124" s="147"/>
      <c r="H124" s="307"/>
      <c r="I124" s="307"/>
      <c r="J124" s="151" t="e">
        <f>IF(K124=$K$662,1,IF(K124=#REF!,2,IF(K124=$K$661,4,IF(C124="No_existen",5,0))))</f>
        <v>#REF!</v>
      </c>
      <c r="K124" s="147"/>
      <c r="L124" s="147"/>
      <c r="M124" s="307"/>
      <c r="N124" s="307"/>
      <c r="O124" s="151">
        <f t="shared" si="282"/>
        <v>0</v>
      </c>
      <c r="P124" s="147"/>
      <c r="Q124" s="279"/>
      <c r="R124" s="307"/>
      <c r="S124" s="307"/>
      <c r="T124" s="151">
        <f t="shared" si="283"/>
        <v>0</v>
      </c>
      <c r="U124" s="147"/>
      <c r="V124" s="147"/>
      <c r="W124" s="307"/>
      <c r="X124" s="307"/>
      <c r="Y124" s="151">
        <f t="shared" si="5"/>
        <v>0</v>
      </c>
      <c r="Z124" s="147"/>
      <c r="AA124" s="307"/>
      <c r="AB124" s="384"/>
      <c r="AC124" s="306"/>
      <c r="AD124" s="386"/>
      <c r="AE124" s="327"/>
      <c r="AF124" s="327"/>
      <c r="AG124" s="147"/>
      <c r="AH124" s="147"/>
      <c r="AI124" s="93"/>
      <c r="AJ124" s="94"/>
      <c r="AK124" s="95"/>
      <c r="AL124" s="95"/>
      <c r="AM124" s="95"/>
      <c r="AN124" s="95"/>
      <c r="AO124" s="95"/>
      <c r="AP124" s="95"/>
      <c r="AQ124" s="95"/>
    </row>
    <row r="125" spans="1:43" s="97" customFormat="1" hidden="1" x14ac:dyDescent="0.2">
      <c r="A125" s="325">
        <v>39</v>
      </c>
      <c r="B125" s="321" t="e">
        <f>IF(#REF!="ALTO",5,IF(#REF!="MEDIO-ALTO",4,IF(#REF!="MEDIO",3,IF(#REF!="MEDIO-BAJO",2,IF(#REF!="BAJO",1,0)))))</f>
        <v>#REF!</v>
      </c>
      <c r="C125" s="92"/>
      <c r="D125" s="91">
        <f t="shared" si="281"/>
        <v>0</v>
      </c>
      <c r="E125" s="307" t="e">
        <f t="shared" ref="E125:E185" si="481">ROUND(AVERAGEIF(D125:D127,"&gt;0"),0)</f>
        <v>#DIV/0!</v>
      </c>
      <c r="F125" s="307" t="e">
        <f t="shared" ref="F125:F185" si="482">E125*0.6</f>
        <v>#DIV/0!</v>
      </c>
      <c r="G125" s="147"/>
      <c r="H125" s="307" t="e">
        <f t="shared" ref="H125" si="483">IF(C125="No_existen",5*$H$10,I125*$H$10)</f>
        <v>#DIV/0!</v>
      </c>
      <c r="I125" s="307" t="e">
        <f t="shared" ref="I125:I161" si="484">ROUND(AVERAGEIF(J125:J127,"&gt;0"),0)</f>
        <v>#DIV/0!</v>
      </c>
      <c r="J125" s="151" t="e">
        <f>IF(K125=$K$662,1,IF(K125=#REF!,2,IF(K125=$K$661,4,IF(C125="No_existen",5,0))))</f>
        <v>#REF!</v>
      </c>
      <c r="K125" s="147"/>
      <c r="L125" s="147"/>
      <c r="M125" s="307" t="e">
        <f t="shared" ref="M125" si="485">IF(C125="No_existen",5*$M$10,N125*$M$10)</f>
        <v>#DIV/0!</v>
      </c>
      <c r="N125" s="307" t="e">
        <f t="shared" ref="N125:N185" si="486">ROUND(AVERAGEIF(O125:O127,"&gt;0"),0)</f>
        <v>#DIV/0!</v>
      </c>
      <c r="O125" s="151">
        <f t="shared" si="282"/>
        <v>0</v>
      </c>
      <c r="P125" s="147"/>
      <c r="Q125" s="279"/>
      <c r="R125" s="307" t="e">
        <f t="shared" ref="R125" si="487">IF(C125="No_existen",5*$R$10,S125*$R$10)</f>
        <v>#DIV/0!</v>
      </c>
      <c r="S125" s="307" t="e">
        <f t="shared" ref="S125" si="488">ROUND(AVERAGEIF(T125:T127,"&gt;0"),0)</f>
        <v>#DIV/0!</v>
      </c>
      <c r="T125" s="151">
        <f t="shared" si="283"/>
        <v>0</v>
      </c>
      <c r="U125" s="147"/>
      <c r="V125" s="147"/>
      <c r="W125" s="307" t="e">
        <f t="shared" ref="W125" si="489">IF(C125="No_existen",5*$W$10,X125*$W$10)</f>
        <v>#DIV/0!</v>
      </c>
      <c r="X125" s="307" t="e">
        <f t="shared" ref="X125" si="490">ROUND(AVERAGEIF(Y125:Y127,"&gt;0"),0)</f>
        <v>#DIV/0!</v>
      </c>
      <c r="Y125" s="151">
        <f t="shared" si="5"/>
        <v>0</v>
      </c>
      <c r="Z125" s="147"/>
      <c r="AA125" s="307" t="e">
        <f t="shared" ref="AA125" si="491">ROUND(AVERAGE(E125,I125,N125,S125,X125),0)</f>
        <v>#DIV/0!</v>
      </c>
      <c r="AB125" s="384" t="e">
        <f t="shared" ref="AB125" si="492">IF(AA125&lt;1.5,"FUERTE",IF(AND(AA125&gt;=1.5,AA125&lt;2.5),"ACEPTABLE",IF(AA125&gt;=5,"INEXISTENTE","DÉBIL")))</f>
        <v>#DIV/0!</v>
      </c>
      <c r="AC125" s="306" t="e">
        <f>IF(#REF!=0,0,ROUND((#REF!*AA125),0))</f>
        <v>#REF!</v>
      </c>
      <c r="AD125" s="386" t="e">
        <f t="shared" ref="AD125" si="493">IF(AC125&gt;=36,"GRAVE", IF(AC125&lt;=10, "LEVE", "MODERADO"))</f>
        <v>#REF!</v>
      </c>
      <c r="AE125" s="327"/>
      <c r="AF125" s="327"/>
      <c r="AG125" s="147"/>
      <c r="AH125" s="147"/>
      <c r="AI125" s="93"/>
      <c r="AJ125" s="94"/>
      <c r="AK125" s="95"/>
      <c r="AL125" s="95"/>
      <c r="AM125" s="95"/>
      <c r="AN125" s="95"/>
      <c r="AO125" s="95"/>
      <c r="AP125" s="95"/>
      <c r="AQ125" s="95"/>
    </row>
    <row r="126" spans="1:43" s="97" customFormat="1" hidden="1" x14ac:dyDescent="0.2">
      <c r="A126" s="325"/>
      <c r="B126" s="322"/>
      <c r="C126" s="92"/>
      <c r="D126" s="91">
        <f t="shared" si="281"/>
        <v>0</v>
      </c>
      <c r="E126" s="307"/>
      <c r="F126" s="307"/>
      <c r="G126" s="147"/>
      <c r="H126" s="307"/>
      <c r="I126" s="307"/>
      <c r="J126" s="151" t="e">
        <f>IF(K126=$K$662,1,IF(K126=#REF!,2,IF(K126=$K$661,4,IF(C126="No_existen",5,0))))</f>
        <v>#REF!</v>
      </c>
      <c r="K126" s="147"/>
      <c r="L126" s="147"/>
      <c r="M126" s="307"/>
      <c r="N126" s="307"/>
      <c r="O126" s="151">
        <f t="shared" si="282"/>
        <v>0</v>
      </c>
      <c r="P126" s="147"/>
      <c r="Q126" s="279"/>
      <c r="R126" s="307"/>
      <c r="S126" s="307"/>
      <c r="T126" s="151">
        <f t="shared" si="283"/>
        <v>0</v>
      </c>
      <c r="U126" s="147"/>
      <c r="V126" s="147"/>
      <c r="W126" s="307"/>
      <c r="X126" s="307"/>
      <c r="Y126" s="151">
        <f t="shared" si="5"/>
        <v>0</v>
      </c>
      <c r="Z126" s="147"/>
      <c r="AA126" s="307"/>
      <c r="AB126" s="384"/>
      <c r="AC126" s="306"/>
      <c r="AD126" s="386"/>
      <c r="AE126" s="327"/>
      <c r="AF126" s="327"/>
      <c r="AG126" s="147"/>
      <c r="AH126" s="147"/>
      <c r="AI126" s="93"/>
      <c r="AJ126" s="94"/>
      <c r="AK126" s="95"/>
      <c r="AL126" s="95"/>
      <c r="AM126" s="95"/>
      <c r="AN126" s="95"/>
      <c r="AO126" s="95"/>
      <c r="AP126" s="95"/>
      <c r="AQ126" s="95"/>
    </row>
    <row r="127" spans="1:43" s="97" customFormat="1" hidden="1" x14ac:dyDescent="0.2">
      <c r="A127" s="325"/>
      <c r="B127" s="324"/>
      <c r="C127" s="92"/>
      <c r="D127" s="91">
        <f t="shared" si="281"/>
        <v>0</v>
      </c>
      <c r="E127" s="307"/>
      <c r="F127" s="307"/>
      <c r="G127" s="147"/>
      <c r="H127" s="307"/>
      <c r="I127" s="307"/>
      <c r="J127" s="151" t="e">
        <f>IF(K127=$K$662,1,IF(K127=#REF!,2,IF(K127=$K$661,4,IF(C127="No_existen",5,0))))</f>
        <v>#REF!</v>
      </c>
      <c r="K127" s="147"/>
      <c r="L127" s="147"/>
      <c r="M127" s="307"/>
      <c r="N127" s="307"/>
      <c r="O127" s="151">
        <f t="shared" si="282"/>
        <v>0</v>
      </c>
      <c r="P127" s="147"/>
      <c r="Q127" s="279"/>
      <c r="R127" s="307"/>
      <c r="S127" s="307"/>
      <c r="T127" s="151">
        <f t="shared" si="283"/>
        <v>0</v>
      </c>
      <c r="U127" s="147"/>
      <c r="V127" s="147"/>
      <c r="W127" s="307"/>
      <c r="X127" s="307"/>
      <c r="Y127" s="151">
        <f t="shared" si="5"/>
        <v>0</v>
      </c>
      <c r="Z127" s="147"/>
      <c r="AA127" s="307"/>
      <c r="AB127" s="384"/>
      <c r="AC127" s="306"/>
      <c r="AD127" s="386"/>
      <c r="AE127" s="327"/>
      <c r="AF127" s="327"/>
      <c r="AG127" s="147"/>
      <c r="AH127" s="147"/>
      <c r="AI127" s="93"/>
      <c r="AJ127" s="94"/>
      <c r="AK127" s="95"/>
      <c r="AL127" s="95"/>
      <c r="AM127" s="95"/>
      <c r="AN127" s="95"/>
      <c r="AO127" s="95"/>
      <c r="AP127" s="95"/>
      <c r="AQ127" s="95"/>
    </row>
    <row r="128" spans="1:43" s="97" customFormat="1" hidden="1" x14ac:dyDescent="0.2">
      <c r="A128" s="325">
        <v>40</v>
      </c>
      <c r="B128" s="321" t="e">
        <f>IF(#REF!="ALTO",5,IF(#REF!="MEDIO-ALTO",4,IF(#REF!="MEDIO",3,IF(#REF!="MEDIO-BAJO",2,IF(#REF!="BAJO",1,0)))))</f>
        <v>#REF!</v>
      </c>
      <c r="C128" s="92"/>
      <c r="D128" s="91">
        <f t="shared" si="281"/>
        <v>0</v>
      </c>
      <c r="E128" s="307" t="e">
        <f t="shared" ref="E128:E188" si="494">ROUND(AVERAGEIF(D128:D130,"&gt;0"),0)</f>
        <v>#DIV/0!</v>
      </c>
      <c r="F128" s="307" t="e">
        <f t="shared" ref="F128:F188" si="495">E128*0.6</f>
        <v>#DIV/0!</v>
      </c>
      <c r="G128" s="147"/>
      <c r="H128" s="307" t="e">
        <f t="shared" ref="H128" si="496">IF(C128="No_existen",5*$H$10,I128*$H$10)</f>
        <v>#DIV/0!</v>
      </c>
      <c r="I128" s="307" t="e">
        <f t="shared" ref="I128:I164" si="497">ROUND(AVERAGEIF(J128:J130,"&gt;0"),0)</f>
        <v>#DIV/0!</v>
      </c>
      <c r="J128" s="151" t="e">
        <f>IF(K128=$K$662,1,IF(K128=#REF!,2,IF(K128=$K$661,4,IF(C128="No_existen",5,0))))</f>
        <v>#REF!</v>
      </c>
      <c r="K128" s="147"/>
      <c r="L128" s="147"/>
      <c r="M128" s="307" t="e">
        <f t="shared" ref="M128" si="498">IF(C128="No_existen",5*$M$10,N128*$M$10)</f>
        <v>#DIV/0!</v>
      </c>
      <c r="N128" s="307" t="e">
        <f t="shared" ref="N128:N188" si="499">ROUND(AVERAGEIF(O128:O130,"&gt;0"),0)</f>
        <v>#DIV/0!</v>
      </c>
      <c r="O128" s="151">
        <f t="shared" si="282"/>
        <v>0</v>
      </c>
      <c r="P128" s="147"/>
      <c r="Q128" s="279"/>
      <c r="R128" s="307" t="e">
        <f t="shared" ref="R128" si="500">IF(C128="No_existen",5*$R$10,S128*$R$10)</f>
        <v>#DIV/0!</v>
      </c>
      <c r="S128" s="307" t="e">
        <f t="shared" ref="S128" si="501">ROUND(AVERAGEIF(T128:T130,"&gt;0"),0)</f>
        <v>#DIV/0!</v>
      </c>
      <c r="T128" s="151">
        <f t="shared" si="283"/>
        <v>0</v>
      </c>
      <c r="U128" s="147"/>
      <c r="V128" s="147"/>
      <c r="W128" s="307" t="e">
        <f t="shared" ref="W128" si="502">IF(C128="No_existen",5*$W$10,X128*$W$10)</f>
        <v>#DIV/0!</v>
      </c>
      <c r="X128" s="307" t="e">
        <f t="shared" ref="X128" si="503">ROUND(AVERAGEIF(Y128:Y130,"&gt;0"),0)</f>
        <v>#DIV/0!</v>
      </c>
      <c r="Y128" s="151">
        <f t="shared" si="5"/>
        <v>0</v>
      </c>
      <c r="Z128" s="147"/>
      <c r="AA128" s="307" t="e">
        <f t="shared" ref="AA128" si="504">ROUND(AVERAGE(E128,I128,N128,S128,X128),0)</f>
        <v>#DIV/0!</v>
      </c>
      <c r="AB128" s="384" t="e">
        <f t="shared" ref="AB128" si="505">IF(AA128&lt;1.5,"FUERTE",IF(AND(AA128&gt;=1.5,AA128&lt;2.5),"ACEPTABLE",IF(AA128&gt;=5,"INEXISTENTE","DÉBIL")))</f>
        <v>#DIV/0!</v>
      </c>
      <c r="AC128" s="306" t="e">
        <f>IF(#REF!=0,0,ROUND((#REF!*AA128),0))</f>
        <v>#REF!</v>
      </c>
      <c r="AD128" s="386" t="e">
        <f t="shared" ref="AD128" si="506">IF(AC128&gt;=36,"GRAVE", IF(AC128&lt;=10, "LEVE", "MODERADO"))</f>
        <v>#REF!</v>
      </c>
      <c r="AE128" s="327"/>
      <c r="AF128" s="327"/>
      <c r="AG128" s="147"/>
      <c r="AH128" s="147"/>
      <c r="AI128" s="93"/>
      <c r="AJ128" s="94"/>
      <c r="AK128" s="95"/>
      <c r="AL128" s="95"/>
      <c r="AM128" s="95"/>
      <c r="AN128" s="95"/>
      <c r="AO128" s="95"/>
      <c r="AP128" s="95"/>
      <c r="AQ128" s="95"/>
    </row>
    <row r="129" spans="1:43" s="97" customFormat="1" hidden="1" x14ac:dyDescent="0.2">
      <c r="A129" s="325"/>
      <c r="B129" s="322"/>
      <c r="C129" s="92"/>
      <c r="D129" s="91">
        <f t="shared" si="281"/>
        <v>0</v>
      </c>
      <c r="E129" s="307"/>
      <c r="F129" s="307"/>
      <c r="G129" s="147"/>
      <c r="H129" s="307"/>
      <c r="I129" s="307"/>
      <c r="J129" s="151" t="e">
        <f>IF(K129=$K$662,1,IF(K129=#REF!,2,IF(K129=$K$661,4,IF(C129="No_existen",5,0))))</f>
        <v>#REF!</v>
      </c>
      <c r="K129" s="147"/>
      <c r="L129" s="147"/>
      <c r="M129" s="307"/>
      <c r="N129" s="307"/>
      <c r="O129" s="151">
        <f t="shared" si="282"/>
        <v>0</v>
      </c>
      <c r="P129" s="147"/>
      <c r="Q129" s="279"/>
      <c r="R129" s="307"/>
      <c r="S129" s="307"/>
      <c r="T129" s="151">
        <f t="shared" si="283"/>
        <v>0</v>
      </c>
      <c r="U129" s="147"/>
      <c r="V129" s="147"/>
      <c r="W129" s="307"/>
      <c r="X129" s="307"/>
      <c r="Y129" s="151">
        <f t="shared" si="5"/>
        <v>0</v>
      </c>
      <c r="Z129" s="147"/>
      <c r="AA129" s="307"/>
      <c r="AB129" s="384"/>
      <c r="AC129" s="306"/>
      <c r="AD129" s="386"/>
      <c r="AE129" s="327"/>
      <c r="AF129" s="327"/>
      <c r="AG129" s="147"/>
      <c r="AH129" s="147"/>
      <c r="AI129" s="93"/>
      <c r="AJ129" s="94"/>
      <c r="AK129" s="95"/>
      <c r="AL129" s="95"/>
      <c r="AM129" s="95"/>
      <c r="AN129" s="95"/>
      <c r="AO129" s="95"/>
      <c r="AP129" s="95"/>
      <c r="AQ129" s="95"/>
    </row>
    <row r="130" spans="1:43" s="97" customFormat="1" hidden="1" x14ac:dyDescent="0.2">
      <c r="A130" s="325"/>
      <c r="B130" s="324"/>
      <c r="C130" s="92"/>
      <c r="D130" s="91">
        <f t="shared" si="281"/>
        <v>0</v>
      </c>
      <c r="E130" s="307"/>
      <c r="F130" s="307"/>
      <c r="G130" s="147"/>
      <c r="H130" s="307"/>
      <c r="I130" s="307"/>
      <c r="J130" s="151" t="e">
        <f>IF(K130=$K$662,1,IF(K130=#REF!,2,IF(K130=$K$661,4,IF(C130="No_existen",5,0))))</f>
        <v>#REF!</v>
      </c>
      <c r="K130" s="147"/>
      <c r="L130" s="147"/>
      <c r="M130" s="307"/>
      <c r="N130" s="307"/>
      <c r="O130" s="151">
        <f t="shared" si="282"/>
        <v>0</v>
      </c>
      <c r="P130" s="147"/>
      <c r="Q130" s="279"/>
      <c r="R130" s="307"/>
      <c r="S130" s="307"/>
      <c r="T130" s="151">
        <f t="shared" si="283"/>
        <v>0</v>
      </c>
      <c r="U130" s="147"/>
      <c r="V130" s="147"/>
      <c r="W130" s="307"/>
      <c r="X130" s="307"/>
      <c r="Y130" s="151">
        <f t="shared" si="5"/>
        <v>0</v>
      </c>
      <c r="Z130" s="147"/>
      <c r="AA130" s="307"/>
      <c r="AB130" s="384"/>
      <c r="AC130" s="306"/>
      <c r="AD130" s="386"/>
      <c r="AE130" s="327"/>
      <c r="AF130" s="327"/>
      <c r="AG130" s="147"/>
      <c r="AH130" s="147"/>
      <c r="AI130" s="93"/>
      <c r="AJ130" s="94"/>
      <c r="AK130" s="95"/>
      <c r="AL130" s="95"/>
      <c r="AM130" s="95"/>
      <c r="AN130" s="95"/>
      <c r="AO130" s="95"/>
      <c r="AP130" s="95"/>
      <c r="AQ130" s="95"/>
    </row>
    <row r="131" spans="1:43" s="97" customFormat="1" hidden="1" x14ac:dyDescent="0.2">
      <c r="A131" s="325">
        <v>41</v>
      </c>
      <c r="B131" s="321" t="e">
        <f>IF(#REF!="ALTO",5,IF(#REF!="MEDIO-ALTO",4,IF(#REF!="MEDIO",3,IF(#REF!="MEDIO-BAJO",2,IF(#REF!="BAJO",1,0)))))</f>
        <v>#REF!</v>
      </c>
      <c r="C131" s="92"/>
      <c r="D131" s="91">
        <f t="shared" si="281"/>
        <v>0</v>
      </c>
      <c r="E131" s="307" t="e">
        <f t="shared" ref="E131" si="507">ROUND(AVERAGEIF(D131:D133,"&gt;0"),0)</f>
        <v>#DIV/0!</v>
      </c>
      <c r="F131" s="307" t="e">
        <f t="shared" ref="F131" si="508">E131*0.6</f>
        <v>#DIV/0!</v>
      </c>
      <c r="G131" s="147"/>
      <c r="H131" s="307" t="e">
        <f t="shared" ref="H131" si="509">IF(C131="No_existen",5*$H$10,I131*$H$10)</f>
        <v>#DIV/0!</v>
      </c>
      <c r="I131" s="307" t="e">
        <f t="shared" ref="I131:I167" si="510">ROUND(AVERAGEIF(J131:J133,"&gt;0"),0)</f>
        <v>#DIV/0!</v>
      </c>
      <c r="J131" s="151" t="e">
        <f>IF(K131=$K$662,1,IF(K131=#REF!,2,IF(K131=$K$661,4,IF(C131="No_existen",5,0))))</f>
        <v>#REF!</v>
      </c>
      <c r="K131" s="147"/>
      <c r="L131" s="147"/>
      <c r="M131" s="307" t="e">
        <f t="shared" ref="M131" si="511">IF(C131="No_existen",5*$M$10,N131*$M$10)</f>
        <v>#DIV/0!</v>
      </c>
      <c r="N131" s="307" t="e">
        <f t="shared" ref="N131" si="512">ROUND(AVERAGEIF(O131:O133,"&gt;0"),0)</f>
        <v>#DIV/0!</v>
      </c>
      <c r="O131" s="151">
        <f t="shared" si="282"/>
        <v>0</v>
      </c>
      <c r="P131" s="147"/>
      <c r="Q131" s="279"/>
      <c r="R131" s="307" t="e">
        <f t="shared" ref="R131" si="513">IF(C131="No_existen",5*$R$10,S131*$R$10)</f>
        <v>#DIV/0!</v>
      </c>
      <c r="S131" s="307" t="e">
        <f t="shared" ref="S131" si="514">ROUND(AVERAGEIF(T131:T133,"&gt;0"),0)</f>
        <v>#DIV/0!</v>
      </c>
      <c r="T131" s="151">
        <f t="shared" si="283"/>
        <v>0</v>
      </c>
      <c r="U131" s="147"/>
      <c r="V131" s="147"/>
      <c r="W131" s="307" t="e">
        <f t="shared" ref="W131" si="515">IF(C131="No_existen",5*$W$10,X131*$W$10)</f>
        <v>#DIV/0!</v>
      </c>
      <c r="X131" s="307" t="e">
        <f t="shared" ref="X131" si="516">ROUND(AVERAGEIF(Y131:Y133,"&gt;0"),0)</f>
        <v>#DIV/0!</v>
      </c>
      <c r="Y131" s="151">
        <f t="shared" si="5"/>
        <v>0</v>
      </c>
      <c r="Z131" s="147"/>
      <c r="AA131" s="307" t="e">
        <f t="shared" ref="AA131" si="517">ROUND(AVERAGE(E131,I131,N131,S131,X131),0)</f>
        <v>#DIV/0!</v>
      </c>
      <c r="AB131" s="384" t="e">
        <f t="shared" ref="AB131" si="518">IF(AA131&lt;1.5,"FUERTE",IF(AND(AA131&gt;=1.5,AA131&lt;2.5),"ACEPTABLE",IF(AA131&gt;=5,"INEXISTENTE","DÉBIL")))</f>
        <v>#DIV/0!</v>
      </c>
      <c r="AC131" s="306" t="e">
        <f>IF(#REF!=0,0,ROUND((#REF!*AA131),0))</f>
        <v>#REF!</v>
      </c>
      <c r="AD131" s="386" t="e">
        <f t="shared" ref="AD131" si="519">IF(AC131&gt;=36,"GRAVE", IF(AC131&lt;=10, "LEVE", "MODERADO"))</f>
        <v>#REF!</v>
      </c>
      <c r="AE131" s="327"/>
      <c r="AF131" s="327"/>
      <c r="AG131" s="147"/>
      <c r="AH131" s="147"/>
      <c r="AI131" s="93"/>
      <c r="AJ131" s="94"/>
      <c r="AK131" s="95"/>
      <c r="AL131" s="95"/>
      <c r="AM131" s="95"/>
      <c r="AN131" s="95"/>
      <c r="AO131" s="95"/>
      <c r="AP131" s="95"/>
      <c r="AQ131" s="95"/>
    </row>
    <row r="132" spans="1:43" s="97" customFormat="1" hidden="1" x14ac:dyDescent="0.2">
      <c r="A132" s="325"/>
      <c r="B132" s="322"/>
      <c r="C132" s="92"/>
      <c r="D132" s="91">
        <f t="shared" si="281"/>
        <v>0</v>
      </c>
      <c r="E132" s="307"/>
      <c r="F132" s="307"/>
      <c r="G132" s="147"/>
      <c r="H132" s="307"/>
      <c r="I132" s="307"/>
      <c r="J132" s="151" t="e">
        <f>IF(K132=$K$662,1,IF(K132=#REF!,2,IF(K132=$K$661,4,IF(C132="No_existen",5,0))))</f>
        <v>#REF!</v>
      </c>
      <c r="K132" s="147"/>
      <c r="L132" s="147"/>
      <c r="M132" s="307"/>
      <c r="N132" s="307"/>
      <c r="O132" s="151">
        <f t="shared" si="282"/>
        <v>0</v>
      </c>
      <c r="P132" s="147"/>
      <c r="Q132" s="279"/>
      <c r="R132" s="307"/>
      <c r="S132" s="307"/>
      <c r="T132" s="151">
        <f t="shared" si="283"/>
        <v>0</v>
      </c>
      <c r="U132" s="147"/>
      <c r="V132" s="147"/>
      <c r="W132" s="307"/>
      <c r="X132" s="307"/>
      <c r="Y132" s="151">
        <f t="shared" si="5"/>
        <v>0</v>
      </c>
      <c r="Z132" s="147"/>
      <c r="AA132" s="307"/>
      <c r="AB132" s="384"/>
      <c r="AC132" s="306"/>
      <c r="AD132" s="386"/>
      <c r="AE132" s="327"/>
      <c r="AF132" s="327"/>
      <c r="AG132" s="147"/>
      <c r="AH132" s="147"/>
      <c r="AI132" s="93"/>
      <c r="AJ132" s="94"/>
      <c r="AK132" s="95"/>
      <c r="AL132" s="95"/>
      <c r="AM132" s="95"/>
      <c r="AN132" s="95"/>
      <c r="AO132" s="95"/>
      <c r="AP132" s="95"/>
      <c r="AQ132" s="95"/>
    </row>
    <row r="133" spans="1:43" s="97" customFormat="1" hidden="1" x14ac:dyDescent="0.2">
      <c r="A133" s="325"/>
      <c r="B133" s="324"/>
      <c r="C133" s="92"/>
      <c r="D133" s="91">
        <f t="shared" si="281"/>
        <v>0</v>
      </c>
      <c r="E133" s="307"/>
      <c r="F133" s="307"/>
      <c r="G133" s="147"/>
      <c r="H133" s="307"/>
      <c r="I133" s="307"/>
      <c r="J133" s="151" t="e">
        <f>IF(K133=$K$662,1,IF(K133=#REF!,2,IF(K133=$K$661,4,IF(C133="No_existen",5,0))))</f>
        <v>#REF!</v>
      </c>
      <c r="K133" s="147"/>
      <c r="L133" s="147"/>
      <c r="M133" s="307"/>
      <c r="N133" s="307"/>
      <c r="O133" s="151">
        <f t="shared" si="282"/>
        <v>0</v>
      </c>
      <c r="P133" s="147"/>
      <c r="Q133" s="279"/>
      <c r="R133" s="307"/>
      <c r="S133" s="307"/>
      <c r="T133" s="151">
        <f t="shared" si="283"/>
        <v>0</v>
      </c>
      <c r="U133" s="147"/>
      <c r="V133" s="147"/>
      <c r="W133" s="307"/>
      <c r="X133" s="307"/>
      <c r="Y133" s="151">
        <f t="shared" si="5"/>
        <v>0</v>
      </c>
      <c r="Z133" s="147"/>
      <c r="AA133" s="307"/>
      <c r="AB133" s="384"/>
      <c r="AC133" s="306"/>
      <c r="AD133" s="386"/>
      <c r="AE133" s="327"/>
      <c r="AF133" s="327"/>
      <c r="AG133" s="147"/>
      <c r="AH133" s="147"/>
      <c r="AI133" s="93"/>
      <c r="AJ133" s="94"/>
      <c r="AK133" s="95"/>
      <c r="AL133" s="95"/>
      <c r="AM133" s="95"/>
      <c r="AN133" s="95"/>
      <c r="AO133" s="95"/>
      <c r="AP133" s="95"/>
      <c r="AQ133" s="95"/>
    </row>
    <row r="134" spans="1:43" s="97" customFormat="1" hidden="1" x14ac:dyDescent="0.2">
      <c r="A134" s="325">
        <v>42</v>
      </c>
      <c r="B134" s="321" t="e">
        <f>IF(#REF!="ALTO",5,IF(#REF!="MEDIO-ALTO",4,IF(#REF!="MEDIO",3,IF(#REF!="MEDIO-BAJO",2,IF(#REF!="BAJO",1,0)))))</f>
        <v>#REF!</v>
      </c>
      <c r="C134" s="92"/>
      <c r="D134" s="91">
        <f t="shared" si="281"/>
        <v>0</v>
      </c>
      <c r="E134" s="307" t="e">
        <f t="shared" si="268"/>
        <v>#DIV/0!</v>
      </c>
      <c r="F134" s="307" t="e">
        <f t="shared" si="269"/>
        <v>#DIV/0!</v>
      </c>
      <c r="G134" s="147"/>
      <c r="H134" s="307" t="e">
        <f t="shared" ref="H134" si="520">IF(C134="No_existen",5*$H$10,I134*$H$10)</f>
        <v>#DIV/0!</v>
      </c>
      <c r="I134" s="307" t="e">
        <f t="shared" ref="I134:I170" si="521">ROUND(AVERAGEIF(J134:J136,"&gt;0"),0)</f>
        <v>#DIV/0!</v>
      </c>
      <c r="J134" s="151" t="e">
        <f>IF(K134=$K$662,1,IF(K134=#REF!,2,IF(K134=$K$661,4,IF(C134="No_existen",5,0))))</f>
        <v>#REF!</v>
      </c>
      <c r="K134" s="147"/>
      <c r="L134" s="147"/>
      <c r="M134" s="307" t="e">
        <f t="shared" ref="M134" si="522">IF(C134="No_existen",5*$M$10,N134*$M$10)</f>
        <v>#DIV/0!</v>
      </c>
      <c r="N134" s="307" t="e">
        <f t="shared" si="273"/>
        <v>#DIV/0!</v>
      </c>
      <c r="O134" s="151">
        <f t="shared" si="282"/>
        <v>0</v>
      </c>
      <c r="P134" s="147"/>
      <c r="Q134" s="279"/>
      <c r="R134" s="307" t="e">
        <f t="shared" ref="R134" si="523">IF(C134="No_existen",5*$R$10,S134*$R$10)</f>
        <v>#DIV/0!</v>
      </c>
      <c r="S134" s="307" t="e">
        <f t="shared" ref="S134" si="524">ROUND(AVERAGEIF(T134:T136,"&gt;0"),0)</f>
        <v>#DIV/0!</v>
      </c>
      <c r="T134" s="151">
        <f t="shared" si="283"/>
        <v>0</v>
      </c>
      <c r="U134" s="147"/>
      <c r="V134" s="147"/>
      <c r="W134" s="307" t="e">
        <f t="shared" ref="W134" si="525">IF(C134="No_existen",5*$W$10,X134*$W$10)</f>
        <v>#DIV/0!</v>
      </c>
      <c r="X134" s="307" t="e">
        <f t="shared" ref="X134" si="526">ROUND(AVERAGEIF(Y134:Y136,"&gt;0"),0)</f>
        <v>#DIV/0!</v>
      </c>
      <c r="Y134" s="151">
        <f t="shared" si="5"/>
        <v>0</v>
      </c>
      <c r="Z134" s="147"/>
      <c r="AA134" s="307" t="e">
        <f t="shared" ref="AA134" si="527">ROUND(AVERAGE(E134,I134,N134,S134,X134),0)</f>
        <v>#DIV/0!</v>
      </c>
      <c r="AB134" s="384" t="e">
        <f t="shared" ref="AB134" si="528">IF(AA134&lt;1.5,"FUERTE",IF(AND(AA134&gt;=1.5,AA134&lt;2.5),"ACEPTABLE",IF(AA134&gt;=5,"INEXISTENTE","DÉBIL")))</f>
        <v>#DIV/0!</v>
      </c>
      <c r="AC134" s="306" t="e">
        <f>IF(#REF!=0,0,ROUND((#REF!*AA134),0))</f>
        <v>#REF!</v>
      </c>
      <c r="AD134" s="386" t="e">
        <f t="shared" ref="AD134" si="529">IF(AC134&gt;=36,"GRAVE", IF(AC134&lt;=10, "LEVE", "MODERADO"))</f>
        <v>#REF!</v>
      </c>
      <c r="AE134" s="327"/>
      <c r="AF134" s="327"/>
      <c r="AG134" s="147"/>
      <c r="AH134" s="147"/>
      <c r="AI134" s="93"/>
      <c r="AJ134" s="94"/>
      <c r="AK134" s="95"/>
      <c r="AL134" s="95"/>
      <c r="AM134" s="95"/>
      <c r="AN134" s="95"/>
      <c r="AO134" s="95"/>
      <c r="AP134" s="95"/>
      <c r="AQ134" s="95"/>
    </row>
    <row r="135" spans="1:43" s="97" customFormat="1" hidden="1" x14ac:dyDescent="0.2">
      <c r="A135" s="325"/>
      <c r="B135" s="322"/>
      <c r="C135" s="92"/>
      <c r="D135" s="91">
        <f t="shared" si="281"/>
        <v>0</v>
      </c>
      <c r="E135" s="307"/>
      <c r="F135" s="307"/>
      <c r="G135" s="147"/>
      <c r="H135" s="307"/>
      <c r="I135" s="307"/>
      <c r="J135" s="151" t="e">
        <f>IF(K135=$K$662,1,IF(K135=#REF!,2,IF(K135=$K$661,4,IF(C135="No_existen",5,0))))</f>
        <v>#REF!</v>
      </c>
      <c r="K135" s="147"/>
      <c r="L135" s="147"/>
      <c r="M135" s="307"/>
      <c r="N135" s="307"/>
      <c r="O135" s="151">
        <f t="shared" si="282"/>
        <v>0</v>
      </c>
      <c r="P135" s="147"/>
      <c r="Q135" s="279"/>
      <c r="R135" s="307"/>
      <c r="S135" s="307"/>
      <c r="T135" s="151">
        <f t="shared" si="283"/>
        <v>0</v>
      </c>
      <c r="U135" s="147"/>
      <c r="V135" s="147"/>
      <c r="W135" s="307"/>
      <c r="X135" s="307"/>
      <c r="Y135" s="151">
        <f t="shared" si="5"/>
        <v>0</v>
      </c>
      <c r="Z135" s="147"/>
      <c r="AA135" s="307"/>
      <c r="AB135" s="384"/>
      <c r="AC135" s="306"/>
      <c r="AD135" s="386"/>
      <c r="AE135" s="327"/>
      <c r="AF135" s="327"/>
      <c r="AG135" s="147"/>
      <c r="AH135" s="147"/>
      <c r="AI135" s="93"/>
      <c r="AJ135" s="94"/>
      <c r="AK135" s="95"/>
      <c r="AL135" s="95"/>
      <c r="AM135" s="95"/>
      <c r="AN135" s="95"/>
      <c r="AO135" s="95"/>
      <c r="AP135" s="95"/>
      <c r="AQ135" s="95"/>
    </row>
    <row r="136" spans="1:43" s="97" customFormat="1" hidden="1" x14ac:dyDescent="0.2">
      <c r="A136" s="325"/>
      <c r="B136" s="324"/>
      <c r="C136" s="92"/>
      <c r="D136" s="91">
        <f t="shared" si="281"/>
        <v>0</v>
      </c>
      <c r="E136" s="307"/>
      <c r="F136" s="307"/>
      <c r="G136" s="147"/>
      <c r="H136" s="307"/>
      <c r="I136" s="307"/>
      <c r="J136" s="151" t="e">
        <f>IF(K136=$K$662,1,IF(K136=#REF!,2,IF(K136=$K$661,4,IF(C136="No_existen",5,0))))</f>
        <v>#REF!</v>
      </c>
      <c r="K136" s="147"/>
      <c r="L136" s="147"/>
      <c r="M136" s="307"/>
      <c r="N136" s="307"/>
      <c r="O136" s="151">
        <f t="shared" si="282"/>
        <v>0</v>
      </c>
      <c r="P136" s="147"/>
      <c r="Q136" s="279"/>
      <c r="R136" s="307"/>
      <c r="S136" s="307"/>
      <c r="T136" s="151">
        <f t="shared" si="283"/>
        <v>0</v>
      </c>
      <c r="U136" s="147"/>
      <c r="V136" s="147"/>
      <c r="W136" s="307"/>
      <c r="X136" s="307"/>
      <c r="Y136" s="151">
        <f t="shared" si="5"/>
        <v>0</v>
      </c>
      <c r="Z136" s="147"/>
      <c r="AA136" s="307"/>
      <c r="AB136" s="384"/>
      <c r="AC136" s="306"/>
      <c r="AD136" s="386"/>
      <c r="AE136" s="327"/>
      <c r="AF136" s="327"/>
      <c r="AG136" s="147"/>
      <c r="AH136" s="147"/>
      <c r="AI136" s="93"/>
      <c r="AJ136" s="94"/>
      <c r="AK136" s="95"/>
      <c r="AL136" s="95"/>
      <c r="AM136" s="95"/>
      <c r="AN136" s="95"/>
      <c r="AO136" s="95"/>
      <c r="AP136" s="95"/>
      <c r="AQ136" s="95"/>
    </row>
    <row r="137" spans="1:43" s="97" customFormat="1" hidden="1" x14ac:dyDescent="0.2">
      <c r="A137" s="325">
        <v>43</v>
      </c>
      <c r="B137" s="321" t="e">
        <f>IF(#REF!="ALTO",5,IF(#REF!="MEDIO-ALTO",4,IF(#REF!="MEDIO",3,IF(#REF!="MEDIO-BAJO",2,IF(#REF!="BAJO",1,0)))))</f>
        <v>#REF!</v>
      </c>
      <c r="C137" s="92"/>
      <c r="D137" s="91">
        <f t="shared" si="281"/>
        <v>0</v>
      </c>
      <c r="E137" s="307" t="e">
        <f t="shared" si="284"/>
        <v>#DIV/0!</v>
      </c>
      <c r="F137" s="307" t="e">
        <f t="shared" si="285"/>
        <v>#DIV/0!</v>
      </c>
      <c r="G137" s="147"/>
      <c r="H137" s="307" t="e">
        <f t="shared" ref="H137" si="530">IF(C137="No_existen",5*$H$10,I137*$H$10)</f>
        <v>#DIV/0!</v>
      </c>
      <c r="I137" s="307" t="e">
        <f t="shared" ref="I137:I173" si="531">ROUND(AVERAGEIF(J137:J139,"&gt;0"),0)</f>
        <v>#DIV/0!</v>
      </c>
      <c r="J137" s="151" t="e">
        <f>IF(K137=$K$662,1,IF(K137=#REF!,2,IF(K137=$K$661,4,IF(C137="No_existen",5,0))))</f>
        <v>#REF!</v>
      </c>
      <c r="K137" s="147"/>
      <c r="L137" s="147"/>
      <c r="M137" s="307" t="e">
        <f t="shared" ref="M137" si="532">IF(C137="No_existen",5*$M$10,N137*$M$10)</f>
        <v>#DIV/0!</v>
      </c>
      <c r="N137" s="307" t="e">
        <f t="shared" si="289"/>
        <v>#DIV/0!</v>
      </c>
      <c r="O137" s="151">
        <f t="shared" si="282"/>
        <v>0</v>
      </c>
      <c r="P137" s="147"/>
      <c r="Q137" s="279"/>
      <c r="R137" s="307" t="e">
        <f t="shared" ref="R137" si="533">IF(C137="No_existen",5*$R$10,S137*$R$10)</f>
        <v>#DIV/0!</v>
      </c>
      <c r="S137" s="307" t="e">
        <f t="shared" ref="S137" si="534">ROUND(AVERAGEIF(T137:T139,"&gt;0"),0)</f>
        <v>#DIV/0!</v>
      </c>
      <c r="T137" s="151">
        <f t="shared" si="283"/>
        <v>0</v>
      </c>
      <c r="U137" s="147"/>
      <c r="V137" s="147"/>
      <c r="W137" s="307" t="e">
        <f t="shared" ref="W137" si="535">IF(C137="No_existen",5*$W$10,X137*$W$10)</f>
        <v>#DIV/0!</v>
      </c>
      <c r="X137" s="307" t="e">
        <f t="shared" ref="X137" si="536">ROUND(AVERAGEIF(Y137:Y139,"&gt;0"),0)</f>
        <v>#DIV/0!</v>
      </c>
      <c r="Y137" s="151">
        <f t="shared" si="5"/>
        <v>0</v>
      </c>
      <c r="Z137" s="147"/>
      <c r="AA137" s="307" t="e">
        <f t="shared" ref="AA137" si="537">ROUND(AVERAGE(E137,I137,N137,S137,X137),0)</f>
        <v>#DIV/0!</v>
      </c>
      <c r="AB137" s="384" t="e">
        <f t="shared" ref="AB137" si="538">IF(AA137&lt;1.5,"FUERTE",IF(AND(AA137&gt;=1.5,AA137&lt;2.5),"ACEPTABLE",IF(AA137&gt;=5,"INEXISTENTE","DÉBIL")))</f>
        <v>#DIV/0!</v>
      </c>
      <c r="AC137" s="306" t="e">
        <f>IF(#REF!=0,0,ROUND((#REF!*AA137),0))</f>
        <v>#REF!</v>
      </c>
      <c r="AD137" s="386" t="e">
        <f t="shared" ref="AD137" si="539">IF(AC137&gt;=36,"GRAVE", IF(AC137&lt;=10, "LEVE", "MODERADO"))</f>
        <v>#REF!</v>
      </c>
      <c r="AE137" s="327"/>
      <c r="AF137" s="327"/>
      <c r="AG137" s="147"/>
      <c r="AH137" s="147"/>
      <c r="AI137" s="93"/>
      <c r="AJ137" s="94"/>
      <c r="AK137" s="95"/>
      <c r="AL137" s="95"/>
      <c r="AM137" s="95"/>
      <c r="AN137" s="95"/>
      <c r="AO137" s="95"/>
      <c r="AP137" s="95"/>
      <c r="AQ137" s="95"/>
    </row>
    <row r="138" spans="1:43" s="97" customFormat="1" hidden="1" x14ac:dyDescent="0.2">
      <c r="A138" s="325"/>
      <c r="B138" s="322"/>
      <c r="C138" s="92"/>
      <c r="D138" s="91">
        <f t="shared" si="281"/>
        <v>0</v>
      </c>
      <c r="E138" s="307"/>
      <c r="F138" s="307"/>
      <c r="G138" s="147"/>
      <c r="H138" s="307"/>
      <c r="I138" s="307"/>
      <c r="J138" s="151" t="e">
        <f>IF(K138=$K$662,1,IF(K138=#REF!,2,IF(K138=$K$661,4,IF(C138="No_existen",5,0))))</f>
        <v>#REF!</v>
      </c>
      <c r="K138" s="147"/>
      <c r="L138" s="147"/>
      <c r="M138" s="307"/>
      <c r="N138" s="307"/>
      <c r="O138" s="151">
        <f t="shared" si="282"/>
        <v>0</v>
      </c>
      <c r="P138" s="147"/>
      <c r="Q138" s="279"/>
      <c r="R138" s="307"/>
      <c r="S138" s="307"/>
      <c r="T138" s="151">
        <f t="shared" si="283"/>
        <v>0</v>
      </c>
      <c r="U138" s="147"/>
      <c r="V138" s="147"/>
      <c r="W138" s="307"/>
      <c r="X138" s="307"/>
      <c r="Y138" s="151">
        <f t="shared" si="5"/>
        <v>0</v>
      </c>
      <c r="Z138" s="147"/>
      <c r="AA138" s="307"/>
      <c r="AB138" s="384"/>
      <c r="AC138" s="306"/>
      <c r="AD138" s="386"/>
      <c r="AE138" s="327"/>
      <c r="AF138" s="327"/>
      <c r="AG138" s="147"/>
      <c r="AH138" s="147"/>
      <c r="AI138" s="93"/>
      <c r="AJ138" s="94"/>
      <c r="AK138" s="95"/>
      <c r="AL138" s="95"/>
      <c r="AM138" s="95"/>
      <c r="AN138" s="95"/>
      <c r="AO138" s="95"/>
      <c r="AP138" s="95"/>
      <c r="AQ138" s="95"/>
    </row>
    <row r="139" spans="1:43" s="97" customFormat="1" hidden="1" x14ac:dyDescent="0.2">
      <c r="A139" s="325"/>
      <c r="B139" s="324"/>
      <c r="C139" s="92"/>
      <c r="D139" s="91">
        <f t="shared" ref="D139:D202" si="540">IF(C139=$C$665,1,IF(C139=$C$661,5,IF(C139=$C$662,4,IF(C139=$C$663,3,IF(C139=$C$664,2,0)))))</f>
        <v>0</v>
      </c>
      <c r="E139" s="307"/>
      <c r="F139" s="307"/>
      <c r="G139" s="147"/>
      <c r="H139" s="307"/>
      <c r="I139" s="307"/>
      <c r="J139" s="151" t="e">
        <f>IF(K139=$K$662,1,IF(K139=#REF!,2,IF(K139=$K$661,4,IF(C139="No_existen",5,0))))</f>
        <v>#REF!</v>
      </c>
      <c r="K139" s="147"/>
      <c r="L139" s="147"/>
      <c r="M139" s="307"/>
      <c r="N139" s="307"/>
      <c r="O139" s="151">
        <f t="shared" ref="O139:O202" si="541">IF(P139=$U$662,1,IF(P139=$U$661,4,IF(C139="No_existen",5,0)))</f>
        <v>0</v>
      </c>
      <c r="P139" s="147"/>
      <c r="Q139" s="279"/>
      <c r="R139" s="307"/>
      <c r="S139" s="307"/>
      <c r="T139" s="151">
        <f t="shared" ref="T139:T202" si="542">IF(U139=$Z$661,1,IF(U139=$Z$662,4,IF(C139="No_existen",5,0)))</f>
        <v>0</v>
      </c>
      <c r="U139" s="147"/>
      <c r="V139" s="147"/>
      <c r="W139" s="307"/>
      <c r="X139" s="307"/>
      <c r="Y139" s="151">
        <f t="shared" si="5"/>
        <v>0</v>
      </c>
      <c r="Z139" s="147"/>
      <c r="AA139" s="307"/>
      <c r="AB139" s="384"/>
      <c r="AC139" s="306"/>
      <c r="AD139" s="386"/>
      <c r="AE139" s="327"/>
      <c r="AF139" s="327"/>
      <c r="AG139" s="147"/>
      <c r="AH139" s="147"/>
      <c r="AI139" s="93"/>
      <c r="AJ139" s="94"/>
      <c r="AK139" s="95"/>
      <c r="AL139" s="95"/>
      <c r="AM139" s="95"/>
      <c r="AN139" s="95"/>
      <c r="AO139" s="95"/>
      <c r="AP139" s="95"/>
      <c r="AQ139" s="95"/>
    </row>
    <row r="140" spans="1:43" s="97" customFormat="1" hidden="1" x14ac:dyDescent="0.2">
      <c r="A140" s="325">
        <v>44</v>
      </c>
      <c r="B140" s="321" t="e">
        <f>IF(#REF!="ALTO",5,IF(#REF!="MEDIO-ALTO",4,IF(#REF!="MEDIO",3,IF(#REF!="MEDIO-BAJO",2,IF(#REF!="BAJO",1,0)))))</f>
        <v>#REF!</v>
      </c>
      <c r="C140" s="92"/>
      <c r="D140" s="91">
        <f t="shared" si="540"/>
        <v>0</v>
      </c>
      <c r="E140" s="307" t="e">
        <f t="shared" si="297"/>
        <v>#DIV/0!</v>
      </c>
      <c r="F140" s="307" t="e">
        <f t="shared" si="298"/>
        <v>#DIV/0!</v>
      </c>
      <c r="G140" s="147"/>
      <c r="H140" s="307" t="e">
        <f t="shared" ref="H140" si="543">IF(C140="No_existen",5*$H$10,I140*$H$10)</f>
        <v>#DIV/0!</v>
      </c>
      <c r="I140" s="307" t="e">
        <f t="shared" ref="I140:I176" si="544">ROUND(AVERAGEIF(J140:J142,"&gt;0"),0)</f>
        <v>#DIV/0!</v>
      </c>
      <c r="J140" s="151" t="e">
        <f>IF(K140=$K$662,1,IF(K140=#REF!,2,IF(K140=$K$661,4,IF(C140="No_existen",5,0))))</f>
        <v>#REF!</v>
      </c>
      <c r="K140" s="147"/>
      <c r="L140" s="147"/>
      <c r="M140" s="307" t="e">
        <f t="shared" ref="M140" si="545">IF(C140="No_existen",5*$M$10,N140*$M$10)</f>
        <v>#DIV/0!</v>
      </c>
      <c r="N140" s="307" t="e">
        <f t="shared" si="302"/>
        <v>#DIV/0!</v>
      </c>
      <c r="O140" s="151">
        <f t="shared" si="541"/>
        <v>0</v>
      </c>
      <c r="P140" s="147"/>
      <c r="Q140" s="279"/>
      <c r="R140" s="307" t="e">
        <f t="shared" ref="R140" si="546">IF(C140="No_existen",5*$R$10,S140*$R$10)</f>
        <v>#DIV/0!</v>
      </c>
      <c r="S140" s="307" t="e">
        <f t="shared" ref="S140" si="547">ROUND(AVERAGEIF(T140:T142,"&gt;0"),0)</f>
        <v>#DIV/0!</v>
      </c>
      <c r="T140" s="151">
        <f t="shared" si="542"/>
        <v>0</v>
      </c>
      <c r="U140" s="147"/>
      <c r="V140" s="147"/>
      <c r="W140" s="307" t="e">
        <f t="shared" ref="W140" si="548">IF(C140="No_existen",5*$W$10,X140*$W$10)</f>
        <v>#DIV/0!</v>
      </c>
      <c r="X140" s="307" t="e">
        <f t="shared" ref="X140" si="549">ROUND(AVERAGEIF(Y140:Y142,"&gt;0"),0)</f>
        <v>#DIV/0!</v>
      </c>
      <c r="Y140" s="151">
        <f t="shared" si="5"/>
        <v>0</v>
      </c>
      <c r="Z140" s="147"/>
      <c r="AA140" s="307" t="e">
        <f t="shared" ref="AA140" si="550">ROUND(AVERAGE(E140,I140,N140,S140,X140),0)</f>
        <v>#DIV/0!</v>
      </c>
      <c r="AB140" s="384" t="e">
        <f t="shared" ref="AB140" si="551">IF(AA140&lt;1.5,"FUERTE",IF(AND(AA140&gt;=1.5,AA140&lt;2.5),"ACEPTABLE",IF(AA140&gt;=5,"INEXISTENTE","DÉBIL")))</f>
        <v>#DIV/0!</v>
      </c>
      <c r="AC140" s="306" t="e">
        <f>IF(#REF!=0,0,ROUND((#REF!*AA140),0))</f>
        <v>#REF!</v>
      </c>
      <c r="AD140" s="386" t="e">
        <f t="shared" ref="AD140" si="552">IF(AC140&gt;=36,"GRAVE", IF(AC140&lt;=10, "LEVE", "MODERADO"))</f>
        <v>#REF!</v>
      </c>
      <c r="AE140" s="327"/>
      <c r="AF140" s="327"/>
      <c r="AG140" s="147"/>
      <c r="AH140" s="147"/>
      <c r="AI140" s="93"/>
      <c r="AJ140" s="94"/>
      <c r="AK140" s="95"/>
      <c r="AL140" s="95"/>
      <c r="AM140" s="95"/>
      <c r="AN140" s="95"/>
      <c r="AO140" s="95"/>
      <c r="AP140" s="95"/>
      <c r="AQ140" s="95"/>
    </row>
    <row r="141" spans="1:43" s="97" customFormat="1" hidden="1" x14ac:dyDescent="0.2">
      <c r="A141" s="325"/>
      <c r="B141" s="322"/>
      <c r="C141" s="92"/>
      <c r="D141" s="91">
        <f t="shared" si="540"/>
        <v>0</v>
      </c>
      <c r="E141" s="307"/>
      <c r="F141" s="307"/>
      <c r="G141" s="147"/>
      <c r="H141" s="307"/>
      <c r="I141" s="307"/>
      <c r="J141" s="151" t="e">
        <f>IF(K141=$K$662,1,IF(K141=#REF!,2,IF(K141=$K$661,4,IF(C141="No_existen",5,0))))</f>
        <v>#REF!</v>
      </c>
      <c r="K141" s="147"/>
      <c r="L141" s="147"/>
      <c r="M141" s="307"/>
      <c r="N141" s="307"/>
      <c r="O141" s="151">
        <f t="shared" si="541"/>
        <v>0</v>
      </c>
      <c r="P141" s="147"/>
      <c r="Q141" s="279"/>
      <c r="R141" s="307"/>
      <c r="S141" s="307"/>
      <c r="T141" s="151">
        <f t="shared" si="542"/>
        <v>0</v>
      </c>
      <c r="U141" s="147"/>
      <c r="V141" s="147"/>
      <c r="W141" s="307"/>
      <c r="X141" s="307"/>
      <c r="Y141" s="151">
        <f t="shared" si="5"/>
        <v>0</v>
      </c>
      <c r="Z141" s="147"/>
      <c r="AA141" s="307"/>
      <c r="AB141" s="384"/>
      <c r="AC141" s="306"/>
      <c r="AD141" s="386"/>
      <c r="AE141" s="327"/>
      <c r="AF141" s="327"/>
      <c r="AG141" s="147"/>
      <c r="AH141" s="147"/>
      <c r="AI141" s="93"/>
      <c r="AJ141" s="94"/>
      <c r="AK141" s="95"/>
      <c r="AL141" s="95"/>
      <c r="AM141" s="95"/>
      <c r="AN141" s="95"/>
      <c r="AO141" s="95"/>
      <c r="AP141" s="95"/>
      <c r="AQ141" s="95"/>
    </row>
    <row r="142" spans="1:43" s="97" customFormat="1" hidden="1" x14ac:dyDescent="0.2">
      <c r="A142" s="325"/>
      <c r="B142" s="324"/>
      <c r="C142" s="92"/>
      <c r="D142" s="91">
        <f t="shared" si="540"/>
        <v>0</v>
      </c>
      <c r="E142" s="307"/>
      <c r="F142" s="307"/>
      <c r="G142" s="147"/>
      <c r="H142" s="307"/>
      <c r="I142" s="307"/>
      <c r="J142" s="151" t="e">
        <f>IF(K142=$K$662,1,IF(K142=#REF!,2,IF(K142=$K$661,4,IF(C142="No_existen",5,0))))</f>
        <v>#REF!</v>
      </c>
      <c r="K142" s="147"/>
      <c r="L142" s="147"/>
      <c r="M142" s="307"/>
      <c r="N142" s="307"/>
      <c r="O142" s="151">
        <f t="shared" si="541"/>
        <v>0</v>
      </c>
      <c r="P142" s="147"/>
      <c r="Q142" s="279"/>
      <c r="R142" s="307"/>
      <c r="S142" s="307"/>
      <c r="T142" s="151">
        <f t="shared" si="542"/>
        <v>0</v>
      </c>
      <c r="U142" s="147"/>
      <c r="V142" s="147"/>
      <c r="W142" s="307"/>
      <c r="X142" s="307"/>
      <c r="Y142" s="151">
        <f t="shared" si="5"/>
        <v>0</v>
      </c>
      <c r="Z142" s="147"/>
      <c r="AA142" s="307"/>
      <c r="AB142" s="384"/>
      <c r="AC142" s="306"/>
      <c r="AD142" s="386"/>
      <c r="AE142" s="327"/>
      <c r="AF142" s="327"/>
      <c r="AG142" s="147"/>
      <c r="AH142" s="147"/>
      <c r="AI142" s="93"/>
      <c r="AJ142" s="94"/>
      <c r="AK142" s="95"/>
      <c r="AL142" s="95"/>
      <c r="AM142" s="95"/>
      <c r="AN142" s="95"/>
      <c r="AO142" s="95"/>
      <c r="AP142" s="95"/>
      <c r="AQ142" s="95"/>
    </row>
    <row r="143" spans="1:43" s="97" customFormat="1" hidden="1" x14ac:dyDescent="0.2">
      <c r="A143" s="325">
        <v>45</v>
      </c>
      <c r="B143" s="321" t="e">
        <f>IF(#REF!="ALTO",5,IF(#REF!="MEDIO-ALTO",4,IF(#REF!="MEDIO",3,IF(#REF!="MEDIO-BAJO",2,IF(#REF!="BAJO",1,0)))))</f>
        <v>#REF!</v>
      </c>
      <c r="C143" s="92"/>
      <c r="D143" s="91">
        <f t="shared" si="540"/>
        <v>0</v>
      </c>
      <c r="E143" s="307" t="e">
        <f t="shared" si="310"/>
        <v>#DIV/0!</v>
      </c>
      <c r="F143" s="307" t="e">
        <f t="shared" si="311"/>
        <v>#DIV/0!</v>
      </c>
      <c r="G143" s="147"/>
      <c r="H143" s="307" t="e">
        <f t="shared" ref="H143" si="553">IF(C143="No_existen",5*$H$10,I143*$H$10)</f>
        <v>#DIV/0!</v>
      </c>
      <c r="I143" s="307" t="e">
        <f t="shared" ref="I143:I179" si="554">ROUND(AVERAGEIF(J143:J145,"&gt;0"),0)</f>
        <v>#DIV/0!</v>
      </c>
      <c r="J143" s="151" t="e">
        <f>IF(K143=$K$662,1,IF(K143=#REF!,2,IF(K143=$K$661,4,IF(C143="No_existen",5,0))))</f>
        <v>#REF!</v>
      </c>
      <c r="K143" s="147"/>
      <c r="L143" s="147"/>
      <c r="M143" s="307" t="e">
        <f t="shared" ref="M143" si="555">IF(C143="No_existen",5*$M$10,N143*$M$10)</f>
        <v>#DIV/0!</v>
      </c>
      <c r="N143" s="307" t="e">
        <f t="shared" si="315"/>
        <v>#DIV/0!</v>
      </c>
      <c r="O143" s="151">
        <f t="shared" si="541"/>
        <v>0</v>
      </c>
      <c r="P143" s="147"/>
      <c r="Q143" s="279"/>
      <c r="R143" s="307" t="e">
        <f t="shared" ref="R143" si="556">IF(C143="No_existen",5*$R$10,S143*$R$10)</f>
        <v>#DIV/0!</v>
      </c>
      <c r="S143" s="307" t="e">
        <f t="shared" ref="S143" si="557">ROUND(AVERAGEIF(T143:T145,"&gt;0"),0)</f>
        <v>#DIV/0!</v>
      </c>
      <c r="T143" s="151">
        <f t="shared" si="542"/>
        <v>0</v>
      </c>
      <c r="U143" s="147"/>
      <c r="V143" s="147"/>
      <c r="W143" s="307" t="e">
        <f t="shared" ref="W143" si="558">IF(C143="No_existen",5*$W$10,X143*$W$10)</f>
        <v>#DIV/0!</v>
      </c>
      <c r="X143" s="307" t="e">
        <f t="shared" ref="X143" si="559">ROUND(AVERAGEIF(Y143:Y145,"&gt;0"),0)</f>
        <v>#DIV/0!</v>
      </c>
      <c r="Y143" s="151">
        <f t="shared" si="5"/>
        <v>0</v>
      </c>
      <c r="Z143" s="147"/>
      <c r="AA143" s="307" t="e">
        <f t="shared" ref="AA143" si="560">ROUND(AVERAGE(E143,I143,N143,S143,X143),0)</f>
        <v>#DIV/0!</v>
      </c>
      <c r="AB143" s="384" t="e">
        <f t="shared" ref="AB143" si="561">IF(AA143&lt;1.5,"FUERTE",IF(AND(AA143&gt;=1.5,AA143&lt;2.5),"ACEPTABLE",IF(AA143&gt;=5,"INEXISTENTE","DÉBIL")))</f>
        <v>#DIV/0!</v>
      </c>
      <c r="AC143" s="306" t="e">
        <f>IF(#REF!=0,0,ROUND((#REF!*AA143),0))</f>
        <v>#REF!</v>
      </c>
      <c r="AD143" s="386" t="e">
        <f t="shared" ref="AD143" si="562">IF(AC143&gt;=36,"GRAVE", IF(AC143&lt;=10, "LEVE", "MODERADO"))</f>
        <v>#REF!</v>
      </c>
      <c r="AE143" s="327"/>
      <c r="AF143" s="327"/>
      <c r="AG143" s="147"/>
      <c r="AH143" s="147"/>
      <c r="AI143" s="93"/>
      <c r="AJ143" s="94"/>
      <c r="AK143" s="95"/>
      <c r="AL143" s="95"/>
      <c r="AM143" s="95"/>
      <c r="AN143" s="95"/>
      <c r="AO143" s="95"/>
      <c r="AP143" s="95"/>
      <c r="AQ143" s="95"/>
    </row>
    <row r="144" spans="1:43" s="97" customFormat="1" hidden="1" x14ac:dyDescent="0.2">
      <c r="A144" s="325"/>
      <c r="B144" s="322"/>
      <c r="C144" s="92"/>
      <c r="D144" s="91">
        <f t="shared" si="540"/>
        <v>0</v>
      </c>
      <c r="E144" s="307"/>
      <c r="F144" s="307"/>
      <c r="G144" s="147"/>
      <c r="H144" s="307"/>
      <c r="I144" s="307"/>
      <c r="J144" s="151" t="e">
        <f>IF(K144=$K$662,1,IF(K144=#REF!,2,IF(K144=$K$661,4,IF(C144="No_existen",5,0))))</f>
        <v>#REF!</v>
      </c>
      <c r="K144" s="147"/>
      <c r="L144" s="147"/>
      <c r="M144" s="307"/>
      <c r="N144" s="307"/>
      <c r="O144" s="151">
        <f t="shared" si="541"/>
        <v>0</v>
      </c>
      <c r="P144" s="147"/>
      <c r="Q144" s="279"/>
      <c r="R144" s="307"/>
      <c r="S144" s="307"/>
      <c r="T144" s="151">
        <f t="shared" si="542"/>
        <v>0</v>
      </c>
      <c r="U144" s="147"/>
      <c r="V144" s="147"/>
      <c r="W144" s="307"/>
      <c r="X144" s="307"/>
      <c r="Y144" s="151">
        <f t="shared" si="5"/>
        <v>0</v>
      </c>
      <c r="Z144" s="147"/>
      <c r="AA144" s="307"/>
      <c r="AB144" s="384"/>
      <c r="AC144" s="306"/>
      <c r="AD144" s="386"/>
      <c r="AE144" s="327"/>
      <c r="AF144" s="327"/>
      <c r="AG144" s="147"/>
      <c r="AH144" s="147"/>
      <c r="AI144" s="93"/>
      <c r="AJ144" s="94"/>
      <c r="AK144" s="95"/>
      <c r="AL144" s="95"/>
      <c r="AM144" s="95"/>
      <c r="AN144" s="95"/>
      <c r="AO144" s="95"/>
      <c r="AP144" s="95"/>
      <c r="AQ144" s="95"/>
    </row>
    <row r="145" spans="1:43" s="97" customFormat="1" hidden="1" x14ac:dyDescent="0.2">
      <c r="A145" s="325"/>
      <c r="B145" s="324"/>
      <c r="C145" s="92"/>
      <c r="D145" s="91">
        <f t="shared" si="540"/>
        <v>0</v>
      </c>
      <c r="E145" s="307"/>
      <c r="F145" s="307"/>
      <c r="G145" s="147"/>
      <c r="H145" s="307"/>
      <c r="I145" s="307"/>
      <c r="J145" s="151" t="e">
        <f>IF(K145=$K$662,1,IF(K145=#REF!,2,IF(K145=$K$661,4,IF(C145="No_existen",5,0))))</f>
        <v>#REF!</v>
      </c>
      <c r="K145" s="147"/>
      <c r="L145" s="147"/>
      <c r="M145" s="307"/>
      <c r="N145" s="307"/>
      <c r="O145" s="151">
        <f t="shared" si="541"/>
        <v>0</v>
      </c>
      <c r="P145" s="147"/>
      <c r="Q145" s="279"/>
      <c r="R145" s="307"/>
      <c r="S145" s="307"/>
      <c r="T145" s="151">
        <f t="shared" si="542"/>
        <v>0</v>
      </c>
      <c r="U145" s="147"/>
      <c r="V145" s="147"/>
      <c r="W145" s="307"/>
      <c r="X145" s="307"/>
      <c r="Y145" s="151">
        <f t="shared" si="5"/>
        <v>0</v>
      </c>
      <c r="Z145" s="147"/>
      <c r="AA145" s="307"/>
      <c r="AB145" s="384"/>
      <c r="AC145" s="306"/>
      <c r="AD145" s="386"/>
      <c r="AE145" s="327"/>
      <c r="AF145" s="327"/>
      <c r="AG145" s="147"/>
      <c r="AH145" s="147"/>
      <c r="AI145" s="93"/>
      <c r="AJ145" s="94"/>
      <c r="AK145" s="95"/>
      <c r="AL145" s="95"/>
      <c r="AM145" s="95"/>
      <c r="AN145" s="95"/>
      <c r="AO145" s="95"/>
      <c r="AP145" s="95"/>
      <c r="AQ145" s="95"/>
    </row>
    <row r="146" spans="1:43" s="97" customFormat="1" hidden="1" x14ac:dyDescent="0.2">
      <c r="A146" s="325">
        <v>46</v>
      </c>
      <c r="B146" s="321" t="e">
        <f>IF(#REF!="ALTO",5,IF(#REF!="MEDIO-ALTO",4,IF(#REF!="MEDIO",3,IF(#REF!="MEDIO-BAJO",2,IF(#REF!="BAJO",1,0)))))</f>
        <v>#REF!</v>
      </c>
      <c r="C146" s="92"/>
      <c r="D146" s="91">
        <f t="shared" si="540"/>
        <v>0</v>
      </c>
      <c r="E146" s="307" t="e">
        <f t="shared" si="323"/>
        <v>#DIV/0!</v>
      </c>
      <c r="F146" s="307" t="e">
        <f t="shared" si="324"/>
        <v>#DIV/0!</v>
      </c>
      <c r="G146" s="147"/>
      <c r="H146" s="307" t="e">
        <f t="shared" ref="H146" si="563">IF(C146="No_existen",5*$H$10,I146*$H$10)</f>
        <v>#DIV/0!</v>
      </c>
      <c r="I146" s="307" t="e">
        <f t="shared" ref="I146:I182" si="564">ROUND(AVERAGEIF(J146:J148,"&gt;0"),0)</f>
        <v>#DIV/0!</v>
      </c>
      <c r="J146" s="151" t="e">
        <f>IF(K146=$K$662,1,IF(K146=#REF!,2,IF(K146=$K$661,4,IF(C146="No_existen",5,0))))</f>
        <v>#REF!</v>
      </c>
      <c r="K146" s="147"/>
      <c r="L146" s="147"/>
      <c r="M146" s="307" t="e">
        <f t="shared" ref="M146" si="565">IF(C146="No_existen",5*$M$10,N146*$M$10)</f>
        <v>#DIV/0!</v>
      </c>
      <c r="N146" s="307" t="e">
        <f t="shared" si="327"/>
        <v>#DIV/0!</v>
      </c>
      <c r="O146" s="151">
        <f t="shared" si="541"/>
        <v>0</v>
      </c>
      <c r="P146" s="147"/>
      <c r="Q146" s="279"/>
      <c r="R146" s="307" t="e">
        <f t="shared" ref="R146" si="566">IF(C146="No_existen",5*$R$10,S146*$R$10)</f>
        <v>#DIV/0!</v>
      </c>
      <c r="S146" s="307" t="e">
        <f t="shared" ref="S146" si="567">ROUND(AVERAGEIF(T146:T148,"&gt;0"),0)</f>
        <v>#DIV/0!</v>
      </c>
      <c r="T146" s="151">
        <f t="shared" si="542"/>
        <v>0</v>
      </c>
      <c r="U146" s="147"/>
      <c r="V146" s="147"/>
      <c r="W146" s="307" t="e">
        <f t="shared" ref="W146" si="568">IF(C146="No_existen",5*$W$10,X146*$W$10)</f>
        <v>#DIV/0!</v>
      </c>
      <c r="X146" s="307" t="e">
        <f t="shared" ref="X146" si="569">ROUND(AVERAGEIF(Y146:Y148,"&gt;0"),0)</f>
        <v>#DIV/0!</v>
      </c>
      <c r="Y146" s="151">
        <f t="shared" si="5"/>
        <v>0</v>
      </c>
      <c r="Z146" s="147"/>
      <c r="AA146" s="307" t="e">
        <f t="shared" ref="AA146" si="570">ROUND(AVERAGE(E146,I146,N146,S146,X146),0)</f>
        <v>#DIV/0!</v>
      </c>
      <c r="AB146" s="384" t="e">
        <f t="shared" ref="AB146" si="571">IF(AA146&lt;1.5,"FUERTE",IF(AND(AA146&gt;=1.5,AA146&lt;2.5),"ACEPTABLE",IF(AA146&gt;=5,"INEXISTENTE","DÉBIL")))</f>
        <v>#DIV/0!</v>
      </c>
      <c r="AC146" s="306" t="e">
        <f>IF(#REF!=0,0,ROUND((#REF!*AA146),0))</f>
        <v>#REF!</v>
      </c>
      <c r="AD146" s="386" t="e">
        <f t="shared" ref="AD146" si="572">IF(AC146&gt;=36,"GRAVE", IF(AC146&lt;=10, "LEVE", "MODERADO"))</f>
        <v>#REF!</v>
      </c>
      <c r="AE146" s="327"/>
      <c r="AF146" s="327"/>
      <c r="AG146" s="147"/>
      <c r="AH146" s="147"/>
      <c r="AI146" s="93"/>
      <c r="AJ146" s="94"/>
      <c r="AK146" s="95"/>
      <c r="AL146" s="95"/>
      <c r="AM146" s="95"/>
      <c r="AN146" s="95"/>
      <c r="AO146" s="95"/>
      <c r="AP146" s="95"/>
      <c r="AQ146" s="95"/>
    </row>
    <row r="147" spans="1:43" s="97" customFormat="1" hidden="1" x14ac:dyDescent="0.2">
      <c r="A147" s="325"/>
      <c r="B147" s="322"/>
      <c r="C147" s="92"/>
      <c r="D147" s="91">
        <f t="shared" si="540"/>
        <v>0</v>
      </c>
      <c r="E147" s="307"/>
      <c r="F147" s="307"/>
      <c r="G147" s="147"/>
      <c r="H147" s="307"/>
      <c r="I147" s="307"/>
      <c r="J147" s="151" t="e">
        <f>IF(K147=$K$662,1,IF(K147=#REF!,2,IF(K147=$K$661,4,IF(C147="No_existen",5,0))))</f>
        <v>#REF!</v>
      </c>
      <c r="K147" s="147"/>
      <c r="L147" s="147"/>
      <c r="M147" s="307"/>
      <c r="N147" s="307"/>
      <c r="O147" s="151">
        <f t="shared" si="541"/>
        <v>0</v>
      </c>
      <c r="P147" s="147"/>
      <c r="Q147" s="279"/>
      <c r="R147" s="307"/>
      <c r="S147" s="307"/>
      <c r="T147" s="151">
        <f t="shared" si="542"/>
        <v>0</v>
      </c>
      <c r="U147" s="147"/>
      <c r="V147" s="147"/>
      <c r="W147" s="307"/>
      <c r="X147" s="307"/>
      <c r="Y147" s="151">
        <f t="shared" si="5"/>
        <v>0</v>
      </c>
      <c r="Z147" s="147"/>
      <c r="AA147" s="307"/>
      <c r="AB147" s="384"/>
      <c r="AC147" s="306"/>
      <c r="AD147" s="386"/>
      <c r="AE147" s="327"/>
      <c r="AF147" s="327"/>
      <c r="AG147" s="147"/>
      <c r="AH147" s="147"/>
      <c r="AI147" s="93"/>
      <c r="AJ147" s="94"/>
      <c r="AK147" s="95"/>
      <c r="AL147" s="95"/>
      <c r="AM147" s="95"/>
      <c r="AN147" s="95"/>
      <c r="AO147" s="95"/>
      <c r="AP147" s="95"/>
      <c r="AQ147" s="95"/>
    </row>
    <row r="148" spans="1:43" s="97" customFormat="1" hidden="1" x14ac:dyDescent="0.2">
      <c r="A148" s="325"/>
      <c r="B148" s="324"/>
      <c r="C148" s="92"/>
      <c r="D148" s="91">
        <f t="shared" si="540"/>
        <v>0</v>
      </c>
      <c r="E148" s="307"/>
      <c r="F148" s="307"/>
      <c r="G148" s="147"/>
      <c r="H148" s="307"/>
      <c r="I148" s="307"/>
      <c r="J148" s="151" t="e">
        <f>IF(K148=$K$662,1,IF(K148=#REF!,2,IF(K148=$K$661,4,IF(C148="No_existen",5,0))))</f>
        <v>#REF!</v>
      </c>
      <c r="K148" s="147"/>
      <c r="L148" s="147"/>
      <c r="M148" s="307"/>
      <c r="N148" s="307"/>
      <c r="O148" s="151">
        <f t="shared" si="541"/>
        <v>0</v>
      </c>
      <c r="P148" s="147"/>
      <c r="Q148" s="279"/>
      <c r="R148" s="307"/>
      <c r="S148" s="307"/>
      <c r="T148" s="151">
        <f t="shared" si="542"/>
        <v>0</v>
      </c>
      <c r="U148" s="147"/>
      <c r="V148" s="147"/>
      <c r="W148" s="307"/>
      <c r="X148" s="307"/>
      <c r="Y148" s="151">
        <f t="shared" si="5"/>
        <v>0</v>
      </c>
      <c r="Z148" s="147"/>
      <c r="AA148" s="307"/>
      <c r="AB148" s="384"/>
      <c r="AC148" s="306"/>
      <c r="AD148" s="386"/>
      <c r="AE148" s="327"/>
      <c r="AF148" s="327"/>
      <c r="AG148" s="147"/>
      <c r="AH148" s="147"/>
      <c r="AI148" s="93"/>
      <c r="AJ148" s="94"/>
      <c r="AK148" s="95"/>
      <c r="AL148" s="95"/>
      <c r="AM148" s="95"/>
      <c r="AN148" s="95"/>
      <c r="AO148" s="95"/>
      <c r="AP148" s="95"/>
      <c r="AQ148" s="95"/>
    </row>
    <row r="149" spans="1:43" s="97" customFormat="1" hidden="1" x14ac:dyDescent="0.2">
      <c r="A149" s="325">
        <v>47</v>
      </c>
      <c r="B149" s="321" t="e">
        <f>IF(#REF!="ALTO",5,IF(#REF!="MEDIO-ALTO",4,IF(#REF!="MEDIO",3,IF(#REF!="MEDIO-BAJO",2,IF(#REF!="BAJO",1,0)))))</f>
        <v>#REF!</v>
      </c>
      <c r="C149" s="92"/>
      <c r="D149" s="91">
        <f t="shared" si="540"/>
        <v>0</v>
      </c>
      <c r="E149" s="307" t="e">
        <f t="shared" si="335"/>
        <v>#DIV/0!</v>
      </c>
      <c r="F149" s="307" t="e">
        <f t="shared" si="336"/>
        <v>#DIV/0!</v>
      </c>
      <c r="G149" s="147"/>
      <c r="H149" s="307" t="e">
        <f t="shared" ref="H149" si="573">IF(C149="No_existen",5*$H$10,I149*$H$10)</f>
        <v>#DIV/0!</v>
      </c>
      <c r="I149" s="307" t="e">
        <f t="shared" ref="I149:I185" si="574">ROUND(AVERAGEIF(J149:J151,"&gt;0"),0)</f>
        <v>#DIV/0!</v>
      </c>
      <c r="J149" s="151" t="e">
        <f>IF(K149=$K$662,1,IF(K149=#REF!,2,IF(K149=$K$661,4,IF(C149="No_existen",5,0))))</f>
        <v>#REF!</v>
      </c>
      <c r="K149" s="147"/>
      <c r="L149" s="147"/>
      <c r="M149" s="307" t="e">
        <f t="shared" ref="M149" si="575">IF(C149="No_existen",5*$M$10,N149*$M$10)</f>
        <v>#DIV/0!</v>
      </c>
      <c r="N149" s="307" t="e">
        <f t="shared" si="339"/>
        <v>#DIV/0!</v>
      </c>
      <c r="O149" s="151">
        <f t="shared" si="541"/>
        <v>0</v>
      </c>
      <c r="P149" s="147"/>
      <c r="Q149" s="279"/>
      <c r="R149" s="307" t="e">
        <f t="shared" ref="R149" si="576">IF(C149="No_existen",5*$R$10,S149*$R$10)</f>
        <v>#DIV/0!</v>
      </c>
      <c r="S149" s="307" t="e">
        <f t="shared" ref="S149" si="577">ROUND(AVERAGEIF(T149:T151,"&gt;0"),0)</f>
        <v>#DIV/0!</v>
      </c>
      <c r="T149" s="151">
        <f t="shared" si="542"/>
        <v>0</v>
      </c>
      <c r="U149" s="147"/>
      <c r="V149" s="147"/>
      <c r="W149" s="307" t="e">
        <f t="shared" ref="W149" si="578">IF(C149="No_existen",5*$W$10,X149*$W$10)</f>
        <v>#DIV/0!</v>
      </c>
      <c r="X149" s="307" t="e">
        <f t="shared" ref="X149" si="579">ROUND(AVERAGEIF(Y149:Y151,"&gt;0"),0)</f>
        <v>#DIV/0!</v>
      </c>
      <c r="Y149" s="151">
        <f t="shared" si="5"/>
        <v>0</v>
      </c>
      <c r="Z149" s="147"/>
      <c r="AA149" s="307" t="e">
        <f t="shared" ref="AA149" si="580">ROUND(AVERAGE(E149,I149,N149,S149,X149),0)</f>
        <v>#DIV/0!</v>
      </c>
      <c r="AB149" s="384" t="e">
        <f t="shared" ref="AB149" si="581">IF(AA149&lt;1.5,"FUERTE",IF(AND(AA149&gt;=1.5,AA149&lt;2.5),"ACEPTABLE",IF(AA149&gt;=5,"INEXISTENTE","DÉBIL")))</f>
        <v>#DIV/0!</v>
      </c>
      <c r="AC149" s="306" t="e">
        <f>IF(#REF!=0,0,ROUND((#REF!*AA149),0))</f>
        <v>#REF!</v>
      </c>
      <c r="AD149" s="386" t="e">
        <f t="shared" ref="AD149" si="582">IF(AC149&gt;=36,"GRAVE", IF(AC149&lt;=10, "LEVE", "MODERADO"))</f>
        <v>#REF!</v>
      </c>
      <c r="AE149" s="327"/>
      <c r="AF149" s="327"/>
      <c r="AG149" s="147"/>
      <c r="AH149" s="147"/>
      <c r="AI149" s="93"/>
      <c r="AJ149" s="94"/>
      <c r="AK149" s="95"/>
      <c r="AL149" s="95"/>
      <c r="AM149" s="95"/>
      <c r="AN149" s="95"/>
      <c r="AO149" s="95"/>
      <c r="AP149" s="95"/>
      <c r="AQ149" s="95"/>
    </row>
    <row r="150" spans="1:43" s="97" customFormat="1" hidden="1" x14ac:dyDescent="0.2">
      <c r="A150" s="325"/>
      <c r="B150" s="322"/>
      <c r="C150" s="92"/>
      <c r="D150" s="91">
        <f t="shared" si="540"/>
        <v>0</v>
      </c>
      <c r="E150" s="307"/>
      <c r="F150" s="307"/>
      <c r="G150" s="147"/>
      <c r="H150" s="307"/>
      <c r="I150" s="307"/>
      <c r="J150" s="151" t="e">
        <f>IF(K150=$K$662,1,IF(K150=#REF!,2,IF(K150=$K$661,4,IF(C150="No_existen",5,0))))</f>
        <v>#REF!</v>
      </c>
      <c r="K150" s="147"/>
      <c r="L150" s="147"/>
      <c r="M150" s="307"/>
      <c r="N150" s="307"/>
      <c r="O150" s="151">
        <f t="shared" si="541"/>
        <v>0</v>
      </c>
      <c r="P150" s="147"/>
      <c r="Q150" s="279"/>
      <c r="R150" s="307"/>
      <c r="S150" s="307"/>
      <c r="T150" s="151">
        <f t="shared" si="542"/>
        <v>0</v>
      </c>
      <c r="U150" s="147"/>
      <c r="V150" s="147"/>
      <c r="W150" s="307"/>
      <c r="X150" s="307"/>
      <c r="Y150" s="151">
        <f t="shared" si="5"/>
        <v>0</v>
      </c>
      <c r="Z150" s="147"/>
      <c r="AA150" s="307"/>
      <c r="AB150" s="384"/>
      <c r="AC150" s="306"/>
      <c r="AD150" s="386"/>
      <c r="AE150" s="327"/>
      <c r="AF150" s="327"/>
      <c r="AG150" s="147"/>
      <c r="AH150" s="147"/>
      <c r="AI150" s="93"/>
      <c r="AJ150" s="94"/>
      <c r="AK150" s="95"/>
      <c r="AL150" s="95"/>
      <c r="AM150" s="95"/>
      <c r="AN150" s="95"/>
      <c r="AO150" s="95"/>
      <c r="AP150" s="95"/>
      <c r="AQ150" s="95"/>
    </row>
    <row r="151" spans="1:43" s="97" customFormat="1" hidden="1" x14ac:dyDescent="0.2">
      <c r="A151" s="325"/>
      <c r="B151" s="324"/>
      <c r="C151" s="92"/>
      <c r="D151" s="91">
        <f t="shared" si="540"/>
        <v>0</v>
      </c>
      <c r="E151" s="307"/>
      <c r="F151" s="307"/>
      <c r="G151" s="147"/>
      <c r="H151" s="307"/>
      <c r="I151" s="307"/>
      <c r="J151" s="151" t="e">
        <f>IF(K151=$K$662,1,IF(K151=#REF!,2,IF(K151=$K$661,4,IF(C151="No_existen",5,0))))</f>
        <v>#REF!</v>
      </c>
      <c r="K151" s="147"/>
      <c r="L151" s="147"/>
      <c r="M151" s="307"/>
      <c r="N151" s="307"/>
      <c r="O151" s="151">
        <f t="shared" si="541"/>
        <v>0</v>
      </c>
      <c r="P151" s="147"/>
      <c r="Q151" s="279"/>
      <c r="R151" s="307"/>
      <c r="S151" s="307"/>
      <c r="T151" s="151">
        <f t="shared" si="542"/>
        <v>0</v>
      </c>
      <c r="U151" s="147"/>
      <c r="V151" s="147"/>
      <c r="W151" s="307"/>
      <c r="X151" s="307"/>
      <c r="Y151" s="151">
        <f t="shared" si="5"/>
        <v>0</v>
      </c>
      <c r="Z151" s="147"/>
      <c r="AA151" s="307"/>
      <c r="AB151" s="384"/>
      <c r="AC151" s="306"/>
      <c r="AD151" s="386"/>
      <c r="AE151" s="327"/>
      <c r="AF151" s="327"/>
      <c r="AG151" s="147"/>
      <c r="AH151" s="147"/>
      <c r="AI151" s="93"/>
      <c r="AJ151" s="94"/>
      <c r="AK151" s="95"/>
      <c r="AL151" s="95"/>
      <c r="AM151" s="95"/>
      <c r="AN151" s="95"/>
      <c r="AO151" s="95"/>
      <c r="AP151" s="95"/>
      <c r="AQ151" s="95"/>
    </row>
    <row r="152" spans="1:43" s="97" customFormat="1" hidden="1" x14ac:dyDescent="0.2">
      <c r="A152" s="325">
        <v>48</v>
      </c>
      <c r="B152" s="321" t="e">
        <f>IF(#REF!="ALTO",5,IF(#REF!="MEDIO-ALTO",4,IF(#REF!="MEDIO",3,IF(#REF!="MEDIO-BAJO",2,IF(#REF!="BAJO",1,0)))))</f>
        <v>#REF!</v>
      </c>
      <c r="C152" s="92"/>
      <c r="D152" s="91">
        <f t="shared" si="540"/>
        <v>0</v>
      </c>
      <c r="E152" s="307" t="e">
        <f t="shared" si="347"/>
        <v>#DIV/0!</v>
      </c>
      <c r="F152" s="307" t="e">
        <f t="shared" si="348"/>
        <v>#DIV/0!</v>
      </c>
      <c r="G152" s="147"/>
      <c r="H152" s="307" t="e">
        <f t="shared" ref="H152" si="583">IF(C152="No_existen",5*$H$10,I152*$H$10)</f>
        <v>#DIV/0!</v>
      </c>
      <c r="I152" s="307" t="e">
        <f t="shared" ref="I152:I188" si="584">ROUND(AVERAGEIF(J152:J154,"&gt;0"),0)</f>
        <v>#DIV/0!</v>
      </c>
      <c r="J152" s="151" t="e">
        <f>IF(K152=$K$662,1,IF(K152=#REF!,2,IF(K152=$K$661,4,IF(C152="No_existen",5,0))))</f>
        <v>#REF!</v>
      </c>
      <c r="K152" s="147"/>
      <c r="L152" s="147"/>
      <c r="M152" s="307" t="e">
        <f t="shared" ref="M152" si="585">IF(C152="No_existen",5*$M$10,N152*$M$10)</f>
        <v>#DIV/0!</v>
      </c>
      <c r="N152" s="307" t="e">
        <f t="shared" si="351"/>
        <v>#DIV/0!</v>
      </c>
      <c r="O152" s="151">
        <f t="shared" si="541"/>
        <v>0</v>
      </c>
      <c r="P152" s="147"/>
      <c r="Q152" s="279"/>
      <c r="R152" s="307" t="e">
        <f t="shared" ref="R152" si="586">IF(C152="No_existen",5*$R$10,S152*$R$10)</f>
        <v>#DIV/0!</v>
      </c>
      <c r="S152" s="307" t="e">
        <f t="shared" ref="S152" si="587">ROUND(AVERAGEIF(T152:T154,"&gt;0"),0)</f>
        <v>#DIV/0!</v>
      </c>
      <c r="T152" s="151">
        <f t="shared" si="542"/>
        <v>0</v>
      </c>
      <c r="U152" s="147"/>
      <c r="V152" s="147"/>
      <c r="W152" s="307" t="e">
        <f t="shared" ref="W152" si="588">IF(C152="No_existen",5*$W$10,X152*$W$10)</f>
        <v>#DIV/0!</v>
      </c>
      <c r="X152" s="307" t="e">
        <f t="shared" ref="X152" si="589">ROUND(AVERAGEIF(Y152:Y154,"&gt;0"),0)</f>
        <v>#DIV/0!</v>
      </c>
      <c r="Y152" s="151">
        <f t="shared" si="5"/>
        <v>0</v>
      </c>
      <c r="Z152" s="147"/>
      <c r="AA152" s="307" t="e">
        <f t="shared" ref="AA152" si="590">ROUND(AVERAGE(E152,I152,N152,S152,X152),0)</f>
        <v>#DIV/0!</v>
      </c>
      <c r="AB152" s="384" t="e">
        <f t="shared" ref="AB152" si="591">IF(AA152&lt;1.5,"FUERTE",IF(AND(AA152&gt;=1.5,AA152&lt;2.5),"ACEPTABLE",IF(AA152&gt;=5,"INEXISTENTE","DÉBIL")))</f>
        <v>#DIV/0!</v>
      </c>
      <c r="AC152" s="306" t="e">
        <f>IF(#REF!=0,0,ROUND((#REF!*AA152),0))</f>
        <v>#REF!</v>
      </c>
      <c r="AD152" s="386" t="e">
        <f t="shared" ref="AD152" si="592">IF(AC152&gt;=36,"GRAVE", IF(AC152&lt;=10, "LEVE", "MODERADO"))</f>
        <v>#REF!</v>
      </c>
      <c r="AE152" s="327"/>
      <c r="AF152" s="327"/>
      <c r="AG152" s="147"/>
      <c r="AH152" s="147"/>
      <c r="AI152" s="93"/>
      <c r="AJ152" s="94"/>
      <c r="AK152" s="95"/>
      <c r="AL152" s="95"/>
      <c r="AM152" s="95"/>
      <c r="AN152" s="95"/>
      <c r="AO152" s="95"/>
      <c r="AP152" s="95"/>
      <c r="AQ152" s="95"/>
    </row>
    <row r="153" spans="1:43" s="97" customFormat="1" hidden="1" x14ac:dyDescent="0.2">
      <c r="A153" s="325"/>
      <c r="B153" s="322"/>
      <c r="C153" s="92"/>
      <c r="D153" s="91">
        <f t="shared" si="540"/>
        <v>0</v>
      </c>
      <c r="E153" s="307"/>
      <c r="F153" s="307"/>
      <c r="G153" s="147"/>
      <c r="H153" s="307"/>
      <c r="I153" s="307"/>
      <c r="J153" s="151" t="e">
        <f>IF(K153=$K$662,1,IF(K153=#REF!,2,IF(K153=$K$661,4,IF(C153="No_existen",5,0))))</f>
        <v>#REF!</v>
      </c>
      <c r="K153" s="147"/>
      <c r="L153" s="147"/>
      <c r="M153" s="307"/>
      <c r="N153" s="307"/>
      <c r="O153" s="151">
        <f t="shared" si="541"/>
        <v>0</v>
      </c>
      <c r="P153" s="147"/>
      <c r="Q153" s="279"/>
      <c r="R153" s="307"/>
      <c r="S153" s="307"/>
      <c r="T153" s="151">
        <f t="shared" si="542"/>
        <v>0</v>
      </c>
      <c r="U153" s="147"/>
      <c r="V153" s="147"/>
      <c r="W153" s="307"/>
      <c r="X153" s="307"/>
      <c r="Y153" s="151">
        <f t="shared" si="5"/>
        <v>0</v>
      </c>
      <c r="Z153" s="147"/>
      <c r="AA153" s="307"/>
      <c r="AB153" s="384"/>
      <c r="AC153" s="306"/>
      <c r="AD153" s="386"/>
      <c r="AE153" s="327"/>
      <c r="AF153" s="327"/>
      <c r="AG153" s="147"/>
      <c r="AH153" s="147"/>
      <c r="AI153" s="93"/>
      <c r="AJ153" s="94"/>
      <c r="AK153" s="95"/>
      <c r="AL153" s="95"/>
      <c r="AM153" s="95"/>
      <c r="AN153" s="95"/>
      <c r="AO153" s="95"/>
      <c r="AP153" s="95"/>
      <c r="AQ153" s="95"/>
    </row>
    <row r="154" spans="1:43" s="97" customFormat="1" hidden="1" x14ac:dyDescent="0.2">
      <c r="A154" s="325"/>
      <c r="B154" s="324"/>
      <c r="C154" s="92"/>
      <c r="D154" s="91">
        <f t="shared" si="540"/>
        <v>0</v>
      </c>
      <c r="E154" s="307"/>
      <c r="F154" s="307"/>
      <c r="G154" s="147"/>
      <c r="H154" s="307"/>
      <c r="I154" s="307"/>
      <c r="J154" s="151" t="e">
        <f>IF(K154=$K$662,1,IF(K154=#REF!,2,IF(K154=$K$661,4,IF(C154="No_existen",5,0))))</f>
        <v>#REF!</v>
      </c>
      <c r="K154" s="147"/>
      <c r="L154" s="147"/>
      <c r="M154" s="307"/>
      <c r="N154" s="307"/>
      <c r="O154" s="151">
        <f t="shared" si="541"/>
        <v>0</v>
      </c>
      <c r="P154" s="147"/>
      <c r="Q154" s="279"/>
      <c r="R154" s="307"/>
      <c r="S154" s="307"/>
      <c r="T154" s="151">
        <f t="shared" si="542"/>
        <v>0</v>
      </c>
      <c r="U154" s="147"/>
      <c r="V154" s="147"/>
      <c r="W154" s="307"/>
      <c r="X154" s="307"/>
      <c r="Y154" s="151">
        <f t="shared" si="5"/>
        <v>0</v>
      </c>
      <c r="Z154" s="147"/>
      <c r="AA154" s="307"/>
      <c r="AB154" s="384"/>
      <c r="AC154" s="306"/>
      <c r="AD154" s="386"/>
      <c r="AE154" s="327"/>
      <c r="AF154" s="327"/>
      <c r="AG154" s="147"/>
      <c r="AH154" s="147"/>
      <c r="AI154" s="93"/>
      <c r="AJ154" s="94"/>
      <c r="AK154" s="95"/>
      <c r="AL154" s="95"/>
      <c r="AM154" s="95"/>
      <c r="AN154" s="95"/>
      <c r="AO154" s="95"/>
      <c r="AP154" s="95"/>
      <c r="AQ154" s="95"/>
    </row>
    <row r="155" spans="1:43" s="97" customFormat="1" hidden="1" x14ac:dyDescent="0.2">
      <c r="A155" s="325">
        <v>49</v>
      </c>
      <c r="B155" s="321" t="e">
        <f>IF(#REF!="ALTO",5,IF(#REF!="MEDIO-ALTO",4,IF(#REF!="MEDIO",3,IF(#REF!="MEDIO-BAJO",2,IF(#REF!="BAJO",1,0)))))</f>
        <v>#REF!</v>
      </c>
      <c r="C155" s="92"/>
      <c r="D155" s="91">
        <f t="shared" si="540"/>
        <v>0</v>
      </c>
      <c r="E155" s="307" t="e">
        <f t="shared" si="359"/>
        <v>#DIV/0!</v>
      </c>
      <c r="F155" s="307" t="e">
        <f t="shared" si="360"/>
        <v>#DIV/0!</v>
      </c>
      <c r="G155" s="147"/>
      <c r="H155" s="307" t="e">
        <f t="shared" ref="H155" si="593">IF(C155="No_existen",5*$H$10,I155*$H$10)</f>
        <v>#DIV/0!</v>
      </c>
      <c r="I155" s="307" t="e">
        <f t="shared" ref="I155" si="594">ROUND(AVERAGEIF(J155:J157,"&gt;0"),0)</f>
        <v>#DIV/0!</v>
      </c>
      <c r="J155" s="151" t="e">
        <f>IF(K155=$K$662,1,IF(K155=#REF!,2,IF(K155=$K$661,4,IF(C155="No_existen",5,0))))</f>
        <v>#REF!</v>
      </c>
      <c r="K155" s="147"/>
      <c r="L155" s="147"/>
      <c r="M155" s="307" t="e">
        <f t="shared" ref="M155" si="595">IF(C155="No_existen",5*$M$10,N155*$M$10)</f>
        <v>#DIV/0!</v>
      </c>
      <c r="N155" s="307" t="e">
        <f t="shared" si="363"/>
        <v>#DIV/0!</v>
      </c>
      <c r="O155" s="151">
        <f t="shared" si="541"/>
        <v>0</v>
      </c>
      <c r="P155" s="147"/>
      <c r="Q155" s="279"/>
      <c r="R155" s="307" t="e">
        <f t="shared" ref="R155" si="596">IF(C155="No_existen",5*$R$10,S155*$R$10)</f>
        <v>#DIV/0!</v>
      </c>
      <c r="S155" s="307" t="e">
        <f t="shared" ref="S155" si="597">ROUND(AVERAGEIF(T155:T157,"&gt;0"),0)</f>
        <v>#DIV/0!</v>
      </c>
      <c r="T155" s="151">
        <f t="shared" si="542"/>
        <v>0</v>
      </c>
      <c r="U155" s="147"/>
      <c r="V155" s="147"/>
      <c r="W155" s="307" t="e">
        <f t="shared" ref="W155" si="598">IF(C155="No_existen",5*$W$10,X155*$W$10)</f>
        <v>#DIV/0!</v>
      </c>
      <c r="X155" s="307" t="e">
        <f t="shared" ref="X155" si="599">ROUND(AVERAGEIF(Y155:Y157,"&gt;0"),0)</f>
        <v>#DIV/0!</v>
      </c>
      <c r="Y155" s="151">
        <f t="shared" si="5"/>
        <v>0</v>
      </c>
      <c r="Z155" s="147"/>
      <c r="AA155" s="307" t="e">
        <f t="shared" ref="AA155" si="600">ROUND(AVERAGE(E155,I155,N155,S155,X155),0)</f>
        <v>#DIV/0!</v>
      </c>
      <c r="AB155" s="384" t="e">
        <f t="shared" ref="AB155" si="601">IF(AA155&lt;1.5,"FUERTE",IF(AND(AA155&gt;=1.5,AA155&lt;2.5),"ACEPTABLE",IF(AA155&gt;=5,"INEXISTENTE","DÉBIL")))</f>
        <v>#DIV/0!</v>
      </c>
      <c r="AC155" s="306" t="e">
        <f>IF(#REF!=0,0,ROUND((#REF!*AA155),0))</f>
        <v>#REF!</v>
      </c>
      <c r="AD155" s="386" t="e">
        <f t="shared" ref="AD155" si="602">IF(AC155&gt;=36,"GRAVE", IF(AC155&lt;=10, "LEVE", "MODERADO"))</f>
        <v>#REF!</v>
      </c>
      <c r="AE155" s="327"/>
      <c r="AF155" s="327"/>
      <c r="AG155" s="147"/>
      <c r="AH155" s="147"/>
      <c r="AI155" s="93"/>
      <c r="AJ155" s="94"/>
      <c r="AK155" s="95"/>
      <c r="AL155" s="95"/>
      <c r="AM155" s="95"/>
      <c r="AN155" s="95"/>
      <c r="AO155" s="95"/>
      <c r="AP155" s="95"/>
      <c r="AQ155" s="95"/>
    </row>
    <row r="156" spans="1:43" s="97" customFormat="1" hidden="1" x14ac:dyDescent="0.2">
      <c r="A156" s="325"/>
      <c r="B156" s="322"/>
      <c r="C156" s="92"/>
      <c r="D156" s="91">
        <f t="shared" si="540"/>
        <v>0</v>
      </c>
      <c r="E156" s="307"/>
      <c r="F156" s="307"/>
      <c r="G156" s="147"/>
      <c r="H156" s="307"/>
      <c r="I156" s="307"/>
      <c r="J156" s="151" t="e">
        <f>IF(K156=$K$662,1,IF(K156=#REF!,2,IF(K156=$K$661,4,IF(C156="No_existen",5,0))))</f>
        <v>#REF!</v>
      </c>
      <c r="K156" s="147"/>
      <c r="L156" s="147"/>
      <c r="M156" s="307"/>
      <c r="N156" s="307"/>
      <c r="O156" s="151">
        <f t="shared" si="541"/>
        <v>0</v>
      </c>
      <c r="P156" s="147"/>
      <c r="Q156" s="279"/>
      <c r="R156" s="307"/>
      <c r="S156" s="307"/>
      <c r="T156" s="151">
        <f t="shared" si="542"/>
        <v>0</v>
      </c>
      <c r="U156" s="147"/>
      <c r="V156" s="147"/>
      <c r="W156" s="307"/>
      <c r="X156" s="307"/>
      <c r="Y156" s="151">
        <f t="shared" si="5"/>
        <v>0</v>
      </c>
      <c r="Z156" s="147"/>
      <c r="AA156" s="307"/>
      <c r="AB156" s="384"/>
      <c r="AC156" s="306"/>
      <c r="AD156" s="386"/>
      <c r="AE156" s="327"/>
      <c r="AF156" s="327"/>
      <c r="AG156" s="147"/>
      <c r="AH156" s="147"/>
      <c r="AI156" s="93"/>
      <c r="AJ156" s="94"/>
      <c r="AK156" s="95"/>
      <c r="AL156" s="95"/>
      <c r="AM156" s="95"/>
      <c r="AN156" s="95"/>
      <c r="AO156" s="95"/>
      <c r="AP156" s="95"/>
      <c r="AQ156" s="95"/>
    </row>
    <row r="157" spans="1:43" s="97" customFormat="1" hidden="1" x14ac:dyDescent="0.2">
      <c r="A157" s="325"/>
      <c r="B157" s="324"/>
      <c r="C157" s="92"/>
      <c r="D157" s="91">
        <f t="shared" si="540"/>
        <v>0</v>
      </c>
      <c r="E157" s="307"/>
      <c r="F157" s="307"/>
      <c r="G157" s="147"/>
      <c r="H157" s="307"/>
      <c r="I157" s="307"/>
      <c r="J157" s="151" t="e">
        <f>IF(K157=$K$662,1,IF(K157=#REF!,2,IF(K157=$K$661,4,IF(C157="No_existen",5,0))))</f>
        <v>#REF!</v>
      </c>
      <c r="K157" s="147"/>
      <c r="L157" s="147"/>
      <c r="M157" s="307"/>
      <c r="N157" s="307"/>
      <c r="O157" s="151">
        <f t="shared" si="541"/>
        <v>0</v>
      </c>
      <c r="P157" s="147"/>
      <c r="Q157" s="279"/>
      <c r="R157" s="307"/>
      <c r="S157" s="307"/>
      <c r="T157" s="151">
        <f t="shared" si="542"/>
        <v>0</v>
      </c>
      <c r="U157" s="147"/>
      <c r="V157" s="147"/>
      <c r="W157" s="307"/>
      <c r="X157" s="307"/>
      <c r="Y157" s="151">
        <f t="shared" si="5"/>
        <v>0</v>
      </c>
      <c r="Z157" s="147"/>
      <c r="AA157" s="307"/>
      <c r="AB157" s="384"/>
      <c r="AC157" s="306"/>
      <c r="AD157" s="386"/>
      <c r="AE157" s="327"/>
      <c r="AF157" s="327"/>
      <c r="AG157" s="147"/>
      <c r="AH157" s="147"/>
      <c r="AI157" s="93"/>
      <c r="AJ157" s="94"/>
      <c r="AK157" s="95"/>
      <c r="AL157" s="95"/>
      <c r="AM157" s="95"/>
      <c r="AN157" s="95"/>
      <c r="AO157" s="95"/>
      <c r="AP157" s="95"/>
      <c r="AQ157" s="95"/>
    </row>
    <row r="158" spans="1:43" s="97" customFormat="1" hidden="1" x14ac:dyDescent="0.2">
      <c r="A158" s="325">
        <v>50</v>
      </c>
      <c r="B158" s="321" t="e">
        <f>IF(#REF!="ALTO",5,IF(#REF!="MEDIO-ALTO",4,IF(#REF!="MEDIO",3,IF(#REF!="MEDIO-BAJO",2,IF(#REF!="BAJO",1,0)))))</f>
        <v>#REF!</v>
      </c>
      <c r="C158" s="92"/>
      <c r="D158" s="91">
        <f t="shared" si="540"/>
        <v>0</v>
      </c>
      <c r="E158" s="307" t="e">
        <f t="shared" si="371"/>
        <v>#DIV/0!</v>
      </c>
      <c r="F158" s="307" t="e">
        <f t="shared" si="372"/>
        <v>#DIV/0!</v>
      </c>
      <c r="G158" s="147"/>
      <c r="H158" s="307" t="e">
        <f t="shared" ref="H158" si="603">IF(C158="No_existen",5*$H$10,I158*$H$10)</f>
        <v>#DIV/0!</v>
      </c>
      <c r="I158" s="307" t="e">
        <f t="shared" si="471"/>
        <v>#DIV/0!</v>
      </c>
      <c r="J158" s="151" t="e">
        <f>IF(K158=$K$662,1,IF(K158=#REF!,2,IF(K158=$K$661,4,IF(C158="No_existen",5,0))))</f>
        <v>#REF!</v>
      </c>
      <c r="K158" s="147"/>
      <c r="L158" s="147"/>
      <c r="M158" s="307" t="e">
        <f t="shared" ref="M158" si="604">IF(C158="No_existen",5*$M$10,N158*$M$10)</f>
        <v>#DIV/0!</v>
      </c>
      <c r="N158" s="307" t="e">
        <f t="shared" si="375"/>
        <v>#DIV/0!</v>
      </c>
      <c r="O158" s="151">
        <f t="shared" si="541"/>
        <v>0</v>
      </c>
      <c r="P158" s="147"/>
      <c r="Q158" s="279"/>
      <c r="R158" s="307" t="e">
        <f t="shared" ref="R158" si="605">IF(C158="No_existen",5*$R$10,S158*$R$10)</f>
        <v>#DIV/0!</v>
      </c>
      <c r="S158" s="307" t="e">
        <f t="shared" ref="S158" si="606">ROUND(AVERAGEIF(T158:T160,"&gt;0"),0)</f>
        <v>#DIV/0!</v>
      </c>
      <c r="T158" s="151">
        <f t="shared" si="542"/>
        <v>0</v>
      </c>
      <c r="U158" s="147"/>
      <c r="V158" s="147"/>
      <c r="W158" s="307" t="e">
        <f t="shared" ref="W158" si="607">IF(C158="No_existen",5*$W$10,X158*$W$10)</f>
        <v>#DIV/0!</v>
      </c>
      <c r="X158" s="307" t="e">
        <f t="shared" ref="X158" si="608">ROUND(AVERAGEIF(Y158:Y160,"&gt;0"),0)</f>
        <v>#DIV/0!</v>
      </c>
      <c r="Y158" s="151">
        <f t="shared" si="5"/>
        <v>0</v>
      </c>
      <c r="Z158" s="147"/>
      <c r="AA158" s="307" t="e">
        <f t="shared" ref="AA158" si="609">ROUND(AVERAGE(E158,I158,N158,S158,X158),0)</f>
        <v>#DIV/0!</v>
      </c>
      <c r="AB158" s="384" t="e">
        <f t="shared" ref="AB158" si="610">IF(AA158&lt;1.5,"FUERTE",IF(AND(AA158&gt;=1.5,AA158&lt;2.5),"ACEPTABLE",IF(AA158&gt;=5,"INEXISTENTE","DÉBIL")))</f>
        <v>#DIV/0!</v>
      </c>
      <c r="AC158" s="306" t="e">
        <f>IF(#REF!=0,0,ROUND((#REF!*AA158),0))</f>
        <v>#REF!</v>
      </c>
      <c r="AD158" s="386" t="e">
        <f t="shared" ref="AD158" si="611">IF(AC158&gt;=36,"GRAVE", IF(AC158&lt;=10, "LEVE", "MODERADO"))</f>
        <v>#REF!</v>
      </c>
      <c r="AE158" s="327"/>
      <c r="AF158" s="327"/>
      <c r="AG158" s="147"/>
      <c r="AH158" s="147"/>
      <c r="AI158" s="93"/>
      <c r="AJ158" s="94"/>
      <c r="AK158" s="95"/>
      <c r="AL158" s="95"/>
      <c r="AM158" s="95"/>
      <c r="AN158" s="95"/>
      <c r="AO158" s="95"/>
      <c r="AP158" s="95"/>
      <c r="AQ158" s="95"/>
    </row>
    <row r="159" spans="1:43" s="97" customFormat="1" hidden="1" x14ac:dyDescent="0.2">
      <c r="A159" s="325"/>
      <c r="B159" s="322"/>
      <c r="C159" s="92"/>
      <c r="D159" s="91">
        <f t="shared" si="540"/>
        <v>0</v>
      </c>
      <c r="E159" s="307"/>
      <c r="F159" s="307"/>
      <c r="G159" s="147"/>
      <c r="H159" s="307"/>
      <c r="I159" s="307"/>
      <c r="J159" s="151" t="e">
        <f>IF(K159=$K$662,1,IF(K159=#REF!,2,IF(K159=$K$661,4,IF(C159="No_existen",5,0))))</f>
        <v>#REF!</v>
      </c>
      <c r="K159" s="147"/>
      <c r="L159" s="147"/>
      <c r="M159" s="307"/>
      <c r="N159" s="307"/>
      <c r="O159" s="151">
        <f t="shared" si="541"/>
        <v>0</v>
      </c>
      <c r="P159" s="147"/>
      <c r="Q159" s="279"/>
      <c r="R159" s="307"/>
      <c r="S159" s="307"/>
      <c r="T159" s="151">
        <f t="shared" si="542"/>
        <v>0</v>
      </c>
      <c r="U159" s="147"/>
      <c r="V159" s="147"/>
      <c r="W159" s="307"/>
      <c r="X159" s="307"/>
      <c r="Y159" s="151">
        <f t="shared" si="5"/>
        <v>0</v>
      </c>
      <c r="Z159" s="147"/>
      <c r="AA159" s="307"/>
      <c r="AB159" s="384"/>
      <c r="AC159" s="306"/>
      <c r="AD159" s="386"/>
      <c r="AE159" s="327"/>
      <c r="AF159" s="327"/>
      <c r="AG159" s="147"/>
      <c r="AH159" s="147"/>
      <c r="AI159" s="93"/>
      <c r="AJ159" s="94"/>
      <c r="AK159" s="95"/>
      <c r="AL159" s="95"/>
      <c r="AM159" s="95"/>
      <c r="AN159" s="95"/>
      <c r="AO159" s="95"/>
      <c r="AP159" s="95"/>
      <c r="AQ159" s="95"/>
    </row>
    <row r="160" spans="1:43" s="97" customFormat="1" hidden="1" x14ac:dyDescent="0.2">
      <c r="A160" s="325"/>
      <c r="B160" s="324"/>
      <c r="C160" s="92"/>
      <c r="D160" s="91">
        <f t="shared" si="540"/>
        <v>0</v>
      </c>
      <c r="E160" s="307"/>
      <c r="F160" s="307"/>
      <c r="G160" s="147"/>
      <c r="H160" s="307"/>
      <c r="I160" s="307"/>
      <c r="J160" s="151" t="e">
        <f>IF(K160=$K$662,1,IF(K160=#REF!,2,IF(K160=$K$661,4,IF(C160="No_existen",5,0))))</f>
        <v>#REF!</v>
      </c>
      <c r="K160" s="147"/>
      <c r="L160" s="147"/>
      <c r="M160" s="307"/>
      <c r="N160" s="307"/>
      <c r="O160" s="151">
        <f t="shared" si="541"/>
        <v>0</v>
      </c>
      <c r="P160" s="147"/>
      <c r="Q160" s="279"/>
      <c r="R160" s="307"/>
      <c r="S160" s="307"/>
      <c r="T160" s="151">
        <f t="shared" si="542"/>
        <v>0</v>
      </c>
      <c r="U160" s="147"/>
      <c r="V160" s="147"/>
      <c r="W160" s="307"/>
      <c r="X160" s="307"/>
      <c r="Y160" s="151">
        <f t="shared" si="5"/>
        <v>0</v>
      </c>
      <c r="Z160" s="147"/>
      <c r="AA160" s="307"/>
      <c r="AB160" s="384"/>
      <c r="AC160" s="306"/>
      <c r="AD160" s="386"/>
      <c r="AE160" s="327"/>
      <c r="AF160" s="327"/>
      <c r="AG160" s="147"/>
      <c r="AH160" s="147"/>
      <c r="AI160" s="93"/>
      <c r="AJ160" s="94"/>
      <c r="AK160" s="95"/>
      <c r="AL160" s="95"/>
      <c r="AM160" s="95"/>
      <c r="AN160" s="95"/>
      <c r="AO160" s="95"/>
      <c r="AP160" s="95"/>
      <c r="AQ160" s="95"/>
    </row>
    <row r="161" spans="1:43" s="97" customFormat="1" hidden="1" x14ac:dyDescent="0.2">
      <c r="A161" s="325">
        <v>51</v>
      </c>
      <c r="B161" s="321" t="e">
        <f>IF(#REF!="ALTO",5,IF(#REF!="MEDIO-ALTO",4,IF(#REF!="MEDIO",3,IF(#REF!="MEDIO-BAJO",2,IF(#REF!="BAJO",1,0)))))</f>
        <v>#REF!</v>
      </c>
      <c r="C161" s="92"/>
      <c r="D161" s="91">
        <f t="shared" si="540"/>
        <v>0</v>
      </c>
      <c r="E161" s="307" t="e">
        <f t="shared" si="383"/>
        <v>#DIV/0!</v>
      </c>
      <c r="F161" s="307" t="e">
        <f t="shared" si="384"/>
        <v>#DIV/0!</v>
      </c>
      <c r="G161" s="147"/>
      <c r="H161" s="307" t="e">
        <f t="shared" ref="H161" si="612">IF(C161="No_existen",5*$H$10,I161*$H$10)</f>
        <v>#DIV/0!</v>
      </c>
      <c r="I161" s="307" t="e">
        <f t="shared" si="484"/>
        <v>#DIV/0!</v>
      </c>
      <c r="J161" s="151" t="e">
        <f>IF(K161=$K$662,1,IF(K161=#REF!,2,IF(K161=$K$661,4,IF(C161="No_existen",5,0))))</f>
        <v>#REF!</v>
      </c>
      <c r="K161" s="147"/>
      <c r="L161" s="147"/>
      <c r="M161" s="307" t="e">
        <f t="shared" ref="M161" si="613">IF(C161="No_existen",5*$M$10,N161*$M$10)</f>
        <v>#DIV/0!</v>
      </c>
      <c r="N161" s="307" t="e">
        <f t="shared" si="387"/>
        <v>#DIV/0!</v>
      </c>
      <c r="O161" s="151">
        <f t="shared" si="541"/>
        <v>0</v>
      </c>
      <c r="P161" s="147"/>
      <c r="Q161" s="279"/>
      <c r="R161" s="307" t="e">
        <f t="shared" ref="R161" si="614">IF(C161="No_existen",5*$R$10,S161*$R$10)</f>
        <v>#DIV/0!</v>
      </c>
      <c r="S161" s="307" t="e">
        <f t="shared" ref="S161" si="615">ROUND(AVERAGEIF(T161:T163,"&gt;0"),0)</f>
        <v>#DIV/0!</v>
      </c>
      <c r="T161" s="151">
        <f t="shared" si="542"/>
        <v>0</v>
      </c>
      <c r="U161" s="147"/>
      <c r="V161" s="147"/>
      <c r="W161" s="307" t="e">
        <f t="shared" ref="W161" si="616">IF(C161="No_existen",5*$W$10,X161*$W$10)</f>
        <v>#DIV/0!</v>
      </c>
      <c r="X161" s="307" t="e">
        <f t="shared" ref="X161" si="617">ROUND(AVERAGEIF(Y161:Y163,"&gt;0"),0)</f>
        <v>#DIV/0!</v>
      </c>
      <c r="Y161" s="151">
        <f t="shared" si="5"/>
        <v>0</v>
      </c>
      <c r="Z161" s="147"/>
      <c r="AA161" s="307" t="e">
        <f t="shared" ref="AA161" si="618">ROUND(AVERAGE(E161,I161,N161,S161,X161),0)</f>
        <v>#DIV/0!</v>
      </c>
      <c r="AB161" s="384" t="e">
        <f t="shared" ref="AB161" si="619">IF(AA161&lt;1.5,"FUERTE",IF(AND(AA161&gt;=1.5,AA161&lt;2.5),"ACEPTABLE",IF(AA161&gt;=5,"INEXISTENTE","DÉBIL")))</f>
        <v>#DIV/0!</v>
      </c>
      <c r="AC161" s="306" t="e">
        <f>IF(#REF!=0,0,ROUND((#REF!*AA161),0))</f>
        <v>#REF!</v>
      </c>
      <c r="AD161" s="386" t="e">
        <f t="shared" ref="AD161" si="620">IF(AC161&gt;=36,"GRAVE", IF(AC161&lt;=10, "LEVE", "MODERADO"))</f>
        <v>#REF!</v>
      </c>
      <c r="AE161" s="327"/>
      <c r="AF161" s="327"/>
      <c r="AG161" s="147"/>
      <c r="AH161" s="147"/>
      <c r="AI161" s="93"/>
      <c r="AJ161" s="94"/>
      <c r="AK161" s="95"/>
      <c r="AL161" s="95"/>
      <c r="AM161" s="95"/>
      <c r="AN161" s="95"/>
      <c r="AO161" s="95"/>
      <c r="AP161" s="95"/>
      <c r="AQ161" s="95"/>
    </row>
    <row r="162" spans="1:43" s="97" customFormat="1" hidden="1" x14ac:dyDescent="0.2">
      <c r="A162" s="325"/>
      <c r="B162" s="322"/>
      <c r="C162" s="92"/>
      <c r="D162" s="91">
        <f t="shared" si="540"/>
        <v>0</v>
      </c>
      <c r="E162" s="307"/>
      <c r="F162" s="307"/>
      <c r="G162" s="147"/>
      <c r="H162" s="307"/>
      <c r="I162" s="307"/>
      <c r="J162" s="151" t="e">
        <f>IF(K162=$K$662,1,IF(K162=#REF!,2,IF(K162=$K$661,4,IF(C162="No_existen",5,0))))</f>
        <v>#REF!</v>
      </c>
      <c r="K162" s="147"/>
      <c r="L162" s="147"/>
      <c r="M162" s="307"/>
      <c r="N162" s="307"/>
      <c r="O162" s="151">
        <f t="shared" si="541"/>
        <v>0</v>
      </c>
      <c r="P162" s="147"/>
      <c r="Q162" s="279"/>
      <c r="R162" s="307"/>
      <c r="S162" s="307"/>
      <c r="T162" s="151">
        <f t="shared" si="542"/>
        <v>0</v>
      </c>
      <c r="U162" s="147"/>
      <c r="V162" s="147"/>
      <c r="W162" s="307"/>
      <c r="X162" s="307"/>
      <c r="Y162" s="151">
        <f t="shared" si="5"/>
        <v>0</v>
      </c>
      <c r="Z162" s="147"/>
      <c r="AA162" s="307"/>
      <c r="AB162" s="384"/>
      <c r="AC162" s="306"/>
      <c r="AD162" s="386"/>
      <c r="AE162" s="327"/>
      <c r="AF162" s="327"/>
      <c r="AG162" s="147"/>
      <c r="AH162" s="147"/>
      <c r="AI162" s="93"/>
      <c r="AJ162" s="94"/>
      <c r="AK162" s="95"/>
      <c r="AL162" s="95"/>
      <c r="AM162" s="95"/>
      <c r="AN162" s="95"/>
      <c r="AO162" s="95"/>
      <c r="AP162" s="95"/>
      <c r="AQ162" s="95"/>
    </row>
    <row r="163" spans="1:43" s="97" customFormat="1" hidden="1" x14ac:dyDescent="0.2">
      <c r="A163" s="325"/>
      <c r="B163" s="324"/>
      <c r="C163" s="92"/>
      <c r="D163" s="91">
        <f t="shared" si="540"/>
        <v>0</v>
      </c>
      <c r="E163" s="307"/>
      <c r="F163" s="307"/>
      <c r="G163" s="147"/>
      <c r="H163" s="307"/>
      <c r="I163" s="307"/>
      <c r="J163" s="151" t="e">
        <f>IF(K163=$K$662,1,IF(K163=#REF!,2,IF(K163=$K$661,4,IF(C163="No_existen",5,0))))</f>
        <v>#REF!</v>
      </c>
      <c r="K163" s="147"/>
      <c r="L163" s="147"/>
      <c r="M163" s="307"/>
      <c r="N163" s="307"/>
      <c r="O163" s="151">
        <f t="shared" si="541"/>
        <v>0</v>
      </c>
      <c r="P163" s="147"/>
      <c r="Q163" s="279"/>
      <c r="R163" s="307"/>
      <c r="S163" s="307"/>
      <c r="T163" s="151">
        <f t="shared" si="542"/>
        <v>0</v>
      </c>
      <c r="U163" s="147"/>
      <c r="V163" s="147"/>
      <c r="W163" s="307"/>
      <c r="X163" s="307"/>
      <c r="Y163" s="151">
        <f t="shared" si="5"/>
        <v>0</v>
      </c>
      <c r="Z163" s="147"/>
      <c r="AA163" s="307"/>
      <c r="AB163" s="384"/>
      <c r="AC163" s="306"/>
      <c r="AD163" s="386"/>
      <c r="AE163" s="327"/>
      <c r="AF163" s="327"/>
      <c r="AG163" s="147"/>
      <c r="AH163" s="147"/>
      <c r="AI163" s="93"/>
      <c r="AJ163" s="94"/>
      <c r="AK163" s="95"/>
      <c r="AL163" s="95"/>
      <c r="AM163" s="95"/>
      <c r="AN163" s="95"/>
      <c r="AO163" s="95"/>
      <c r="AP163" s="95"/>
      <c r="AQ163" s="95"/>
    </row>
    <row r="164" spans="1:43" s="97" customFormat="1" hidden="1" x14ac:dyDescent="0.2">
      <c r="A164" s="325">
        <v>52</v>
      </c>
      <c r="B164" s="321" t="e">
        <f>IF(#REF!="ALTO",5,IF(#REF!="MEDIO-ALTO",4,IF(#REF!="MEDIO",3,IF(#REF!="MEDIO-BAJO",2,IF(#REF!="BAJO",1,0)))))</f>
        <v>#REF!</v>
      </c>
      <c r="C164" s="92"/>
      <c r="D164" s="91">
        <f t="shared" si="540"/>
        <v>0</v>
      </c>
      <c r="E164" s="307" t="e">
        <f t="shared" si="395"/>
        <v>#DIV/0!</v>
      </c>
      <c r="F164" s="307" t="e">
        <f t="shared" si="396"/>
        <v>#DIV/0!</v>
      </c>
      <c r="G164" s="147"/>
      <c r="H164" s="307" t="e">
        <f t="shared" ref="H164" si="621">IF(C164="No_existen",5*$H$10,I164*$H$10)</f>
        <v>#DIV/0!</v>
      </c>
      <c r="I164" s="307" t="e">
        <f t="shared" si="497"/>
        <v>#DIV/0!</v>
      </c>
      <c r="J164" s="151" t="e">
        <f>IF(K164=$K$662,1,IF(K164=#REF!,2,IF(K164=$K$661,4,IF(C164="No_existen",5,0))))</f>
        <v>#REF!</v>
      </c>
      <c r="K164" s="147"/>
      <c r="L164" s="147"/>
      <c r="M164" s="307" t="e">
        <f t="shared" ref="M164" si="622">IF(C164="No_existen",5*$M$10,N164*$M$10)</f>
        <v>#DIV/0!</v>
      </c>
      <c r="N164" s="307" t="e">
        <f t="shared" si="399"/>
        <v>#DIV/0!</v>
      </c>
      <c r="O164" s="151">
        <f t="shared" si="541"/>
        <v>0</v>
      </c>
      <c r="P164" s="147"/>
      <c r="Q164" s="279"/>
      <c r="R164" s="307" t="e">
        <f t="shared" ref="R164" si="623">IF(C164="No_existen",5*$R$10,S164*$R$10)</f>
        <v>#DIV/0!</v>
      </c>
      <c r="S164" s="307" t="e">
        <f t="shared" ref="S164" si="624">ROUND(AVERAGEIF(T164:T166,"&gt;0"),0)</f>
        <v>#DIV/0!</v>
      </c>
      <c r="T164" s="151">
        <f t="shared" si="542"/>
        <v>0</v>
      </c>
      <c r="U164" s="147"/>
      <c r="V164" s="147"/>
      <c r="W164" s="307" t="e">
        <f t="shared" ref="W164" si="625">IF(C164="No_existen",5*$W$10,X164*$W$10)</f>
        <v>#DIV/0!</v>
      </c>
      <c r="X164" s="307" t="e">
        <f t="shared" ref="X164" si="626">ROUND(AVERAGEIF(Y164:Y166,"&gt;0"),0)</f>
        <v>#DIV/0!</v>
      </c>
      <c r="Y164" s="151">
        <f t="shared" si="5"/>
        <v>0</v>
      </c>
      <c r="Z164" s="147"/>
      <c r="AA164" s="307" t="e">
        <f t="shared" ref="AA164" si="627">ROUND(AVERAGE(E164,I164,N164,S164,X164),0)</f>
        <v>#DIV/0!</v>
      </c>
      <c r="AB164" s="384" t="e">
        <f t="shared" ref="AB164" si="628">IF(AA164&lt;1.5,"FUERTE",IF(AND(AA164&gt;=1.5,AA164&lt;2.5),"ACEPTABLE",IF(AA164&gt;=5,"INEXISTENTE","DÉBIL")))</f>
        <v>#DIV/0!</v>
      </c>
      <c r="AC164" s="306" t="e">
        <f>IF(#REF!=0,0,ROUND((#REF!*AA164),0))</f>
        <v>#REF!</v>
      </c>
      <c r="AD164" s="386" t="e">
        <f t="shared" ref="AD164" si="629">IF(AC164&gt;=36,"GRAVE", IF(AC164&lt;=10, "LEVE", "MODERADO"))</f>
        <v>#REF!</v>
      </c>
      <c r="AE164" s="327"/>
      <c r="AF164" s="327"/>
      <c r="AG164" s="147"/>
      <c r="AH164" s="147"/>
      <c r="AI164" s="93"/>
      <c r="AJ164" s="94"/>
      <c r="AK164" s="95"/>
      <c r="AL164" s="95"/>
      <c r="AM164" s="95"/>
      <c r="AN164" s="95"/>
      <c r="AO164" s="95"/>
      <c r="AP164" s="95"/>
      <c r="AQ164" s="95"/>
    </row>
    <row r="165" spans="1:43" s="97" customFormat="1" hidden="1" x14ac:dyDescent="0.2">
      <c r="A165" s="325"/>
      <c r="B165" s="322"/>
      <c r="C165" s="92"/>
      <c r="D165" s="91">
        <f t="shared" si="540"/>
        <v>0</v>
      </c>
      <c r="E165" s="307"/>
      <c r="F165" s="307"/>
      <c r="G165" s="147"/>
      <c r="H165" s="307"/>
      <c r="I165" s="307"/>
      <c r="J165" s="151" t="e">
        <f>IF(K165=$K$662,1,IF(K165=#REF!,2,IF(K165=$K$661,4,IF(C165="No_existen",5,0))))</f>
        <v>#REF!</v>
      </c>
      <c r="K165" s="147"/>
      <c r="L165" s="147"/>
      <c r="M165" s="307"/>
      <c r="N165" s="307"/>
      <c r="O165" s="151">
        <f t="shared" si="541"/>
        <v>0</v>
      </c>
      <c r="P165" s="147"/>
      <c r="Q165" s="279"/>
      <c r="R165" s="307"/>
      <c r="S165" s="307"/>
      <c r="T165" s="151">
        <f t="shared" si="542"/>
        <v>0</v>
      </c>
      <c r="U165" s="147"/>
      <c r="V165" s="147"/>
      <c r="W165" s="307"/>
      <c r="X165" s="307"/>
      <c r="Y165" s="151">
        <f t="shared" si="5"/>
        <v>0</v>
      </c>
      <c r="Z165" s="147"/>
      <c r="AA165" s="307"/>
      <c r="AB165" s="384"/>
      <c r="AC165" s="306"/>
      <c r="AD165" s="386"/>
      <c r="AE165" s="327"/>
      <c r="AF165" s="327"/>
      <c r="AG165" s="147"/>
      <c r="AH165" s="147"/>
      <c r="AI165" s="93"/>
      <c r="AJ165" s="94"/>
      <c r="AK165" s="95"/>
      <c r="AL165" s="95"/>
      <c r="AM165" s="95"/>
      <c r="AN165" s="95"/>
      <c r="AO165" s="95"/>
      <c r="AP165" s="95"/>
      <c r="AQ165" s="95"/>
    </row>
    <row r="166" spans="1:43" s="97" customFormat="1" hidden="1" x14ac:dyDescent="0.2">
      <c r="A166" s="325"/>
      <c r="B166" s="324"/>
      <c r="C166" s="92"/>
      <c r="D166" s="91">
        <f t="shared" si="540"/>
        <v>0</v>
      </c>
      <c r="E166" s="307"/>
      <c r="F166" s="307"/>
      <c r="G166" s="147"/>
      <c r="H166" s="307"/>
      <c r="I166" s="307"/>
      <c r="J166" s="151" t="e">
        <f>IF(K166=$K$662,1,IF(K166=#REF!,2,IF(K166=$K$661,4,IF(C166="No_existen",5,0))))</f>
        <v>#REF!</v>
      </c>
      <c r="K166" s="147"/>
      <c r="L166" s="147"/>
      <c r="M166" s="307"/>
      <c r="N166" s="307"/>
      <c r="O166" s="151">
        <f t="shared" si="541"/>
        <v>0</v>
      </c>
      <c r="P166" s="147"/>
      <c r="Q166" s="279"/>
      <c r="R166" s="307"/>
      <c r="S166" s="307"/>
      <c r="T166" s="151">
        <f t="shared" si="542"/>
        <v>0</v>
      </c>
      <c r="U166" s="147"/>
      <c r="V166" s="147"/>
      <c r="W166" s="307"/>
      <c r="X166" s="307"/>
      <c r="Y166" s="151">
        <f t="shared" si="5"/>
        <v>0</v>
      </c>
      <c r="Z166" s="147"/>
      <c r="AA166" s="307"/>
      <c r="AB166" s="384"/>
      <c r="AC166" s="306"/>
      <c r="AD166" s="386"/>
      <c r="AE166" s="327"/>
      <c r="AF166" s="327"/>
      <c r="AG166" s="147"/>
      <c r="AH166" s="147"/>
      <c r="AI166" s="93"/>
      <c r="AJ166" s="94"/>
      <c r="AK166" s="95"/>
      <c r="AL166" s="95"/>
      <c r="AM166" s="95"/>
      <c r="AN166" s="95"/>
      <c r="AO166" s="95"/>
      <c r="AP166" s="95"/>
      <c r="AQ166" s="95"/>
    </row>
    <row r="167" spans="1:43" s="97" customFormat="1" hidden="1" x14ac:dyDescent="0.2">
      <c r="A167" s="325">
        <v>53</v>
      </c>
      <c r="B167" s="321" t="e">
        <f>IF(#REF!="ALTO",5,IF(#REF!="MEDIO-ALTO",4,IF(#REF!="MEDIO",3,IF(#REF!="MEDIO-BAJO",2,IF(#REF!="BAJO",1,0)))))</f>
        <v>#REF!</v>
      </c>
      <c r="C167" s="92"/>
      <c r="D167" s="91">
        <f t="shared" si="540"/>
        <v>0</v>
      </c>
      <c r="E167" s="307" t="e">
        <f t="shared" si="407"/>
        <v>#DIV/0!</v>
      </c>
      <c r="F167" s="307" t="e">
        <f t="shared" si="408"/>
        <v>#DIV/0!</v>
      </c>
      <c r="G167" s="147"/>
      <c r="H167" s="307" t="e">
        <f t="shared" ref="H167" si="630">IF(C167="No_existen",5*$H$10,I167*$H$10)</f>
        <v>#DIV/0!</v>
      </c>
      <c r="I167" s="307" t="e">
        <f t="shared" si="510"/>
        <v>#DIV/0!</v>
      </c>
      <c r="J167" s="151" t="e">
        <f>IF(K167=$K$662,1,IF(K167=#REF!,2,IF(K167=$K$661,4,IF(C167="No_existen",5,0))))</f>
        <v>#REF!</v>
      </c>
      <c r="K167" s="147"/>
      <c r="L167" s="147"/>
      <c r="M167" s="307" t="e">
        <f t="shared" ref="M167" si="631">IF(C167="No_existen",5*$M$10,N167*$M$10)</f>
        <v>#DIV/0!</v>
      </c>
      <c r="N167" s="307" t="e">
        <f t="shared" si="411"/>
        <v>#DIV/0!</v>
      </c>
      <c r="O167" s="151">
        <f t="shared" si="541"/>
        <v>0</v>
      </c>
      <c r="P167" s="147"/>
      <c r="Q167" s="279"/>
      <c r="R167" s="307" t="e">
        <f t="shared" ref="R167" si="632">IF(C167="No_existen",5*$R$10,S167*$R$10)</f>
        <v>#DIV/0!</v>
      </c>
      <c r="S167" s="307" t="e">
        <f t="shared" ref="S167" si="633">ROUND(AVERAGEIF(T167:T169,"&gt;0"),0)</f>
        <v>#DIV/0!</v>
      </c>
      <c r="T167" s="151">
        <f t="shared" si="542"/>
        <v>0</v>
      </c>
      <c r="U167" s="147"/>
      <c r="V167" s="147"/>
      <c r="W167" s="307" t="e">
        <f t="shared" ref="W167" si="634">IF(C167="No_existen",5*$W$10,X167*$W$10)</f>
        <v>#DIV/0!</v>
      </c>
      <c r="X167" s="307" t="e">
        <f t="shared" ref="X167" si="635">ROUND(AVERAGEIF(Y167:Y169,"&gt;0"),0)</f>
        <v>#DIV/0!</v>
      </c>
      <c r="Y167" s="151">
        <f t="shared" si="5"/>
        <v>0</v>
      </c>
      <c r="Z167" s="147"/>
      <c r="AA167" s="307" t="e">
        <f t="shared" ref="AA167" si="636">ROUND(AVERAGE(E167,I167,N167,S167,X167),0)</f>
        <v>#DIV/0!</v>
      </c>
      <c r="AB167" s="384" t="e">
        <f t="shared" ref="AB167" si="637">IF(AA167&lt;1.5,"FUERTE",IF(AND(AA167&gt;=1.5,AA167&lt;2.5),"ACEPTABLE",IF(AA167&gt;=5,"INEXISTENTE","DÉBIL")))</f>
        <v>#DIV/0!</v>
      </c>
      <c r="AC167" s="306" t="e">
        <f>IF(#REF!=0,0,ROUND((#REF!*AA167),0))</f>
        <v>#REF!</v>
      </c>
      <c r="AD167" s="386" t="e">
        <f t="shared" ref="AD167" si="638">IF(AC167&gt;=36,"GRAVE", IF(AC167&lt;=10, "LEVE", "MODERADO"))</f>
        <v>#REF!</v>
      </c>
      <c r="AE167" s="327"/>
      <c r="AF167" s="327"/>
      <c r="AG167" s="147"/>
      <c r="AH167" s="147"/>
      <c r="AI167" s="93"/>
      <c r="AJ167" s="94"/>
      <c r="AK167" s="95"/>
      <c r="AL167" s="95"/>
      <c r="AM167" s="95"/>
      <c r="AN167" s="95"/>
      <c r="AO167" s="95"/>
      <c r="AP167" s="95"/>
      <c r="AQ167" s="95"/>
    </row>
    <row r="168" spans="1:43" s="97" customFormat="1" hidden="1" x14ac:dyDescent="0.2">
      <c r="A168" s="325"/>
      <c r="B168" s="322"/>
      <c r="C168" s="92"/>
      <c r="D168" s="91">
        <f t="shared" si="540"/>
        <v>0</v>
      </c>
      <c r="E168" s="307"/>
      <c r="F168" s="307"/>
      <c r="G168" s="147"/>
      <c r="H168" s="307"/>
      <c r="I168" s="307"/>
      <c r="J168" s="151" t="e">
        <f>IF(K168=$K$662,1,IF(K168=#REF!,2,IF(K168=$K$661,4,IF(C168="No_existen",5,0))))</f>
        <v>#REF!</v>
      </c>
      <c r="K168" s="147"/>
      <c r="L168" s="147"/>
      <c r="M168" s="307"/>
      <c r="N168" s="307"/>
      <c r="O168" s="151">
        <f t="shared" si="541"/>
        <v>0</v>
      </c>
      <c r="P168" s="147"/>
      <c r="Q168" s="279"/>
      <c r="R168" s="307"/>
      <c r="S168" s="307"/>
      <c r="T168" s="151">
        <f t="shared" si="542"/>
        <v>0</v>
      </c>
      <c r="U168" s="147"/>
      <c r="V168" s="147"/>
      <c r="W168" s="307"/>
      <c r="X168" s="307"/>
      <c r="Y168" s="151">
        <f t="shared" si="5"/>
        <v>0</v>
      </c>
      <c r="Z168" s="147"/>
      <c r="AA168" s="307"/>
      <c r="AB168" s="384"/>
      <c r="AC168" s="306"/>
      <c r="AD168" s="386"/>
      <c r="AE168" s="327"/>
      <c r="AF168" s="327"/>
      <c r="AG168" s="147"/>
      <c r="AH168" s="147"/>
      <c r="AI168" s="93"/>
      <c r="AJ168" s="94"/>
      <c r="AK168" s="95"/>
      <c r="AL168" s="95"/>
      <c r="AM168" s="95"/>
      <c r="AN168" s="95"/>
      <c r="AO168" s="95"/>
      <c r="AP168" s="95"/>
      <c r="AQ168" s="95"/>
    </row>
    <row r="169" spans="1:43" s="97" customFormat="1" hidden="1" x14ac:dyDescent="0.2">
      <c r="A169" s="325"/>
      <c r="B169" s="324"/>
      <c r="C169" s="92"/>
      <c r="D169" s="91">
        <f t="shared" si="540"/>
        <v>0</v>
      </c>
      <c r="E169" s="307"/>
      <c r="F169" s="307"/>
      <c r="G169" s="147"/>
      <c r="H169" s="307"/>
      <c r="I169" s="307"/>
      <c r="J169" s="151" t="e">
        <f>IF(K169=$K$662,1,IF(K169=#REF!,2,IF(K169=$K$661,4,IF(C169="No_existen",5,0))))</f>
        <v>#REF!</v>
      </c>
      <c r="K169" s="147"/>
      <c r="L169" s="147"/>
      <c r="M169" s="307"/>
      <c r="N169" s="307"/>
      <c r="O169" s="151">
        <f t="shared" si="541"/>
        <v>0</v>
      </c>
      <c r="P169" s="147"/>
      <c r="Q169" s="279"/>
      <c r="R169" s="307"/>
      <c r="S169" s="307"/>
      <c r="T169" s="151">
        <f t="shared" si="542"/>
        <v>0</v>
      </c>
      <c r="U169" s="147"/>
      <c r="V169" s="147"/>
      <c r="W169" s="307"/>
      <c r="X169" s="307"/>
      <c r="Y169" s="151">
        <f t="shared" si="5"/>
        <v>0</v>
      </c>
      <c r="Z169" s="147"/>
      <c r="AA169" s="307"/>
      <c r="AB169" s="384"/>
      <c r="AC169" s="306"/>
      <c r="AD169" s="386"/>
      <c r="AE169" s="327"/>
      <c r="AF169" s="327"/>
      <c r="AG169" s="147"/>
      <c r="AH169" s="147"/>
      <c r="AI169" s="93"/>
      <c r="AJ169" s="94"/>
      <c r="AK169" s="95"/>
      <c r="AL169" s="95"/>
      <c r="AM169" s="95"/>
      <c r="AN169" s="95"/>
      <c r="AO169" s="95"/>
      <c r="AP169" s="95"/>
      <c r="AQ169" s="95"/>
    </row>
    <row r="170" spans="1:43" s="97" customFormat="1" hidden="1" x14ac:dyDescent="0.2">
      <c r="A170" s="325">
        <v>54</v>
      </c>
      <c r="B170" s="321" t="e">
        <f>IF(#REF!="ALTO",5,IF(#REF!="MEDIO-ALTO",4,IF(#REF!="MEDIO",3,IF(#REF!="MEDIO-BAJO",2,IF(#REF!="BAJO",1,0)))))</f>
        <v>#REF!</v>
      </c>
      <c r="C170" s="92"/>
      <c r="D170" s="91">
        <f t="shared" si="540"/>
        <v>0</v>
      </c>
      <c r="E170" s="307" t="e">
        <f t="shared" si="419"/>
        <v>#DIV/0!</v>
      </c>
      <c r="F170" s="307" t="e">
        <f t="shared" si="420"/>
        <v>#DIV/0!</v>
      </c>
      <c r="G170" s="147"/>
      <c r="H170" s="307" t="e">
        <f t="shared" ref="H170" si="639">IF(C170="No_existen",5*$H$10,I170*$H$10)</f>
        <v>#DIV/0!</v>
      </c>
      <c r="I170" s="307" t="e">
        <f t="shared" si="521"/>
        <v>#DIV/0!</v>
      </c>
      <c r="J170" s="151" t="e">
        <f>IF(K170=$K$662,1,IF(K170=#REF!,2,IF(K170=$K$661,4,IF(C170="No_existen",5,0))))</f>
        <v>#REF!</v>
      </c>
      <c r="K170" s="147"/>
      <c r="L170" s="147"/>
      <c r="M170" s="307" t="e">
        <f t="shared" ref="M170" si="640">IF(C170="No_existen",5*$M$10,N170*$M$10)</f>
        <v>#DIV/0!</v>
      </c>
      <c r="N170" s="307" t="e">
        <f t="shared" si="423"/>
        <v>#DIV/0!</v>
      </c>
      <c r="O170" s="151">
        <f t="shared" si="541"/>
        <v>0</v>
      </c>
      <c r="P170" s="147"/>
      <c r="Q170" s="279"/>
      <c r="R170" s="307" t="e">
        <f t="shared" ref="R170" si="641">IF(C170="No_existen",5*$R$10,S170*$R$10)</f>
        <v>#DIV/0!</v>
      </c>
      <c r="S170" s="307" t="e">
        <f t="shared" ref="S170" si="642">ROUND(AVERAGEIF(T170:T172,"&gt;0"),0)</f>
        <v>#DIV/0!</v>
      </c>
      <c r="T170" s="151">
        <f t="shared" si="542"/>
        <v>0</v>
      </c>
      <c r="U170" s="147"/>
      <c r="V170" s="147"/>
      <c r="W170" s="307" t="e">
        <f t="shared" ref="W170" si="643">IF(C170="No_existen",5*$W$10,X170*$W$10)</f>
        <v>#DIV/0!</v>
      </c>
      <c r="X170" s="307" t="e">
        <f t="shared" ref="X170" si="644">ROUND(AVERAGEIF(Y170:Y172,"&gt;0"),0)</f>
        <v>#DIV/0!</v>
      </c>
      <c r="Y170" s="151">
        <f t="shared" si="5"/>
        <v>0</v>
      </c>
      <c r="Z170" s="147"/>
      <c r="AA170" s="307" t="e">
        <f t="shared" ref="AA170" si="645">ROUND(AVERAGE(E170,I170,N170,S170,X170),0)</f>
        <v>#DIV/0!</v>
      </c>
      <c r="AB170" s="384" t="e">
        <f t="shared" ref="AB170" si="646">IF(AA170&lt;1.5,"FUERTE",IF(AND(AA170&gt;=1.5,AA170&lt;2.5),"ACEPTABLE",IF(AA170&gt;=5,"INEXISTENTE","DÉBIL")))</f>
        <v>#DIV/0!</v>
      </c>
      <c r="AC170" s="306" t="e">
        <f>IF(#REF!=0,0,ROUND((#REF!*AA170),0))</f>
        <v>#REF!</v>
      </c>
      <c r="AD170" s="386" t="e">
        <f t="shared" ref="AD170" si="647">IF(AC170&gt;=36,"GRAVE", IF(AC170&lt;=10, "LEVE", "MODERADO"))</f>
        <v>#REF!</v>
      </c>
      <c r="AE170" s="327"/>
      <c r="AF170" s="327"/>
      <c r="AG170" s="147"/>
      <c r="AH170" s="147"/>
      <c r="AI170" s="93"/>
      <c r="AJ170" s="94"/>
      <c r="AK170" s="95"/>
      <c r="AL170" s="95"/>
      <c r="AM170" s="95"/>
      <c r="AN170" s="95"/>
      <c r="AO170" s="95"/>
      <c r="AP170" s="95"/>
      <c r="AQ170" s="95"/>
    </row>
    <row r="171" spans="1:43" s="97" customFormat="1" hidden="1" x14ac:dyDescent="0.2">
      <c r="A171" s="325"/>
      <c r="B171" s="322"/>
      <c r="C171" s="92"/>
      <c r="D171" s="91">
        <f t="shared" si="540"/>
        <v>0</v>
      </c>
      <c r="E171" s="307"/>
      <c r="F171" s="307"/>
      <c r="G171" s="147"/>
      <c r="H171" s="307"/>
      <c r="I171" s="307"/>
      <c r="J171" s="151" t="e">
        <f>IF(K171=$K$662,1,IF(K171=#REF!,2,IF(K171=$K$661,4,IF(C171="No_existen",5,0))))</f>
        <v>#REF!</v>
      </c>
      <c r="K171" s="147"/>
      <c r="L171" s="147"/>
      <c r="M171" s="307"/>
      <c r="N171" s="307"/>
      <c r="O171" s="151">
        <f t="shared" si="541"/>
        <v>0</v>
      </c>
      <c r="P171" s="147"/>
      <c r="Q171" s="279"/>
      <c r="R171" s="307"/>
      <c r="S171" s="307"/>
      <c r="T171" s="151">
        <f t="shared" si="542"/>
        <v>0</v>
      </c>
      <c r="U171" s="147"/>
      <c r="V171" s="147"/>
      <c r="W171" s="307"/>
      <c r="X171" s="307"/>
      <c r="Y171" s="151">
        <f t="shared" si="5"/>
        <v>0</v>
      </c>
      <c r="Z171" s="147"/>
      <c r="AA171" s="307"/>
      <c r="AB171" s="384"/>
      <c r="AC171" s="306"/>
      <c r="AD171" s="386"/>
      <c r="AE171" s="327"/>
      <c r="AF171" s="327"/>
      <c r="AG171" s="147"/>
      <c r="AH171" s="147"/>
      <c r="AI171" s="93"/>
      <c r="AJ171" s="94"/>
      <c r="AK171" s="95"/>
      <c r="AL171" s="95"/>
      <c r="AM171" s="95"/>
      <c r="AN171" s="95"/>
      <c r="AO171" s="95"/>
      <c r="AP171" s="95"/>
      <c r="AQ171" s="95"/>
    </row>
    <row r="172" spans="1:43" s="97" customFormat="1" hidden="1" x14ac:dyDescent="0.2">
      <c r="A172" s="325"/>
      <c r="B172" s="324"/>
      <c r="C172" s="92"/>
      <c r="D172" s="91">
        <f t="shared" si="540"/>
        <v>0</v>
      </c>
      <c r="E172" s="307"/>
      <c r="F172" s="307"/>
      <c r="G172" s="147"/>
      <c r="H172" s="307"/>
      <c r="I172" s="307"/>
      <c r="J172" s="151" t="e">
        <f>IF(K172=$K$662,1,IF(K172=#REF!,2,IF(K172=$K$661,4,IF(C172="No_existen",5,0))))</f>
        <v>#REF!</v>
      </c>
      <c r="K172" s="147"/>
      <c r="L172" s="147"/>
      <c r="M172" s="307"/>
      <c r="N172" s="307"/>
      <c r="O172" s="151">
        <f t="shared" si="541"/>
        <v>0</v>
      </c>
      <c r="P172" s="147"/>
      <c r="Q172" s="279"/>
      <c r="R172" s="307"/>
      <c r="S172" s="307"/>
      <c r="T172" s="151">
        <f t="shared" si="542"/>
        <v>0</v>
      </c>
      <c r="U172" s="147"/>
      <c r="V172" s="147"/>
      <c r="W172" s="307"/>
      <c r="X172" s="307"/>
      <c r="Y172" s="151">
        <f t="shared" si="5"/>
        <v>0</v>
      </c>
      <c r="Z172" s="147"/>
      <c r="AA172" s="307"/>
      <c r="AB172" s="384"/>
      <c r="AC172" s="306"/>
      <c r="AD172" s="386"/>
      <c r="AE172" s="327"/>
      <c r="AF172" s="327"/>
      <c r="AG172" s="147"/>
      <c r="AH172" s="147"/>
      <c r="AI172" s="93"/>
      <c r="AJ172" s="94"/>
      <c r="AK172" s="95"/>
      <c r="AL172" s="95"/>
      <c r="AM172" s="95"/>
      <c r="AN172" s="95"/>
      <c r="AO172" s="95"/>
      <c r="AP172" s="95"/>
      <c r="AQ172" s="95"/>
    </row>
    <row r="173" spans="1:43" s="97" customFormat="1" hidden="1" x14ac:dyDescent="0.2">
      <c r="A173" s="325">
        <v>55</v>
      </c>
      <c r="B173" s="321" t="e">
        <f>IF(#REF!="ALTO",5,IF(#REF!="MEDIO-ALTO",4,IF(#REF!="MEDIO",3,IF(#REF!="MEDIO-BAJO",2,IF(#REF!="BAJO",1,0)))))</f>
        <v>#REF!</v>
      </c>
      <c r="C173" s="92"/>
      <c r="D173" s="91">
        <f t="shared" si="540"/>
        <v>0</v>
      </c>
      <c r="E173" s="307" t="e">
        <f t="shared" si="431"/>
        <v>#DIV/0!</v>
      </c>
      <c r="F173" s="307" t="e">
        <f t="shared" si="432"/>
        <v>#DIV/0!</v>
      </c>
      <c r="G173" s="147"/>
      <c r="H173" s="307" t="e">
        <f t="shared" ref="H173" si="648">IF(C173="No_existen",5*$H$10,I173*$H$10)</f>
        <v>#DIV/0!</v>
      </c>
      <c r="I173" s="307" t="e">
        <f t="shared" si="531"/>
        <v>#DIV/0!</v>
      </c>
      <c r="J173" s="151" t="e">
        <f>IF(K173=$K$662,1,IF(K173=#REF!,2,IF(K173=$K$661,4,IF(C173="No_existen",5,0))))</f>
        <v>#REF!</v>
      </c>
      <c r="K173" s="147"/>
      <c r="L173" s="147"/>
      <c r="M173" s="307" t="e">
        <f t="shared" ref="M173" si="649">IF(C173="No_existen",5*$M$10,N173*$M$10)</f>
        <v>#DIV/0!</v>
      </c>
      <c r="N173" s="307" t="e">
        <f t="shared" si="435"/>
        <v>#DIV/0!</v>
      </c>
      <c r="O173" s="151">
        <f t="shared" si="541"/>
        <v>0</v>
      </c>
      <c r="P173" s="147"/>
      <c r="Q173" s="279"/>
      <c r="R173" s="307" t="e">
        <f t="shared" ref="R173" si="650">IF(C173="No_existen",5*$R$10,S173*$R$10)</f>
        <v>#DIV/0!</v>
      </c>
      <c r="S173" s="307" t="e">
        <f t="shared" ref="S173" si="651">ROUND(AVERAGEIF(T173:T175,"&gt;0"),0)</f>
        <v>#DIV/0!</v>
      </c>
      <c r="T173" s="151">
        <f t="shared" si="542"/>
        <v>0</v>
      </c>
      <c r="U173" s="147"/>
      <c r="V173" s="147"/>
      <c r="W173" s="307" t="e">
        <f t="shared" ref="W173" si="652">IF(C173="No_existen",5*$W$10,X173*$W$10)</f>
        <v>#DIV/0!</v>
      </c>
      <c r="X173" s="307" t="e">
        <f t="shared" ref="X173" si="653">ROUND(AVERAGEIF(Y173:Y175,"&gt;0"),0)</f>
        <v>#DIV/0!</v>
      </c>
      <c r="Y173" s="151">
        <f t="shared" si="5"/>
        <v>0</v>
      </c>
      <c r="Z173" s="147"/>
      <c r="AA173" s="307" t="e">
        <f t="shared" ref="AA173" si="654">ROUND(AVERAGE(E173,I173,N173,S173,X173),0)</f>
        <v>#DIV/0!</v>
      </c>
      <c r="AB173" s="384" t="e">
        <f t="shared" ref="AB173" si="655">IF(AA173&lt;1.5,"FUERTE",IF(AND(AA173&gt;=1.5,AA173&lt;2.5),"ACEPTABLE",IF(AA173&gt;=5,"INEXISTENTE","DÉBIL")))</f>
        <v>#DIV/0!</v>
      </c>
      <c r="AC173" s="306" t="e">
        <f>IF(#REF!=0,0,ROUND((#REF!*AA173),0))</f>
        <v>#REF!</v>
      </c>
      <c r="AD173" s="386" t="e">
        <f t="shared" ref="AD173" si="656">IF(AC173&gt;=36,"GRAVE", IF(AC173&lt;=10, "LEVE", "MODERADO"))</f>
        <v>#REF!</v>
      </c>
      <c r="AE173" s="327"/>
      <c r="AF173" s="327"/>
      <c r="AG173" s="147"/>
      <c r="AH173" s="147"/>
      <c r="AI173" s="93"/>
      <c r="AJ173" s="94"/>
      <c r="AK173" s="95"/>
      <c r="AL173" s="95"/>
      <c r="AM173" s="95"/>
      <c r="AN173" s="95"/>
      <c r="AO173" s="95"/>
      <c r="AP173" s="95"/>
      <c r="AQ173" s="95"/>
    </row>
    <row r="174" spans="1:43" s="97" customFormat="1" hidden="1" x14ac:dyDescent="0.2">
      <c r="A174" s="325"/>
      <c r="B174" s="322"/>
      <c r="C174" s="92"/>
      <c r="D174" s="91">
        <f t="shared" si="540"/>
        <v>0</v>
      </c>
      <c r="E174" s="307"/>
      <c r="F174" s="307"/>
      <c r="G174" s="147"/>
      <c r="H174" s="307"/>
      <c r="I174" s="307"/>
      <c r="J174" s="151" t="e">
        <f>IF(K174=$K$662,1,IF(K174=#REF!,2,IF(K174=$K$661,4,IF(C174="No_existen",5,0))))</f>
        <v>#REF!</v>
      </c>
      <c r="K174" s="147"/>
      <c r="L174" s="147"/>
      <c r="M174" s="307"/>
      <c r="N174" s="307"/>
      <c r="O174" s="151">
        <f t="shared" si="541"/>
        <v>0</v>
      </c>
      <c r="P174" s="147"/>
      <c r="Q174" s="279"/>
      <c r="R174" s="307"/>
      <c r="S174" s="307"/>
      <c r="T174" s="151">
        <f t="shared" si="542"/>
        <v>0</v>
      </c>
      <c r="U174" s="147"/>
      <c r="V174" s="147"/>
      <c r="W174" s="307"/>
      <c r="X174" s="307"/>
      <c r="Y174" s="151">
        <f t="shared" si="5"/>
        <v>0</v>
      </c>
      <c r="Z174" s="147"/>
      <c r="AA174" s="307"/>
      <c r="AB174" s="384"/>
      <c r="AC174" s="306"/>
      <c r="AD174" s="386"/>
      <c r="AE174" s="327"/>
      <c r="AF174" s="327"/>
      <c r="AG174" s="147"/>
      <c r="AH174" s="147"/>
      <c r="AI174" s="93"/>
      <c r="AJ174" s="94"/>
      <c r="AK174" s="95"/>
      <c r="AL174" s="95"/>
      <c r="AM174" s="95"/>
      <c r="AN174" s="95"/>
      <c r="AO174" s="95"/>
      <c r="AP174" s="95"/>
      <c r="AQ174" s="95"/>
    </row>
    <row r="175" spans="1:43" s="97" customFormat="1" hidden="1" x14ac:dyDescent="0.2">
      <c r="A175" s="325"/>
      <c r="B175" s="324"/>
      <c r="C175" s="92"/>
      <c r="D175" s="91">
        <f t="shared" si="540"/>
        <v>0</v>
      </c>
      <c r="E175" s="307"/>
      <c r="F175" s="307"/>
      <c r="G175" s="147"/>
      <c r="H175" s="307"/>
      <c r="I175" s="307"/>
      <c r="J175" s="151" t="e">
        <f>IF(K175=$K$662,1,IF(K175=#REF!,2,IF(K175=$K$661,4,IF(C175="No_existen",5,0))))</f>
        <v>#REF!</v>
      </c>
      <c r="K175" s="147"/>
      <c r="L175" s="147"/>
      <c r="M175" s="307"/>
      <c r="N175" s="307"/>
      <c r="O175" s="151">
        <f t="shared" si="541"/>
        <v>0</v>
      </c>
      <c r="P175" s="147"/>
      <c r="Q175" s="279"/>
      <c r="R175" s="307"/>
      <c r="S175" s="307"/>
      <c r="T175" s="151">
        <f t="shared" si="542"/>
        <v>0</v>
      </c>
      <c r="U175" s="147"/>
      <c r="V175" s="147"/>
      <c r="W175" s="307"/>
      <c r="X175" s="307"/>
      <c r="Y175" s="151">
        <f t="shared" si="5"/>
        <v>0</v>
      </c>
      <c r="Z175" s="147"/>
      <c r="AA175" s="307"/>
      <c r="AB175" s="384"/>
      <c r="AC175" s="306"/>
      <c r="AD175" s="386"/>
      <c r="AE175" s="327"/>
      <c r="AF175" s="327"/>
      <c r="AG175" s="147"/>
      <c r="AH175" s="147"/>
      <c r="AI175" s="93"/>
      <c r="AJ175" s="94"/>
      <c r="AK175" s="95"/>
      <c r="AL175" s="95"/>
      <c r="AM175" s="95"/>
      <c r="AN175" s="95"/>
      <c r="AO175" s="95"/>
      <c r="AP175" s="95"/>
      <c r="AQ175" s="95"/>
    </row>
    <row r="176" spans="1:43" s="97" customFormat="1" hidden="1" x14ac:dyDescent="0.2">
      <c r="A176" s="325">
        <v>56</v>
      </c>
      <c r="B176" s="321" t="e">
        <f>IF(#REF!="ALTO",5,IF(#REF!="MEDIO-ALTO",4,IF(#REF!="MEDIO",3,IF(#REF!="MEDIO-BAJO",2,IF(#REF!="BAJO",1,0)))))</f>
        <v>#REF!</v>
      </c>
      <c r="C176" s="92"/>
      <c r="D176" s="91">
        <f t="shared" si="540"/>
        <v>0</v>
      </c>
      <c r="E176" s="307" t="e">
        <f t="shared" si="443"/>
        <v>#DIV/0!</v>
      </c>
      <c r="F176" s="307" t="e">
        <f t="shared" si="444"/>
        <v>#DIV/0!</v>
      </c>
      <c r="G176" s="147"/>
      <c r="H176" s="307" t="e">
        <f t="shared" ref="H176" si="657">IF(C176="No_existen",5*$H$10,I176*$H$10)</f>
        <v>#DIV/0!</v>
      </c>
      <c r="I176" s="307" t="e">
        <f t="shared" si="544"/>
        <v>#DIV/0!</v>
      </c>
      <c r="J176" s="151" t="e">
        <f>IF(K176=$K$662,1,IF(K176=#REF!,2,IF(K176=$K$661,4,IF(C176="No_existen",5,0))))</f>
        <v>#REF!</v>
      </c>
      <c r="K176" s="147"/>
      <c r="L176" s="147"/>
      <c r="M176" s="307" t="e">
        <f t="shared" ref="M176" si="658">IF(C176="No_existen",5*$M$10,N176*$M$10)</f>
        <v>#DIV/0!</v>
      </c>
      <c r="N176" s="307" t="e">
        <f t="shared" si="447"/>
        <v>#DIV/0!</v>
      </c>
      <c r="O176" s="151">
        <f t="shared" si="541"/>
        <v>0</v>
      </c>
      <c r="P176" s="147"/>
      <c r="Q176" s="279"/>
      <c r="R176" s="307" t="e">
        <f t="shared" ref="R176" si="659">IF(C176="No_existen",5*$R$10,S176*$R$10)</f>
        <v>#DIV/0!</v>
      </c>
      <c r="S176" s="307" t="e">
        <f t="shared" ref="S176" si="660">ROUND(AVERAGEIF(T176:T178,"&gt;0"),0)</f>
        <v>#DIV/0!</v>
      </c>
      <c r="T176" s="151">
        <f t="shared" si="542"/>
        <v>0</v>
      </c>
      <c r="U176" s="147"/>
      <c r="V176" s="147"/>
      <c r="W176" s="307" t="e">
        <f t="shared" ref="W176" si="661">IF(C176="No_existen",5*$W$10,X176*$W$10)</f>
        <v>#DIV/0!</v>
      </c>
      <c r="X176" s="307" t="e">
        <f t="shared" ref="X176" si="662">ROUND(AVERAGEIF(Y176:Y178,"&gt;0"),0)</f>
        <v>#DIV/0!</v>
      </c>
      <c r="Y176" s="151">
        <f t="shared" si="5"/>
        <v>0</v>
      </c>
      <c r="Z176" s="147"/>
      <c r="AA176" s="307" t="e">
        <f t="shared" ref="AA176" si="663">ROUND(AVERAGE(E176,I176,N176,S176,X176),0)</f>
        <v>#DIV/0!</v>
      </c>
      <c r="AB176" s="384" t="e">
        <f t="shared" ref="AB176" si="664">IF(AA176&lt;1.5,"FUERTE",IF(AND(AA176&gt;=1.5,AA176&lt;2.5),"ACEPTABLE",IF(AA176&gt;=5,"INEXISTENTE","DÉBIL")))</f>
        <v>#DIV/0!</v>
      </c>
      <c r="AC176" s="306" t="e">
        <f>IF(#REF!=0,0,ROUND((#REF!*AA176),0))</f>
        <v>#REF!</v>
      </c>
      <c r="AD176" s="386" t="e">
        <f t="shared" ref="AD176" si="665">IF(AC176&gt;=36,"GRAVE", IF(AC176&lt;=10, "LEVE", "MODERADO"))</f>
        <v>#REF!</v>
      </c>
      <c r="AE176" s="327"/>
      <c r="AF176" s="327"/>
      <c r="AG176" s="147"/>
      <c r="AH176" s="147"/>
      <c r="AI176" s="93"/>
      <c r="AJ176" s="94"/>
      <c r="AK176" s="95"/>
      <c r="AL176" s="95"/>
      <c r="AM176" s="95"/>
      <c r="AN176" s="95"/>
      <c r="AO176" s="95"/>
      <c r="AP176" s="95"/>
      <c r="AQ176" s="95"/>
    </row>
    <row r="177" spans="1:43" s="97" customFormat="1" hidden="1" x14ac:dyDescent="0.2">
      <c r="A177" s="325"/>
      <c r="B177" s="322"/>
      <c r="C177" s="92"/>
      <c r="D177" s="91">
        <f t="shared" si="540"/>
        <v>0</v>
      </c>
      <c r="E177" s="307"/>
      <c r="F177" s="307"/>
      <c r="G177" s="147"/>
      <c r="H177" s="307"/>
      <c r="I177" s="307"/>
      <c r="J177" s="151" t="e">
        <f>IF(K177=$K$662,1,IF(K177=#REF!,2,IF(K177=$K$661,4,IF(C177="No_existen",5,0))))</f>
        <v>#REF!</v>
      </c>
      <c r="K177" s="147"/>
      <c r="L177" s="147"/>
      <c r="M177" s="307"/>
      <c r="N177" s="307"/>
      <c r="O177" s="151">
        <f t="shared" si="541"/>
        <v>0</v>
      </c>
      <c r="P177" s="147"/>
      <c r="Q177" s="279"/>
      <c r="R177" s="307"/>
      <c r="S177" s="307"/>
      <c r="T177" s="151">
        <f t="shared" si="542"/>
        <v>0</v>
      </c>
      <c r="U177" s="147"/>
      <c r="V177" s="147"/>
      <c r="W177" s="307"/>
      <c r="X177" s="307"/>
      <c r="Y177" s="151">
        <f t="shared" si="5"/>
        <v>0</v>
      </c>
      <c r="Z177" s="147"/>
      <c r="AA177" s="307"/>
      <c r="AB177" s="384"/>
      <c r="AC177" s="306"/>
      <c r="AD177" s="386"/>
      <c r="AE177" s="327"/>
      <c r="AF177" s="327"/>
      <c r="AG177" s="147"/>
      <c r="AH177" s="147"/>
      <c r="AI177" s="93"/>
      <c r="AJ177" s="94"/>
      <c r="AK177" s="95"/>
      <c r="AL177" s="95"/>
      <c r="AM177" s="95"/>
      <c r="AN177" s="95"/>
      <c r="AO177" s="95"/>
      <c r="AP177" s="95"/>
      <c r="AQ177" s="95"/>
    </row>
    <row r="178" spans="1:43" s="97" customFormat="1" hidden="1" x14ac:dyDescent="0.2">
      <c r="A178" s="325"/>
      <c r="B178" s="324"/>
      <c r="C178" s="92"/>
      <c r="D178" s="91">
        <f t="shared" si="540"/>
        <v>0</v>
      </c>
      <c r="E178" s="307"/>
      <c r="F178" s="307"/>
      <c r="G178" s="147"/>
      <c r="H178" s="307"/>
      <c r="I178" s="307"/>
      <c r="J178" s="151" t="e">
        <f>IF(K178=$K$662,1,IF(K178=#REF!,2,IF(K178=$K$661,4,IF(C178="No_existen",5,0))))</f>
        <v>#REF!</v>
      </c>
      <c r="K178" s="147"/>
      <c r="L178" s="147"/>
      <c r="M178" s="307"/>
      <c r="N178" s="307"/>
      <c r="O178" s="151">
        <f t="shared" si="541"/>
        <v>0</v>
      </c>
      <c r="P178" s="147"/>
      <c r="Q178" s="279"/>
      <c r="R178" s="307"/>
      <c r="S178" s="307"/>
      <c r="T178" s="151">
        <f t="shared" si="542"/>
        <v>0</v>
      </c>
      <c r="U178" s="147"/>
      <c r="V178" s="147"/>
      <c r="W178" s="307"/>
      <c r="X178" s="307"/>
      <c r="Y178" s="151">
        <f t="shared" si="5"/>
        <v>0</v>
      </c>
      <c r="Z178" s="147"/>
      <c r="AA178" s="307"/>
      <c r="AB178" s="384"/>
      <c r="AC178" s="306"/>
      <c r="AD178" s="386"/>
      <c r="AE178" s="327"/>
      <c r="AF178" s="327"/>
      <c r="AG178" s="147"/>
      <c r="AH178" s="147"/>
      <c r="AI178" s="93"/>
      <c r="AJ178" s="94"/>
      <c r="AK178" s="95"/>
      <c r="AL178" s="95"/>
      <c r="AM178" s="95"/>
      <c r="AN178" s="95"/>
      <c r="AO178" s="95"/>
      <c r="AP178" s="95"/>
      <c r="AQ178" s="95"/>
    </row>
    <row r="179" spans="1:43" s="97" customFormat="1" hidden="1" x14ac:dyDescent="0.2">
      <c r="A179" s="325">
        <v>57</v>
      </c>
      <c r="B179" s="321" t="e">
        <f>IF(#REF!="ALTO",5,IF(#REF!="MEDIO-ALTO",4,IF(#REF!="MEDIO",3,IF(#REF!="MEDIO-BAJO",2,IF(#REF!="BAJO",1,0)))))</f>
        <v>#REF!</v>
      </c>
      <c r="C179" s="92"/>
      <c r="D179" s="91">
        <f t="shared" si="540"/>
        <v>0</v>
      </c>
      <c r="E179" s="307" t="e">
        <f t="shared" si="455"/>
        <v>#DIV/0!</v>
      </c>
      <c r="F179" s="307" t="e">
        <f t="shared" si="456"/>
        <v>#DIV/0!</v>
      </c>
      <c r="G179" s="147"/>
      <c r="H179" s="307" t="e">
        <f t="shared" ref="H179" si="666">IF(C179="No_existen",5*$H$10,I179*$H$10)</f>
        <v>#DIV/0!</v>
      </c>
      <c r="I179" s="307" t="e">
        <f t="shared" si="554"/>
        <v>#DIV/0!</v>
      </c>
      <c r="J179" s="151" t="e">
        <f>IF(K179=$K$662,1,IF(K179=#REF!,2,IF(K179=$K$661,4,IF(C179="No_existen",5,0))))</f>
        <v>#REF!</v>
      </c>
      <c r="K179" s="147"/>
      <c r="L179" s="147"/>
      <c r="M179" s="307" t="e">
        <f t="shared" ref="M179" si="667">IF(C179="No_existen",5*$M$10,N179*$M$10)</f>
        <v>#DIV/0!</v>
      </c>
      <c r="N179" s="307" t="e">
        <f t="shared" si="460"/>
        <v>#DIV/0!</v>
      </c>
      <c r="O179" s="151">
        <f t="shared" si="541"/>
        <v>0</v>
      </c>
      <c r="P179" s="147"/>
      <c r="Q179" s="279"/>
      <c r="R179" s="307" t="e">
        <f t="shared" ref="R179" si="668">IF(C179="No_existen",5*$R$10,S179*$R$10)</f>
        <v>#DIV/0!</v>
      </c>
      <c r="S179" s="307" t="e">
        <f t="shared" ref="S179" si="669">ROUND(AVERAGEIF(T179:T181,"&gt;0"),0)</f>
        <v>#DIV/0!</v>
      </c>
      <c r="T179" s="151">
        <f t="shared" si="542"/>
        <v>0</v>
      </c>
      <c r="U179" s="147"/>
      <c r="V179" s="147"/>
      <c r="W179" s="307" t="e">
        <f t="shared" ref="W179" si="670">IF(C179="No_existen",5*$W$10,X179*$W$10)</f>
        <v>#DIV/0!</v>
      </c>
      <c r="X179" s="307" t="e">
        <f t="shared" ref="X179" si="671">ROUND(AVERAGEIF(Y179:Y181,"&gt;0"),0)</f>
        <v>#DIV/0!</v>
      </c>
      <c r="Y179" s="151">
        <f t="shared" si="5"/>
        <v>0</v>
      </c>
      <c r="Z179" s="147"/>
      <c r="AA179" s="307" t="e">
        <f t="shared" ref="AA179" si="672">ROUND(AVERAGE(E179,I179,N179,S179,X179),0)</f>
        <v>#DIV/0!</v>
      </c>
      <c r="AB179" s="384" t="e">
        <f t="shared" ref="AB179" si="673">IF(AA179&lt;1.5,"FUERTE",IF(AND(AA179&gt;=1.5,AA179&lt;2.5),"ACEPTABLE",IF(AA179&gt;=5,"INEXISTENTE","DÉBIL")))</f>
        <v>#DIV/0!</v>
      </c>
      <c r="AC179" s="306" t="e">
        <f>IF(#REF!=0,0,ROUND((#REF!*AA179),0))</f>
        <v>#REF!</v>
      </c>
      <c r="AD179" s="386" t="e">
        <f t="shared" ref="AD179" si="674">IF(AC179&gt;=36,"GRAVE", IF(AC179&lt;=10, "LEVE", "MODERADO"))</f>
        <v>#REF!</v>
      </c>
      <c r="AE179" s="327"/>
      <c r="AF179" s="327"/>
      <c r="AG179" s="147"/>
      <c r="AH179" s="147"/>
      <c r="AI179" s="93"/>
      <c r="AJ179" s="94"/>
      <c r="AK179" s="95"/>
      <c r="AL179" s="95"/>
      <c r="AM179" s="95"/>
      <c r="AN179" s="95"/>
      <c r="AO179" s="95"/>
      <c r="AP179" s="95"/>
      <c r="AQ179" s="95"/>
    </row>
    <row r="180" spans="1:43" s="97" customFormat="1" hidden="1" x14ac:dyDescent="0.2">
      <c r="A180" s="325"/>
      <c r="B180" s="322"/>
      <c r="C180" s="92"/>
      <c r="D180" s="91">
        <f t="shared" si="540"/>
        <v>0</v>
      </c>
      <c r="E180" s="307"/>
      <c r="F180" s="307"/>
      <c r="G180" s="147"/>
      <c r="H180" s="307"/>
      <c r="I180" s="307"/>
      <c r="J180" s="151" t="e">
        <f>IF(K180=$K$662,1,IF(K180=#REF!,2,IF(K180=$K$661,4,IF(C180="No_existen",5,0))))</f>
        <v>#REF!</v>
      </c>
      <c r="K180" s="147"/>
      <c r="L180" s="147"/>
      <c r="M180" s="307"/>
      <c r="N180" s="307"/>
      <c r="O180" s="151">
        <f t="shared" si="541"/>
        <v>0</v>
      </c>
      <c r="P180" s="147"/>
      <c r="Q180" s="279"/>
      <c r="R180" s="307"/>
      <c r="S180" s="307"/>
      <c r="T180" s="151">
        <f t="shared" si="542"/>
        <v>0</v>
      </c>
      <c r="U180" s="147"/>
      <c r="V180" s="147"/>
      <c r="W180" s="307"/>
      <c r="X180" s="307"/>
      <c r="Y180" s="151">
        <f t="shared" si="5"/>
        <v>0</v>
      </c>
      <c r="Z180" s="147"/>
      <c r="AA180" s="307"/>
      <c r="AB180" s="384"/>
      <c r="AC180" s="306"/>
      <c r="AD180" s="386"/>
      <c r="AE180" s="327"/>
      <c r="AF180" s="327"/>
      <c r="AG180" s="147"/>
      <c r="AH180" s="147"/>
      <c r="AI180" s="93"/>
      <c r="AJ180" s="94"/>
      <c r="AK180" s="95"/>
      <c r="AL180" s="95"/>
      <c r="AM180" s="95"/>
      <c r="AN180" s="95"/>
      <c r="AO180" s="95"/>
      <c r="AP180" s="95"/>
      <c r="AQ180" s="95"/>
    </row>
    <row r="181" spans="1:43" s="97" customFormat="1" hidden="1" x14ac:dyDescent="0.2">
      <c r="A181" s="325"/>
      <c r="B181" s="324"/>
      <c r="C181" s="92"/>
      <c r="D181" s="91">
        <f t="shared" si="540"/>
        <v>0</v>
      </c>
      <c r="E181" s="307"/>
      <c r="F181" s="307"/>
      <c r="G181" s="147"/>
      <c r="H181" s="307"/>
      <c r="I181" s="307"/>
      <c r="J181" s="151" t="e">
        <f>IF(K181=$K$662,1,IF(K181=#REF!,2,IF(K181=$K$661,4,IF(C181="No_existen",5,0))))</f>
        <v>#REF!</v>
      </c>
      <c r="K181" s="147"/>
      <c r="L181" s="147"/>
      <c r="M181" s="307"/>
      <c r="N181" s="307"/>
      <c r="O181" s="151">
        <f t="shared" si="541"/>
        <v>0</v>
      </c>
      <c r="P181" s="147"/>
      <c r="Q181" s="279"/>
      <c r="R181" s="307"/>
      <c r="S181" s="307"/>
      <c r="T181" s="151">
        <f t="shared" si="542"/>
        <v>0</v>
      </c>
      <c r="U181" s="147"/>
      <c r="V181" s="147"/>
      <c r="W181" s="307"/>
      <c r="X181" s="307"/>
      <c r="Y181" s="151">
        <f t="shared" si="5"/>
        <v>0</v>
      </c>
      <c r="Z181" s="147"/>
      <c r="AA181" s="307"/>
      <c r="AB181" s="384"/>
      <c r="AC181" s="306"/>
      <c r="AD181" s="386"/>
      <c r="AE181" s="327"/>
      <c r="AF181" s="327"/>
      <c r="AG181" s="147"/>
      <c r="AH181" s="147"/>
      <c r="AI181" s="93"/>
      <c r="AJ181" s="94"/>
      <c r="AK181" s="95"/>
      <c r="AL181" s="95"/>
      <c r="AM181" s="95"/>
      <c r="AN181" s="95"/>
      <c r="AO181" s="95"/>
      <c r="AP181" s="95"/>
      <c r="AQ181" s="95"/>
    </row>
    <row r="182" spans="1:43" s="97" customFormat="1" hidden="1" x14ac:dyDescent="0.2">
      <c r="A182" s="325">
        <v>58</v>
      </c>
      <c r="B182" s="321" t="e">
        <f>IF(#REF!="ALTO",5,IF(#REF!="MEDIO-ALTO",4,IF(#REF!="MEDIO",3,IF(#REF!="MEDIO-BAJO",2,IF(#REF!="BAJO",1,0)))))</f>
        <v>#REF!</v>
      </c>
      <c r="C182" s="92"/>
      <c r="D182" s="91">
        <f t="shared" si="540"/>
        <v>0</v>
      </c>
      <c r="E182" s="307" t="e">
        <f t="shared" si="468"/>
        <v>#DIV/0!</v>
      </c>
      <c r="F182" s="307" t="e">
        <f t="shared" si="469"/>
        <v>#DIV/0!</v>
      </c>
      <c r="G182" s="147"/>
      <c r="H182" s="307" t="e">
        <f t="shared" ref="H182" si="675">IF(C182="No_existen",5*$H$10,I182*$H$10)</f>
        <v>#DIV/0!</v>
      </c>
      <c r="I182" s="307" t="e">
        <f t="shared" si="564"/>
        <v>#DIV/0!</v>
      </c>
      <c r="J182" s="151" t="e">
        <f>IF(K182=$K$662,1,IF(K182=#REF!,2,IF(K182=$K$661,4,IF(C182="No_existen",5,0))))</f>
        <v>#REF!</v>
      </c>
      <c r="K182" s="147"/>
      <c r="L182" s="147"/>
      <c r="M182" s="307" t="e">
        <f t="shared" ref="M182" si="676">IF(C182="No_existen",5*$M$10,N182*$M$10)</f>
        <v>#DIV/0!</v>
      </c>
      <c r="N182" s="307" t="e">
        <f t="shared" si="473"/>
        <v>#DIV/0!</v>
      </c>
      <c r="O182" s="151">
        <f t="shared" si="541"/>
        <v>0</v>
      </c>
      <c r="P182" s="147"/>
      <c r="Q182" s="279"/>
      <c r="R182" s="307" t="e">
        <f t="shared" ref="R182" si="677">IF(C182="No_existen",5*$R$10,S182*$R$10)</f>
        <v>#DIV/0!</v>
      </c>
      <c r="S182" s="307" t="e">
        <f t="shared" ref="S182" si="678">ROUND(AVERAGEIF(T182:T184,"&gt;0"),0)</f>
        <v>#DIV/0!</v>
      </c>
      <c r="T182" s="151">
        <f t="shared" si="542"/>
        <v>0</v>
      </c>
      <c r="U182" s="147"/>
      <c r="V182" s="147"/>
      <c r="W182" s="307" t="e">
        <f t="shared" ref="W182" si="679">IF(C182="No_existen",5*$W$10,X182*$W$10)</f>
        <v>#DIV/0!</v>
      </c>
      <c r="X182" s="307" t="e">
        <f t="shared" ref="X182" si="680">ROUND(AVERAGEIF(Y182:Y184,"&gt;0"),0)</f>
        <v>#DIV/0!</v>
      </c>
      <c r="Y182" s="151">
        <f t="shared" si="5"/>
        <v>0</v>
      </c>
      <c r="Z182" s="147"/>
      <c r="AA182" s="307" t="e">
        <f t="shared" ref="AA182" si="681">ROUND(AVERAGE(E182,I182,N182,S182,X182),0)</f>
        <v>#DIV/0!</v>
      </c>
      <c r="AB182" s="384" t="e">
        <f t="shared" ref="AB182" si="682">IF(AA182&lt;1.5,"FUERTE",IF(AND(AA182&gt;=1.5,AA182&lt;2.5),"ACEPTABLE",IF(AA182&gt;=5,"INEXISTENTE","DÉBIL")))</f>
        <v>#DIV/0!</v>
      </c>
      <c r="AC182" s="306" t="e">
        <f>IF(#REF!=0,0,ROUND((#REF!*AA182),0))</f>
        <v>#REF!</v>
      </c>
      <c r="AD182" s="386" t="e">
        <f t="shared" ref="AD182" si="683">IF(AC182&gt;=36,"GRAVE", IF(AC182&lt;=10, "LEVE", "MODERADO"))</f>
        <v>#REF!</v>
      </c>
      <c r="AE182" s="327"/>
      <c r="AF182" s="327"/>
      <c r="AG182" s="147"/>
      <c r="AH182" s="147"/>
      <c r="AI182" s="93"/>
      <c r="AJ182" s="94"/>
      <c r="AK182" s="95"/>
      <c r="AL182" s="95"/>
      <c r="AM182" s="95"/>
      <c r="AN182" s="95"/>
      <c r="AO182" s="95"/>
      <c r="AP182" s="95"/>
      <c r="AQ182" s="95"/>
    </row>
    <row r="183" spans="1:43" s="97" customFormat="1" hidden="1" x14ac:dyDescent="0.2">
      <c r="A183" s="325"/>
      <c r="B183" s="322"/>
      <c r="C183" s="92"/>
      <c r="D183" s="91">
        <f t="shared" si="540"/>
        <v>0</v>
      </c>
      <c r="E183" s="307"/>
      <c r="F183" s="307"/>
      <c r="G183" s="147"/>
      <c r="H183" s="307"/>
      <c r="I183" s="307"/>
      <c r="J183" s="151" t="e">
        <f>IF(K183=$K$662,1,IF(K183=#REF!,2,IF(K183=$K$661,4,IF(C183="No_existen",5,0))))</f>
        <v>#REF!</v>
      </c>
      <c r="K183" s="147"/>
      <c r="L183" s="147"/>
      <c r="M183" s="307"/>
      <c r="N183" s="307"/>
      <c r="O183" s="151">
        <f t="shared" si="541"/>
        <v>0</v>
      </c>
      <c r="P183" s="147"/>
      <c r="Q183" s="279"/>
      <c r="R183" s="307"/>
      <c r="S183" s="307"/>
      <c r="T183" s="151">
        <f t="shared" si="542"/>
        <v>0</v>
      </c>
      <c r="U183" s="147"/>
      <c r="V183" s="147"/>
      <c r="W183" s="307"/>
      <c r="X183" s="307"/>
      <c r="Y183" s="151">
        <f t="shared" si="5"/>
        <v>0</v>
      </c>
      <c r="Z183" s="147"/>
      <c r="AA183" s="307"/>
      <c r="AB183" s="384"/>
      <c r="AC183" s="306"/>
      <c r="AD183" s="386"/>
      <c r="AE183" s="327"/>
      <c r="AF183" s="327"/>
      <c r="AG183" s="147"/>
      <c r="AH183" s="147"/>
      <c r="AI183" s="93"/>
      <c r="AJ183" s="94"/>
      <c r="AK183" s="95"/>
      <c r="AL183" s="95"/>
      <c r="AM183" s="95"/>
      <c r="AN183" s="95"/>
      <c r="AO183" s="95"/>
      <c r="AP183" s="95"/>
      <c r="AQ183" s="95"/>
    </row>
    <row r="184" spans="1:43" s="97" customFormat="1" hidden="1" x14ac:dyDescent="0.2">
      <c r="A184" s="325"/>
      <c r="B184" s="324"/>
      <c r="C184" s="92"/>
      <c r="D184" s="91">
        <f t="shared" si="540"/>
        <v>0</v>
      </c>
      <c r="E184" s="307"/>
      <c r="F184" s="307"/>
      <c r="G184" s="147"/>
      <c r="H184" s="307"/>
      <c r="I184" s="307"/>
      <c r="J184" s="151" t="e">
        <f>IF(K184=$K$662,1,IF(K184=#REF!,2,IF(K184=$K$661,4,IF(C184="No_existen",5,0))))</f>
        <v>#REF!</v>
      </c>
      <c r="K184" s="147"/>
      <c r="L184" s="147"/>
      <c r="M184" s="307"/>
      <c r="N184" s="307"/>
      <c r="O184" s="151">
        <f t="shared" si="541"/>
        <v>0</v>
      </c>
      <c r="P184" s="147"/>
      <c r="Q184" s="279"/>
      <c r="R184" s="307"/>
      <c r="S184" s="307"/>
      <c r="T184" s="151">
        <f t="shared" si="542"/>
        <v>0</v>
      </c>
      <c r="U184" s="147"/>
      <c r="V184" s="147"/>
      <c r="W184" s="307"/>
      <c r="X184" s="307"/>
      <c r="Y184" s="151">
        <f t="shared" si="5"/>
        <v>0</v>
      </c>
      <c r="Z184" s="147"/>
      <c r="AA184" s="307"/>
      <c r="AB184" s="384"/>
      <c r="AC184" s="306"/>
      <c r="AD184" s="386"/>
      <c r="AE184" s="327"/>
      <c r="AF184" s="327"/>
      <c r="AG184" s="147"/>
      <c r="AH184" s="147"/>
      <c r="AI184" s="93"/>
      <c r="AJ184" s="94"/>
      <c r="AK184" s="95"/>
      <c r="AL184" s="95"/>
      <c r="AM184" s="95"/>
      <c r="AN184" s="95"/>
      <c r="AO184" s="95"/>
      <c r="AP184" s="95"/>
      <c r="AQ184" s="95"/>
    </row>
    <row r="185" spans="1:43" s="97" customFormat="1" hidden="1" x14ac:dyDescent="0.2">
      <c r="A185" s="325">
        <v>59</v>
      </c>
      <c r="B185" s="321" t="e">
        <f>IF(#REF!="ALTO",5,IF(#REF!="MEDIO-ALTO",4,IF(#REF!="MEDIO",3,IF(#REF!="MEDIO-BAJO",2,IF(#REF!="BAJO",1,0)))))</f>
        <v>#REF!</v>
      </c>
      <c r="C185" s="92"/>
      <c r="D185" s="91">
        <f t="shared" si="540"/>
        <v>0</v>
      </c>
      <c r="E185" s="307" t="e">
        <f t="shared" si="481"/>
        <v>#DIV/0!</v>
      </c>
      <c r="F185" s="307" t="e">
        <f t="shared" si="482"/>
        <v>#DIV/0!</v>
      </c>
      <c r="G185" s="147"/>
      <c r="H185" s="307" t="e">
        <f t="shared" ref="H185" si="684">IF(C185="No_existen",5*$H$10,I185*$H$10)</f>
        <v>#DIV/0!</v>
      </c>
      <c r="I185" s="307" t="e">
        <f t="shared" si="574"/>
        <v>#DIV/0!</v>
      </c>
      <c r="J185" s="151" t="e">
        <f>IF(K185=$K$662,1,IF(K185=#REF!,2,IF(K185=$K$661,4,IF(C185="No_existen",5,0))))</f>
        <v>#REF!</v>
      </c>
      <c r="K185" s="147"/>
      <c r="L185" s="147"/>
      <c r="M185" s="307" t="e">
        <f t="shared" ref="M185" si="685">IF(C185="No_existen",5*$M$10,N185*$M$10)</f>
        <v>#DIV/0!</v>
      </c>
      <c r="N185" s="307" t="e">
        <f t="shared" si="486"/>
        <v>#DIV/0!</v>
      </c>
      <c r="O185" s="151">
        <f t="shared" si="541"/>
        <v>0</v>
      </c>
      <c r="P185" s="147"/>
      <c r="Q185" s="279"/>
      <c r="R185" s="307" t="e">
        <f t="shared" ref="R185" si="686">IF(C185="No_existen",5*$R$10,S185*$R$10)</f>
        <v>#DIV/0!</v>
      </c>
      <c r="S185" s="307" t="e">
        <f t="shared" ref="S185" si="687">ROUND(AVERAGEIF(T185:T187,"&gt;0"),0)</f>
        <v>#DIV/0!</v>
      </c>
      <c r="T185" s="151">
        <f t="shared" si="542"/>
        <v>0</v>
      </c>
      <c r="U185" s="147"/>
      <c r="V185" s="147"/>
      <c r="W185" s="307" t="e">
        <f t="shared" ref="W185" si="688">IF(C185="No_existen",5*$W$10,X185*$W$10)</f>
        <v>#DIV/0!</v>
      </c>
      <c r="X185" s="307" t="e">
        <f t="shared" ref="X185" si="689">ROUND(AVERAGEIF(Y185:Y187,"&gt;0"),0)</f>
        <v>#DIV/0!</v>
      </c>
      <c r="Y185" s="151">
        <f t="shared" si="5"/>
        <v>0</v>
      </c>
      <c r="Z185" s="147"/>
      <c r="AA185" s="307" t="e">
        <f t="shared" ref="AA185" si="690">ROUND(AVERAGE(E185,I185,N185,S185,X185),0)</f>
        <v>#DIV/0!</v>
      </c>
      <c r="AB185" s="384" t="e">
        <f t="shared" ref="AB185" si="691">IF(AA185&lt;1.5,"FUERTE",IF(AND(AA185&gt;=1.5,AA185&lt;2.5),"ACEPTABLE",IF(AA185&gt;=5,"INEXISTENTE","DÉBIL")))</f>
        <v>#DIV/0!</v>
      </c>
      <c r="AC185" s="306" t="e">
        <f>IF(#REF!=0,0,ROUND((#REF!*AA185),0))</f>
        <v>#REF!</v>
      </c>
      <c r="AD185" s="386" t="e">
        <f t="shared" ref="AD185" si="692">IF(AC185&gt;=36,"GRAVE", IF(AC185&lt;=10, "LEVE", "MODERADO"))</f>
        <v>#REF!</v>
      </c>
      <c r="AE185" s="327"/>
      <c r="AF185" s="327"/>
      <c r="AG185" s="147"/>
      <c r="AH185" s="147"/>
      <c r="AI185" s="93"/>
      <c r="AJ185" s="94"/>
      <c r="AK185" s="95"/>
      <c r="AL185" s="95"/>
      <c r="AM185" s="95"/>
      <c r="AN185" s="95"/>
      <c r="AO185" s="95"/>
      <c r="AP185" s="95"/>
      <c r="AQ185" s="95"/>
    </row>
    <row r="186" spans="1:43" s="97" customFormat="1" hidden="1" x14ac:dyDescent="0.2">
      <c r="A186" s="325"/>
      <c r="B186" s="322"/>
      <c r="C186" s="92"/>
      <c r="D186" s="91">
        <f t="shared" si="540"/>
        <v>0</v>
      </c>
      <c r="E186" s="307"/>
      <c r="F186" s="307"/>
      <c r="G186" s="147"/>
      <c r="H186" s="307"/>
      <c r="I186" s="307"/>
      <c r="J186" s="151" t="e">
        <f>IF(K186=$K$662,1,IF(K186=#REF!,2,IF(K186=$K$661,4,IF(C186="No_existen",5,0))))</f>
        <v>#REF!</v>
      </c>
      <c r="K186" s="147"/>
      <c r="L186" s="147"/>
      <c r="M186" s="307"/>
      <c r="N186" s="307"/>
      <c r="O186" s="151">
        <f t="shared" si="541"/>
        <v>0</v>
      </c>
      <c r="P186" s="147"/>
      <c r="Q186" s="279"/>
      <c r="R186" s="307"/>
      <c r="S186" s="307"/>
      <c r="T186" s="151">
        <f t="shared" si="542"/>
        <v>0</v>
      </c>
      <c r="U186" s="147"/>
      <c r="V186" s="147"/>
      <c r="W186" s="307"/>
      <c r="X186" s="307"/>
      <c r="Y186" s="151">
        <f t="shared" si="5"/>
        <v>0</v>
      </c>
      <c r="Z186" s="147"/>
      <c r="AA186" s="307"/>
      <c r="AB186" s="384"/>
      <c r="AC186" s="306"/>
      <c r="AD186" s="386"/>
      <c r="AE186" s="327"/>
      <c r="AF186" s="327"/>
      <c r="AG186" s="147"/>
      <c r="AH186" s="147"/>
      <c r="AI186" s="93"/>
      <c r="AJ186" s="94"/>
      <c r="AK186" s="95"/>
      <c r="AL186" s="95"/>
      <c r="AM186" s="95"/>
      <c r="AN186" s="95"/>
      <c r="AO186" s="95"/>
      <c r="AP186" s="95"/>
      <c r="AQ186" s="95"/>
    </row>
    <row r="187" spans="1:43" s="97" customFormat="1" hidden="1" x14ac:dyDescent="0.2">
      <c r="A187" s="325"/>
      <c r="B187" s="324"/>
      <c r="C187" s="92"/>
      <c r="D187" s="91">
        <f t="shared" si="540"/>
        <v>0</v>
      </c>
      <c r="E187" s="307"/>
      <c r="F187" s="307"/>
      <c r="G187" s="147"/>
      <c r="H187" s="307"/>
      <c r="I187" s="307"/>
      <c r="J187" s="151" t="e">
        <f>IF(K187=$K$662,1,IF(K187=#REF!,2,IF(K187=$K$661,4,IF(C187="No_existen",5,0))))</f>
        <v>#REF!</v>
      </c>
      <c r="K187" s="147"/>
      <c r="L187" s="147"/>
      <c r="M187" s="307"/>
      <c r="N187" s="307"/>
      <c r="O187" s="151">
        <f t="shared" si="541"/>
        <v>0</v>
      </c>
      <c r="P187" s="147"/>
      <c r="Q187" s="279"/>
      <c r="R187" s="307"/>
      <c r="S187" s="307"/>
      <c r="T187" s="151">
        <f t="shared" si="542"/>
        <v>0</v>
      </c>
      <c r="U187" s="147"/>
      <c r="V187" s="147"/>
      <c r="W187" s="307"/>
      <c r="X187" s="307"/>
      <c r="Y187" s="151">
        <f t="shared" si="5"/>
        <v>0</v>
      </c>
      <c r="Z187" s="147"/>
      <c r="AA187" s="307"/>
      <c r="AB187" s="384"/>
      <c r="AC187" s="306"/>
      <c r="AD187" s="386"/>
      <c r="AE187" s="327"/>
      <c r="AF187" s="327"/>
      <c r="AG187" s="147"/>
      <c r="AH187" s="147"/>
      <c r="AI187" s="93"/>
      <c r="AJ187" s="94"/>
      <c r="AK187" s="95"/>
      <c r="AL187" s="95"/>
      <c r="AM187" s="95"/>
      <c r="AN187" s="95"/>
      <c r="AO187" s="95"/>
      <c r="AP187" s="95"/>
      <c r="AQ187" s="95"/>
    </row>
    <row r="188" spans="1:43" s="97" customFormat="1" hidden="1" x14ac:dyDescent="0.2">
      <c r="A188" s="325">
        <v>60</v>
      </c>
      <c r="B188" s="321" t="e">
        <f>IF(#REF!="ALTO",5,IF(#REF!="MEDIO-ALTO",4,IF(#REF!="MEDIO",3,IF(#REF!="MEDIO-BAJO",2,IF(#REF!="BAJO",1,0)))))</f>
        <v>#REF!</v>
      </c>
      <c r="C188" s="92"/>
      <c r="D188" s="91">
        <f t="shared" si="540"/>
        <v>0</v>
      </c>
      <c r="E188" s="307" t="e">
        <f t="shared" si="494"/>
        <v>#DIV/0!</v>
      </c>
      <c r="F188" s="307" t="e">
        <f t="shared" si="495"/>
        <v>#DIV/0!</v>
      </c>
      <c r="G188" s="147"/>
      <c r="H188" s="307" t="e">
        <f t="shared" ref="H188" si="693">IF(C188="No_existen",5*$H$10,I188*$H$10)</f>
        <v>#DIV/0!</v>
      </c>
      <c r="I188" s="307" t="e">
        <f t="shared" si="584"/>
        <v>#DIV/0!</v>
      </c>
      <c r="J188" s="151" t="e">
        <f>IF(K188=$K$662,1,IF(K188=#REF!,2,IF(K188=$K$661,4,IF(C188="No_existen",5,0))))</f>
        <v>#REF!</v>
      </c>
      <c r="K188" s="147"/>
      <c r="L188" s="147"/>
      <c r="M188" s="307" t="e">
        <f t="shared" ref="M188" si="694">IF(C188="No_existen",5*$M$10,N188*$M$10)</f>
        <v>#DIV/0!</v>
      </c>
      <c r="N188" s="307" t="e">
        <f t="shared" si="499"/>
        <v>#DIV/0!</v>
      </c>
      <c r="O188" s="151">
        <f t="shared" si="541"/>
        <v>0</v>
      </c>
      <c r="P188" s="147"/>
      <c r="Q188" s="279"/>
      <c r="R188" s="307" t="e">
        <f t="shared" ref="R188" si="695">IF(C188="No_existen",5*$R$10,S188*$R$10)</f>
        <v>#DIV/0!</v>
      </c>
      <c r="S188" s="307" t="e">
        <f t="shared" ref="S188" si="696">ROUND(AVERAGEIF(T188:T190,"&gt;0"),0)</f>
        <v>#DIV/0!</v>
      </c>
      <c r="T188" s="151">
        <f t="shared" si="542"/>
        <v>0</v>
      </c>
      <c r="U188" s="147"/>
      <c r="V188" s="147"/>
      <c r="W188" s="307" t="e">
        <f t="shared" ref="W188" si="697">IF(C188="No_existen",5*$W$10,X188*$W$10)</f>
        <v>#DIV/0!</v>
      </c>
      <c r="X188" s="307" t="e">
        <f t="shared" ref="X188" si="698">ROUND(AVERAGEIF(Y188:Y190,"&gt;0"),0)</f>
        <v>#DIV/0!</v>
      </c>
      <c r="Y188" s="151">
        <f t="shared" si="5"/>
        <v>0</v>
      </c>
      <c r="Z188" s="147"/>
      <c r="AA188" s="307" t="e">
        <f t="shared" ref="AA188" si="699">ROUND(AVERAGE(E188,I188,N188,S188,X188),0)</f>
        <v>#DIV/0!</v>
      </c>
      <c r="AB188" s="384" t="e">
        <f t="shared" ref="AB188" si="700">IF(AA188&lt;1.5,"FUERTE",IF(AND(AA188&gt;=1.5,AA188&lt;2.5),"ACEPTABLE",IF(AA188&gt;=5,"INEXISTENTE","DÉBIL")))</f>
        <v>#DIV/0!</v>
      </c>
      <c r="AC188" s="306" t="e">
        <f>IF(#REF!=0,0,ROUND((#REF!*AA188),0))</f>
        <v>#REF!</v>
      </c>
      <c r="AD188" s="386" t="e">
        <f t="shared" ref="AD188" si="701">IF(AC188&gt;=36,"GRAVE", IF(AC188&lt;=10, "LEVE", "MODERADO"))</f>
        <v>#REF!</v>
      </c>
      <c r="AE188" s="327"/>
      <c r="AF188" s="327"/>
      <c r="AG188" s="147"/>
      <c r="AH188" s="147"/>
      <c r="AI188" s="93"/>
      <c r="AJ188" s="94"/>
      <c r="AK188" s="95"/>
      <c r="AL188" s="95"/>
      <c r="AM188" s="95"/>
      <c r="AN188" s="95"/>
      <c r="AO188" s="95"/>
      <c r="AP188" s="95"/>
      <c r="AQ188" s="95"/>
    </row>
    <row r="189" spans="1:43" s="97" customFormat="1" hidden="1" x14ac:dyDescent="0.2">
      <c r="A189" s="325"/>
      <c r="B189" s="322"/>
      <c r="C189" s="92"/>
      <c r="D189" s="91">
        <f t="shared" si="540"/>
        <v>0</v>
      </c>
      <c r="E189" s="307"/>
      <c r="F189" s="307"/>
      <c r="G189" s="147"/>
      <c r="H189" s="307"/>
      <c r="I189" s="307"/>
      <c r="J189" s="151" t="e">
        <f>IF(K189=$K$662,1,IF(K189=#REF!,2,IF(K189=$K$661,4,IF(C189="No_existen",5,0))))</f>
        <v>#REF!</v>
      </c>
      <c r="K189" s="147"/>
      <c r="L189" s="147"/>
      <c r="M189" s="307"/>
      <c r="N189" s="307"/>
      <c r="O189" s="151">
        <f t="shared" si="541"/>
        <v>0</v>
      </c>
      <c r="P189" s="147"/>
      <c r="Q189" s="279"/>
      <c r="R189" s="307"/>
      <c r="S189" s="307"/>
      <c r="T189" s="151">
        <f t="shared" si="542"/>
        <v>0</v>
      </c>
      <c r="U189" s="147"/>
      <c r="V189" s="147"/>
      <c r="W189" s="307"/>
      <c r="X189" s="307"/>
      <c r="Y189" s="151">
        <f t="shared" si="5"/>
        <v>0</v>
      </c>
      <c r="Z189" s="147"/>
      <c r="AA189" s="307"/>
      <c r="AB189" s="384"/>
      <c r="AC189" s="306"/>
      <c r="AD189" s="386"/>
      <c r="AE189" s="327"/>
      <c r="AF189" s="327"/>
      <c r="AG189" s="147"/>
      <c r="AH189" s="147"/>
      <c r="AI189" s="93"/>
      <c r="AJ189" s="94"/>
      <c r="AK189" s="95"/>
      <c r="AL189" s="95"/>
      <c r="AM189" s="95"/>
      <c r="AN189" s="95"/>
      <c r="AO189" s="95"/>
      <c r="AP189" s="95"/>
      <c r="AQ189" s="95"/>
    </row>
    <row r="190" spans="1:43" s="97" customFormat="1" hidden="1" x14ac:dyDescent="0.2">
      <c r="A190" s="325"/>
      <c r="B190" s="324"/>
      <c r="C190" s="92"/>
      <c r="D190" s="91">
        <f t="shared" si="540"/>
        <v>0</v>
      </c>
      <c r="E190" s="307"/>
      <c r="F190" s="307"/>
      <c r="G190" s="147"/>
      <c r="H190" s="307"/>
      <c r="I190" s="307"/>
      <c r="J190" s="151" t="e">
        <f>IF(K190=$K$662,1,IF(K190=#REF!,2,IF(K190=$K$661,4,IF(C190="No_existen",5,0))))</f>
        <v>#REF!</v>
      </c>
      <c r="K190" s="147"/>
      <c r="L190" s="147"/>
      <c r="M190" s="307"/>
      <c r="N190" s="307"/>
      <c r="O190" s="151">
        <f t="shared" si="541"/>
        <v>0</v>
      </c>
      <c r="P190" s="147"/>
      <c r="Q190" s="279"/>
      <c r="R190" s="307"/>
      <c r="S190" s="307"/>
      <c r="T190" s="151">
        <f t="shared" si="542"/>
        <v>0</v>
      </c>
      <c r="U190" s="147"/>
      <c r="V190" s="147"/>
      <c r="W190" s="307"/>
      <c r="X190" s="307"/>
      <c r="Y190" s="151">
        <f t="shared" si="5"/>
        <v>0</v>
      </c>
      <c r="Z190" s="147"/>
      <c r="AA190" s="307"/>
      <c r="AB190" s="384"/>
      <c r="AC190" s="306"/>
      <c r="AD190" s="386"/>
      <c r="AE190" s="327"/>
      <c r="AF190" s="327"/>
      <c r="AG190" s="147"/>
      <c r="AH190" s="147"/>
      <c r="AI190" s="93"/>
      <c r="AJ190" s="94"/>
      <c r="AK190" s="95"/>
      <c r="AL190" s="95"/>
      <c r="AM190" s="95"/>
      <c r="AN190" s="95"/>
      <c r="AO190" s="95"/>
      <c r="AP190" s="95"/>
      <c r="AQ190" s="95"/>
    </row>
    <row r="191" spans="1:43" s="97" customFormat="1" hidden="1" x14ac:dyDescent="0.2">
      <c r="A191" s="325">
        <v>61</v>
      </c>
      <c r="B191" s="321" t="e">
        <f>IF(#REF!="ALTO",5,IF(#REF!="MEDIO-ALTO",4,IF(#REF!="MEDIO",3,IF(#REF!="MEDIO-BAJO",2,IF(#REF!="BAJO",1,0)))))</f>
        <v>#REF!</v>
      </c>
      <c r="C191" s="92"/>
      <c r="D191" s="91">
        <f t="shared" si="540"/>
        <v>0</v>
      </c>
      <c r="E191" s="307" t="e">
        <f t="shared" ref="E191" si="702">ROUND(AVERAGEIF(D191:D193,"&gt;0"),0)</f>
        <v>#DIV/0!</v>
      </c>
      <c r="F191" s="307" t="e">
        <f t="shared" ref="F191" si="703">E191*0.6</f>
        <v>#DIV/0!</v>
      </c>
      <c r="G191" s="147"/>
      <c r="H191" s="307" t="e">
        <f t="shared" ref="H191" si="704">IF(C191="No_existen",5*$H$10,I191*$H$10)</f>
        <v>#DIV/0!</v>
      </c>
      <c r="I191" s="307" t="e">
        <f t="shared" ref="I191" si="705">ROUND(AVERAGEIF(J191:J193,"&gt;0"),0)</f>
        <v>#DIV/0!</v>
      </c>
      <c r="J191" s="151" t="e">
        <f>IF(K191=$K$662,1,IF(K191=#REF!,2,IF(K191=$K$661,4,IF(C191="No_existen",5,0))))</f>
        <v>#REF!</v>
      </c>
      <c r="K191" s="147"/>
      <c r="L191" s="147"/>
      <c r="M191" s="307" t="e">
        <f t="shared" ref="M191" si="706">IF(C191="No_existen",5*$M$10,N191*$M$10)</f>
        <v>#DIV/0!</v>
      </c>
      <c r="N191" s="307" t="e">
        <f t="shared" ref="N191" si="707">ROUND(AVERAGEIF(O191:O193,"&gt;0"),0)</f>
        <v>#DIV/0!</v>
      </c>
      <c r="O191" s="151">
        <f t="shared" si="541"/>
        <v>0</v>
      </c>
      <c r="P191" s="147"/>
      <c r="Q191" s="279"/>
      <c r="R191" s="307" t="e">
        <f t="shared" ref="R191" si="708">IF(C191="No_existen",5*$R$10,S191*$R$10)</f>
        <v>#DIV/0!</v>
      </c>
      <c r="S191" s="307" t="e">
        <f t="shared" ref="S191" si="709">ROUND(AVERAGEIF(T191:T193,"&gt;0"),0)</f>
        <v>#DIV/0!</v>
      </c>
      <c r="T191" s="151">
        <f t="shared" si="542"/>
        <v>0</v>
      </c>
      <c r="U191" s="147"/>
      <c r="V191" s="147"/>
      <c r="W191" s="307" t="e">
        <f t="shared" ref="W191" si="710">IF(C191="No_existen",5*$W$10,X191*$W$10)</f>
        <v>#DIV/0!</v>
      </c>
      <c r="X191" s="307" t="e">
        <f t="shared" ref="X191" si="711">ROUND(AVERAGEIF(Y191:Y193,"&gt;0"),0)</f>
        <v>#DIV/0!</v>
      </c>
      <c r="Y191" s="151">
        <f t="shared" si="5"/>
        <v>0</v>
      </c>
      <c r="Z191" s="147"/>
      <c r="AA191" s="307" t="e">
        <f t="shared" ref="AA191" si="712">ROUND(AVERAGE(E191,I191,N191,S191,X191),0)</f>
        <v>#DIV/0!</v>
      </c>
      <c r="AB191" s="384" t="e">
        <f t="shared" ref="AB191" si="713">IF(AA191&lt;1.5,"FUERTE",IF(AND(AA191&gt;=1.5,AA191&lt;2.5),"ACEPTABLE",IF(AA191&gt;=5,"INEXISTENTE","DÉBIL")))</f>
        <v>#DIV/0!</v>
      </c>
      <c r="AC191" s="306" t="e">
        <f>IF(#REF!=0,0,ROUND((#REF!*AA191),0))</f>
        <v>#REF!</v>
      </c>
      <c r="AD191" s="386" t="e">
        <f t="shared" ref="AD191" si="714">IF(AC191&gt;=36,"GRAVE", IF(AC191&lt;=10, "LEVE", "MODERADO"))</f>
        <v>#REF!</v>
      </c>
      <c r="AE191" s="327"/>
      <c r="AF191" s="327"/>
      <c r="AG191" s="147"/>
      <c r="AH191" s="147"/>
      <c r="AI191" s="93"/>
      <c r="AJ191" s="94"/>
      <c r="AK191" s="95"/>
      <c r="AL191" s="95"/>
      <c r="AM191" s="95"/>
      <c r="AN191" s="95"/>
      <c r="AO191" s="95"/>
      <c r="AP191" s="95"/>
      <c r="AQ191" s="95"/>
    </row>
    <row r="192" spans="1:43" s="97" customFormat="1" hidden="1" x14ac:dyDescent="0.2">
      <c r="A192" s="325"/>
      <c r="B192" s="322"/>
      <c r="C192" s="92"/>
      <c r="D192" s="91">
        <f t="shared" si="540"/>
        <v>0</v>
      </c>
      <c r="E192" s="307"/>
      <c r="F192" s="307"/>
      <c r="G192" s="147"/>
      <c r="H192" s="307"/>
      <c r="I192" s="307"/>
      <c r="J192" s="151" t="e">
        <f>IF(K192=$K$662,1,IF(K192=#REF!,2,IF(K192=$K$661,4,IF(C192="No_existen",5,0))))</f>
        <v>#REF!</v>
      </c>
      <c r="K192" s="147"/>
      <c r="L192" s="147"/>
      <c r="M192" s="307"/>
      <c r="N192" s="307"/>
      <c r="O192" s="151">
        <f t="shared" si="541"/>
        <v>0</v>
      </c>
      <c r="P192" s="147"/>
      <c r="Q192" s="279"/>
      <c r="R192" s="307"/>
      <c r="S192" s="307"/>
      <c r="T192" s="151">
        <f t="shared" si="542"/>
        <v>0</v>
      </c>
      <c r="U192" s="147"/>
      <c r="V192" s="147"/>
      <c r="W192" s="307"/>
      <c r="X192" s="307"/>
      <c r="Y192" s="151">
        <f t="shared" si="5"/>
        <v>0</v>
      </c>
      <c r="Z192" s="147"/>
      <c r="AA192" s="307"/>
      <c r="AB192" s="384"/>
      <c r="AC192" s="306"/>
      <c r="AD192" s="386"/>
      <c r="AE192" s="327"/>
      <c r="AF192" s="327"/>
      <c r="AG192" s="147"/>
      <c r="AH192" s="147"/>
      <c r="AI192" s="93"/>
      <c r="AJ192" s="94"/>
      <c r="AK192" s="95"/>
      <c r="AL192" s="95"/>
      <c r="AM192" s="95"/>
      <c r="AN192" s="95"/>
      <c r="AO192" s="95"/>
      <c r="AP192" s="95"/>
      <c r="AQ192" s="95"/>
    </row>
    <row r="193" spans="1:43" s="97" customFormat="1" hidden="1" x14ac:dyDescent="0.2">
      <c r="A193" s="325"/>
      <c r="B193" s="324"/>
      <c r="C193" s="92"/>
      <c r="D193" s="91">
        <f t="shared" si="540"/>
        <v>0</v>
      </c>
      <c r="E193" s="307"/>
      <c r="F193" s="307"/>
      <c r="G193" s="147"/>
      <c r="H193" s="307"/>
      <c r="I193" s="307"/>
      <c r="J193" s="151" t="e">
        <f>IF(K193=$K$662,1,IF(K193=#REF!,2,IF(K193=$K$661,4,IF(C193="No_existen",5,0))))</f>
        <v>#REF!</v>
      </c>
      <c r="K193" s="147"/>
      <c r="L193" s="147"/>
      <c r="M193" s="307"/>
      <c r="N193" s="307"/>
      <c r="O193" s="151">
        <f t="shared" si="541"/>
        <v>0</v>
      </c>
      <c r="P193" s="147"/>
      <c r="Q193" s="279"/>
      <c r="R193" s="307"/>
      <c r="S193" s="307"/>
      <c r="T193" s="151">
        <f t="shared" si="542"/>
        <v>0</v>
      </c>
      <c r="U193" s="147"/>
      <c r="V193" s="147"/>
      <c r="W193" s="307"/>
      <c r="X193" s="307"/>
      <c r="Y193" s="151">
        <f t="shared" si="5"/>
        <v>0</v>
      </c>
      <c r="Z193" s="147"/>
      <c r="AA193" s="307"/>
      <c r="AB193" s="384"/>
      <c r="AC193" s="306"/>
      <c r="AD193" s="386"/>
      <c r="AE193" s="327"/>
      <c r="AF193" s="327"/>
      <c r="AG193" s="147"/>
      <c r="AH193" s="147"/>
      <c r="AI193" s="93"/>
      <c r="AJ193" s="94"/>
      <c r="AK193" s="95"/>
      <c r="AL193" s="95"/>
      <c r="AM193" s="95"/>
      <c r="AN193" s="95"/>
      <c r="AO193" s="95"/>
      <c r="AP193" s="95"/>
      <c r="AQ193" s="95"/>
    </row>
    <row r="194" spans="1:43" s="97" customFormat="1" hidden="1" x14ac:dyDescent="0.2">
      <c r="A194" s="325">
        <v>62</v>
      </c>
      <c r="B194" s="321" t="e">
        <f>IF(#REF!="ALTO",5,IF(#REF!="MEDIO-ALTO",4,IF(#REF!="MEDIO",3,IF(#REF!="MEDIO-BAJO",2,IF(#REF!="BAJO",1,0)))))</f>
        <v>#REF!</v>
      </c>
      <c r="C194" s="92"/>
      <c r="D194" s="91">
        <f t="shared" si="540"/>
        <v>0</v>
      </c>
      <c r="E194" s="307" t="e">
        <f t="shared" ref="E194:E254" si="715">ROUND(AVERAGEIF(D194:D196,"&gt;0"),0)</f>
        <v>#DIV/0!</v>
      </c>
      <c r="F194" s="307" t="e">
        <f t="shared" ref="F194:F254" si="716">E194*0.6</f>
        <v>#DIV/0!</v>
      </c>
      <c r="G194" s="147"/>
      <c r="H194" s="307" t="e">
        <f t="shared" ref="H194" si="717">IF(C194="No_existen",5*$H$10,I194*$H$10)</f>
        <v>#DIV/0!</v>
      </c>
      <c r="I194" s="307" t="e">
        <f t="shared" ref="I194:I230" si="718">ROUND(AVERAGEIF(J194:J196,"&gt;0"),0)</f>
        <v>#DIV/0!</v>
      </c>
      <c r="J194" s="151" t="e">
        <f>IF(K194=$K$662,1,IF(K194=#REF!,2,IF(K194=$K$661,4,IF(C194="No_existen",5,0))))</f>
        <v>#REF!</v>
      </c>
      <c r="K194" s="147"/>
      <c r="L194" s="147"/>
      <c r="M194" s="307" t="e">
        <f t="shared" ref="M194" si="719">IF(C194="No_existen",5*$M$10,N194*$M$10)</f>
        <v>#DIV/0!</v>
      </c>
      <c r="N194" s="307" t="e">
        <f t="shared" ref="N194:N254" si="720">ROUND(AVERAGEIF(O194:O196,"&gt;0"),0)</f>
        <v>#DIV/0!</v>
      </c>
      <c r="O194" s="151">
        <f t="shared" si="541"/>
        <v>0</v>
      </c>
      <c r="P194" s="147"/>
      <c r="Q194" s="279"/>
      <c r="R194" s="307" t="e">
        <f t="shared" ref="R194" si="721">IF(C194="No_existen",5*$R$10,S194*$R$10)</f>
        <v>#DIV/0!</v>
      </c>
      <c r="S194" s="307" t="e">
        <f t="shared" ref="S194" si="722">ROUND(AVERAGEIF(T194:T196,"&gt;0"),0)</f>
        <v>#DIV/0!</v>
      </c>
      <c r="T194" s="151">
        <f t="shared" si="542"/>
        <v>0</v>
      </c>
      <c r="U194" s="147"/>
      <c r="V194" s="147"/>
      <c r="W194" s="307" t="e">
        <f t="shared" ref="W194" si="723">IF(C194="No_existen",5*$W$10,X194*$W$10)</f>
        <v>#DIV/0!</v>
      </c>
      <c r="X194" s="307" t="e">
        <f t="shared" ref="X194" si="724">ROUND(AVERAGEIF(Y194:Y196,"&gt;0"),0)</f>
        <v>#DIV/0!</v>
      </c>
      <c r="Y194" s="151">
        <f t="shared" si="5"/>
        <v>0</v>
      </c>
      <c r="Z194" s="147"/>
      <c r="AA194" s="307" t="e">
        <f t="shared" ref="AA194" si="725">ROUND(AVERAGE(E194,I194,N194,S194,X194),0)</f>
        <v>#DIV/0!</v>
      </c>
      <c r="AB194" s="384" t="e">
        <f t="shared" ref="AB194" si="726">IF(AA194&lt;1.5,"FUERTE",IF(AND(AA194&gt;=1.5,AA194&lt;2.5),"ACEPTABLE",IF(AA194&gt;=5,"INEXISTENTE","DÉBIL")))</f>
        <v>#DIV/0!</v>
      </c>
      <c r="AC194" s="306" t="e">
        <f>IF(#REF!=0,0,ROUND((#REF!*AA194),0))</f>
        <v>#REF!</v>
      </c>
      <c r="AD194" s="386" t="e">
        <f t="shared" ref="AD194" si="727">IF(AC194&gt;=36,"GRAVE", IF(AC194&lt;=10, "LEVE", "MODERADO"))</f>
        <v>#REF!</v>
      </c>
      <c r="AE194" s="327"/>
      <c r="AF194" s="327"/>
      <c r="AG194" s="147"/>
      <c r="AH194" s="147"/>
      <c r="AI194" s="93"/>
      <c r="AJ194" s="94"/>
      <c r="AK194" s="95"/>
      <c r="AL194" s="95"/>
      <c r="AM194" s="95"/>
      <c r="AN194" s="95"/>
      <c r="AO194" s="95"/>
      <c r="AP194" s="95"/>
      <c r="AQ194" s="95"/>
    </row>
    <row r="195" spans="1:43" s="97" customFormat="1" hidden="1" x14ac:dyDescent="0.2">
      <c r="A195" s="325"/>
      <c r="B195" s="322"/>
      <c r="C195" s="92"/>
      <c r="D195" s="91">
        <f t="shared" si="540"/>
        <v>0</v>
      </c>
      <c r="E195" s="307"/>
      <c r="F195" s="307"/>
      <c r="G195" s="147"/>
      <c r="H195" s="307"/>
      <c r="I195" s="307"/>
      <c r="J195" s="151" t="e">
        <f>IF(K195=$K$662,1,IF(K195=#REF!,2,IF(K195=$K$661,4,IF(C195="No_existen",5,0))))</f>
        <v>#REF!</v>
      </c>
      <c r="K195" s="147"/>
      <c r="L195" s="147"/>
      <c r="M195" s="307"/>
      <c r="N195" s="307"/>
      <c r="O195" s="151">
        <f t="shared" si="541"/>
        <v>0</v>
      </c>
      <c r="P195" s="147"/>
      <c r="Q195" s="279"/>
      <c r="R195" s="307"/>
      <c r="S195" s="307"/>
      <c r="T195" s="151">
        <f t="shared" si="542"/>
        <v>0</v>
      </c>
      <c r="U195" s="147"/>
      <c r="V195" s="147"/>
      <c r="W195" s="307"/>
      <c r="X195" s="307"/>
      <c r="Y195" s="151">
        <f t="shared" si="5"/>
        <v>0</v>
      </c>
      <c r="Z195" s="147"/>
      <c r="AA195" s="307"/>
      <c r="AB195" s="384"/>
      <c r="AC195" s="306"/>
      <c r="AD195" s="386"/>
      <c r="AE195" s="327"/>
      <c r="AF195" s="327"/>
      <c r="AG195" s="147"/>
      <c r="AH195" s="147"/>
      <c r="AI195" s="93"/>
      <c r="AJ195" s="94"/>
      <c r="AK195" s="95"/>
      <c r="AL195" s="95"/>
      <c r="AM195" s="95"/>
      <c r="AN195" s="95"/>
      <c r="AO195" s="95"/>
      <c r="AP195" s="95"/>
      <c r="AQ195" s="95"/>
    </row>
    <row r="196" spans="1:43" s="97" customFormat="1" hidden="1" x14ac:dyDescent="0.2">
      <c r="A196" s="325"/>
      <c r="B196" s="324"/>
      <c r="C196" s="92"/>
      <c r="D196" s="91">
        <f t="shared" si="540"/>
        <v>0</v>
      </c>
      <c r="E196" s="307"/>
      <c r="F196" s="307"/>
      <c r="G196" s="147"/>
      <c r="H196" s="307"/>
      <c r="I196" s="307"/>
      <c r="J196" s="151" t="e">
        <f>IF(K196=$K$662,1,IF(K196=#REF!,2,IF(K196=$K$661,4,IF(C196="No_existen",5,0))))</f>
        <v>#REF!</v>
      </c>
      <c r="K196" s="147"/>
      <c r="L196" s="147"/>
      <c r="M196" s="307"/>
      <c r="N196" s="307"/>
      <c r="O196" s="151">
        <f t="shared" si="541"/>
        <v>0</v>
      </c>
      <c r="P196" s="147"/>
      <c r="Q196" s="279"/>
      <c r="R196" s="307"/>
      <c r="S196" s="307"/>
      <c r="T196" s="151">
        <f t="shared" si="542"/>
        <v>0</v>
      </c>
      <c r="U196" s="147"/>
      <c r="V196" s="147"/>
      <c r="W196" s="307"/>
      <c r="X196" s="307"/>
      <c r="Y196" s="151">
        <f t="shared" si="5"/>
        <v>0</v>
      </c>
      <c r="Z196" s="147"/>
      <c r="AA196" s="307"/>
      <c r="AB196" s="384"/>
      <c r="AC196" s="306"/>
      <c r="AD196" s="386"/>
      <c r="AE196" s="327"/>
      <c r="AF196" s="327"/>
      <c r="AG196" s="147"/>
      <c r="AH196" s="147"/>
      <c r="AI196" s="93"/>
      <c r="AJ196" s="94"/>
      <c r="AK196" s="95"/>
      <c r="AL196" s="95"/>
      <c r="AM196" s="95"/>
      <c r="AN196" s="95"/>
      <c r="AO196" s="95"/>
      <c r="AP196" s="95"/>
      <c r="AQ196" s="95"/>
    </row>
    <row r="197" spans="1:43" s="97" customFormat="1" hidden="1" x14ac:dyDescent="0.2">
      <c r="A197" s="325">
        <v>63</v>
      </c>
      <c r="B197" s="321" t="e">
        <f>IF(#REF!="ALTO",5,IF(#REF!="MEDIO-ALTO",4,IF(#REF!="MEDIO",3,IF(#REF!="MEDIO-BAJO",2,IF(#REF!="BAJO",1,0)))))</f>
        <v>#REF!</v>
      </c>
      <c r="C197" s="92"/>
      <c r="D197" s="91">
        <f t="shared" si="540"/>
        <v>0</v>
      </c>
      <c r="E197" s="307" t="e">
        <f t="shared" ref="E197:E257" si="728">ROUND(AVERAGEIF(D197:D199,"&gt;0"),0)</f>
        <v>#DIV/0!</v>
      </c>
      <c r="F197" s="307" t="e">
        <f t="shared" ref="F197:F257" si="729">E197*0.6</f>
        <v>#DIV/0!</v>
      </c>
      <c r="G197" s="147"/>
      <c r="H197" s="307" t="e">
        <f t="shared" ref="H197" si="730">IF(C197="No_existen",5*$H$10,I197*$H$10)</f>
        <v>#DIV/0!</v>
      </c>
      <c r="I197" s="307" t="e">
        <f t="shared" ref="I197:I233" si="731">ROUND(AVERAGEIF(J197:J199,"&gt;0"),0)</f>
        <v>#DIV/0!</v>
      </c>
      <c r="J197" s="151" t="e">
        <f>IF(K197=$K$662,1,IF(K197=#REF!,2,IF(K197=$K$661,4,IF(C197="No_existen",5,0))))</f>
        <v>#REF!</v>
      </c>
      <c r="K197" s="147"/>
      <c r="L197" s="147"/>
      <c r="M197" s="307" t="e">
        <f t="shared" ref="M197" si="732">IF(C197="No_existen",5*$M$10,N197*$M$10)</f>
        <v>#DIV/0!</v>
      </c>
      <c r="N197" s="307" t="e">
        <f t="shared" ref="N197:N257" si="733">ROUND(AVERAGEIF(O197:O199,"&gt;0"),0)</f>
        <v>#DIV/0!</v>
      </c>
      <c r="O197" s="151">
        <f t="shared" si="541"/>
        <v>0</v>
      </c>
      <c r="P197" s="147"/>
      <c r="Q197" s="279"/>
      <c r="R197" s="307" t="e">
        <f t="shared" ref="R197" si="734">IF(C197="No_existen",5*$R$10,S197*$R$10)</f>
        <v>#DIV/0!</v>
      </c>
      <c r="S197" s="307" t="e">
        <f t="shared" ref="S197" si="735">ROUND(AVERAGEIF(T197:T199,"&gt;0"),0)</f>
        <v>#DIV/0!</v>
      </c>
      <c r="T197" s="151">
        <f t="shared" si="542"/>
        <v>0</v>
      </c>
      <c r="U197" s="147"/>
      <c r="V197" s="147"/>
      <c r="W197" s="307" t="e">
        <f t="shared" ref="W197" si="736">IF(C197="No_existen",5*$W$10,X197*$W$10)</f>
        <v>#DIV/0!</v>
      </c>
      <c r="X197" s="307" t="e">
        <f t="shared" ref="X197" si="737">ROUND(AVERAGEIF(Y197:Y199,"&gt;0"),0)</f>
        <v>#DIV/0!</v>
      </c>
      <c r="Y197" s="151">
        <f t="shared" si="5"/>
        <v>0</v>
      </c>
      <c r="Z197" s="147"/>
      <c r="AA197" s="307" t="e">
        <f t="shared" ref="AA197" si="738">ROUND(AVERAGE(E197,I197,N197,S197,X197),0)</f>
        <v>#DIV/0!</v>
      </c>
      <c r="AB197" s="384" t="e">
        <f t="shared" ref="AB197" si="739">IF(AA197&lt;1.5,"FUERTE",IF(AND(AA197&gt;=1.5,AA197&lt;2.5),"ACEPTABLE",IF(AA197&gt;=5,"INEXISTENTE","DÉBIL")))</f>
        <v>#DIV/0!</v>
      </c>
      <c r="AC197" s="306" t="e">
        <f>IF(#REF!=0,0,ROUND((#REF!*AA197),0))</f>
        <v>#REF!</v>
      </c>
      <c r="AD197" s="386" t="e">
        <f t="shared" ref="AD197" si="740">IF(AC197&gt;=36,"GRAVE", IF(AC197&lt;=10, "LEVE", "MODERADO"))</f>
        <v>#REF!</v>
      </c>
      <c r="AE197" s="327"/>
      <c r="AF197" s="327"/>
      <c r="AG197" s="147"/>
      <c r="AH197" s="147"/>
      <c r="AI197" s="93"/>
      <c r="AJ197" s="94"/>
      <c r="AK197" s="95"/>
      <c r="AL197" s="95"/>
      <c r="AM197" s="95"/>
      <c r="AN197" s="95"/>
      <c r="AO197" s="95"/>
      <c r="AP197" s="95"/>
      <c r="AQ197" s="95"/>
    </row>
    <row r="198" spans="1:43" s="97" customFormat="1" hidden="1" x14ac:dyDescent="0.2">
      <c r="A198" s="325"/>
      <c r="B198" s="322"/>
      <c r="C198" s="92"/>
      <c r="D198" s="91">
        <f t="shared" si="540"/>
        <v>0</v>
      </c>
      <c r="E198" s="307"/>
      <c r="F198" s="307"/>
      <c r="G198" s="147"/>
      <c r="H198" s="307"/>
      <c r="I198" s="307"/>
      <c r="J198" s="151" t="e">
        <f>IF(K198=$K$662,1,IF(K198=#REF!,2,IF(K198=$K$661,4,IF(C198="No_existen",5,0))))</f>
        <v>#REF!</v>
      </c>
      <c r="K198" s="147"/>
      <c r="L198" s="147"/>
      <c r="M198" s="307"/>
      <c r="N198" s="307"/>
      <c r="O198" s="151">
        <f t="shared" si="541"/>
        <v>0</v>
      </c>
      <c r="P198" s="147"/>
      <c r="Q198" s="279"/>
      <c r="R198" s="307"/>
      <c r="S198" s="307"/>
      <c r="T198" s="151">
        <f t="shared" si="542"/>
        <v>0</v>
      </c>
      <c r="U198" s="147"/>
      <c r="V198" s="147"/>
      <c r="W198" s="307"/>
      <c r="X198" s="307"/>
      <c r="Y198" s="151">
        <f t="shared" si="5"/>
        <v>0</v>
      </c>
      <c r="Z198" s="147"/>
      <c r="AA198" s="307"/>
      <c r="AB198" s="384"/>
      <c r="AC198" s="306"/>
      <c r="AD198" s="386"/>
      <c r="AE198" s="327"/>
      <c r="AF198" s="327"/>
      <c r="AG198" s="147"/>
      <c r="AH198" s="147"/>
      <c r="AI198" s="93"/>
      <c r="AJ198" s="94"/>
      <c r="AK198" s="95"/>
      <c r="AL198" s="95"/>
      <c r="AM198" s="95"/>
      <c r="AN198" s="95"/>
      <c r="AO198" s="95"/>
      <c r="AP198" s="95"/>
      <c r="AQ198" s="95"/>
    </row>
    <row r="199" spans="1:43" s="97" customFormat="1" hidden="1" x14ac:dyDescent="0.2">
      <c r="A199" s="325"/>
      <c r="B199" s="324"/>
      <c r="C199" s="92"/>
      <c r="D199" s="91">
        <f t="shared" si="540"/>
        <v>0</v>
      </c>
      <c r="E199" s="307"/>
      <c r="F199" s="307"/>
      <c r="G199" s="147"/>
      <c r="H199" s="307"/>
      <c r="I199" s="307"/>
      <c r="J199" s="151" t="e">
        <f>IF(K199=$K$662,1,IF(K199=#REF!,2,IF(K199=$K$661,4,IF(C199="No_existen",5,0))))</f>
        <v>#REF!</v>
      </c>
      <c r="K199" s="147"/>
      <c r="L199" s="147"/>
      <c r="M199" s="307"/>
      <c r="N199" s="307"/>
      <c r="O199" s="151">
        <f t="shared" si="541"/>
        <v>0</v>
      </c>
      <c r="P199" s="147"/>
      <c r="Q199" s="279"/>
      <c r="R199" s="307"/>
      <c r="S199" s="307"/>
      <c r="T199" s="151">
        <f t="shared" si="542"/>
        <v>0</v>
      </c>
      <c r="U199" s="147"/>
      <c r="V199" s="147"/>
      <c r="W199" s="307"/>
      <c r="X199" s="307"/>
      <c r="Y199" s="151">
        <f t="shared" si="5"/>
        <v>0</v>
      </c>
      <c r="Z199" s="147"/>
      <c r="AA199" s="307"/>
      <c r="AB199" s="384"/>
      <c r="AC199" s="306"/>
      <c r="AD199" s="386"/>
      <c r="AE199" s="327"/>
      <c r="AF199" s="327"/>
      <c r="AG199" s="147"/>
      <c r="AH199" s="147"/>
      <c r="AI199" s="93"/>
      <c r="AJ199" s="94"/>
      <c r="AK199" s="95"/>
      <c r="AL199" s="95"/>
      <c r="AM199" s="95"/>
      <c r="AN199" s="95"/>
      <c r="AO199" s="95"/>
      <c r="AP199" s="95"/>
      <c r="AQ199" s="95"/>
    </row>
    <row r="200" spans="1:43" s="97" customFormat="1" hidden="1" x14ac:dyDescent="0.2">
      <c r="A200" s="325">
        <v>64</v>
      </c>
      <c r="B200" s="321" t="e">
        <f>IF(#REF!="ALTO",5,IF(#REF!="MEDIO-ALTO",4,IF(#REF!="MEDIO",3,IF(#REF!="MEDIO-BAJO",2,IF(#REF!="BAJO",1,0)))))</f>
        <v>#REF!</v>
      </c>
      <c r="C200" s="92"/>
      <c r="D200" s="91">
        <f t="shared" si="540"/>
        <v>0</v>
      </c>
      <c r="E200" s="307" t="e">
        <f t="shared" ref="E200:E260" si="741">ROUND(AVERAGEIF(D200:D202,"&gt;0"),0)</f>
        <v>#DIV/0!</v>
      </c>
      <c r="F200" s="307" t="e">
        <f t="shared" ref="F200:F260" si="742">E200*0.6</f>
        <v>#DIV/0!</v>
      </c>
      <c r="G200" s="147"/>
      <c r="H200" s="307" t="e">
        <f t="shared" ref="H200" si="743">IF(C200="No_existen",5*$H$10,I200*$H$10)</f>
        <v>#DIV/0!</v>
      </c>
      <c r="I200" s="307" t="e">
        <f t="shared" ref="I200:I236" si="744">ROUND(AVERAGEIF(J200:J202,"&gt;0"),0)</f>
        <v>#DIV/0!</v>
      </c>
      <c r="J200" s="151" t="e">
        <f>IF(K200=$K$662,1,IF(K200=#REF!,2,IF(K200=$K$661,4,IF(C200="No_existen",5,0))))</f>
        <v>#REF!</v>
      </c>
      <c r="K200" s="147"/>
      <c r="L200" s="147"/>
      <c r="M200" s="307" t="e">
        <f t="shared" ref="M200" si="745">IF(C200="No_existen",5*$M$10,N200*$M$10)</f>
        <v>#DIV/0!</v>
      </c>
      <c r="N200" s="307" t="e">
        <f t="shared" ref="N200:N260" si="746">ROUND(AVERAGEIF(O200:O202,"&gt;0"),0)</f>
        <v>#DIV/0!</v>
      </c>
      <c r="O200" s="151">
        <f t="shared" si="541"/>
        <v>0</v>
      </c>
      <c r="P200" s="147"/>
      <c r="Q200" s="279"/>
      <c r="R200" s="307" t="e">
        <f t="shared" ref="R200" si="747">IF(C200="No_existen",5*$R$10,S200*$R$10)</f>
        <v>#DIV/0!</v>
      </c>
      <c r="S200" s="307" t="e">
        <f t="shared" ref="S200" si="748">ROUND(AVERAGEIF(T200:T202,"&gt;0"),0)</f>
        <v>#DIV/0!</v>
      </c>
      <c r="T200" s="151">
        <f t="shared" si="542"/>
        <v>0</v>
      </c>
      <c r="U200" s="147"/>
      <c r="V200" s="147"/>
      <c r="W200" s="307" t="e">
        <f t="shared" ref="W200" si="749">IF(C200="No_existen",5*$W$10,X200*$W$10)</f>
        <v>#DIV/0!</v>
      </c>
      <c r="X200" s="307" t="e">
        <f t="shared" ref="X200" si="750">ROUND(AVERAGEIF(Y200:Y202,"&gt;0"),0)</f>
        <v>#DIV/0!</v>
      </c>
      <c r="Y200" s="151">
        <f t="shared" si="5"/>
        <v>0</v>
      </c>
      <c r="Z200" s="147"/>
      <c r="AA200" s="307" t="e">
        <f t="shared" ref="AA200" si="751">ROUND(AVERAGE(E200,I200,N200,S200,X200),0)</f>
        <v>#DIV/0!</v>
      </c>
      <c r="AB200" s="384" t="e">
        <f t="shared" ref="AB200" si="752">IF(AA200&lt;1.5,"FUERTE",IF(AND(AA200&gt;=1.5,AA200&lt;2.5),"ACEPTABLE",IF(AA200&gt;=5,"INEXISTENTE","DÉBIL")))</f>
        <v>#DIV/0!</v>
      </c>
      <c r="AC200" s="306" t="e">
        <f>IF(#REF!=0,0,ROUND((#REF!*AA200),0))</f>
        <v>#REF!</v>
      </c>
      <c r="AD200" s="386" t="e">
        <f t="shared" ref="AD200" si="753">IF(AC200&gt;=36,"GRAVE", IF(AC200&lt;=10, "LEVE", "MODERADO"))</f>
        <v>#REF!</v>
      </c>
      <c r="AE200" s="327"/>
      <c r="AF200" s="327"/>
      <c r="AG200" s="147"/>
      <c r="AH200" s="147"/>
      <c r="AI200" s="93"/>
      <c r="AJ200" s="94"/>
      <c r="AK200" s="95"/>
      <c r="AL200" s="95"/>
      <c r="AM200" s="95"/>
      <c r="AN200" s="95"/>
      <c r="AO200" s="95"/>
      <c r="AP200" s="95"/>
      <c r="AQ200" s="95"/>
    </row>
    <row r="201" spans="1:43" s="97" customFormat="1" hidden="1" x14ac:dyDescent="0.2">
      <c r="A201" s="325"/>
      <c r="B201" s="322"/>
      <c r="C201" s="92"/>
      <c r="D201" s="91">
        <f t="shared" si="540"/>
        <v>0</v>
      </c>
      <c r="E201" s="307"/>
      <c r="F201" s="307"/>
      <c r="G201" s="147"/>
      <c r="H201" s="307"/>
      <c r="I201" s="307"/>
      <c r="J201" s="151" t="e">
        <f>IF(K201=$K$662,1,IF(K201=#REF!,2,IF(K201=$K$661,4,IF(C201="No_existen",5,0))))</f>
        <v>#REF!</v>
      </c>
      <c r="K201" s="147"/>
      <c r="L201" s="147"/>
      <c r="M201" s="307"/>
      <c r="N201" s="307"/>
      <c r="O201" s="151">
        <f t="shared" si="541"/>
        <v>0</v>
      </c>
      <c r="P201" s="147"/>
      <c r="Q201" s="279"/>
      <c r="R201" s="307"/>
      <c r="S201" s="307"/>
      <c r="T201" s="151">
        <f t="shared" si="542"/>
        <v>0</v>
      </c>
      <c r="U201" s="147"/>
      <c r="V201" s="147"/>
      <c r="W201" s="307"/>
      <c r="X201" s="307"/>
      <c r="Y201" s="151">
        <f t="shared" si="5"/>
        <v>0</v>
      </c>
      <c r="Z201" s="147"/>
      <c r="AA201" s="307"/>
      <c r="AB201" s="384"/>
      <c r="AC201" s="306"/>
      <c r="AD201" s="386"/>
      <c r="AE201" s="327"/>
      <c r="AF201" s="327"/>
      <c r="AG201" s="147"/>
      <c r="AH201" s="147"/>
      <c r="AI201" s="93"/>
      <c r="AJ201" s="94"/>
      <c r="AK201" s="95"/>
      <c r="AL201" s="95"/>
      <c r="AM201" s="95"/>
      <c r="AN201" s="95"/>
      <c r="AO201" s="95"/>
      <c r="AP201" s="95"/>
      <c r="AQ201" s="95"/>
    </row>
    <row r="202" spans="1:43" s="97" customFormat="1" hidden="1" x14ac:dyDescent="0.2">
      <c r="A202" s="325"/>
      <c r="B202" s="324"/>
      <c r="C202" s="92"/>
      <c r="D202" s="91">
        <f t="shared" si="540"/>
        <v>0</v>
      </c>
      <c r="E202" s="307"/>
      <c r="F202" s="307"/>
      <c r="G202" s="147"/>
      <c r="H202" s="307"/>
      <c r="I202" s="307"/>
      <c r="J202" s="151" t="e">
        <f>IF(K202=$K$662,1,IF(K202=#REF!,2,IF(K202=$K$661,4,IF(C202="No_existen",5,0))))</f>
        <v>#REF!</v>
      </c>
      <c r="K202" s="147"/>
      <c r="L202" s="147"/>
      <c r="M202" s="307"/>
      <c r="N202" s="307"/>
      <c r="O202" s="151">
        <f t="shared" si="541"/>
        <v>0</v>
      </c>
      <c r="P202" s="147"/>
      <c r="Q202" s="279"/>
      <c r="R202" s="307"/>
      <c r="S202" s="307"/>
      <c r="T202" s="151">
        <f t="shared" si="542"/>
        <v>0</v>
      </c>
      <c r="U202" s="147"/>
      <c r="V202" s="147"/>
      <c r="W202" s="307"/>
      <c r="X202" s="307"/>
      <c r="Y202" s="151">
        <f t="shared" si="5"/>
        <v>0</v>
      </c>
      <c r="Z202" s="147"/>
      <c r="AA202" s="307"/>
      <c r="AB202" s="384"/>
      <c r="AC202" s="306"/>
      <c r="AD202" s="386"/>
      <c r="AE202" s="327"/>
      <c r="AF202" s="327"/>
      <c r="AG202" s="147"/>
      <c r="AH202" s="147"/>
      <c r="AI202" s="93"/>
      <c r="AJ202" s="94"/>
      <c r="AK202" s="95"/>
      <c r="AL202" s="95"/>
      <c r="AM202" s="95"/>
      <c r="AN202" s="95"/>
      <c r="AO202" s="95"/>
      <c r="AP202" s="95"/>
      <c r="AQ202" s="95"/>
    </row>
    <row r="203" spans="1:43" s="97" customFormat="1" hidden="1" x14ac:dyDescent="0.2">
      <c r="A203" s="325">
        <v>65</v>
      </c>
      <c r="B203" s="321" t="e">
        <f>IF(#REF!="ALTO",5,IF(#REF!="MEDIO-ALTO",4,IF(#REF!="MEDIO",3,IF(#REF!="MEDIO-BAJO",2,IF(#REF!="BAJO",1,0)))))</f>
        <v>#REF!</v>
      </c>
      <c r="C203" s="92"/>
      <c r="D203" s="91">
        <f t="shared" ref="D203:D266" si="754">IF(C203=$C$665,1,IF(C203=$C$661,5,IF(C203=$C$662,4,IF(C203=$C$663,3,IF(C203=$C$664,2,0)))))</f>
        <v>0</v>
      </c>
      <c r="E203" s="307" t="e">
        <f t="shared" ref="E203:E263" si="755">ROUND(AVERAGEIF(D203:D205,"&gt;0"),0)</f>
        <v>#DIV/0!</v>
      </c>
      <c r="F203" s="307" t="e">
        <f t="shared" ref="F203:F263" si="756">E203*0.6</f>
        <v>#DIV/0!</v>
      </c>
      <c r="G203" s="147"/>
      <c r="H203" s="307" t="e">
        <f t="shared" ref="H203" si="757">IF(C203="No_existen",5*$H$10,I203*$H$10)</f>
        <v>#DIV/0!</v>
      </c>
      <c r="I203" s="307" t="e">
        <f t="shared" ref="I203:I239" si="758">ROUND(AVERAGEIF(J203:J205,"&gt;0"),0)</f>
        <v>#DIV/0!</v>
      </c>
      <c r="J203" s="151" t="e">
        <f>IF(K203=$K$662,1,IF(K203=#REF!,2,IF(K203=$K$661,4,IF(C203="No_existen",5,0))))</f>
        <v>#REF!</v>
      </c>
      <c r="K203" s="147"/>
      <c r="L203" s="147"/>
      <c r="M203" s="307" t="e">
        <f t="shared" ref="M203" si="759">IF(C203="No_existen",5*$M$10,N203*$M$10)</f>
        <v>#DIV/0!</v>
      </c>
      <c r="N203" s="307" t="e">
        <f t="shared" ref="N203:N263" si="760">ROUND(AVERAGEIF(O203:O205,"&gt;0"),0)</f>
        <v>#DIV/0!</v>
      </c>
      <c r="O203" s="151">
        <f t="shared" ref="O203:O266" si="761">IF(P203=$U$662,1,IF(P203=$U$661,4,IF(C203="No_existen",5,0)))</f>
        <v>0</v>
      </c>
      <c r="P203" s="147"/>
      <c r="Q203" s="279"/>
      <c r="R203" s="307" t="e">
        <f t="shared" ref="R203" si="762">IF(C203="No_existen",5*$R$10,S203*$R$10)</f>
        <v>#DIV/0!</v>
      </c>
      <c r="S203" s="307" t="e">
        <f t="shared" ref="S203" si="763">ROUND(AVERAGEIF(T203:T205,"&gt;0"),0)</f>
        <v>#DIV/0!</v>
      </c>
      <c r="T203" s="151">
        <f t="shared" ref="T203:T266" si="764">IF(U203=$Z$661,1,IF(U203=$Z$662,4,IF(C203="No_existen",5,0)))</f>
        <v>0</v>
      </c>
      <c r="U203" s="147"/>
      <c r="V203" s="147"/>
      <c r="W203" s="307" t="e">
        <f t="shared" ref="W203" si="765">IF(C203="No_existen",5*$W$10,X203*$W$10)</f>
        <v>#DIV/0!</v>
      </c>
      <c r="X203" s="307" t="e">
        <f t="shared" ref="X203" si="766">ROUND(AVERAGEIF(Y203:Y205,"&gt;0"),0)</f>
        <v>#DIV/0!</v>
      </c>
      <c r="Y203" s="151">
        <f t="shared" si="5"/>
        <v>0</v>
      </c>
      <c r="Z203" s="147"/>
      <c r="AA203" s="307" t="e">
        <f t="shared" ref="AA203" si="767">ROUND(AVERAGE(E203,I203,N203,S203,X203),0)</f>
        <v>#DIV/0!</v>
      </c>
      <c r="AB203" s="384" t="e">
        <f t="shared" ref="AB203" si="768">IF(AA203&lt;1.5,"FUERTE",IF(AND(AA203&gt;=1.5,AA203&lt;2.5),"ACEPTABLE",IF(AA203&gt;=5,"INEXISTENTE","DÉBIL")))</f>
        <v>#DIV/0!</v>
      </c>
      <c r="AC203" s="306" t="e">
        <f>IF(#REF!=0,0,ROUND((#REF!*AA203),0))</f>
        <v>#REF!</v>
      </c>
      <c r="AD203" s="386" t="e">
        <f t="shared" ref="AD203" si="769">IF(AC203&gt;=36,"GRAVE", IF(AC203&lt;=10, "LEVE", "MODERADO"))</f>
        <v>#REF!</v>
      </c>
      <c r="AE203" s="327"/>
      <c r="AF203" s="327"/>
      <c r="AG203" s="147"/>
      <c r="AH203" s="147"/>
      <c r="AI203" s="93"/>
      <c r="AJ203" s="94"/>
      <c r="AK203" s="95"/>
      <c r="AL203" s="95"/>
      <c r="AM203" s="95"/>
      <c r="AN203" s="95"/>
      <c r="AO203" s="95"/>
      <c r="AP203" s="95"/>
      <c r="AQ203" s="95"/>
    </row>
    <row r="204" spans="1:43" s="97" customFormat="1" hidden="1" x14ac:dyDescent="0.2">
      <c r="A204" s="325"/>
      <c r="B204" s="322"/>
      <c r="C204" s="92"/>
      <c r="D204" s="91">
        <f t="shared" si="754"/>
        <v>0</v>
      </c>
      <c r="E204" s="307"/>
      <c r="F204" s="307"/>
      <c r="G204" s="147"/>
      <c r="H204" s="307"/>
      <c r="I204" s="307"/>
      <c r="J204" s="151" t="e">
        <f>IF(K204=$K$662,1,IF(K204=#REF!,2,IF(K204=$K$661,4,IF(C204="No_existen",5,0))))</f>
        <v>#REF!</v>
      </c>
      <c r="K204" s="147"/>
      <c r="L204" s="147"/>
      <c r="M204" s="307"/>
      <c r="N204" s="307"/>
      <c r="O204" s="151">
        <f t="shared" si="761"/>
        <v>0</v>
      </c>
      <c r="P204" s="147"/>
      <c r="Q204" s="279"/>
      <c r="R204" s="307"/>
      <c r="S204" s="307"/>
      <c r="T204" s="151">
        <f t="shared" si="764"/>
        <v>0</v>
      </c>
      <c r="U204" s="147"/>
      <c r="V204" s="147"/>
      <c r="W204" s="307"/>
      <c r="X204" s="307"/>
      <c r="Y204" s="151">
        <f t="shared" ref="Y204:Y267" si="770">IF(Z204="Preventivo",1,IF(Z204="Detectivo",4, IF(C204="No_existen",5,0)))</f>
        <v>0</v>
      </c>
      <c r="Z204" s="147"/>
      <c r="AA204" s="307"/>
      <c r="AB204" s="384"/>
      <c r="AC204" s="306"/>
      <c r="AD204" s="386"/>
      <c r="AE204" s="327"/>
      <c r="AF204" s="327"/>
      <c r="AG204" s="147"/>
      <c r="AH204" s="147"/>
      <c r="AI204" s="93"/>
      <c r="AJ204" s="94"/>
      <c r="AK204" s="95"/>
      <c r="AL204" s="95"/>
      <c r="AM204" s="95"/>
      <c r="AN204" s="95"/>
      <c r="AO204" s="95"/>
      <c r="AP204" s="95"/>
      <c r="AQ204" s="95"/>
    </row>
    <row r="205" spans="1:43" s="97" customFormat="1" hidden="1" x14ac:dyDescent="0.2">
      <c r="A205" s="325"/>
      <c r="B205" s="324"/>
      <c r="C205" s="92"/>
      <c r="D205" s="91">
        <f t="shared" si="754"/>
        <v>0</v>
      </c>
      <c r="E205" s="307"/>
      <c r="F205" s="307"/>
      <c r="G205" s="147"/>
      <c r="H205" s="307"/>
      <c r="I205" s="307"/>
      <c r="J205" s="151" t="e">
        <f>IF(K205=$K$662,1,IF(K205=#REF!,2,IF(K205=$K$661,4,IF(C205="No_existen",5,0))))</f>
        <v>#REF!</v>
      </c>
      <c r="K205" s="147"/>
      <c r="L205" s="147"/>
      <c r="M205" s="307"/>
      <c r="N205" s="307"/>
      <c r="O205" s="151">
        <f t="shared" si="761"/>
        <v>0</v>
      </c>
      <c r="P205" s="147"/>
      <c r="Q205" s="279"/>
      <c r="R205" s="307"/>
      <c r="S205" s="307"/>
      <c r="T205" s="151">
        <f t="shared" si="764"/>
        <v>0</v>
      </c>
      <c r="U205" s="147"/>
      <c r="V205" s="147"/>
      <c r="W205" s="307"/>
      <c r="X205" s="307"/>
      <c r="Y205" s="151">
        <f t="shared" si="770"/>
        <v>0</v>
      </c>
      <c r="Z205" s="147"/>
      <c r="AA205" s="307"/>
      <c r="AB205" s="384"/>
      <c r="AC205" s="306"/>
      <c r="AD205" s="386"/>
      <c r="AE205" s="327"/>
      <c r="AF205" s="327"/>
      <c r="AG205" s="147"/>
      <c r="AH205" s="147"/>
      <c r="AI205" s="93"/>
      <c r="AJ205" s="94"/>
      <c r="AK205" s="95"/>
      <c r="AL205" s="95"/>
      <c r="AM205" s="95"/>
      <c r="AN205" s="95"/>
      <c r="AO205" s="95"/>
      <c r="AP205" s="95"/>
      <c r="AQ205" s="95"/>
    </row>
    <row r="206" spans="1:43" s="97" customFormat="1" hidden="1" x14ac:dyDescent="0.2">
      <c r="A206" s="325">
        <v>66</v>
      </c>
      <c r="B206" s="321" t="e">
        <f>IF(#REF!="ALTO",5,IF(#REF!="MEDIO-ALTO",4,IF(#REF!="MEDIO",3,IF(#REF!="MEDIO-BAJO",2,IF(#REF!="BAJO",1,0)))))</f>
        <v>#REF!</v>
      </c>
      <c r="C206" s="92"/>
      <c r="D206" s="91">
        <f t="shared" si="754"/>
        <v>0</v>
      </c>
      <c r="E206" s="307" t="e">
        <f t="shared" ref="E206:E266" si="771">ROUND(AVERAGEIF(D206:D208,"&gt;0"),0)</f>
        <v>#DIV/0!</v>
      </c>
      <c r="F206" s="307" t="e">
        <f t="shared" ref="F206:F266" si="772">E206*0.6</f>
        <v>#DIV/0!</v>
      </c>
      <c r="G206" s="147"/>
      <c r="H206" s="307" t="e">
        <f t="shared" ref="H206" si="773">IF(C206="No_existen",5*$H$10,I206*$H$10)</f>
        <v>#DIV/0!</v>
      </c>
      <c r="I206" s="307" t="e">
        <f t="shared" ref="I206:I242" si="774">ROUND(AVERAGEIF(J206:J208,"&gt;0"),0)</f>
        <v>#DIV/0!</v>
      </c>
      <c r="J206" s="151" t="e">
        <f>IF(K206=$K$662,1,IF(K206=#REF!,2,IF(K206=$K$661,4,IF(C206="No_existen",5,0))))</f>
        <v>#REF!</v>
      </c>
      <c r="K206" s="147"/>
      <c r="L206" s="147"/>
      <c r="M206" s="307" t="e">
        <f t="shared" ref="M206" si="775">IF(C206="No_existen",5*$M$10,N206*$M$10)</f>
        <v>#DIV/0!</v>
      </c>
      <c r="N206" s="307" t="e">
        <f t="shared" ref="N206:N266" si="776">ROUND(AVERAGEIF(O206:O208,"&gt;0"),0)</f>
        <v>#DIV/0!</v>
      </c>
      <c r="O206" s="151">
        <f t="shared" si="761"/>
        <v>0</v>
      </c>
      <c r="P206" s="147"/>
      <c r="Q206" s="279"/>
      <c r="R206" s="307" t="e">
        <f t="shared" ref="R206" si="777">IF(C206="No_existen",5*$R$10,S206*$R$10)</f>
        <v>#DIV/0!</v>
      </c>
      <c r="S206" s="307" t="e">
        <f t="shared" ref="S206" si="778">ROUND(AVERAGEIF(T206:T208,"&gt;0"),0)</f>
        <v>#DIV/0!</v>
      </c>
      <c r="T206" s="151">
        <f t="shared" si="764"/>
        <v>0</v>
      </c>
      <c r="U206" s="147"/>
      <c r="V206" s="147"/>
      <c r="W206" s="307" t="e">
        <f t="shared" ref="W206" si="779">IF(C206="No_existen",5*$W$10,X206*$W$10)</f>
        <v>#DIV/0!</v>
      </c>
      <c r="X206" s="307" t="e">
        <f t="shared" ref="X206" si="780">ROUND(AVERAGEIF(Y206:Y208,"&gt;0"),0)</f>
        <v>#DIV/0!</v>
      </c>
      <c r="Y206" s="151">
        <f t="shared" si="770"/>
        <v>0</v>
      </c>
      <c r="Z206" s="147"/>
      <c r="AA206" s="307" t="e">
        <f t="shared" ref="AA206" si="781">ROUND(AVERAGE(E206,I206,N206,S206,X206),0)</f>
        <v>#DIV/0!</v>
      </c>
      <c r="AB206" s="384" t="e">
        <f t="shared" ref="AB206" si="782">IF(AA206&lt;1.5,"FUERTE",IF(AND(AA206&gt;=1.5,AA206&lt;2.5),"ACEPTABLE",IF(AA206&gt;=5,"INEXISTENTE","DÉBIL")))</f>
        <v>#DIV/0!</v>
      </c>
      <c r="AC206" s="306" t="e">
        <f>IF(#REF!=0,0,ROUND((#REF!*AA206),0))</f>
        <v>#REF!</v>
      </c>
      <c r="AD206" s="386" t="e">
        <f t="shared" ref="AD206" si="783">IF(AC206&gt;=36,"GRAVE", IF(AC206&lt;=10, "LEVE", "MODERADO"))</f>
        <v>#REF!</v>
      </c>
      <c r="AE206" s="327"/>
      <c r="AF206" s="327"/>
      <c r="AG206" s="147"/>
      <c r="AH206" s="147"/>
      <c r="AI206" s="93"/>
      <c r="AJ206" s="94"/>
      <c r="AK206" s="95"/>
      <c r="AL206" s="95"/>
      <c r="AM206" s="95"/>
      <c r="AN206" s="95"/>
      <c r="AO206" s="95"/>
      <c r="AP206" s="95"/>
      <c r="AQ206" s="95"/>
    </row>
    <row r="207" spans="1:43" s="97" customFormat="1" hidden="1" x14ac:dyDescent="0.2">
      <c r="A207" s="325"/>
      <c r="B207" s="322"/>
      <c r="C207" s="92"/>
      <c r="D207" s="91">
        <f t="shared" si="754"/>
        <v>0</v>
      </c>
      <c r="E207" s="307"/>
      <c r="F207" s="307"/>
      <c r="G207" s="147"/>
      <c r="H207" s="307"/>
      <c r="I207" s="307"/>
      <c r="J207" s="151" t="e">
        <f>IF(K207=$K$662,1,IF(K207=#REF!,2,IF(K207=$K$661,4,IF(C207="No_existen",5,0))))</f>
        <v>#REF!</v>
      </c>
      <c r="K207" s="147"/>
      <c r="L207" s="147"/>
      <c r="M207" s="307"/>
      <c r="N207" s="307"/>
      <c r="O207" s="151">
        <f t="shared" si="761"/>
        <v>0</v>
      </c>
      <c r="P207" s="147"/>
      <c r="Q207" s="279"/>
      <c r="R207" s="307"/>
      <c r="S207" s="307"/>
      <c r="T207" s="151">
        <f t="shared" si="764"/>
        <v>0</v>
      </c>
      <c r="U207" s="147"/>
      <c r="V207" s="147"/>
      <c r="W207" s="307"/>
      <c r="X207" s="307"/>
      <c r="Y207" s="151">
        <f t="shared" si="770"/>
        <v>0</v>
      </c>
      <c r="Z207" s="147"/>
      <c r="AA207" s="307"/>
      <c r="AB207" s="384"/>
      <c r="AC207" s="306"/>
      <c r="AD207" s="386"/>
      <c r="AE207" s="327"/>
      <c r="AF207" s="327"/>
      <c r="AG207" s="147"/>
      <c r="AH207" s="147"/>
      <c r="AI207" s="93"/>
      <c r="AJ207" s="94"/>
      <c r="AK207" s="95"/>
      <c r="AL207" s="95"/>
      <c r="AM207" s="95"/>
      <c r="AN207" s="95"/>
      <c r="AO207" s="95"/>
      <c r="AP207" s="95"/>
      <c r="AQ207" s="95"/>
    </row>
    <row r="208" spans="1:43" s="97" customFormat="1" hidden="1" x14ac:dyDescent="0.2">
      <c r="A208" s="325"/>
      <c r="B208" s="324"/>
      <c r="C208" s="92"/>
      <c r="D208" s="91">
        <f t="shared" si="754"/>
        <v>0</v>
      </c>
      <c r="E208" s="307"/>
      <c r="F208" s="307"/>
      <c r="G208" s="147"/>
      <c r="H208" s="307"/>
      <c r="I208" s="307"/>
      <c r="J208" s="151" t="e">
        <f>IF(K208=$K$662,1,IF(K208=#REF!,2,IF(K208=$K$661,4,IF(C208="No_existen",5,0))))</f>
        <v>#REF!</v>
      </c>
      <c r="K208" s="147"/>
      <c r="L208" s="147"/>
      <c r="M208" s="307"/>
      <c r="N208" s="307"/>
      <c r="O208" s="151">
        <f t="shared" si="761"/>
        <v>0</v>
      </c>
      <c r="P208" s="147"/>
      <c r="Q208" s="279"/>
      <c r="R208" s="307"/>
      <c r="S208" s="307"/>
      <c r="T208" s="151">
        <f t="shared" si="764"/>
        <v>0</v>
      </c>
      <c r="U208" s="147"/>
      <c r="V208" s="147"/>
      <c r="W208" s="307"/>
      <c r="X208" s="307"/>
      <c r="Y208" s="151">
        <f t="shared" si="770"/>
        <v>0</v>
      </c>
      <c r="Z208" s="147"/>
      <c r="AA208" s="307"/>
      <c r="AB208" s="384"/>
      <c r="AC208" s="306"/>
      <c r="AD208" s="386"/>
      <c r="AE208" s="327"/>
      <c r="AF208" s="327"/>
      <c r="AG208" s="147"/>
      <c r="AH208" s="147"/>
      <c r="AI208" s="93"/>
      <c r="AJ208" s="94"/>
      <c r="AK208" s="95"/>
      <c r="AL208" s="95"/>
      <c r="AM208" s="95"/>
      <c r="AN208" s="95"/>
      <c r="AO208" s="95"/>
      <c r="AP208" s="95"/>
      <c r="AQ208" s="95"/>
    </row>
    <row r="209" spans="1:43" s="97" customFormat="1" hidden="1" x14ac:dyDescent="0.2">
      <c r="A209" s="325">
        <v>67</v>
      </c>
      <c r="B209" s="321" t="e">
        <f>IF(#REF!="ALTO",5,IF(#REF!="MEDIO-ALTO",4,IF(#REF!="MEDIO",3,IF(#REF!="MEDIO-BAJO",2,IF(#REF!="BAJO",1,0)))))</f>
        <v>#REF!</v>
      </c>
      <c r="C209" s="92"/>
      <c r="D209" s="91">
        <f t="shared" si="754"/>
        <v>0</v>
      </c>
      <c r="E209" s="307" t="e">
        <f t="shared" ref="E209:E269" si="784">ROUND(AVERAGEIF(D209:D211,"&gt;0"),0)</f>
        <v>#DIV/0!</v>
      </c>
      <c r="F209" s="307" t="e">
        <f t="shared" ref="F209:F269" si="785">E209*0.6</f>
        <v>#DIV/0!</v>
      </c>
      <c r="G209" s="147"/>
      <c r="H209" s="307" t="e">
        <f t="shared" ref="H209" si="786">IF(C209="No_existen",5*$H$10,I209*$H$10)</f>
        <v>#DIV/0!</v>
      </c>
      <c r="I209" s="307" t="e">
        <f t="shared" ref="I209:I245" si="787">ROUND(AVERAGEIF(J209:J211,"&gt;0"),0)</f>
        <v>#DIV/0!</v>
      </c>
      <c r="J209" s="151" t="e">
        <f>IF(K209=$K$662,1,IF(K209=#REF!,2,IF(K209=$K$661,4,IF(C209="No_existen",5,0))))</f>
        <v>#REF!</v>
      </c>
      <c r="K209" s="147"/>
      <c r="L209" s="147"/>
      <c r="M209" s="307" t="e">
        <f t="shared" ref="M209" si="788">IF(C209="No_existen",5*$M$10,N209*$M$10)</f>
        <v>#DIV/0!</v>
      </c>
      <c r="N209" s="307" t="e">
        <f t="shared" ref="N209:N269" si="789">ROUND(AVERAGEIF(O209:O211,"&gt;0"),0)</f>
        <v>#DIV/0!</v>
      </c>
      <c r="O209" s="151">
        <f t="shared" si="761"/>
        <v>0</v>
      </c>
      <c r="P209" s="147"/>
      <c r="Q209" s="279"/>
      <c r="R209" s="307" t="e">
        <f t="shared" ref="R209" si="790">IF(C209="No_existen",5*$R$10,S209*$R$10)</f>
        <v>#DIV/0!</v>
      </c>
      <c r="S209" s="307" t="e">
        <f t="shared" ref="S209" si="791">ROUND(AVERAGEIF(T209:T211,"&gt;0"),0)</f>
        <v>#DIV/0!</v>
      </c>
      <c r="T209" s="151">
        <f t="shared" si="764"/>
        <v>0</v>
      </c>
      <c r="U209" s="147"/>
      <c r="V209" s="147"/>
      <c r="W209" s="307" t="e">
        <f t="shared" ref="W209" si="792">IF(C209="No_existen",5*$W$10,X209*$W$10)</f>
        <v>#DIV/0!</v>
      </c>
      <c r="X209" s="307" t="e">
        <f t="shared" ref="X209" si="793">ROUND(AVERAGEIF(Y209:Y211,"&gt;0"),0)</f>
        <v>#DIV/0!</v>
      </c>
      <c r="Y209" s="151">
        <f t="shared" si="770"/>
        <v>0</v>
      </c>
      <c r="Z209" s="147"/>
      <c r="AA209" s="307" t="e">
        <f t="shared" ref="AA209" si="794">ROUND(AVERAGE(E209,I209,N209,S209,X209),0)</f>
        <v>#DIV/0!</v>
      </c>
      <c r="AB209" s="384" t="e">
        <f t="shared" ref="AB209" si="795">IF(AA209&lt;1.5,"FUERTE",IF(AND(AA209&gt;=1.5,AA209&lt;2.5),"ACEPTABLE",IF(AA209&gt;=5,"INEXISTENTE","DÉBIL")))</f>
        <v>#DIV/0!</v>
      </c>
      <c r="AC209" s="306" t="e">
        <f>IF(#REF!=0,0,ROUND((#REF!*AA209),0))</f>
        <v>#REF!</v>
      </c>
      <c r="AD209" s="386" t="e">
        <f t="shared" ref="AD209" si="796">IF(AC209&gt;=36,"GRAVE", IF(AC209&lt;=10, "LEVE", "MODERADO"))</f>
        <v>#REF!</v>
      </c>
      <c r="AE209" s="327"/>
      <c r="AF209" s="327"/>
      <c r="AG209" s="147"/>
      <c r="AH209" s="147"/>
      <c r="AI209" s="93"/>
      <c r="AJ209" s="94"/>
      <c r="AK209" s="95"/>
      <c r="AL209" s="95"/>
      <c r="AM209" s="95"/>
      <c r="AN209" s="95"/>
      <c r="AO209" s="95"/>
      <c r="AP209" s="95"/>
      <c r="AQ209" s="95"/>
    </row>
    <row r="210" spans="1:43" s="97" customFormat="1" hidden="1" x14ac:dyDescent="0.2">
      <c r="A210" s="325"/>
      <c r="B210" s="322"/>
      <c r="C210" s="92"/>
      <c r="D210" s="91">
        <f t="shared" si="754"/>
        <v>0</v>
      </c>
      <c r="E210" s="307"/>
      <c r="F210" s="307"/>
      <c r="G210" s="147"/>
      <c r="H210" s="307"/>
      <c r="I210" s="307"/>
      <c r="J210" s="151" t="e">
        <f>IF(K210=$K$662,1,IF(K210=#REF!,2,IF(K210=$K$661,4,IF(C210="No_existen",5,0))))</f>
        <v>#REF!</v>
      </c>
      <c r="K210" s="147"/>
      <c r="L210" s="147"/>
      <c r="M210" s="307"/>
      <c r="N210" s="307"/>
      <c r="O210" s="151">
        <f t="shared" si="761"/>
        <v>0</v>
      </c>
      <c r="P210" s="147"/>
      <c r="Q210" s="279"/>
      <c r="R210" s="307"/>
      <c r="S210" s="307"/>
      <c r="T210" s="151">
        <f t="shared" si="764"/>
        <v>0</v>
      </c>
      <c r="U210" s="147"/>
      <c r="V210" s="147"/>
      <c r="W210" s="307"/>
      <c r="X210" s="307"/>
      <c r="Y210" s="151">
        <f t="shared" si="770"/>
        <v>0</v>
      </c>
      <c r="Z210" s="147"/>
      <c r="AA210" s="307"/>
      <c r="AB210" s="384"/>
      <c r="AC210" s="306"/>
      <c r="AD210" s="386"/>
      <c r="AE210" s="327"/>
      <c r="AF210" s="327"/>
      <c r="AG210" s="147"/>
      <c r="AH210" s="147"/>
      <c r="AI210" s="93"/>
      <c r="AJ210" s="94"/>
      <c r="AK210" s="95"/>
      <c r="AL210" s="95"/>
      <c r="AM210" s="95"/>
      <c r="AN210" s="95"/>
      <c r="AO210" s="95"/>
      <c r="AP210" s="95"/>
      <c r="AQ210" s="95"/>
    </row>
    <row r="211" spans="1:43" s="97" customFormat="1" hidden="1" x14ac:dyDescent="0.2">
      <c r="A211" s="325"/>
      <c r="B211" s="324"/>
      <c r="C211" s="92"/>
      <c r="D211" s="91">
        <f t="shared" si="754"/>
        <v>0</v>
      </c>
      <c r="E211" s="307"/>
      <c r="F211" s="307"/>
      <c r="G211" s="147"/>
      <c r="H211" s="307"/>
      <c r="I211" s="307"/>
      <c r="J211" s="151" t="e">
        <f>IF(K211=$K$662,1,IF(K211=#REF!,2,IF(K211=$K$661,4,IF(C211="No_existen",5,0))))</f>
        <v>#REF!</v>
      </c>
      <c r="K211" s="147"/>
      <c r="L211" s="147"/>
      <c r="M211" s="307"/>
      <c r="N211" s="307"/>
      <c r="O211" s="151">
        <f t="shared" si="761"/>
        <v>0</v>
      </c>
      <c r="P211" s="147"/>
      <c r="Q211" s="279"/>
      <c r="R211" s="307"/>
      <c r="S211" s="307"/>
      <c r="T211" s="151">
        <f t="shared" si="764"/>
        <v>0</v>
      </c>
      <c r="U211" s="147"/>
      <c r="V211" s="147"/>
      <c r="W211" s="307"/>
      <c r="X211" s="307"/>
      <c r="Y211" s="151">
        <f t="shared" si="770"/>
        <v>0</v>
      </c>
      <c r="Z211" s="147"/>
      <c r="AA211" s="307"/>
      <c r="AB211" s="384"/>
      <c r="AC211" s="306"/>
      <c r="AD211" s="386"/>
      <c r="AE211" s="327"/>
      <c r="AF211" s="327"/>
      <c r="AG211" s="147"/>
      <c r="AH211" s="147"/>
      <c r="AI211" s="93"/>
      <c r="AJ211" s="94"/>
      <c r="AK211" s="95"/>
      <c r="AL211" s="95"/>
      <c r="AM211" s="95"/>
      <c r="AN211" s="95"/>
      <c r="AO211" s="95"/>
      <c r="AP211" s="95"/>
      <c r="AQ211" s="95"/>
    </row>
    <row r="212" spans="1:43" s="97" customFormat="1" hidden="1" x14ac:dyDescent="0.2">
      <c r="A212" s="325">
        <v>68</v>
      </c>
      <c r="B212" s="321" t="e">
        <f>IF(#REF!="ALTO",5,IF(#REF!="MEDIO-ALTO",4,IF(#REF!="MEDIO",3,IF(#REF!="MEDIO-BAJO",2,IF(#REF!="BAJO",1,0)))))</f>
        <v>#REF!</v>
      </c>
      <c r="C212" s="92"/>
      <c r="D212" s="91">
        <f t="shared" si="754"/>
        <v>0</v>
      </c>
      <c r="E212" s="307" t="e">
        <f t="shared" ref="E212:E272" si="797">ROUND(AVERAGEIF(D212:D214,"&gt;0"),0)</f>
        <v>#DIV/0!</v>
      </c>
      <c r="F212" s="307" t="e">
        <f t="shared" ref="F212:F272" si="798">E212*0.6</f>
        <v>#DIV/0!</v>
      </c>
      <c r="G212" s="147"/>
      <c r="H212" s="307" t="e">
        <f t="shared" ref="H212" si="799">IF(C212="No_existen",5*$H$10,I212*$H$10)</f>
        <v>#DIV/0!</v>
      </c>
      <c r="I212" s="307" t="e">
        <f t="shared" ref="I212:I248" si="800">ROUND(AVERAGEIF(J212:J214,"&gt;0"),0)</f>
        <v>#DIV/0!</v>
      </c>
      <c r="J212" s="151" t="e">
        <f>IF(K212=$K$662,1,IF(K212=#REF!,2,IF(K212=$K$661,4,IF(C212="No_existen",5,0))))</f>
        <v>#REF!</v>
      </c>
      <c r="K212" s="147"/>
      <c r="L212" s="147"/>
      <c r="M212" s="307" t="e">
        <f t="shared" ref="M212" si="801">IF(C212="No_existen",5*$M$10,N212*$M$10)</f>
        <v>#DIV/0!</v>
      </c>
      <c r="N212" s="307" t="e">
        <f t="shared" ref="N212:N272" si="802">ROUND(AVERAGEIF(O212:O214,"&gt;0"),0)</f>
        <v>#DIV/0!</v>
      </c>
      <c r="O212" s="151">
        <f t="shared" si="761"/>
        <v>0</v>
      </c>
      <c r="P212" s="147"/>
      <c r="Q212" s="279"/>
      <c r="R212" s="307" t="e">
        <f t="shared" ref="R212" si="803">IF(C212="No_existen",5*$R$10,S212*$R$10)</f>
        <v>#DIV/0!</v>
      </c>
      <c r="S212" s="307" t="e">
        <f t="shared" ref="S212" si="804">ROUND(AVERAGEIF(T212:T214,"&gt;0"),0)</f>
        <v>#DIV/0!</v>
      </c>
      <c r="T212" s="151">
        <f t="shared" si="764"/>
        <v>0</v>
      </c>
      <c r="U212" s="147"/>
      <c r="V212" s="147"/>
      <c r="W212" s="307" t="e">
        <f t="shared" ref="W212" si="805">IF(C212="No_existen",5*$W$10,X212*$W$10)</f>
        <v>#DIV/0!</v>
      </c>
      <c r="X212" s="307" t="e">
        <f t="shared" ref="X212" si="806">ROUND(AVERAGEIF(Y212:Y214,"&gt;0"),0)</f>
        <v>#DIV/0!</v>
      </c>
      <c r="Y212" s="151">
        <f t="shared" si="770"/>
        <v>0</v>
      </c>
      <c r="Z212" s="147"/>
      <c r="AA212" s="307" t="e">
        <f t="shared" ref="AA212" si="807">ROUND(AVERAGE(E212,I212,N212,S212,X212),0)</f>
        <v>#DIV/0!</v>
      </c>
      <c r="AB212" s="384" t="e">
        <f t="shared" ref="AB212" si="808">IF(AA212&lt;1.5,"FUERTE",IF(AND(AA212&gt;=1.5,AA212&lt;2.5),"ACEPTABLE",IF(AA212&gt;=5,"INEXISTENTE","DÉBIL")))</f>
        <v>#DIV/0!</v>
      </c>
      <c r="AC212" s="306" t="e">
        <f>IF(#REF!=0,0,ROUND((#REF!*AA212),0))</f>
        <v>#REF!</v>
      </c>
      <c r="AD212" s="386" t="e">
        <f t="shared" ref="AD212" si="809">IF(AC212&gt;=36,"GRAVE", IF(AC212&lt;=10, "LEVE", "MODERADO"))</f>
        <v>#REF!</v>
      </c>
      <c r="AE212" s="327"/>
      <c r="AF212" s="327"/>
      <c r="AG212" s="147"/>
      <c r="AH212" s="147"/>
      <c r="AI212" s="93"/>
      <c r="AJ212" s="94"/>
      <c r="AK212" s="95"/>
      <c r="AL212" s="95"/>
      <c r="AM212" s="95"/>
      <c r="AN212" s="95"/>
      <c r="AO212" s="95"/>
      <c r="AP212" s="95"/>
      <c r="AQ212" s="95"/>
    </row>
    <row r="213" spans="1:43" s="97" customFormat="1" hidden="1" x14ac:dyDescent="0.2">
      <c r="A213" s="325"/>
      <c r="B213" s="322"/>
      <c r="C213" s="92"/>
      <c r="D213" s="91">
        <f t="shared" si="754"/>
        <v>0</v>
      </c>
      <c r="E213" s="307"/>
      <c r="F213" s="307"/>
      <c r="G213" s="147"/>
      <c r="H213" s="307"/>
      <c r="I213" s="307"/>
      <c r="J213" s="151" t="e">
        <f>IF(K213=$K$662,1,IF(K213=#REF!,2,IF(K213=$K$661,4,IF(C213="No_existen",5,0))))</f>
        <v>#REF!</v>
      </c>
      <c r="K213" s="147"/>
      <c r="L213" s="147"/>
      <c r="M213" s="307"/>
      <c r="N213" s="307"/>
      <c r="O213" s="151">
        <f t="shared" si="761"/>
        <v>0</v>
      </c>
      <c r="P213" s="147"/>
      <c r="Q213" s="279"/>
      <c r="R213" s="307"/>
      <c r="S213" s="307"/>
      <c r="T213" s="151">
        <f t="shared" si="764"/>
        <v>0</v>
      </c>
      <c r="U213" s="147"/>
      <c r="V213" s="147"/>
      <c r="W213" s="307"/>
      <c r="X213" s="307"/>
      <c r="Y213" s="151">
        <f t="shared" si="770"/>
        <v>0</v>
      </c>
      <c r="Z213" s="147"/>
      <c r="AA213" s="307"/>
      <c r="AB213" s="384"/>
      <c r="AC213" s="306"/>
      <c r="AD213" s="386"/>
      <c r="AE213" s="327"/>
      <c r="AF213" s="327"/>
      <c r="AG213" s="147"/>
      <c r="AH213" s="147"/>
      <c r="AI213" s="93"/>
      <c r="AJ213" s="94"/>
      <c r="AK213" s="95"/>
      <c r="AL213" s="95"/>
      <c r="AM213" s="95"/>
      <c r="AN213" s="95"/>
      <c r="AO213" s="95"/>
      <c r="AP213" s="95"/>
      <c r="AQ213" s="95"/>
    </row>
    <row r="214" spans="1:43" s="97" customFormat="1" hidden="1" x14ac:dyDescent="0.2">
      <c r="A214" s="325"/>
      <c r="B214" s="324"/>
      <c r="C214" s="92"/>
      <c r="D214" s="91">
        <f t="shared" si="754"/>
        <v>0</v>
      </c>
      <c r="E214" s="307"/>
      <c r="F214" s="307"/>
      <c r="G214" s="147"/>
      <c r="H214" s="307"/>
      <c r="I214" s="307"/>
      <c r="J214" s="151" t="e">
        <f>IF(K214=$K$662,1,IF(K214=#REF!,2,IF(K214=$K$661,4,IF(C214="No_existen",5,0))))</f>
        <v>#REF!</v>
      </c>
      <c r="K214" s="147"/>
      <c r="L214" s="147"/>
      <c r="M214" s="307"/>
      <c r="N214" s="307"/>
      <c r="O214" s="151">
        <f t="shared" si="761"/>
        <v>0</v>
      </c>
      <c r="P214" s="147"/>
      <c r="Q214" s="279"/>
      <c r="R214" s="307"/>
      <c r="S214" s="307"/>
      <c r="T214" s="151">
        <f t="shared" si="764"/>
        <v>0</v>
      </c>
      <c r="U214" s="147"/>
      <c r="V214" s="147"/>
      <c r="W214" s="307"/>
      <c r="X214" s="307"/>
      <c r="Y214" s="151">
        <f t="shared" si="770"/>
        <v>0</v>
      </c>
      <c r="Z214" s="147"/>
      <c r="AA214" s="307"/>
      <c r="AB214" s="384"/>
      <c r="AC214" s="306"/>
      <c r="AD214" s="386"/>
      <c r="AE214" s="327"/>
      <c r="AF214" s="327"/>
      <c r="AG214" s="147"/>
      <c r="AH214" s="147"/>
      <c r="AI214" s="93"/>
      <c r="AJ214" s="94"/>
      <c r="AK214" s="95"/>
      <c r="AL214" s="95"/>
      <c r="AM214" s="95"/>
      <c r="AN214" s="95"/>
      <c r="AO214" s="95"/>
      <c r="AP214" s="95"/>
      <c r="AQ214" s="95"/>
    </row>
    <row r="215" spans="1:43" s="97" customFormat="1" hidden="1" x14ac:dyDescent="0.2">
      <c r="A215" s="325">
        <v>69</v>
      </c>
      <c r="B215" s="321" t="e">
        <f>IF(#REF!="ALTO",5,IF(#REF!="MEDIO-ALTO",4,IF(#REF!="MEDIO",3,IF(#REF!="MEDIO-BAJO",2,IF(#REF!="BAJO",1,0)))))</f>
        <v>#REF!</v>
      </c>
      <c r="C215" s="92"/>
      <c r="D215" s="91">
        <f t="shared" si="754"/>
        <v>0</v>
      </c>
      <c r="E215" s="307" t="e">
        <f t="shared" ref="E215:E275" si="810">ROUND(AVERAGEIF(D215:D217,"&gt;0"),0)</f>
        <v>#DIV/0!</v>
      </c>
      <c r="F215" s="307" t="e">
        <f t="shared" ref="F215:F275" si="811">E215*0.6</f>
        <v>#DIV/0!</v>
      </c>
      <c r="G215" s="147"/>
      <c r="H215" s="307" t="e">
        <f t="shared" ref="H215" si="812">IF(C215="No_existen",5*$H$10,I215*$H$10)</f>
        <v>#DIV/0!</v>
      </c>
      <c r="I215" s="307" t="e">
        <f t="shared" ref="I215:I251" si="813">ROUND(AVERAGEIF(J215:J217,"&gt;0"),0)</f>
        <v>#DIV/0!</v>
      </c>
      <c r="J215" s="151" t="e">
        <f>IF(K215=$K$662,1,IF(K215=#REF!,2,IF(K215=$K$661,4,IF(C215="No_existen",5,0))))</f>
        <v>#REF!</v>
      </c>
      <c r="K215" s="147"/>
      <c r="L215" s="147"/>
      <c r="M215" s="307" t="e">
        <f t="shared" ref="M215" si="814">IF(C215="No_existen",5*$M$10,N215*$M$10)</f>
        <v>#DIV/0!</v>
      </c>
      <c r="N215" s="307" t="e">
        <f t="shared" ref="N215:N275" si="815">ROUND(AVERAGEIF(O215:O217,"&gt;0"),0)</f>
        <v>#DIV/0!</v>
      </c>
      <c r="O215" s="151">
        <f t="shared" si="761"/>
        <v>0</v>
      </c>
      <c r="P215" s="147"/>
      <c r="Q215" s="279"/>
      <c r="R215" s="307" t="e">
        <f t="shared" ref="R215" si="816">IF(C215="No_existen",5*$R$10,S215*$R$10)</f>
        <v>#DIV/0!</v>
      </c>
      <c r="S215" s="307" t="e">
        <f t="shared" ref="S215" si="817">ROUND(AVERAGEIF(T215:T217,"&gt;0"),0)</f>
        <v>#DIV/0!</v>
      </c>
      <c r="T215" s="151">
        <f t="shared" si="764"/>
        <v>0</v>
      </c>
      <c r="U215" s="147"/>
      <c r="V215" s="147"/>
      <c r="W215" s="307" t="e">
        <f t="shared" ref="W215" si="818">IF(C215="No_existen",5*$W$10,X215*$W$10)</f>
        <v>#DIV/0!</v>
      </c>
      <c r="X215" s="307" t="e">
        <f t="shared" ref="X215" si="819">ROUND(AVERAGEIF(Y215:Y217,"&gt;0"),0)</f>
        <v>#DIV/0!</v>
      </c>
      <c r="Y215" s="151">
        <f t="shared" si="770"/>
        <v>0</v>
      </c>
      <c r="Z215" s="147"/>
      <c r="AA215" s="307" t="e">
        <f t="shared" ref="AA215" si="820">ROUND(AVERAGE(E215,I215,N215,S215,X215),0)</f>
        <v>#DIV/0!</v>
      </c>
      <c r="AB215" s="384" t="e">
        <f t="shared" ref="AB215" si="821">IF(AA215&lt;1.5,"FUERTE",IF(AND(AA215&gt;=1.5,AA215&lt;2.5),"ACEPTABLE",IF(AA215&gt;=5,"INEXISTENTE","DÉBIL")))</f>
        <v>#DIV/0!</v>
      </c>
      <c r="AC215" s="306" t="e">
        <f>IF(#REF!=0,0,ROUND((#REF!*AA215),0))</f>
        <v>#REF!</v>
      </c>
      <c r="AD215" s="386" t="e">
        <f t="shared" ref="AD215" si="822">IF(AC215&gt;=36,"GRAVE", IF(AC215&lt;=10, "LEVE", "MODERADO"))</f>
        <v>#REF!</v>
      </c>
      <c r="AE215" s="327"/>
      <c r="AF215" s="327"/>
      <c r="AG215" s="147"/>
      <c r="AH215" s="147"/>
      <c r="AI215" s="93"/>
      <c r="AJ215" s="94"/>
      <c r="AK215" s="95"/>
      <c r="AL215" s="95"/>
      <c r="AM215" s="95"/>
      <c r="AN215" s="95"/>
      <c r="AO215" s="95"/>
      <c r="AP215" s="95"/>
      <c r="AQ215" s="95"/>
    </row>
    <row r="216" spans="1:43" s="97" customFormat="1" hidden="1" x14ac:dyDescent="0.2">
      <c r="A216" s="325"/>
      <c r="B216" s="322"/>
      <c r="C216" s="92"/>
      <c r="D216" s="91">
        <f t="shared" si="754"/>
        <v>0</v>
      </c>
      <c r="E216" s="307"/>
      <c r="F216" s="307"/>
      <c r="G216" s="147"/>
      <c r="H216" s="307"/>
      <c r="I216" s="307"/>
      <c r="J216" s="151" t="e">
        <f>IF(K216=$K$662,1,IF(K216=#REF!,2,IF(K216=$K$661,4,IF(C216="No_existen",5,0))))</f>
        <v>#REF!</v>
      </c>
      <c r="K216" s="147"/>
      <c r="L216" s="147"/>
      <c r="M216" s="307"/>
      <c r="N216" s="307"/>
      <c r="O216" s="151">
        <f t="shared" si="761"/>
        <v>0</v>
      </c>
      <c r="P216" s="147"/>
      <c r="Q216" s="279"/>
      <c r="R216" s="307"/>
      <c r="S216" s="307"/>
      <c r="T216" s="151">
        <f t="shared" si="764"/>
        <v>0</v>
      </c>
      <c r="U216" s="147"/>
      <c r="V216" s="147"/>
      <c r="W216" s="307"/>
      <c r="X216" s="307"/>
      <c r="Y216" s="151">
        <f t="shared" si="770"/>
        <v>0</v>
      </c>
      <c r="Z216" s="147"/>
      <c r="AA216" s="307"/>
      <c r="AB216" s="384"/>
      <c r="AC216" s="306"/>
      <c r="AD216" s="386"/>
      <c r="AE216" s="327"/>
      <c r="AF216" s="327"/>
      <c r="AG216" s="147"/>
      <c r="AH216" s="147"/>
      <c r="AI216" s="93"/>
      <c r="AJ216" s="94"/>
      <c r="AK216" s="95"/>
      <c r="AL216" s="95"/>
      <c r="AM216" s="95"/>
      <c r="AN216" s="95"/>
      <c r="AO216" s="95"/>
      <c r="AP216" s="95"/>
      <c r="AQ216" s="95"/>
    </row>
    <row r="217" spans="1:43" s="97" customFormat="1" hidden="1" x14ac:dyDescent="0.2">
      <c r="A217" s="325"/>
      <c r="B217" s="324"/>
      <c r="C217" s="92"/>
      <c r="D217" s="91">
        <f t="shared" si="754"/>
        <v>0</v>
      </c>
      <c r="E217" s="307"/>
      <c r="F217" s="307"/>
      <c r="G217" s="147"/>
      <c r="H217" s="307"/>
      <c r="I217" s="307"/>
      <c r="J217" s="151" t="e">
        <f>IF(K217=$K$662,1,IF(K217=#REF!,2,IF(K217=$K$661,4,IF(C217="No_existen",5,0))))</f>
        <v>#REF!</v>
      </c>
      <c r="K217" s="147"/>
      <c r="L217" s="147"/>
      <c r="M217" s="307"/>
      <c r="N217" s="307"/>
      <c r="O217" s="151">
        <f t="shared" si="761"/>
        <v>0</v>
      </c>
      <c r="P217" s="147"/>
      <c r="Q217" s="279"/>
      <c r="R217" s="307"/>
      <c r="S217" s="307"/>
      <c r="T217" s="151">
        <f t="shared" si="764"/>
        <v>0</v>
      </c>
      <c r="U217" s="147"/>
      <c r="V217" s="147"/>
      <c r="W217" s="307"/>
      <c r="X217" s="307"/>
      <c r="Y217" s="151">
        <f t="shared" si="770"/>
        <v>0</v>
      </c>
      <c r="Z217" s="147"/>
      <c r="AA217" s="307"/>
      <c r="AB217" s="384"/>
      <c r="AC217" s="306"/>
      <c r="AD217" s="386"/>
      <c r="AE217" s="327"/>
      <c r="AF217" s="327"/>
      <c r="AG217" s="147"/>
      <c r="AH217" s="147"/>
      <c r="AI217" s="93"/>
      <c r="AJ217" s="94"/>
      <c r="AK217" s="95"/>
      <c r="AL217" s="95"/>
      <c r="AM217" s="95"/>
      <c r="AN217" s="95"/>
      <c r="AO217" s="95"/>
      <c r="AP217" s="95"/>
      <c r="AQ217" s="95"/>
    </row>
    <row r="218" spans="1:43" s="97" customFormat="1" hidden="1" x14ac:dyDescent="0.2">
      <c r="A218" s="325">
        <v>70</v>
      </c>
      <c r="B218" s="321" t="e">
        <f>IF(#REF!="ALTO",5,IF(#REF!="MEDIO-ALTO",4,IF(#REF!="MEDIO",3,IF(#REF!="MEDIO-BAJO",2,IF(#REF!="BAJO",1,0)))))</f>
        <v>#REF!</v>
      </c>
      <c r="C218" s="92"/>
      <c r="D218" s="91">
        <f t="shared" si="754"/>
        <v>0</v>
      </c>
      <c r="E218" s="307" t="e">
        <f t="shared" ref="E218:E278" si="823">ROUND(AVERAGEIF(D218:D220,"&gt;0"),0)</f>
        <v>#DIV/0!</v>
      </c>
      <c r="F218" s="307" t="e">
        <f t="shared" ref="F218:F278" si="824">E218*0.6</f>
        <v>#DIV/0!</v>
      </c>
      <c r="G218" s="147"/>
      <c r="H218" s="307" t="e">
        <f t="shared" ref="H218" si="825">IF(C218="No_existen",5*$H$10,I218*$H$10)</f>
        <v>#DIV/0!</v>
      </c>
      <c r="I218" s="307" t="e">
        <f t="shared" ref="I218:I254" si="826">ROUND(AVERAGEIF(J218:J220,"&gt;0"),0)</f>
        <v>#DIV/0!</v>
      </c>
      <c r="J218" s="151" t="e">
        <f>IF(K218=$K$662,1,IF(K218=#REF!,2,IF(K218=$K$661,4,IF(C218="No_existen",5,0))))</f>
        <v>#REF!</v>
      </c>
      <c r="K218" s="147"/>
      <c r="L218" s="147"/>
      <c r="M218" s="307" t="e">
        <f t="shared" ref="M218" si="827">IF(C218="No_existen",5*$M$10,N218*$M$10)</f>
        <v>#DIV/0!</v>
      </c>
      <c r="N218" s="307" t="e">
        <f t="shared" ref="N218:N278" si="828">ROUND(AVERAGEIF(O218:O220,"&gt;0"),0)</f>
        <v>#DIV/0!</v>
      </c>
      <c r="O218" s="151">
        <f t="shared" si="761"/>
        <v>0</v>
      </c>
      <c r="P218" s="147"/>
      <c r="Q218" s="279"/>
      <c r="R218" s="307" t="e">
        <f t="shared" ref="R218" si="829">IF(C218="No_existen",5*$R$10,S218*$R$10)</f>
        <v>#DIV/0!</v>
      </c>
      <c r="S218" s="307" t="e">
        <f t="shared" ref="S218" si="830">ROUND(AVERAGEIF(T218:T220,"&gt;0"),0)</f>
        <v>#DIV/0!</v>
      </c>
      <c r="T218" s="151">
        <f t="shared" si="764"/>
        <v>0</v>
      </c>
      <c r="U218" s="147"/>
      <c r="V218" s="147"/>
      <c r="W218" s="307" t="e">
        <f t="shared" ref="W218" si="831">IF(C218="No_existen",5*$W$10,X218*$W$10)</f>
        <v>#DIV/0!</v>
      </c>
      <c r="X218" s="307" t="e">
        <f t="shared" ref="X218" si="832">ROUND(AVERAGEIF(Y218:Y220,"&gt;0"),0)</f>
        <v>#DIV/0!</v>
      </c>
      <c r="Y218" s="151">
        <f t="shared" si="770"/>
        <v>0</v>
      </c>
      <c r="Z218" s="147"/>
      <c r="AA218" s="307" t="e">
        <f t="shared" ref="AA218" si="833">ROUND(AVERAGE(E218,I218,N218,S218,X218),0)</f>
        <v>#DIV/0!</v>
      </c>
      <c r="AB218" s="384" t="e">
        <f t="shared" ref="AB218" si="834">IF(AA218&lt;1.5,"FUERTE",IF(AND(AA218&gt;=1.5,AA218&lt;2.5),"ACEPTABLE",IF(AA218&gt;=5,"INEXISTENTE","DÉBIL")))</f>
        <v>#DIV/0!</v>
      </c>
      <c r="AC218" s="306" t="e">
        <f>IF(#REF!=0,0,ROUND((#REF!*AA218),0))</f>
        <v>#REF!</v>
      </c>
      <c r="AD218" s="386" t="e">
        <f t="shared" ref="AD218" si="835">IF(AC218&gt;=36,"GRAVE", IF(AC218&lt;=10, "LEVE", "MODERADO"))</f>
        <v>#REF!</v>
      </c>
      <c r="AE218" s="327"/>
      <c r="AF218" s="327"/>
      <c r="AG218" s="147"/>
      <c r="AH218" s="147"/>
      <c r="AI218" s="93"/>
      <c r="AJ218" s="94"/>
      <c r="AK218" s="95"/>
      <c r="AL218" s="95"/>
      <c r="AM218" s="95"/>
      <c r="AN218" s="95"/>
      <c r="AO218" s="95"/>
      <c r="AP218" s="95"/>
      <c r="AQ218" s="95"/>
    </row>
    <row r="219" spans="1:43" s="97" customFormat="1" hidden="1" x14ac:dyDescent="0.2">
      <c r="A219" s="325"/>
      <c r="B219" s="322"/>
      <c r="C219" s="92"/>
      <c r="D219" s="91">
        <f t="shared" si="754"/>
        <v>0</v>
      </c>
      <c r="E219" s="307"/>
      <c r="F219" s="307"/>
      <c r="G219" s="147"/>
      <c r="H219" s="307"/>
      <c r="I219" s="307"/>
      <c r="J219" s="151" t="e">
        <f>IF(K219=$K$662,1,IF(K219=#REF!,2,IF(K219=$K$661,4,IF(C219="No_existen",5,0))))</f>
        <v>#REF!</v>
      </c>
      <c r="K219" s="147"/>
      <c r="L219" s="147"/>
      <c r="M219" s="307"/>
      <c r="N219" s="307"/>
      <c r="O219" s="151">
        <f t="shared" si="761"/>
        <v>0</v>
      </c>
      <c r="P219" s="147"/>
      <c r="Q219" s="279"/>
      <c r="R219" s="307"/>
      <c r="S219" s="307"/>
      <c r="T219" s="151">
        <f t="shared" si="764"/>
        <v>0</v>
      </c>
      <c r="U219" s="147"/>
      <c r="V219" s="147"/>
      <c r="W219" s="307"/>
      <c r="X219" s="307"/>
      <c r="Y219" s="151">
        <f t="shared" si="770"/>
        <v>0</v>
      </c>
      <c r="Z219" s="147"/>
      <c r="AA219" s="307"/>
      <c r="AB219" s="384"/>
      <c r="AC219" s="306"/>
      <c r="AD219" s="386"/>
      <c r="AE219" s="327"/>
      <c r="AF219" s="327"/>
      <c r="AG219" s="147"/>
      <c r="AH219" s="147"/>
      <c r="AI219" s="93"/>
      <c r="AJ219" s="94"/>
      <c r="AK219" s="95"/>
      <c r="AL219" s="95"/>
      <c r="AM219" s="95"/>
      <c r="AN219" s="95"/>
      <c r="AO219" s="95"/>
      <c r="AP219" s="95"/>
      <c r="AQ219" s="95"/>
    </row>
    <row r="220" spans="1:43" s="97" customFormat="1" hidden="1" x14ac:dyDescent="0.2">
      <c r="A220" s="325"/>
      <c r="B220" s="324"/>
      <c r="C220" s="92"/>
      <c r="D220" s="91">
        <f t="shared" si="754"/>
        <v>0</v>
      </c>
      <c r="E220" s="307"/>
      <c r="F220" s="307"/>
      <c r="G220" s="147"/>
      <c r="H220" s="307"/>
      <c r="I220" s="307"/>
      <c r="J220" s="151" t="e">
        <f>IF(K220=$K$662,1,IF(K220=#REF!,2,IF(K220=$K$661,4,IF(C220="No_existen",5,0))))</f>
        <v>#REF!</v>
      </c>
      <c r="K220" s="147"/>
      <c r="L220" s="147"/>
      <c r="M220" s="307"/>
      <c r="N220" s="307"/>
      <c r="O220" s="151">
        <f t="shared" si="761"/>
        <v>0</v>
      </c>
      <c r="P220" s="147"/>
      <c r="Q220" s="279"/>
      <c r="R220" s="307"/>
      <c r="S220" s="307"/>
      <c r="T220" s="151">
        <f t="shared" si="764"/>
        <v>0</v>
      </c>
      <c r="U220" s="147"/>
      <c r="V220" s="147"/>
      <c r="W220" s="307"/>
      <c r="X220" s="307"/>
      <c r="Y220" s="151">
        <f t="shared" si="770"/>
        <v>0</v>
      </c>
      <c r="Z220" s="147"/>
      <c r="AA220" s="307"/>
      <c r="AB220" s="384"/>
      <c r="AC220" s="306"/>
      <c r="AD220" s="386"/>
      <c r="AE220" s="327"/>
      <c r="AF220" s="327"/>
      <c r="AG220" s="147"/>
      <c r="AH220" s="147"/>
      <c r="AI220" s="93"/>
      <c r="AJ220" s="94"/>
      <c r="AK220" s="95"/>
      <c r="AL220" s="95"/>
      <c r="AM220" s="95"/>
      <c r="AN220" s="95"/>
      <c r="AO220" s="95"/>
      <c r="AP220" s="95"/>
      <c r="AQ220" s="95"/>
    </row>
    <row r="221" spans="1:43" s="97" customFormat="1" hidden="1" x14ac:dyDescent="0.2">
      <c r="A221" s="325">
        <v>71</v>
      </c>
      <c r="B221" s="321" t="e">
        <f>IF(#REF!="ALTO",5,IF(#REF!="MEDIO-ALTO",4,IF(#REF!="MEDIO",3,IF(#REF!="MEDIO-BAJO",2,IF(#REF!="BAJO",1,0)))))</f>
        <v>#REF!</v>
      </c>
      <c r="C221" s="92"/>
      <c r="D221" s="91">
        <f t="shared" si="754"/>
        <v>0</v>
      </c>
      <c r="E221" s="307" t="e">
        <f t="shared" ref="E221:E281" si="836">ROUND(AVERAGEIF(D221:D223,"&gt;0"),0)</f>
        <v>#DIV/0!</v>
      </c>
      <c r="F221" s="307" t="e">
        <f t="shared" ref="F221:F281" si="837">E221*0.6</f>
        <v>#DIV/0!</v>
      </c>
      <c r="G221" s="147"/>
      <c r="H221" s="307" t="e">
        <f t="shared" ref="H221" si="838">IF(C221="No_existen",5*$H$10,I221*$H$10)</f>
        <v>#DIV/0!</v>
      </c>
      <c r="I221" s="307" t="e">
        <f t="shared" ref="I221:I257" si="839">ROUND(AVERAGEIF(J221:J223,"&gt;0"),0)</f>
        <v>#DIV/0!</v>
      </c>
      <c r="J221" s="151" t="e">
        <f>IF(K221=$K$662,1,IF(K221=#REF!,2,IF(K221=$K$661,4,IF(C221="No_existen",5,0))))</f>
        <v>#REF!</v>
      </c>
      <c r="K221" s="147"/>
      <c r="L221" s="147"/>
      <c r="M221" s="307" t="e">
        <f t="shared" ref="M221" si="840">IF(C221="No_existen",5*$M$10,N221*$M$10)</f>
        <v>#DIV/0!</v>
      </c>
      <c r="N221" s="307" t="e">
        <f t="shared" ref="N221:N281" si="841">ROUND(AVERAGEIF(O221:O223,"&gt;0"),0)</f>
        <v>#DIV/0!</v>
      </c>
      <c r="O221" s="151">
        <f t="shared" si="761"/>
        <v>0</v>
      </c>
      <c r="P221" s="147"/>
      <c r="Q221" s="279"/>
      <c r="R221" s="307" t="e">
        <f t="shared" ref="R221" si="842">IF(C221="No_existen",5*$R$10,S221*$R$10)</f>
        <v>#DIV/0!</v>
      </c>
      <c r="S221" s="307" t="e">
        <f t="shared" ref="S221" si="843">ROUND(AVERAGEIF(T221:T223,"&gt;0"),0)</f>
        <v>#DIV/0!</v>
      </c>
      <c r="T221" s="151">
        <f t="shared" si="764"/>
        <v>0</v>
      </c>
      <c r="U221" s="147"/>
      <c r="V221" s="147"/>
      <c r="W221" s="307" t="e">
        <f t="shared" ref="W221" si="844">IF(C221="No_existen",5*$W$10,X221*$W$10)</f>
        <v>#DIV/0!</v>
      </c>
      <c r="X221" s="307" t="e">
        <f t="shared" ref="X221" si="845">ROUND(AVERAGEIF(Y221:Y223,"&gt;0"),0)</f>
        <v>#DIV/0!</v>
      </c>
      <c r="Y221" s="151">
        <f t="shared" si="770"/>
        <v>0</v>
      </c>
      <c r="Z221" s="147"/>
      <c r="AA221" s="307" t="e">
        <f t="shared" ref="AA221" si="846">ROUND(AVERAGE(E221,I221,N221,S221,X221),0)</f>
        <v>#DIV/0!</v>
      </c>
      <c r="AB221" s="384" t="e">
        <f t="shared" ref="AB221" si="847">IF(AA221&lt;1.5,"FUERTE",IF(AND(AA221&gt;=1.5,AA221&lt;2.5),"ACEPTABLE",IF(AA221&gt;=5,"INEXISTENTE","DÉBIL")))</f>
        <v>#DIV/0!</v>
      </c>
      <c r="AC221" s="306" t="e">
        <f>IF(#REF!=0,0,ROUND((#REF!*AA221),0))</f>
        <v>#REF!</v>
      </c>
      <c r="AD221" s="386" t="e">
        <f t="shared" ref="AD221" si="848">IF(AC221&gt;=36,"GRAVE", IF(AC221&lt;=10, "LEVE", "MODERADO"))</f>
        <v>#REF!</v>
      </c>
      <c r="AE221" s="327"/>
      <c r="AF221" s="327"/>
      <c r="AG221" s="147"/>
      <c r="AH221" s="147"/>
      <c r="AI221" s="93"/>
      <c r="AJ221" s="94"/>
      <c r="AK221" s="95"/>
      <c r="AL221" s="95"/>
      <c r="AM221" s="95"/>
      <c r="AN221" s="95"/>
      <c r="AO221" s="95"/>
      <c r="AP221" s="95"/>
      <c r="AQ221" s="95"/>
    </row>
    <row r="222" spans="1:43" s="97" customFormat="1" hidden="1" x14ac:dyDescent="0.2">
      <c r="A222" s="325"/>
      <c r="B222" s="322"/>
      <c r="C222" s="92"/>
      <c r="D222" s="91">
        <f t="shared" si="754"/>
        <v>0</v>
      </c>
      <c r="E222" s="307"/>
      <c r="F222" s="307"/>
      <c r="G222" s="147"/>
      <c r="H222" s="307"/>
      <c r="I222" s="307"/>
      <c r="J222" s="151" t="e">
        <f>IF(K222=$K$662,1,IF(K222=#REF!,2,IF(K222=$K$661,4,IF(C222="No_existen",5,0))))</f>
        <v>#REF!</v>
      </c>
      <c r="K222" s="147"/>
      <c r="L222" s="147"/>
      <c r="M222" s="307"/>
      <c r="N222" s="307"/>
      <c r="O222" s="151">
        <f t="shared" si="761"/>
        <v>0</v>
      </c>
      <c r="P222" s="147"/>
      <c r="Q222" s="279"/>
      <c r="R222" s="307"/>
      <c r="S222" s="307"/>
      <c r="T222" s="151">
        <f t="shared" si="764"/>
        <v>0</v>
      </c>
      <c r="U222" s="147"/>
      <c r="V222" s="147"/>
      <c r="W222" s="307"/>
      <c r="X222" s="307"/>
      <c r="Y222" s="151">
        <f t="shared" si="770"/>
        <v>0</v>
      </c>
      <c r="Z222" s="147"/>
      <c r="AA222" s="307"/>
      <c r="AB222" s="384"/>
      <c r="AC222" s="306"/>
      <c r="AD222" s="386"/>
      <c r="AE222" s="327"/>
      <c r="AF222" s="327"/>
      <c r="AG222" s="147"/>
      <c r="AH222" s="147"/>
      <c r="AI222" s="93"/>
      <c r="AJ222" s="94"/>
      <c r="AK222" s="95"/>
      <c r="AL222" s="95"/>
      <c r="AM222" s="95"/>
      <c r="AN222" s="95"/>
      <c r="AO222" s="95"/>
      <c r="AP222" s="95"/>
      <c r="AQ222" s="95"/>
    </row>
    <row r="223" spans="1:43" s="97" customFormat="1" hidden="1" x14ac:dyDescent="0.2">
      <c r="A223" s="325"/>
      <c r="B223" s="324"/>
      <c r="C223" s="92"/>
      <c r="D223" s="91">
        <f t="shared" si="754"/>
        <v>0</v>
      </c>
      <c r="E223" s="307"/>
      <c r="F223" s="307"/>
      <c r="G223" s="147"/>
      <c r="H223" s="307"/>
      <c r="I223" s="307"/>
      <c r="J223" s="151" t="e">
        <f>IF(K223=$K$662,1,IF(K223=#REF!,2,IF(K223=$K$661,4,IF(C223="No_existen",5,0))))</f>
        <v>#REF!</v>
      </c>
      <c r="K223" s="147"/>
      <c r="L223" s="147"/>
      <c r="M223" s="307"/>
      <c r="N223" s="307"/>
      <c r="O223" s="151">
        <f t="shared" si="761"/>
        <v>0</v>
      </c>
      <c r="P223" s="147"/>
      <c r="Q223" s="279"/>
      <c r="R223" s="307"/>
      <c r="S223" s="307"/>
      <c r="T223" s="151">
        <f t="shared" si="764"/>
        <v>0</v>
      </c>
      <c r="U223" s="147"/>
      <c r="V223" s="147"/>
      <c r="W223" s="307"/>
      <c r="X223" s="307"/>
      <c r="Y223" s="151">
        <f t="shared" si="770"/>
        <v>0</v>
      </c>
      <c r="Z223" s="147"/>
      <c r="AA223" s="307"/>
      <c r="AB223" s="384"/>
      <c r="AC223" s="306"/>
      <c r="AD223" s="386"/>
      <c r="AE223" s="327"/>
      <c r="AF223" s="327"/>
      <c r="AG223" s="147"/>
      <c r="AH223" s="147"/>
      <c r="AI223" s="93"/>
      <c r="AJ223" s="94"/>
      <c r="AK223" s="95"/>
      <c r="AL223" s="95"/>
      <c r="AM223" s="95"/>
      <c r="AN223" s="95"/>
      <c r="AO223" s="95"/>
      <c r="AP223" s="95"/>
      <c r="AQ223" s="95"/>
    </row>
    <row r="224" spans="1:43" s="97" customFormat="1" hidden="1" x14ac:dyDescent="0.2">
      <c r="A224" s="325">
        <v>72</v>
      </c>
      <c r="B224" s="321" t="e">
        <f>IF(#REF!="ALTO",5,IF(#REF!="MEDIO-ALTO",4,IF(#REF!="MEDIO",3,IF(#REF!="MEDIO-BAJO",2,IF(#REF!="BAJO",1,0)))))</f>
        <v>#REF!</v>
      </c>
      <c r="C224" s="92"/>
      <c r="D224" s="91">
        <f t="shared" si="754"/>
        <v>0</v>
      </c>
      <c r="E224" s="307" t="e">
        <f t="shared" ref="E224:E284" si="849">ROUND(AVERAGEIF(D224:D226,"&gt;0"),0)</f>
        <v>#DIV/0!</v>
      </c>
      <c r="F224" s="307" t="e">
        <f t="shared" ref="F224:F284" si="850">E224*0.6</f>
        <v>#DIV/0!</v>
      </c>
      <c r="G224" s="147"/>
      <c r="H224" s="307" t="e">
        <f t="shared" ref="H224" si="851">IF(C224="No_existen",5*$H$10,I224*$H$10)</f>
        <v>#DIV/0!</v>
      </c>
      <c r="I224" s="307" t="e">
        <f t="shared" ref="I224:I260" si="852">ROUND(AVERAGEIF(J224:J226,"&gt;0"),0)</f>
        <v>#DIV/0!</v>
      </c>
      <c r="J224" s="151" t="e">
        <f>IF(K224=$K$662,1,IF(K224=#REF!,2,IF(K224=$K$661,4,IF(C224="No_existen",5,0))))</f>
        <v>#REF!</v>
      </c>
      <c r="K224" s="147"/>
      <c r="L224" s="147"/>
      <c r="M224" s="307" t="e">
        <f t="shared" ref="M224" si="853">IF(C224="No_existen",5*$M$10,N224*$M$10)</f>
        <v>#DIV/0!</v>
      </c>
      <c r="N224" s="307" t="e">
        <f t="shared" ref="N224:N284" si="854">ROUND(AVERAGEIF(O224:O226,"&gt;0"),0)</f>
        <v>#DIV/0!</v>
      </c>
      <c r="O224" s="151">
        <f t="shared" si="761"/>
        <v>0</v>
      </c>
      <c r="P224" s="147"/>
      <c r="Q224" s="279"/>
      <c r="R224" s="307" t="e">
        <f t="shared" ref="R224" si="855">IF(C224="No_existen",5*$R$10,S224*$R$10)</f>
        <v>#DIV/0!</v>
      </c>
      <c r="S224" s="307" t="e">
        <f t="shared" ref="S224" si="856">ROUND(AVERAGEIF(T224:T226,"&gt;0"),0)</f>
        <v>#DIV/0!</v>
      </c>
      <c r="T224" s="151">
        <f t="shared" si="764"/>
        <v>0</v>
      </c>
      <c r="U224" s="147"/>
      <c r="V224" s="147"/>
      <c r="W224" s="307" t="e">
        <f t="shared" ref="W224" si="857">IF(C224="No_existen",5*$W$10,X224*$W$10)</f>
        <v>#DIV/0!</v>
      </c>
      <c r="X224" s="307" t="e">
        <f t="shared" ref="X224" si="858">ROUND(AVERAGEIF(Y224:Y226,"&gt;0"),0)</f>
        <v>#DIV/0!</v>
      </c>
      <c r="Y224" s="151">
        <f t="shared" si="770"/>
        <v>0</v>
      </c>
      <c r="Z224" s="147"/>
      <c r="AA224" s="307" t="e">
        <f t="shared" ref="AA224" si="859">ROUND(AVERAGE(E224,I224,N224,S224,X224),0)</f>
        <v>#DIV/0!</v>
      </c>
      <c r="AB224" s="384" t="e">
        <f t="shared" ref="AB224" si="860">IF(AA224&lt;1.5,"FUERTE",IF(AND(AA224&gt;=1.5,AA224&lt;2.5),"ACEPTABLE",IF(AA224&gt;=5,"INEXISTENTE","DÉBIL")))</f>
        <v>#DIV/0!</v>
      </c>
      <c r="AC224" s="306" t="e">
        <f>IF(#REF!=0,0,ROUND((#REF!*AA224),0))</f>
        <v>#REF!</v>
      </c>
      <c r="AD224" s="386" t="e">
        <f t="shared" ref="AD224" si="861">IF(AC224&gt;=36,"GRAVE", IF(AC224&lt;=10, "LEVE", "MODERADO"))</f>
        <v>#REF!</v>
      </c>
      <c r="AE224" s="327"/>
      <c r="AF224" s="327"/>
      <c r="AG224" s="147"/>
      <c r="AH224" s="147"/>
      <c r="AI224" s="93"/>
      <c r="AJ224" s="94"/>
      <c r="AK224" s="95"/>
      <c r="AL224" s="95"/>
      <c r="AM224" s="95"/>
      <c r="AN224" s="95"/>
      <c r="AO224" s="95"/>
      <c r="AP224" s="95"/>
      <c r="AQ224" s="95"/>
    </row>
    <row r="225" spans="1:43" s="97" customFormat="1" hidden="1" x14ac:dyDescent="0.2">
      <c r="A225" s="325"/>
      <c r="B225" s="322"/>
      <c r="C225" s="92"/>
      <c r="D225" s="91">
        <f t="shared" si="754"/>
        <v>0</v>
      </c>
      <c r="E225" s="307"/>
      <c r="F225" s="307"/>
      <c r="G225" s="147"/>
      <c r="H225" s="307"/>
      <c r="I225" s="307"/>
      <c r="J225" s="151" t="e">
        <f>IF(K225=$K$662,1,IF(K225=#REF!,2,IF(K225=$K$661,4,IF(C225="No_existen",5,0))))</f>
        <v>#REF!</v>
      </c>
      <c r="K225" s="147"/>
      <c r="L225" s="147"/>
      <c r="M225" s="307"/>
      <c r="N225" s="307"/>
      <c r="O225" s="151">
        <f t="shared" si="761"/>
        <v>0</v>
      </c>
      <c r="P225" s="147"/>
      <c r="Q225" s="279"/>
      <c r="R225" s="307"/>
      <c r="S225" s="307"/>
      <c r="T225" s="151">
        <f t="shared" si="764"/>
        <v>0</v>
      </c>
      <c r="U225" s="147"/>
      <c r="V225" s="147"/>
      <c r="W225" s="307"/>
      <c r="X225" s="307"/>
      <c r="Y225" s="151">
        <f t="shared" si="770"/>
        <v>0</v>
      </c>
      <c r="Z225" s="147"/>
      <c r="AA225" s="307"/>
      <c r="AB225" s="384"/>
      <c r="AC225" s="306"/>
      <c r="AD225" s="386"/>
      <c r="AE225" s="327"/>
      <c r="AF225" s="327"/>
      <c r="AG225" s="147"/>
      <c r="AH225" s="147"/>
      <c r="AI225" s="93"/>
      <c r="AJ225" s="94"/>
      <c r="AK225" s="95"/>
      <c r="AL225" s="95"/>
      <c r="AM225" s="95"/>
      <c r="AN225" s="95"/>
      <c r="AO225" s="95"/>
      <c r="AP225" s="95"/>
      <c r="AQ225" s="95"/>
    </row>
    <row r="226" spans="1:43" s="97" customFormat="1" hidden="1" x14ac:dyDescent="0.2">
      <c r="A226" s="325"/>
      <c r="B226" s="324"/>
      <c r="C226" s="92"/>
      <c r="D226" s="91">
        <f t="shared" si="754"/>
        <v>0</v>
      </c>
      <c r="E226" s="307"/>
      <c r="F226" s="307"/>
      <c r="G226" s="147"/>
      <c r="H226" s="307"/>
      <c r="I226" s="307"/>
      <c r="J226" s="151" t="e">
        <f>IF(K226=$K$662,1,IF(K226=#REF!,2,IF(K226=$K$661,4,IF(C226="No_existen",5,0))))</f>
        <v>#REF!</v>
      </c>
      <c r="K226" s="147"/>
      <c r="L226" s="147"/>
      <c r="M226" s="307"/>
      <c r="N226" s="307"/>
      <c r="O226" s="151">
        <f t="shared" si="761"/>
        <v>0</v>
      </c>
      <c r="P226" s="147"/>
      <c r="Q226" s="279"/>
      <c r="R226" s="307"/>
      <c r="S226" s="307"/>
      <c r="T226" s="151">
        <f t="shared" si="764"/>
        <v>0</v>
      </c>
      <c r="U226" s="147"/>
      <c r="V226" s="147"/>
      <c r="W226" s="307"/>
      <c r="X226" s="307"/>
      <c r="Y226" s="151">
        <f t="shared" si="770"/>
        <v>0</v>
      </c>
      <c r="Z226" s="147"/>
      <c r="AA226" s="307"/>
      <c r="AB226" s="384"/>
      <c r="AC226" s="306"/>
      <c r="AD226" s="386"/>
      <c r="AE226" s="327"/>
      <c r="AF226" s="327"/>
      <c r="AG226" s="147"/>
      <c r="AH226" s="147"/>
      <c r="AI226" s="93"/>
      <c r="AJ226" s="94"/>
      <c r="AK226" s="95"/>
      <c r="AL226" s="95"/>
      <c r="AM226" s="95"/>
      <c r="AN226" s="95"/>
      <c r="AO226" s="95"/>
      <c r="AP226" s="95"/>
      <c r="AQ226" s="95"/>
    </row>
    <row r="227" spans="1:43" s="97" customFormat="1" hidden="1" x14ac:dyDescent="0.2">
      <c r="A227" s="325">
        <v>73</v>
      </c>
      <c r="B227" s="321" t="e">
        <f>IF(#REF!="ALTO",5,IF(#REF!="MEDIO-ALTO",4,IF(#REF!="MEDIO",3,IF(#REF!="MEDIO-BAJO",2,IF(#REF!="BAJO",1,0)))))</f>
        <v>#REF!</v>
      </c>
      <c r="C227" s="92"/>
      <c r="D227" s="91">
        <f t="shared" si="754"/>
        <v>0</v>
      </c>
      <c r="E227" s="307" t="e">
        <f t="shared" ref="E227:E287" si="862">ROUND(AVERAGEIF(D227:D229,"&gt;0"),0)</f>
        <v>#DIV/0!</v>
      </c>
      <c r="F227" s="307" t="e">
        <f t="shared" ref="F227:F287" si="863">E227*0.6</f>
        <v>#DIV/0!</v>
      </c>
      <c r="G227" s="147"/>
      <c r="H227" s="307" t="e">
        <f t="shared" ref="H227" si="864">IF(C227="No_existen",5*$H$10,I227*$H$10)</f>
        <v>#DIV/0!</v>
      </c>
      <c r="I227" s="307" t="e">
        <f t="shared" ref="I227" si="865">ROUND(AVERAGEIF(J227:J229,"&gt;0"),0)</f>
        <v>#DIV/0!</v>
      </c>
      <c r="J227" s="151" t="e">
        <f>IF(K227=$K$662,1,IF(K227=#REF!,2,IF(K227=$K$661,4,IF(C227="No_existen",5,0))))</f>
        <v>#REF!</v>
      </c>
      <c r="K227" s="147"/>
      <c r="L227" s="147"/>
      <c r="M227" s="307" t="e">
        <f t="shared" ref="M227" si="866">IF(C227="No_existen",5*$M$10,N227*$M$10)</f>
        <v>#DIV/0!</v>
      </c>
      <c r="N227" s="307" t="e">
        <f t="shared" ref="N227:N287" si="867">ROUND(AVERAGEIF(O227:O229,"&gt;0"),0)</f>
        <v>#DIV/0!</v>
      </c>
      <c r="O227" s="151">
        <f t="shared" si="761"/>
        <v>0</v>
      </c>
      <c r="P227" s="147"/>
      <c r="Q227" s="279"/>
      <c r="R227" s="307" t="e">
        <f t="shared" ref="R227" si="868">IF(C227="No_existen",5*$R$10,S227*$R$10)</f>
        <v>#DIV/0!</v>
      </c>
      <c r="S227" s="307" t="e">
        <f t="shared" ref="S227" si="869">ROUND(AVERAGEIF(T227:T229,"&gt;0"),0)</f>
        <v>#DIV/0!</v>
      </c>
      <c r="T227" s="151">
        <f t="shared" si="764"/>
        <v>0</v>
      </c>
      <c r="U227" s="147"/>
      <c r="V227" s="147"/>
      <c r="W227" s="307" t="e">
        <f t="shared" ref="W227" si="870">IF(C227="No_existen",5*$W$10,X227*$W$10)</f>
        <v>#DIV/0!</v>
      </c>
      <c r="X227" s="307" t="e">
        <f t="shared" ref="X227" si="871">ROUND(AVERAGEIF(Y227:Y229,"&gt;0"),0)</f>
        <v>#DIV/0!</v>
      </c>
      <c r="Y227" s="151">
        <f t="shared" si="770"/>
        <v>0</v>
      </c>
      <c r="Z227" s="147"/>
      <c r="AA227" s="307" t="e">
        <f t="shared" ref="AA227" si="872">ROUND(AVERAGE(E227,I227,N227,S227,X227),0)</f>
        <v>#DIV/0!</v>
      </c>
      <c r="AB227" s="384" t="e">
        <f t="shared" ref="AB227" si="873">IF(AA227&lt;1.5,"FUERTE",IF(AND(AA227&gt;=1.5,AA227&lt;2.5),"ACEPTABLE",IF(AA227&gt;=5,"INEXISTENTE","DÉBIL")))</f>
        <v>#DIV/0!</v>
      </c>
      <c r="AC227" s="306" t="e">
        <f>IF(#REF!=0,0,ROUND((#REF!*AA227),0))</f>
        <v>#REF!</v>
      </c>
      <c r="AD227" s="386" t="e">
        <f t="shared" ref="AD227" si="874">IF(AC227&gt;=36,"GRAVE", IF(AC227&lt;=10, "LEVE", "MODERADO"))</f>
        <v>#REF!</v>
      </c>
      <c r="AE227" s="327"/>
      <c r="AF227" s="327"/>
      <c r="AG227" s="147"/>
      <c r="AH227" s="147"/>
      <c r="AI227" s="93"/>
      <c r="AJ227" s="94"/>
      <c r="AK227" s="95"/>
      <c r="AL227" s="95"/>
      <c r="AM227" s="95"/>
      <c r="AN227" s="95"/>
      <c r="AO227" s="95"/>
      <c r="AP227" s="95"/>
      <c r="AQ227" s="95"/>
    </row>
    <row r="228" spans="1:43" s="97" customFormat="1" hidden="1" x14ac:dyDescent="0.2">
      <c r="A228" s="325"/>
      <c r="B228" s="322"/>
      <c r="C228" s="92"/>
      <c r="D228" s="91">
        <f t="shared" si="754"/>
        <v>0</v>
      </c>
      <c r="E228" s="307"/>
      <c r="F228" s="307"/>
      <c r="G228" s="147"/>
      <c r="H228" s="307"/>
      <c r="I228" s="307"/>
      <c r="J228" s="151" t="e">
        <f>IF(K228=$K$662,1,IF(K228=#REF!,2,IF(K228=$K$661,4,IF(C228="No_existen",5,0))))</f>
        <v>#REF!</v>
      </c>
      <c r="K228" s="147"/>
      <c r="L228" s="147"/>
      <c r="M228" s="307"/>
      <c r="N228" s="307"/>
      <c r="O228" s="151">
        <f t="shared" si="761"/>
        <v>0</v>
      </c>
      <c r="P228" s="147"/>
      <c r="Q228" s="279"/>
      <c r="R228" s="307"/>
      <c r="S228" s="307"/>
      <c r="T228" s="151">
        <f t="shared" si="764"/>
        <v>0</v>
      </c>
      <c r="U228" s="147"/>
      <c r="V228" s="147"/>
      <c r="W228" s="307"/>
      <c r="X228" s="307"/>
      <c r="Y228" s="151">
        <f t="shared" si="770"/>
        <v>0</v>
      </c>
      <c r="Z228" s="147"/>
      <c r="AA228" s="307"/>
      <c r="AB228" s="384"/>
      <c r="AC228" s="306"/>
      <c r="AD228" s="386"/>
      <c r="AE228" s="327"/>
      <c r="AF228" s="327"/>
      <c r="AG228" s="147"/>
      <c r="AH228" s="147"/>
      <c r="AI228" s="93"/>
      <c r="AJ228" s="94"/>
      <c r="AK228" s="95"/>
      <c r="AL228" s="95"/>
      <c r="AM228" s="95"/>
      <c r="AN228" s="95"/>
      <c r="AO228" s="95"/>
      <c r="AP228" s="95"/>
      <c r="AQ228" s="95"/>
    </row>
    <row r="229" spans="1:43" s="97" customFormat="1" hidden="1" x14ac:dyDescent="0.2">
      <c r="A229" s="325"/>
      <c r="B229" s="324"/>
      <c r="C229" s="92"/>
      <c r="D229" s="91">
        <f t="shared" si="754"/>
        <v>0</v>
      </c>
      <c r="E229" s="307"/>
      <c r="F229" s="307"/>
      <c r="G229" s="147"/>
      <c r="H229" s="307"/>
      <c r="I229" s="307"/>
      <c r="J229" s="151" t="e">
        <f>IF(K229=$K$662,1,IF(K229=#REF!,2,IF(K229=$K$661,4,IF(C229="No_existen",5,0))))</f>
        <v>#REF!</v>
      </c>
      <c r="K229" s="147"/>
      <c r="L229" s="147"/>
      <c r="M229" s="307"/>
      <c r="N229" s="307"/>
      <c r="O229" s="151">
        <f t="shared" si="761"/>
        <v>0</v>
      </c>
      <c r="P229" s="147"/>
      <c r="Q229" s="279"/>
      <c r="R229" s="307"/>
      <c r="S229" s="307"/>
      <c r="T229" s="151">
        <f t="shared" si="764"/>
        <v>0</v>
      </c>
      <c r="U229" s="147"/>
      <c r="V229" s="147"/>
      <c r="W229" s="307"/>
      <c r="X229" s="307"/>
      <c r="Y229" s="151">
        <f t="shared" si="770"/>
        <v>0</v>
      </c>
      <c r="Z229" s="147"/>
      <c r="AA229" s="307"/>
      <c r="AB229" s="384"/>
      <c r="AC229" s="306"/>
      <c r="AD229" s="386"/>
      <c r="AE229" s="327"/>
      <c r="AF229" s="327"/>
      <c r="AG229" s="147"/>
      <c r="AH229" s="147"/>
      <c r="AI229" s="93"/>
      <c r="AJ229" s="94"/>
      <c r="AK229" s="95"/>
      <c r="AL229" s="95"/>
      <c r="AM229" s="95"/>
      <c r="AN229" s="95"/>
      <c r="AO229" s="95"/>
      <c r="AP229" s="95"/>
      <c r="AQ229" s="95"/>
    </row>
    <row r="230" spans="1:43" s="97" customFormat="1" hidden="1" x14ac:dyDescent="0.2">
      <c r="A230" s="325">
        <v>74</v>
      </c>
      <c r="B230" s="321" t="e">
        <f>IF(#REF!="ALTO",5,IF(#REF!="MEDIO-ALTO",4,IF(#REF!="MEDIO",3,IF(#REF!="MEDIO-BAJO",2,IF(#REF!="BAJO",1,0)))))</f>
        <v>#REF!</v>
      </c>
      <c r="C230" s="92"/>
      <c r="D230" s="91">
        <f t="shared" si="754"/>
        <v>0</v>
      </c>
      <c r="E230" s="307" t="e">
        <f t="shared" ref="E230:E290" si="875">ROUND(AVERAGEIF(D230:D232,"&gt;0"),0)</f>
        <v>#DIV/0!</v>
      </c>
      <c r="F230" s="307" t="e">
        <f t="shared" ref="F230:F290" si="876">E230*0.6</f>
        <v>#DIV/0!</v>
      </c>
      <c r="G230" s="147"/>
      <c r="H230" s="307" t="e">
        <f t="shared" ref="H230" si="877">IF(C230="No_existen",5*$H$10,I230*$H$10)</f>
        <v>#DIV/0!</v>
      </c>
      <c r="I230" s="307" t="e">
        <f t="shared" si="718"/>
        <v>#DIV/0!</v>
      </c>
      <c r="J230" s="151" t="e">
        <f>IF(K230=$K$662,1,IF(K230=#REF!,2,IF(K230=$K$661,4,IF(C230="No_existen",5,0))))</f>
        <v>#REF!</v>
      </c>
      <c r="K230" s="147"/>
      <c r="L230" s="147"/>
      <c r="M230" s="307" t="e">
        <f t="shared" ref="M230" si="878">IF(C230="No_existen",5*$M$10,N230*$M$10)</f>
        <v>#DIV/0!</v>
      </c>
      <c r="N230" s="307" t="e">
        <f t="shared" ref="N230:N290" si="879">ROUND(AVERAGEIF(O230:O232,"&gt;0"),0)</f>
        <v>#DIV/0!</v>
      </c>
      <c r="O230" s="151">
        <f t="shared" si="761"/>
        <v>0</v>
      </c>
      <c r="P230" s="147"/>
      <c r="Q230" s="279"/>
      <c r="R230" s="307" t="e">
        <f t="shared" ref="R230" si="880">IF(C230="No_existen",5*$R$10,S230*$R$10)</f>
        <v>#DIV/0!</v>
      </c>
      <c r="S230" s="307" t="e">
        <f t="shared" ref="S230" si="881">ROUND(AVERAGEIF(T230:T232,"&gt;0"),0)</f>
        <v>#DIV/0!</v>
      </c>
      <c r="T230" s="151">
        <f t="shared" si="764"/>
        <v>0</v>
      </c>
      <c r="U230" s="147"/>
      <c r="V230" s="147"/>
      <c r="W230" s="307" t="e">
        <f t="shared" ref="W230" si="882">IF(C230="No_existen",5*$W$10,X230*$W$10)</f>
        <v>#DIV/0!</v>
      </c>
      <c r="X230" s="307" t="e">
        <f t="shared" ref="X230" si="883">ROUND(AVERAGEIF(Y230:Y232,"&gt;0"),0)</f>
        <v>#DIV/0!</v>
      </c>
      <c r="Y230" s="151">
        <f t="shared" si="770"/>
        <v>0</v>
      </c>
      <c r="Z230" s="147"/>
      <c r="AA230" s="307" t="e">
        <f t="shared" ref="AA230" si="884">ROUND(AVERAGE(E230,I230,N230,S230,X230),0)</f>
        <v>#DIV/0!</v>
      </c>
      <c r="AB230" s="384" t="e">
        <f t="shared" ref="AB230" si="885">IF(AA230&lt;1.5,"FUERTE",IF(AND(AA230&gt;=1.5,AA230&lt;2.5),"ACEPTABLE",IF(AA230&gt;=5,"INEXISTENTE","DÉBIL")))</f>
        <v>#DIV/0!</v>
      </c>
      <c r="AC230" s="306" t="e">
        <f>IF(#REF!=0,0,ROUND((#REF!*AA230),0))</f>
        <v>#REF!</v>
      </c>
      <c r="AD230" s="386" t="e">
        <f t="shared" ref="AD230" si="886">IF(AC230&gt;=36,"GRAVE", IF(AC230&lt;=10, "LEVE", "MODERADO"))</f>
        <v>#REF!</v>
      </c>
      <c r="AE230" s="327"/>
      <c r="AF230" s="327"/>
      <c r="AG230" s="147"/>
      <c r="AH230" s="147"/>
      <c r="AI230" s="93"/>
      <c r="AJ230" s="94"/>
      <c r="AK230" s="95"/>
      <c r="AL230" s="95"/>
      <c r="AM230" s="95"/>
      <c r="AN230" s="95"/>
      <c r="AO230" s="95"/>
      <c r="AP230" s="95"/>
      <c r="AQ230" s="95"/>
    </row>
    <row r="231" spans="1:43" s="97" customFormat="1" hidden="1" x14ac:dyDescent="0.2">
      <c r="A231" s="325"/>
      <c r="B231" s="322"/>
      <c r="C231" s="92"/>
      <c r="D231" s="91">
        <f t="shared" si="754"/>
        <v>0</v>
      </c>
      <c r="E231" s="307"/>
      <c r="F231" s="307"/>
      <c r="G231" s="147"/>
      <c r="H231" s="307"/>
      <c r="I231" s="307"/>
      <c r="J231" s="151" t="e">
        <f>IF(K231=$K$662,1,IF(K231=#REF!,2,IF(K231=$K$661,4,IF(C231="No_existen",5,0))))</f>
        <v>#REF!</v>
      </c>
      <c r="K231" s="147"/>
      <c r="L231" s="147"/>
      <c r="M231" s="307"/>
      <c r="N231" s="307"/>
      <c r="O231" s="151">
        <f t="shared" si="761"/>
        <v>0</v>
      </c>
      <c r="P231" s="147"/>
      <c r="Q231" s="279"/>
      <c r="R231" s="307"/>
      <c r="S231" s="307"/>
      <c r="T231" s="151">
        <f t="shared" si="764"/>
        <v>0</v>
      </c>
      <c r="U231" s="147"/>
      <c r="V231" s="147"/>
      <c r="W231" s="307"/>
      <c r="X231" s="307"/>
      <c r="Y231" s="151">
        <f t="shared" si="770"/>
        <v>0</v>
      </c>
      <c r="Z231" s="147"/>
      <c r="AA231" s="307"/>
      <c r="AB231" s="384"/>
      <c r="AC231" s="306"/>
      <c r="AD231" s="386"/>
      <c r="AE231" s="327"/>
      <c r="AF231" s="327"/>
      <c r="AG231" s="147"/>
      <c r="AH231" s="147"/>
      <c r="AI231" s="93"/>
      <c r="AJ231" s="94"/>
      <c r="AK231" s="95"/>
      <c r="AL231" s="95"/>
      <c r="AM231" s="95"/>
      <c r="AN231" s="95"/>
      <c r="AO231" s="95"/>
      <c r="AP231" s="95"/>
      <c r="AQ231" s="95"/>
    </row>
    <row r="232" spans="1:43" s="97" customFormat="1" hidden="1" x14ac:dyDescent="0.2">
      <c r="A232" s="325"/>
      <c r="B232" s="324"/>
      <c r="C232" s="92"/>
      <c r="D232" s="91">
        <f t="shared" si="754"/>
        <v>0</v>
      </c>
      <c r="E232" s="307"/>
      <c r="F232" s="307"/>
      <c r="G232" s="147"/>
      <c r="H232" s="307"/>
      <c r="I232" s="307"/>
      <c r="J232" s="151" t="e">
        <f>IF(K232=$K$662,1,IF(K232=#REF!,2,IF(K232=$K$661,4,IF(C232="No_existen",5,0))))</f>
        <v>#REF!</v>
      </c>
      <c r="K232" s="147"/>
      <c r="L232" s="147"/>
      <c r="M232" s="307"/>
      <c r="N232" s="307"/>
      <c r="O232" s="151">
        <f t="shared" si="761"/>
        <v>0</v>
      </c>
      <c r="P232" s="147"/>
      <c r="Q232" s="279"/>
      <c r="R232" s="307"/>
      <c r="S232" s="307"/>
      <c r="T232" s="151">
        <f t="shared" si="764"/>
        <v>0</v>
      </c>
      <c r="U232" s="147"/>
      <c r="V232" s="147"/>
      <c r="W232" s="307"/>
      <c r="X232" s="307"/>
      <c r="Y232" s="151">
        <f t="shared" si="770"/>
        <v>0</v>
      </c>
      <c r="Z232" s="147"/>
      <c r="AA232" s="307"/>
      <c r="AB232" s="384"/>
      <c r="AC232" s="306"/>
      <c r="AD232" s="386"/>
      <c r="AE232" s="327"/>
      <c r="AF232" s="327"/>
      <c r="AG232" s="147"/>
      <c r="AH232" s="147"/>
      <c r="AI232" s="93"/>
      <c r="AJ232" s="94"/>
      <c r="AK232" s="95"/>
      <c r="AL232" s="95"/>
      <c r="AM232" s="95"/>
      <c r="AN232" s="95"/>
      <c r="AO232" s="95"/>
      <c r="AP232" s="95"/>
      <c r="AQ232" s="95"/>
    </row>
    <row r="233" spans="1:43" s="97" customFormat="1" hidden="1" x14ac:dyDescent="0.2">
      <c r="A233" s="325">
        <v>75</v>
      </c>
      <c r="B233" s="321" t="e">
        <f>IF(#REF!="ALTO",5,IF(#REF!="MEDIO-ALTO",4,IF(#REF!="MEDIO",3,IF(#REF!="MEDIO-BAJO",2,IF(#REF!="BAJO",1,0)))))</f>
        <v>#REF!</v>
      </c>
      <c r="C233" s="92"/>
      <c r="D233" s="91">
        <f t="shared" si="754"/>
        <v>0</v>
      </c>
      <c r="E233" s="307" t="e">
        <f t="shared" ref="E233:E293" si="887">ROUND(AVERAGEIF(D233:D235,"&gt;0"),0)</f>
        <v>#DIV/0!</v>
      </c>
      <c r="F233" s="307" t="e">
        <f t="shared" ref="F233:F293" si="888">E233*0.6</f>
        <v>#DIV/0!</v>
      </c>
      <c r="G233" s="147"/>
      <c r="H233" s="307" t="e">
        <f t="shared" ref="H233" si="889">IF(C233="No_existen",5*$H$10,I233*$H$10)</f>
        <v>#DIV/0!</v>
      </c>
      <c r="I233" s="307" t="e">
        <f t="shared" si="731"/>
        <v>#DIV/0!</v>
      </c>
      <c r="J233" s="151" t="e">
        <f>IF(K233=$K$662,1,IF(K233=#REF!,2,IF(K233=$K$661,4,IF(C233="No_existen",5,0))))</f>
        <v>#REF!</v>
      </c>
      <c r="K233" s="147"/>
      <c r="L233" s="147"/>
      <c r="M233" s="307" t="e">
        <f t="shared" ref="M233" si="890">IF(C233="No_existen",5*$M$10,N233*$M$10)</f>
        <v>#DIV/0!</v>
      </c>
      <c r="N233" s="307" t="e">
        <f t="shared" ref="N233:N293" si="891">ROUND(AVERAGEIF(O233:O235,"&gt;0"),0)</f>
        <v>#DIV/0!</v>
      </c>
      <c r="O233" s="151">
        <f t="shared" si="761"/>
        <v>0</v>
      </c>
      <c r="P233" s="147"/>
      <c r="Q233" s="279"/>
      <c r="R233" s="307" t="e">
        <f t="shared" ref="R233" si="892">IF(C233="No_existen",5*$R$10,S233*$R$10)</f>
        <v>#DIV/0!</v>
      </c>
      <c r="S233" s="307" t="e">
        <f t="shared" ref="S233" si="893">ROUND(AVERAGEIF(T233:T235,"&gt;0"),0)</f>
        <v>#DIV/0!</v>
      </c>
      <c r="T233" s="151">
        <f t="shared" si="764"/>
        <v>0</v>
      </c>
      <c r="U233" s="147"/>
      <c r="V233" s="147"/>
      <c r="W233" s="307" t="e">
        <f t="shared" ref="W233" si="894">IF(C233="No_existen",5*$W$10,X233*$W$10)</f>
        <v>#DIV/0!</v>
      </c>
      <c r="X233" s="307" t="e">
        <f t="shared" ref="X233" si="895">ROUND(AVERAGEIF(Y233:Y235,"&gt;0"),0)</f>
        <v>#DIV/0!</v>
      </c>
      <c r="Y233" s="151">
        <f t="shared" si="770"/>
        <v>0</v>
      </c>
      <c r="Z233" s="147"/>
      <c r="AA233" s="307" t="e">
        <f t="shared" ref="AA233" si="896">ROUND(AVERAGE(E233,I233,N233,S233,X233),0)</f>
        <v>#DIV/0!</v>
      </c>
      <c r="AB233" s="384" t="e">
        <f t="shared" ref="AB233" si="897">IF(AA233&lt;1.5,"FUERTE",IF(AND(AA233&gt;=1.5,AA233&lt;2.5),"ACEPTABLE",IF(AA233&gt;=5,"INEXISTENTE","DÉBIL")))</f>
        <v>#DIV/0!</v>
      </c>
      <c r="AC233" s="306" t="e">
        <f>IF(#REF!=0,0,ROUND((#REF!*AA233),0))</f>
        <v>#REF!</v>
      </c>
      <c r="AD233" s="386" t="e">
        <f t="shared" ref="AD233" si="898">IF(AC233&gt;=36,"GRAVE", IF(AC233&lt;=10, "LEVE", "MODERADO"))</f>
        <v>#REF!</v>
      </c>
      <c r="AE233" s="327"/>
      <c r="AF233" s="327"/>
      <c r="AG233" s="147"/>
      <c r="AH233" s="147"/>
      <c r="AI233" s="93"/>
      <c r="AJ233" s="94"/>
      <c r="AK233" s="95"/>
      <c r="AL233" s="95"/>
      <c r="AM233" s="95"/>
      <c r="AN233" s="95"/>
      <c r="AO233" s="95"/>
      <c r="AP233" s="95"/>
      <c r="AQ233" s="95"/>
    </row>
    <row r="234" spans="1:43" s="97" customFormat="1" hidden="1" x14ac:dyDescent="0.2">
      <c r="A234" s="325"/>
      <c r="B234" s="322"/>
      <c r="C234" s="92"/>
      <c r="D234" s="91">
        <f t="shared" si="754"/>
        <v>0</v>
      </c>
      <c r="E234" s="307"/>
      <c r="F234" s="307"/>
      <c r="G234" s="147"/>
      <c r="H234" s="307"/>
      <c r="I234" s="307"/>
      <c r="J234" s="151" t="e">
        <f>IF(K234=$K$662,1,IF(K234=#REF!,2,IF(K234=$K$661,4,IF(C234="No_existen",5,0))))</f>
        <v>#REF!</v>
      </c>
      <c r="K234" s="147"/>
      <c r="L234" s="147"/>
      <c r="M234" s="307"/>
      <c r="N234" s="307"/>
      <c r="O234" s="151">
        <f t="shared" si="761"/>
        <v>0</v>
      </c>
      <c r="P234" s="147"/>
      <c r="Q234" s="279"/>
      <c r="R234" s="307"/>
      <c r="S234" s="307"/>
      <c r="T234" s="151">
        <f t="shared" si="764"/>
        <v>0</v>
      </c>
      <c r="U234" s="147"/>
      <c r="V234" s="147"/>
      <c r="W234" s="307"/>
      <c r="X234" s="307"/>
      <c r="Y234" s="151">
        <f t="shared" si="770"/>
        <v>0</v>
      </c>
      <c r="Z234" s="147"/>
      <c r="AA234" s="307"/>
      <c r="AB234" s="384"/>
      <c r="AC234" s="306"/>
      <c r="AD234" s="386"/>
      <c r="AE234" s="327"/>
      <c r="AF234" s="327"/>
      <c r="AG234" s="147"/>
      <c r="AH234" s="147"/>
      <c r="AI234" s="93"/>
      <c r="AJ234" s="94"/>
      <c r="AK234" s="95"/>
      <c r="AL234" s="95"/>
      <c r="AM234" s="95"/>
      <c r="AN234" s="95"/>
      <c r="AO234" s="95"/>
      <c r="AP234" s="95"/>
      <c r="AQ234" s="95"/>
    </row>
    <row r="235" spans="1:43" s="97" customFormat="1" hidden="1" x14ac:dyDescent="0.2">
      <c r="A235" s="325"/>
      <c r="B235" s="324"/>
      <c r="C235" s="92"/>
      <c r="D235" s="91">
        <f t="shared" si="754"/>
        <v>0</v>
      </c>
      <c r="E235" s="307"/>
      <c r="F235" s="307"/>
      <c r="G235" s="147"/>
      <c r="H235" s="307"/>
      <c r="I235" s="307"/>
      <c r="J235" s="151" t="e">
        <f>IF(K235=$K$662,1,IF(K235=#REF!,2,IF(K235=$K$661,4,IF(C235="No_existen",5,0))))</f>
        <v>#REF!</v>
      </c>
      <c r="K235" s="147"/>
      <c r="L235" s="147"/>
      <c r="M235" s="307"/>
      <c r="N235" s="307"/>
      <c r="O235" s="151">
        <f t="shared" si="761"/>
        <v>0</v>
      </c>
      <c r="P235" s="147"/>
      <c r="Q235" s="279"/>
      <c r="R235" s="307"/>
      <c r="S235" s="307"/>
      <c r="T235" s="151">
        <f t="shared" si="764"/>
        <v>0</v>
      </c>
      <c r="U235" s="147"/>
      <c r="V235" s="147"/>
      <c r="W235" s="307"/>
      <c r="X235" s="307"/>
      <c r="Y235" s="151">
        <f t="shared" si="770"/>
        <v>0</v>
      </c>
      <c r="Z235" s="147"/>
      <c r="AA235" s="307"/>
      <c r="AB235" s="384"/>
      <c r="AC235" s="306"/>
      <c r="AD235" s="386"/>
      <c r="AE235" s="327"/>
      <c r="AF235" s="327"/>
      <c r="AG235" s="147"/>
      <c r="AH235" s="147"/>
      <c r="AI235" s="93"/>
      <c r="AJ235" s="94"/>
      <c r="AK235" s="95"/>
      <c r="AL235" s="95"/>
      <c r="AM235" s="95"/>
      <c r="AN235" s="95"/>
      <c r="AO235" s="95"/>
      <c r="AP235" s="95"/>
      <c r="AQ235" s="95"/>
    </row>
    <row r="236" spans="1:43" s="97" customFormat="1" hidden="1" x14ac:dyDescent="0.2">
      <c r="A236" s="325">
        <v>76</v>
      </c>
      <c r="B236" s="321" t="e">
        <f>IF(#REF!="ALTO",5,IF(#REF!="MEDIO-ALTO",4,IF(#REF!="MEDIO",3,IF(#REF!="MEDIO-BAJO",2,IF(#REF!="BAJO",1,0)))))</f>
        <v>#REF!</v>
      </c>
      <c r="C236" s="92"/>
      <c r="D236" s="91">
        <f t="shared" si="754"/>
        <v>0</v>
      </c>
      <c r="E236" s="307" t="e">
        <f t="shared" ref="E236:E296" si="899">ROUND(AVERAGEIF(D236:D238,"&gt;0"),0)</f>
        <v>#DIV/0!</v>
      </c>
      <c r="F236" s="307" t="e">
        <f t="shared" ref="F236:F296" si="900">E236*0.6</f>
        <v>#DIV/0!</v>
      </c>
      <c r="G236" s="147"/>
      <c r="H236" s="307" t="e">
        <f t="shared" ref="H236" si="901">IF(C236="No_existen",5*$H$10,I236*$H$10)</f>
        <v>#DIV/0!</v>
      </c>
      <c r="I236" s="307" t="e">
        <f t="shared" si="744"/>
        <v>#DIV/0!</v>
      </c>
      <c r="J236" s="151" t="e">
        <f>IF(K236=$K$662,1,IF(K236=#REF!,2,IF(K236=$K$661,4,IF(C236="No_existen",5,0))))</f>
        <v>#REF!</v>
      </c>
      <c r="K236" s="147"/>
      <c r="L236" s="147"/>
      <c r="M236" s="307" t="e">
        <f t="shared" ref="M236" si="902">IF(C236="No_existen",5*$M$10,N236*$M$10)</f>
        <v>#DIV/0!</v>
      </c>
      <c r="N236" s="307" t="e">
        <f t="shared" ref="N236:N296" si="903">ROUND(AVERAGEIF(O236:O238,"&gt;0"),0)</f>
        <v>#DIV/0!</v>
      </c>
      <c r="O236" s="151">
        <f t="shared" si="761"/>
        <v>0</v>
      </c>
      <c r="P236" s="147"/>
      <c r="Q236" s="279"/>
      <c r="R236" s="307" t="e">
        <f t="shared" ref="R236" si="904">IF(C236="No_existen",5*$R$10,S236*$R$10)</f>
        <v>#DIV/0!</v>
      </c>
      <c r="S236" s="307" t="e">
        <f t="shared" ref="S236" si="905">ROUND(AVERAGEIF(T236:T238,"&gt;0"),0)</f>
        <v>#DIV/0!</v>
      </c>
      <c r="T236" s="151">
        <f t="shared" si="764"/>
        <v>0</v>
      </c>
      <c r="U236" s="147"/>
      <c r="V236" s="147"/>
      <c r="W236" s="307" t="e">
        <f t="shared" ref="W236" si="906">IF(C236="No_existen",5*$W$10,X236*$W$10)</f>
        <v>#DIV/0!</v>
      </c>
      <c r="X236" s="307" t="e">
        <f t="shared" ref="X236" si="907">ROUND(AVERAGEIF(Y236:Y238,"&gt;0"),0)</f>
        <v>#DIV/0!</v>
      </c>
      <c r="Y236" s="151">
        <f t="shared" si="770"/>
        <v>0</v>
      </c>
      <c r="Z236" s="147"/>
      <c r="AA236" s="307" t="e">
        <f t="shared" ref="AA236" si="908">ROUND(AVERAGE(E236,I236,N236,S236,X236),0)</f>
        <v>#DIV/0!</v>
      </c>
      <c r="AB236" s="384" t="e">
        <f t="shared" ref="AB236" si="909">IF(AA236&lt;1.5,"FUERTE",IF(AND(AA236&gt;=1.5,AA236&lt;2.5),"ACEPTABLE",IF(AA236&gt;=5,"INEXISTENTE","DÉBIL")))</f>
        <v>#DIV/0!</v>
      </c>
      <c r="AC236" s="306" t="e">
        <f>IF(#REF!=0,0,ROUND((#REF!*AA236),0))</f>
        <v>#REF!</v>
      </c>
      <c r="AD236" s="386" t="e">
        <f t="shared" ref="AD236" si="910">IF(AC236&gt;=36,"GRAVE", IF(AC236&lt;=10, "LEVE", "MODERADO"))</f>
        <v>#REF!</v>
      </c>
      <c r="AE236" s="327"/>
      <c r="AF236" s="327"/>
      <c r="AG236" s="147"/>
      <c r="AH236" s="147"/>
      <c r="AI236" s="93"/>
      <c r="AJ236" s="94"/>
      <c r="AK236" s="95"/>
      <c r="AL236" s="95"/>
      <c r="AM236" s="95"/>
      <c r="AN236" s="95"/>
      <c r="AO236" s="95"/>
      <c r="AP236" s="95"/>
      <c r="AQ236" s="95"/>
    </row>
    <row r="237" spans="1:43" s="97" customFormat="1" hidden="1" x14ac:dyDescent="0.2">
      <c r="A237" s="325"/>
      <c r="B237" s="322"/>
      <c r="C237" s="92"/>
      <c r="D237" s="91">
        <f t="shared" si="754"/>
        <v>0</v>
      </c>
      <c r="E237" s="307"/>
      <c r="F237" s="307"/>
      <c r="G237" s="147"/>
      <c r="H237" s="307"/>
      <c r="I237" s="307"/>
      <c r="J237" s="151" t="e">
        <f>IF(K237=$K$662,1,IF(K237=#REF!,2,IF(K237=$K$661,4,IF(C237="No_existen",5,0))))</f>
        <v>#REF!</v>
      </c>
      <c r="K237" s="147"/>
      <c r="L237" s="147"/>
      <c r="M237" s="307"/>
      <c r="N237" s="307"/>
      <c r="O237" s="151">
        <f t="shared" si="761"/>
        <v>0</v>
      </c>
      <c r="P237" s="147"/>
      <c r="Q237" s="279"/>
      <c r="R237" s="307"/>
      <c r="S237" s="307"/>
      <c r="T237" s="151">
        <f t="shared" si="764"/>
        <v>0</v>
      </c>
      <c r="U237" s="147"/>
      <c r="V237" s="147"/>
      <c r="W237" s="307"/>
      <c r="X237" s="307"/>
      <c r="Y237" s="151">
        <f t="shared" si="770"/>
        <v>0</v>
      </c>
      <c r="Z237" s="147"/>
      <c r="AA237" s="307"/>
      <c r="AB237" s="384"/>
      <c r="AC237" s="306"/>
      <c r="AD237" s="386"/>
      <c r="AE237" s="327"/>
      <c r="AF237" s="327"/>
      <c r="AG237" s="147"/>
      <c r="AH237" s="147"/>
      <c r="AI237" s="93"/>
      <c r="AJ237" s="94"/>
      <c r="AK237" s="95"/>
      <c r="AL237" s="95"/>
      <c r="AM237" s="95"/>
      <c r="AN237" s="95"/>
      <c r="AO237" s="95"/>
      <c r="AP237" s="95"/>
      <c r="AQ237" s="95"/>
    </row>
    <row r="238" spans="1:43" s="97" customFormat="1" hidden="1" x14ac:dyDescent="0.2">
      <c r="A238" s="325"/>
      <c r="B238" s="324"/>
      <c r="C238" s="92"/>
      <c r="D238" s="91">
        <f t="shared" si="754"/>
        <v>0</v>
      </c>
      <c r="E238" s="307"/>
      <c r="F238" s="307"/>
      <c r="G238" s="147"/>
      <c r="H238" s="307"/>
      <c r="I238" s="307"/>
      <c r="J238" s="151" t="e">
        <f>IF(K238=$K$662,1,IF(K238=#REF!,2,IF(K238=$K$661,4,IF(C238="No_existen",5,0))))</f>
        <v>#REF!</v>
      </c>
      <c r="K238" s="147"/>
      <c r="L238" s="147"/>
      <c r="M238" s="307"/>
      <c r="N238" s="307"/>
      <c r="O238" s="151">
        <f t="shared" si="761"/>
        <v>0</v>
      </c>
      <c r="P238" s="147"/>
      <c r="Q238" s="279"/>
      <c r="R238" s="307"/>
      <c r="S238" s="307"/>
      <c r="T238" s="151">
        <f t="shared" si="764"/>
        <v>0</v>
      </c>
      <c r="U238" s="147"/>
      <c r="V238" s="147"/>
      <c r="W238" s="307"/>
      <c r="X238" s="307"/>
      <c r="Y238" s="151">
        <f t="shared" si="770"/>
        <v>0</v>
      </c>
      <c r="Z238" s="147"/>
      <c r="AA238" s="307"/>
      <c r="AB238" s="384"/>
      <c r="AC238" s="306"/>
      <c r="AD238" s="386"/>
      <c r="AE238" s="327"/>
      <c r="AF238" s="327"/>
      <c r="AG238" s="147"/>
      <c r="AH238" s="147"/>
      <c r="AI238" s="93"/>
      <c r="AJ238" s="94"/>
      <c r="AK238" s="95"/>
      <c r="AL238" s="95"/>
      <c r="AM238" s="95"/>
      <c r="AN238" s="95"/>
      <c r="AO238" s="95"/>
      <c r="AP238" s="95"/>
      <c r="AQ238" s="95"/>
    </row>
    <row r="239" spans="1:43" s="97" customFormat="1" hidden="1" x14ac:dyDescent="0.2">
      <c r="A239" s="325">
        <v>77</v>
      </c>
      <c r="B239" s="321" t="e">
        <f>IF(#REF!="ALTO",5,IF(#REF!="MEDIO-ALTO",4,IF(#REF!="MEDIO",3,IF(#REF!="MEDIO-BAJO",2,IF(#REF!="BAJO",1,0)))))</f>
        <v>#REF!</v>
      </c>
      <c r="C239" s="92"/>
      <c r="D239" s="91">
        <f t="shared" si="754"/>
        <v>0</v>
      </c>
      <c r="E239" s="307" t="e">
        <f t="shared" ref="E239:E299" si="911">ROUND(AVERAGEIF(D239:D241,"&gt;0"),0)</f>
        <v>#DIV/0!</v>
      </c>
      <c r="F239" s="307" t="e">
        <f t="shared" ref="F239:F299" si="912">E239*0.6</f>
        <v>#DIV/0!</v>
      </c>
      <c r="G239" s="147"/>
      <c r="H239" s="307" t="e">
        <f t="shared" ref="H239" si="913">IF(C239="No_existen",5*$H$10,I239*$H$10)</f>
        <v>#DIV/0!</v>
      </c>
      <c r="I239" s="307" t="e">
        <f t="shared" si="758"/>
        <v>#DIV/0!</v>
      </c>
      <c r="J239" s="151" t="e">
        <f>IF(K239=$K$662,1,IF(K239=#REF!,2,IF(K239=$K$661,4,IF(C239="No_existen",5,0))))</f>
        <v>#REF!</v>
      </c>
      <c r="K239" s="147"/>
      <c r="L239" s="147"/>
      <c r="M239" s="307" t="e">
        <f t="shared" ref="M239" si="914">IF(C239="No_existen",5*$M$10,N239*$M$10)</f>
        <v>#DIV/0!</v>
      </c>
      <c r="N239" s="307" t="e">
        <f t="shared" ref="N239:N299" si="915">ROUND(AVERAGEIF(O239:O241,"&gt;0"),0)</f>
        <v>#DIV/0!</v>
      </c>
      <c r="O239" s="151">
        <f t="shared" si="761"/>
        <v>0</v>
      </c>
      <c r="P239" s="147"/>
      <c r="Q239" s="279"/>
      <c r="R239" s="307" t="e">
        <f t="shared" ref="R239" si="916">IF(C239="No_existen",5*$R$10,S239*$R$10)</f>
        <v>#DIV/0!</v>
      </c>
      <c r="S239" s="307" t="e">
        <f t="shared" ref="S239" si="917">ROUND(AVERAGEIF(T239:T241,"&gt;0"),0)</f>
        <v>#DIV/0!</v>
      </c>
      <c r="T239" s="151">
        <f t="shared" si="764"/>
        <v>0</v>
      </c>
      <c r="U239" s="147"/>
      <c r="V239" s="147"/>
      <c r="W239" s="307" t="e">
        <f t="shared" ref="W239" si="918">IF(C239="No_existen",5*$W$10,X239*$W$10)</f>
        <v>#DIV/0!</v>
      </c>
      <c r="X239" s="307" t="e">
        <f t="shared" ref="X239" si="919">ROUND(AVERAGEIF(Y239:Y241,"&gt;0"),0)</f>
        <v>#DIV/0!</v>
      </c>
      <c r="Y239" s="151">
        <f t="shared" si="770"/>
        <v>0</v>
      </c>
      <c r="Z239" s="147"/>
      <c r="AA239" s="307" t="e">
        <f t="shared" ref="AA239" si="920">ROUND(AVERAGE(E239,I239,N239,S239,X239),0)</f>
        <v>#DIV/0!</v>
      </c>
      <c r="AB239" s="384" t="e">
        <f t="shared" ref="AB239" si="921">IF(AA239&lt;1.5,"FUERTE",IF(AND(AA239&gt;=1.5,AA239&lt;2.5),"ACEPTABLE",IF(AA239&gt;=5,"INEXISTENTE","DÉBIL")))</f>
        <v>#DIV/0!</v>
      </c>
      <c r="AC239" s="306" t="e">
        <f>IF(#REF!=0,0,ROUND((#REF!*AA239),0))</f>
        <v>#REF!</v>
      </c>
      <c r="AD239" s="386" t="e">
        <f t="shared" ref="AD239" si="922">IF(AC239&gt;=36,"GRAVE", IF(AC239&lt;=10, "LEVE", "MODERADO"))</f>
        <v>#REF!</v>
      </c>
      <c r="AE239" s="327"/>
      <c r="AF239" s="327"/>
      <c r="AG239" s="147"/>
      <c r="AH239" s="147"/>
      <c r="AI239" s="93"/>
      <c r="AJ239" s="94"/>
      <c r="AK239" s="95"/>
      <c r="AL239" s="95"/>
      <c r="AM239" s="95"/>
      <c r="AN239" s="95"/>
      <c r="AO239" s="95"/>
      <c r="AP239" s="95"/>
      <c r="AQ239" s="95"/>
    </row>
    <row r="240" spans="1:43" s="97" customFormat="1" hidden="1" x14ac:dyDescent="0.2">
      <c r="A240" s="325"/>
      <c r="B240" s="322"/>
      <c r="C240" s="92"/>
      <c r="D240" s="91">
        <f t="shared" si="754"/>
        <v>0</v>
      </c>
      <c r="E240" s="307"/>
      <c r="F240" s="307"/>
      <c r="G240" s="147"/>
      <c r="H240" s="307"/>
      <c r="I240" s="307"/>
      <c r="J240" s="151" t="e">
        <f>IF(K240=$K$662,1,IF(K240=#REF!,2,IF(K240=$K$661,4,IF(C240="No_existen",5,0))))</f>
        <v>#REF!</v>
      </c>
      <c r="K240" s="147"/>
      <c r="L240" s="147"/>
      <c r="M240" s="307"/>
      <c r="N240" s="307"/>
      <c r="O240" s="151">
        <f t="shared" si="761"/>
        <v>0</v>
      </c>
      <c r="P240" s="147"/>
      <c r="Q240" s="279"/>
      <c r="R240" s="307"/>
      <c r="S240" s="307"/>
      <c r="T240" s="151">
        <f t="shared" si="764"/>
        <v>0</v>
      </c>
      <c r="U240" s="147"/>
      <c r="V240" s="147"/>
      <c r="W240" s="307"/>
      <c r="X240" s="307"/>
      <c r="Y240" s="151">
        <f t="shared" si="770"/>
        <v>0</v>
      </c>
      <c r="Z240" s="147"/>
      <c r="AA240" s="307"/>
      <c r="AB240" s="384"/>
      <c r="AC240" s="306"/>
      <c r="AD240" s="386"/>
      <c r="AE240" s="327"/>
      <c r="AF240" s="327"/>
      <c r="AG240" s="147"/>
      <c r="AH240" s="147"/>
      <c r="AI240" s="93"/>
      <c r="AJ240" s="94"/>
      <c r="AK240" s="95"/>
      <c r="AL240" s="95"/>
      <c r="AM240" s="95"/>
      <c r="AN240" s="95"/>
      <c r="AO240" s="95"/>
      <c r="AP240" s="95"/>
      <c r="AQ240" s="95"/>
    </row>
    <row r="241" spans="1:43" s="97" customFormat="1" hidden="1" x14ac:dyDescent="0.2">
      <c r="A241" s="325"/>
      <c r="B241" s="324"/>
      <c r="C241" s="92"/>
      <c r="D241" s="91">
        <f t="shared" si="754"/>
        <v>0</v>
      </c>
      <c r="E241" s="307"/>
      <c r="F241" s="307"/>
      <c r="G241" s="147"/>
      <c r="H241" s="307"/>
      <c r="I241" s="307"/>
      <c r="J241" s="151" t="e">
        <f>IF(K241=$K$662,1,IF(K241=#REF!,2,IF(K241=$K$661,4,IF(C241="No_existen",5,0))))</f>
        <v>#REF!</v>
      </c>
      <c r="K241" s="147"/>
      <c r="L241" s="147"/>
      <c r="M241" s="307"/>
      <c r="N241" s="307"/>
      <c r="O241" s="151">
        <f t="shared" si="761"/>
        <v>0</v>
      </c>
      <c r="P241" s="147"/>
      <c r="Q241" s="279"/>
      <c r="R241" s="307"/>
      <c r="S241" s="307"/>
      <c r="T241" s="151">
        <f t="shared" si="764"/>
        <v>0</v>
      </c>
      <c r="U241" s="147"/>
      <c r="V241" s="147"/>
      <c r="W241" s="307"/>
      <c r="X241" s="307"/>
      <c r="Y241" s="151">
        <f t="shared" si="770"/>
        <v>0</v>
      </c>
      <c r="Z241" s="147"/>
      <c r="AA241" s="307"/>
      <c r="AB241" s="384"/>
      <c r="AC241" s="306"/>
      <c r="AD241" s="386"/>
      <c r="AE241" s="327"/>
      <c r="AF241" s="327"/>
      <c r="AG241" s="147"/>
      <c r="AH241" s="147"/>
      <c r="AI241" s="93"/>
      <c r="AJ241" s="94"/>
      <c r="AK241" s="95"/>
      <c r="AL241" s="95"/>
      <c r="AM241" s="95"/>
      <c r="AN241" s="95"/>
      <c r="AO241" s="95"/>
      <c r="AP241" s="95"/>
      <c r="AQ241" s="95"/>
    </row>
    <row r="242" spans="1:43" s="97" customFormat="1" hidden="1" x14ac:dyDescent="0.2">
      <c r="A242" s="325">
        <v>78</v>
      </c>
      <c r="B242" s="321" t="e">
        <f>IF(#REF!="ALTO",5,IF(#REF!="MEDIO-ALTO",4,IF(#REF!="MEDIO",3,IF(#REF!="MEDIO-BAJO",2,IF(#REF!="BAJO",1,0)))))</f>
        <v>#REF!</v>
      </c>
      <c r="C242" s="92"/>
      <c r="D242" s="91">
        <f t="shared" si="754"/>
        <v>0</v>
      </c>
      <c r="E242" s="307" t="e">
        <f t="shared" ref="E242:E302" si="923">ROUND(AVERAGEIF(D242:D244,"&gt;0"),0)</f>
        <v>#DIV/0!</v>
      </c>
      <c r="F242" s="307" t="e">
        <f t="shared" ref="F242:F302" si="924">E242*0.6</f>
        <v>#DIV/0!</v>
      </c>
      <c r="G242" s="147"/>
      <c r="H242" s="307" t="e">
        <f t="shared" ref="H242" si="925">IF(C242="No_existen",5*$H$10,I242*$H$10)</f>
        <v>#DIV/0!</v>
      </c>
      <c r="I242" s="307" t="e">
        <f t="shared" si="774"/>
        <v>#DIV/0!</v>
      </c>
      <c r="J242" s="151" t="e">
        <f>IF(K242=$K$662,1,IF(K242=#REF!,2,IF(K242=$K$661,4,IF(C242="No_existen",5,0))))</f>
        <v>#REF!</v>
      </c>
      <c r="K242" s="147"/>
      <c r="L242" s="147"/>
      <c r="M242" s="307" t="e">
        <f t="shared" ref="M242" si="926">IF(C242="No_existen",5*$M$10,N242*$M$10)</f>
        <v>#DIV/0!</v>
      </c>
      <c r="N242" s="307" t="e">
        <f t="shared" ref="N242:N302" si="927">ROUND(AVERAGEIF(O242:O244,"&gt;0"),0)</f>
        <v>#DIV/0!</v>
      </c>
      <c r="O242" s="151">
        <f t="shared" si="761"/>
        <v>0</v>
      </c>
      <c r="P242" s="147"/>
      <c r="Q242" s="279"/>
      <c r="R242" s="307" t="e">
        <f t="shared" ref="R242" si="928">IF(C242="No_existen",5*$R$10,S242*$R$10)</f>
        <v>#DIV/0!</v>
      </c>
      <c r="S242" s="307" t="e">
        <f t="shared" ref="S242" si="929">ROUND(AVERAGEIF(T242:T244,"&gt;0"),0)</f>
        <v>#DIV/0!</v>
      </c>
      <c r="T242" s="151">
        <f t="shared" si="764"/>
        <v>0</v>
      </c>
      <c r="U242" s="147"/>
      <c r="V242" s="147"/>
      <c r="W242" s="307" t="e">
        <f t="shared" ref="W242" si="930">IF(C242="No_existen",5*$W$10,X242*$W$10)</f>
        <v>#DIV/0!</v>
      </c>
      <c r="X242" s="307" t="e">
        <f t="shared" ref="X242" si="931">ROUND(AVERAGEIF(Y242:Y244,"&gt;0"),0)</f>
        <v>#DIV/0!</v>
      </c>
      <c r="Y242" s="151">
        <f t="shared" si="770"/>
        <v>0</v>
      </c>
      <c r="Z242" s="147"/>
      <c r="AA242" s="307" t="e">
        <f t="shared" ref="AA242" si="932">ROUND(AVERAGE(E242,I242,N242,S242,X242),0)</f>
        <v>#DIV/0!</v>
      </c>
      <c r="AB242" s="384" t="e">
        <f t="shared" ref="AB242" si="933">IF(AA242&lt;1.5,"FUERTE",IF(AND(AA242&gt;=1.5,AA242&lt;2.5),"ACEPTABLE",IF(AA242&gt;=5,"INEXISTENTE","DÉBIL")))</f>
        <v>#DIV/0!</v>
      </c>
      <c r="AC242" s="306" t="e">
        <f>IF(#REF!=0,0,ROUND((#REF!*AA242),0))</f>
        <v>#REF!</v>
      </c>
      <c r="AD242" s="386" t="e">
        <f t="shared" ref="AD242" si="934">IF(AC242&gt;=36,"GRAVE", IF(AC242&lt;=10, "LEVE", "MODERADO"))</f>
        <v>#REF!</v>
      </c>
      <c r="AE242" s="327"/>
      <c r="AF242" s="327"/>
      <c r="AG242" s="147"/>
      <c r="AH242" s="147"/>
      <c r="AI242" s="93"/>
      <c r="AJ242" s="94"/>
      <c r="AK242" s="95"/>
      <c r="AL242" s="95"/>
      <c r="AM242" s="95"/>
      <c r="AN242" s="95"/>
      <c r="AO242" s="95"/>
      <c r="AP242" s="95"/>
      <c r="AQ242" s="95"/>
    </row>
    <row r="243" spans="1:43" s="97" customFormat="1" hidden="1" x14ac:dyDescent="0.2">
      <c r="A243" s="325"/>
      <c r="B243" s="322"/>
      <c r="C243" s="92"/>
      <c r="D243" s="91">
        <f t="shared" si="754"/>
        <v>0</v>
      </c>
      <c r="E243" s="307"/>
      <c r="F243" s="307"/>
      <c r="G243" s="147"/>
      <c r="H243" s="307"/>
      <c r="I243" s="307"/>
      <c r="J243" s="151" t="e">
        <f>IF(K243=$K$662,1,IF(K243=#REF!,2,IF(K243=$K$661,4,IF(C243="No_existen",5,0))))</f>
        <v>#REF!</v>
      </c>
      <c r="K243" s="147"/>
      <c r="L243" s="147"/>
      <c r="M243" s="307"/>
      <c r="N243" s="307"/>
      <c r="O243" s="151">
        <f t="shared" si="761"/>
        <v>0</v>
      </c>
      <c r="P243" s="147"/>
      <c r="Q243" s="279"/>
      <c r="R243" s="307"/>
      <c r="S243" s="307"/>
      <c r="T243" s="151">
        <f t="shared" si="764"/>
        <v>0</v>
      </c>
      <c r="U243" s="147"/>
      <c r="V243" s="147"/>
      <c r="W243" s="307"/>
      <c r="X243" s="307"/>
      <c r="Y243" s="151">
        <f t="shared" si="770"/>
        <v>0</v>
      </c>
      <c r="Z243" s="147"/>
      <c r="AA243" s="307"/>
      <c r="AB243" s="384"/>
      <c r="AC243" s="306"/>
      <c r="AD243" s="386"/>
      <c r="AE243" s="327"/>
      <c r="AF243" s="327"/>
      <c r="AG243" s="147"/>
      <c r="AH243" s="147"/>
      <c r="AI243" s="93"/>
      <c r="AJ243" s="94"/>
      <c r="AK243" s="95"/>
      <c r="AL243" s="95"/>
      <c r="AM243" s="95"/>
      <c r="AN243" s="95"/>
      <c r="AO243" s="95"/>
      <c r="AP243" s="95"/>
      <c r="AQ243" s="95"/>
    </row>
    <row r="244" spans="1:43" s="97" customFormat="1" hidden="1" x14ac:dyDescent="0.2">
      <c r="A244" s="325"/>
      <c r="B244" s="324"/>
      <c r="C244" s="92"/>
      <c r="D244" s="91">
        <f t="shared" si="754"/>
        <v>0</v>
      </c>
      <c r="E244" s="307"/>
      <c r="F244" s="307"/>
      <c r="G244" s="147"/>
      <c r="H244" s="307"/>
      <c r="I244" s="307"/>
      <c r="J244" s="151" t="e">
        <f>IF(K244=$K$662,1,IF(K244=#REF!,2,IF(K244=$K$661,4,IF(C244="No_existen",5,0))))</f>
        <v>#REF!</v>
      </c>
      <c r="K244" s="147"/>
      <c r="L244" s="147"/>
      <c r="M244" s="307"/>
      <c r="N244" s="307"/>
      <c r="O244" s="151">
        <f t="shared" si="761"/>
        <v>0</v>
      </c>
      <c r="P244" s="147"/>
      <c r="Q244" s="279"/>
      <c r="R244" s="307"/>
      <c r="S244" s="307"/>
      <c r="T244" s="151">
        <f t="shared" si="764"/>
        <v>0</v>
      </c>
      <c r="U244" s="147"/>
      <c r="V244" s="147"/>
      <c r="W244" s="307"/>
      <c r="X244" s="307"/>
      <c r="Y244" s="151">
        <f t="shared" si="770"/>
        <v>0</v>
      </c>
      <c r="Z244" s="147"/>
      <c r="AA244" s="307"/>
      <c r="AB244" s="384"/>
      <c r="AC244" s="306"/>
      <c r="AD244" s="386"/>
      <c r="AE244" s="327"/>
      <c r="AF244" s="327"/>
      <c r="AG244" s="147"/>
      <c r="AH244" s="147"/>
      <c r="AI244" s="93"/>
      <c r="AJ244" s="94"/>
      <c r="AK244" s="95"/>
      <c r="AL244" s="95"/>
      <c r="AM244" s="95"/>
      <c r="AN244" s="95"/>
      <c r="AO244" s="95"/>
      <c r="AP244" s="95"/>
      <c r="AQ244" s="95"/>
    </row>
    <row r="245" spans="1:43" s="97" customFormat="1" hidden="1" x14ac:dyDescent="0.2">
      <c r="A245" s="325">
        <v>79</v>
      </c>
      <c r="B245" s="321" t="e">
        <f>IF(#REF!="ALTO",5,IF(#REF!="MEDIO-ALTO",4,IF(#REF!="MEDIO",3,IF(#REF!="MEDIO-BAJO",2,IF(#REF!="BAJO",1,0)))))</f>
        <v>#REF!</v>
      </c>
      <c r="C245" s="92"/>
      <c r="D245" s="91">
        <f t="shared" si="754"/>
        <v>0</v>
      </c>
      <c r="E245" s="307" t="e">
        <f t="shared" ref="E245:E305" si="935">ROUND(AVERAGEIF(D245:D247,"&gt;0"),0)</f>
        <v>#DIV/0!</v>
      </c>
      <c r="F245" s="307" t="e">
        <f t="shared" ref="F245:F305" si="936">E245*0.6</f>
        <v>#DIV/0!</v>
      </c>
      <c r="G245" s="147"/>
      <c r="H245" s="307" t="e">
        <f t="shared" ref="H245" si="937">IF(C245="No_existen",5*$H$10,I245*$H$10)</f>
        <v>#DIV/0!</v>
      </c>
      <c r="I245" s="307" t="e">
        <f t="shared" si="787"/>
        <v>#DIV/0!</v>
      </c>
      <c r="J245" s="151" t="e">
        <f>IF(K245=$K$662,1,IF(K245=#REF!,2,IF(K245=$K$661,4,IF(C245="No_existen",5,0))))</f>
        <v>#REF!</v>
      </c>
      <c r="K245" s="147"/>
      <c r="L245" s="147"/>
      <c r="M245" s="307" t="e">
        <f t="shared" ref="M245" si="938">IF(C245="No_existen",5*$M$10,N245*$M$10)</f>
        <v>#DIV/0!</v>
      </c>
      <c r="N245" s="307" t="e">
        <f t="shared" ref="N245:N305" si="939">ROUND(AVERAGEIF(O245:O247,"&gt;0"),0)</f>
        <v>#DIV/0!</v>
      </c>
      <c r="O245" s="151">
        <f t="shared" si="761"/>
        <v>0</v>
      </c>
      <c r="P245" s="147"/>
      <c r="Q245" s="279"/>
      <c r="R245" s="307" t="e">
        <f t="shared" ref="R245" si="940">IF(C245="No_existen",5*$R$10,S245*$R$10)</f>
        <v>#DIV/0!</v>
      </c>
      <c r="S245" s="307" t="e">
        <f t="shared" ref="S245" si="941">ROUND(AVERAGEIF(T245:T247,"&gt;0"),0)</f>
        <v>#DIV/0!</v>
      </c>
      <c r="T245" s="151">
        <f t="shared" si="764"/>
        <v>0</v>
      </c>
      <c r="U245" s="147"/>
      <c r="V245" s="147"/>
      <c r="W245" s="307" t="e">
        <f t="shared" ref="W245" si="942">IF(C245="No_existen",5*$W$10,X245*$W$10)</f>
        <v>#DIV/0!</v>
      </c>
      <c r="X245" s="307" t="e">
        <f t="shared" ref="X245" si="943">ROUND(AVERAGEIF(Y245:Y247,"&gt;0"),0)</f>
        <v>#DIV/0!</v>
      </c>
      <c r="Y245" s="151">
        <f t="shared" si="770"/>
        <v>0</v>
      </c>
      <c r="Z245" s="147"/>
      <c r="AA245" s="307" t="e">
        <f t="shared" ref="AA245" si="944">ROUND(AVERAGE(E245,I245,N245,S245,X245),0)</f>
        <v>#DIV/0!</v>
      </c>
      <c r="AB245" s="384" t="e">
        <f t="shared" ref="AB245" si="945">IF(AA245&lt;1.5,"FUERTE",IF(AND(AA245&gt;=1.5,AA245&lt;2.5),"ACEPTABLE",IF(AA245&gt;=5,"INEXISTENTE","DÉBIL")))</f>
        <v>#DIV/0!</v>
      </c>
      <c r="AC245" s="306" t="e">
        <f>IF(#REF!=0,0,ROUND((#REF!*AA245),0))</f>
        <v>#REF!</v>
      </c>
      <c r="AD245" s="386" t="e">
        <f t="shared" ref="AD245" si="946">IF(AC245&gt;=36,"GRAVE", IF(AC245&lt;=10, "LEVE", "MODERADO"))</f>
        <v>#REF!</v>
      </c>
      <c r="AE245" s="327"/>
      <c r="AF245" s="327"/>
      <c r="AG245" s="147"/>
      <c r="AH245" s="147"/>
      <c r="AI245" s="93"/>
      <c r="AJ245" s="94"/>
      <c r="AK245" s="95"/>
      <c r="AL245" s="95"/>
      <c r="AM245" s="95"/>
      <c r="AN245" s="95"/>
      <c r="AO245" s="95"/>
      <c r="AP245" s="95"/>
      <c r="AQ245" s="95"/>
    </row>
    <row r="246" spans="1:43" s="97" customFormat="1" hidden="1" x14ac:dyDescent="0.2">
      <c r="A246" s="325"/>
      <c r="B246" s="322"/>
      <c r="C246" s="92"/>
      <c r="D246" s="91">
        <f t="shared" si="754"/>
        <v>0</v>
      </c>
      <c r="E246" s="307"/>
      <c r="F246" s="307"/>
      <c r="G246" s="147"/>
      <c r="H246" s="307"/>
      <c r="I246" s="307"/>
      <c r="J246" s="151" t="e">
        <f>IF(K246=$K$662,1,IF(K246=#REF!,2,IF(K246=$K$661,4,IF(C246="No_existen",5,0))))</f>
        <v>#REF!</v>
      </c>
      <c r="K246" s="147"/>
      <c r="L246" s="147"/>
      <c r="M246" s="307"/>
      <c r="N246" s="307"/>
      <c r="O246" s="151">
        <f t="shared" si="761"/>
        <v>0</v>
      </c>
      <c r="P246" s="147"/>
      <c r="Q246" s="279"/>
      <c r="R246" s="307"/>
      <c r="S246" s="307"/>
      <c r="T246" s="151">
        <f t="shared" si="764"/>
        <v>0</v>
      </c>
      <c r="U246" s="147"/>
      <c r="V246" s="147"/>
      <c r="W246" s="307"/>
      <c r="X246" s="307"/>
      <c r="Y246" s="151">
        <f t="shared" si="770"/>
        <v>0</v>
      </c>
      <c r="Z246" s="147"/>
      <c r="AA246" s="307"/>
      <c r="AB246" s="384"/>
      <c r="AC246" s="306"/>
      <c r="AD246" s="386"/>
      <c r="AE246" s="327"/>
      <c r="AF246" s="327"/>
      <c r="AG246" s="147"/>
      <c r="AH246" s="147"/>
      <c r="AI246" s="93"/>
      <c r="AJ246" s="94"/>
      <c r="AK246" s="95"/>
      <c r="AL246" s="95"/>
      <c r="AM246" s="95"/>
      <c r="AN246" s="95"/>
      <c r="AO246" s="95"/>
      <c r="AP246" s="95"/>
      <c r="AQ246" s="95"/>
    </row>
    <row r="247" spans="1:43" s="97" customFormat="1" hidden="1" x14ac:dyDescent="0.2">
      <c r="A247" s="325"/>
      <c r="B247" s="324"/>
      <c r="C247" s="92"/>
      <c r="D247" s="91">
        <f t="shared" si="754"/>
        <v>0</v>
      </c>
      <c r="E247" s="307"/>
      <c r="F247" s="307"/>
      <c r="G247" s="147"/>
      <c r="H247" s="307"/>
      <c r="I247" s="307"/>
      <c r="J247" s="151" t="e">
        <f>IF(K247=$K$662,1,IF(K247=#REF!,2,IF(K247=$K$661,4,IF(C247="No_existen",5,0))))</f>
        <v>#REF!</v>
      </c>
      <c r="K247" s="147"/>
      <c r="L247" s="147"/>
      <c r="M247" s="307"/>
      <c r="N247" s="307"/>
      <c r="O247" s="151">
        <f t="shared" si="761"/>
        <v>0</v>
      </c>
      <c r="P247" s="147"/>
      <c r="Q247" s="279"/>
      <c r="R247" s="307"/>
      <c r="S247" s="307"/>
      <c r="T247" s="151">
        <f t="shared" si="764"/>
        <v>0</v>
      </c>
      <c r="U247" s="147"/>
      <c r="V247" s="147"/>
      <c r="W247" s="307"/>
      <c r="X247" s="307"/>
      <c r="Y247" s="151">
        <f t="shared" si="770"/>
        <v>0</v>
      </c>
      <c r="Z247" s="147"/>
      <c r="AA247" s="307"/>
      <c r="AB247" s="384"/>
      <c r="AC247" s="306"/>
      <c r="AD247" s="386"/>
      <c r="AE247" s="327"/>
      <c r="AF247" s="327"/>
      <c r="AG247" s="147"/>
      <c r="AH247" s="147"/>
      <c r="AI247" s="93"/>
      <c r="AJ247" s="94"/>
      <c r="AK247" s="95"/>
      <c r="AL247" s="95"/>
      <c r="AM247" s="95"/>
      <c r="AN247" s="95"/>
      <c r="AO247" s="95"/>
      <c r="AP247" s="95"/>
      <c r="AQ247" s="95"/>
    </row>
    <row r="248" spans="1:43" s="97" customFormat="1" hidden="1" x14ac:dyDescent="0.2">
      <c r="A248" s="325">
        <v>80</v>
      </c>
      <c r="B248" s="321" t="e">
        <f>IF(#REF!="ALTO",5,IF(#REF!="MEDIO-ALTO",4,IF(#REF!="MEDIO",3,IF(#REF!="MEDIO-BAJO",2,IF(#REF!="BAJO",1,0)))))</f>
        <v>#REF!</v>
      </c>
      <c r="C248" s="92"/>
      <c r="D248" s="91">
        <f t="shared" si="754"/>
        <v>0</v>
      </c>
      <c r="E248" s="307" t="e">
        <f t="shared" ref="E248:E308" si="947">ROUND(AVERAGEIF(D248:D250,"&gt;0"),0)</f>
        <v>#DIV/0!</v>
      </c>
      <c r="F248" s="307" t="e">
        <f t="shared" ref="F248:F308" si="948">E248*0.6</f>
        <v>#DIV/0!</v>
      </c>
      <c r="G248" s="147"/>
      <c r="H248" s="307" t="e">
        <f t="shared" ref="H248" si="949">IF(C248="No_existen",5*$H$10,I248*$H$10)</f>
        <v>#DIV/0!</v>
      </c>
      <c r="I248" s="307" t="e">
        <f t="shared" si="800"/>
        <v>#DIV/0!</v>
      </c>
      <c r="J248" s="151" t="e">
        <f>IF(K248=$K$662,1,IF(K248=#REF!,2,IF(K248=$K$661,4,IF(C248="No_existen",5,0))))</f>
        <v>#REF!</v>
      </c>
      <c r="K248" s="147"/>
      <c r="L248" s="147"/>
      <c r="M248" s="307" t="e">
        <f t="shared" ref="M248" si="950">IF(C248="No_existen",5*$M$10,N248*$M$10)</f>
        <v>#DIV/0!</v>
      </c>
      <c r="N248" s="307" t="e">
        <f t="shared" ref="N248:N308" si="951">ROUND(AVERAGEIF(O248:O250,"&gt;0"),0)</f>
        <v>#DIV/0!</v>
      </c>
      <c r="O248" s="151">
        <f t="shared" si="761"/>
        <v>0</v>
      </c>
      <c r="P248" s="147"/>
      <c r="Q248" s="279"/>
      <c r="R248" s="307" t="e">
        <f t="shared" ref="R248" si="952">IF(C248="No_existen",5*$R$10,S248*$R$10)</f>
        <v>#DIV/0!</v>
      </c>
      <c r="S248" s="307" t="e">
        <f t="shared" ref="S248" si="953">ROUND(AVERAGEIF(T248:T250,"&gt;0"),0)</f>
        <v>#DIV/0!</v>
      </c>
      <c r="T248" s="151">
        <f t="shared" si="764"/>
        <v>0</v>
      </c>
      <c r="U248" s="147"/>
      <c r="V248" s="147"/>
      <c r="W248" s="307" t="e">
        <f t="shared" ref="W248" si="954">IF(C248="No_existen",5*$W$10,X248*$W$10)</f>
        <v>#DIV/0!</v>
      </c>
      <c r="X248" s="307" t="e">
        <f t="shared" ref="X248" si="955">ROUND(AVERAGEIF(Y248:Y250,"&gt;0"),0)</f>
        <v>#DIV/0!</v>
      </c>
      <c r="Y248" s="151">
        <f t="shared" si="770"/>
        <v>0</v>
      </c>
      <c r="Z248" s="147"/>
      <c r="AA248" s="307" t="e">
        <f t="shared" ref="AA248" si="956">ROUND(AVERAGE(E248,I248,N248,S248,X248),0)</f>
        <v>#DIV/0!</v>
      </c>
      <c r="AB248" s="384" t="e">
        <f t="shared" ref="AB248" si="957">IF(AA248&lt;1.5,"FUERTE",IF(AND(AA248&gt;=1.5,AA248&lt;2.5),"ACEPTABLE",IF(AA248&gt;=5,"INEXISTENTE","DÉBIL")))</f>
        <v>#DIV/0!</v>
      </c>
      <c r="AC248" s="306" t="e">
        <f>IF(#REF!=0,0,ROUND((#REF!*AA248),0))</f>
        <v>#REF!</v>
      </c>
      <c r="AD248" s="386" t="e">
        <f t="shared" ref="AD248" si="958">IF(AC248&gt;=36,"GRAVE", IF(AC248&lt;=10, "LEVE", "MODERADO"))</f>
        <v>#REF!</v>
      </c>
      <c r="AE248" s="327"/>
      <c r="AF248" s="327"/>
      <c r="AG248" s="147"/>
      <c r="AH248" s="147"/>
      <c r="AI248" s="93"/>
      <c r="AJ248" s="94"/>
      <c r="AK248" s="95"/>
      <c r="AL248" s="95"/>
      <c r="AM248" s="95"/>
      <c r="AN248" s="95"/>
      <c r="AO248" s="95"/>
      <c r="AP248" s="95"/>
      <c r="AQ248" s="95"/>
    </row>
    <row r="249" spans="1:43" s="97" customFormat="1" hidden="1" x14ac:dyDescent="0.2">
      <c r="A249" s="325"/>
      <c r="B249" s="322"/>
      <c r="C249" s="92"/>
      <c r="D249" s="91">
        <f t="shared" si="754"/>
        <v>0</v>
      </c>
      <c r="E249" s="307"/>
      <c r="F249" s="307"/>
      <c r="G249" s="147"/>
      <c r="H249" s="307"/>
      <c r="I249" s="307"/>
      <c r="J249" s="151" t="e">
        <f>IF(K249=$K$662,1,IF(K249=#REF!,2,IF(K249=$K$661,4,IF(C249="No_existen",5,0))))</f>
        <v>#REF!</v>
      </c>
      <c r="K249" s="147"/>
      <c r="L249" s="147"/>
      <c r="M249" s="307"/>
      <c r="N249" s="307"/>
      <c r="O249" s="151">
        <f t="shared" si="761"/>
        <v>0</v>
      </c>
      <c r="P249" s="147"/>
      <c r="Q249" s="279"/>
      <c r="R249" s="307"/>
      <c r="S249" s="307"/>
      <c r="T249" s="151">
        <f t="shared" si="764"/>
        <v>0</v>
      </c>
      <c r="U249" s="147"/>
      <c r="V249" s="147"/>
      <c r="W249" s="307"/>
      <c r="X249" s="307"/>
      <c r="Y249" s="151">
        <f t="shared" si="770"/>
        <v>0</v>
      </c>
      <c r="Z249" s="147"/>
      <c r="AA249" s="307"/>
      <c r="AB249" s="384"/>
      <c r="AC249" s="306"/>
      <c r="AD249" s="386"/>
      <c r="AE249" s="327"/>
      <c r="AF249" s="327"/>
      <c r="AG249" s="147"/>
      <c r="AH249" s="147"/>
      <c r="AI249" s="93"/>
      <c r="AJ249" s="94"/>
      <c r="AK249" s="95"/>
      <c r="AL249" s="95"/>
      <c r="AM249" s="95"/>
      <c r="AN249" s="95"/>
      <c r="AO249" s="95"/>
      <c r="AP249" s="95"/>
      <c r="AQ249" s="95"/>
    </row>
    <row r="250" spans="1:43" s="97" customFormat="1" hidden="1" x14ac:dyDescent="0.2">
      <c r="A250" s="325"/>
      <c r="B250" s="324"/>
      <c r="C250" s="92"/>
      <c r="D250" s="91">
        <f t="shared" si="754"/>
        <v>0</v>
      </c>
      <c r="E250" s="307"/>
      <c r="F250" s="307"/>
      <c r="G250" s="147"/>
      <c r="H250" s="307"/>
      <c r="I250" s="307"/>
      <c r="J250" s="151" t="e">
        <f>IF(K250=$K$662,1,IF(K250=#REF!,2,IF(K250=$K$661,4,IF(C250="No_existen",5,0))))</f>
        <v>#REF!</v>
      </c>
      <c r="K250" s="147"/>
      <c r="L250" s="147"/>
      <c r="M250" s="307"/>
      <c r="N250" s="307"/>
      <c r="O250" s="151">
        <f t="shared" si="761"/>
        <v>0</v>
      </c>
      <c r="P250" s="147"/>
      <c r="Q250" s="279"/>
      <c r="R250" s="307"/>
      <c r="S250" s="307"/>
      <c r="T250" s="151">
        <f t="shared" si="764"/>
        <v>0</v>
      </c>
      <c r="U250" s="147"/>
      <c r="V250" s="147"/>
      <c r="W250" s="307"/>
      <c r="X250" s="307"/>
      <c r="Y250" s="151">
        <f t="shared" si="770"/>
        <v>0</v>
      </c>
      <c r="Z250" s="147"/>
      <c r="AA250" s="307"/>
      <c r="AB250" s="384"/>
      <c r="AC250" s="306"/>
      <c r="AD250" s="386"/>
      <c r="AE250" s="327"/>
      <c r="AF250" s="327"/>
      <c r="AG250" s="147"/>
      <c r="AH250" s="147"/>
      <c r="AI250" s="93"/>
      <c r="AJ250" s="94"/>
      <c r="AK250" s="95"/>
      <c r="AL250" s="95"/>
      <c r="AM250" s="95"/>
      <c r="AN250" s="95"/>
      <c r="AO250" s="95"/>
      <c r="AP250" s="95"/>
      <c r="AQ250" s="95"/>
    </row>
    <row r="251" spans="1:43" s="97" customFormat="1" hidden="1" x14ac:dyDescent="0.2">
      <c r="A251" s="325">
        <v>81</v>
      </c>
      <c r="B251" s="321" t="e">
        <f>IF(#REF!="ALTO",5,IF(#REF!="MEDIO-ALTO",4,IF(#REF!="MEDIO",3,IF(#REF!="MEDIO-BAJO",2,IF(#REF!="BAJO",1,0)))))</f>
        <v>#REF!</v>
      </c>
      <c r="C251" s="92"/>
      <c r="D251" s="91">
        <f t="shared" si="754"/>
        <v>0</v>
      </c>
      <c r="E251" s="307" t="e">
        <f t="shared" ref="E251" si="959">ROUND(AVERAGEIF(D251:D253,"&gt;0"),0)</f>
        <v>#DIV/0!</v>
      </c>
      <c r="F251" s="307" t="e">
        <f t="shared" ref="F251" si="960">E251*0.6</f>
        <v>#DIV/0!</v>
      </c>
      <c r="G251" s="147"/>
      <c r="H251" s="307" t="e">
        <f t="shared" ref="H251" si="961">IF(C251="No_existen",5*$H$10,I251*$H$10)</f>
        <v>#DIV/0!</v>
      </c>
      <c r="I251" s="307" t="e">
        <f t="shared" si="813"/>
        <v>#DIV/0!</v>
      </c>
      <c r="J251" s="151" t="e">
        <f>IF(K251=$K$662,1,IF(K251=#REF!,2,IF(K251=$K$661,4,IF(C251="No_existen",5,0))))</f>
        <v>#REF!</v>
      </c>
      <c r="K251" s="147"/>
      <c r="L251" s="147"/>
      <c r="M251" s="307" t="e">
        <f t="shared" ref="M251" si="962">IF(C251="No_existen",5*$M$10,N251*$M$10)</f>
        <v>#DIV/0!</v>
      </c>
      <c r="N251" s="307" t="e">
        <f t="shared" ref="N251" si="963">ROUND(AVERAGEIF(O251:O253,"&gt;0"),0)</f>
        <v>#DIV/0!</v>
      </c>
      <c r="O251" s="151">
        <f t="shared" si="761"/>
        <v>0</v>
      </c>
      <c r="P251" s="147"/>
      <c r="Q251" s="279"/>
      <c r="R251" s="307" t="e">
        <f t="shared" ref="R251" si="964">IF(C251="No_existen",5*$R$10,S251*$R$10)</f>
        <v>#DIV/0!</v>
      </c>
      <c r="S251" s="307" t="e">
        <f t="shared" ref="S251" si="965">ROUND(AVERAGEIF(T251:T253,"&gt;0"),0)</f>
        <v>#DIV/0!</v>
      </c>
      <c r="T251" s="151">
        <f t="shared" si="764"/>
        <v>0</v>
      </c>
      <c r="U251" s="147"/>
      <c r="V251" s="147"/>
      <c r="W251" s="307" t="e">
        <f t="shared" ref="W251" si="966">IF(C251="No_existen",5*$W$10,X251*$W$10)</f>
        <v>#DIV/0!</v>
      </c>
      <c r="X251" s="307" t="e">
        <f t="shared" ref="X251" si="967">ROUND(AVERAGEIF(Y251:Y253,"&gt;0"),0)</f>
        <v>#DIV/0!</v>
      </c>
      <c r="Y251" s="151">
        <f t="shared" si="770"/>
        <v>0</v>
      </c>
      <c r="Z251" s="147"/>
      <c r="AA251" s="307" t="e">
        <f t="shared" ref="AA251" si="968">ROUND(AVERAGE(E251,I251,N251,S251,X251),0)</f>
        <v>#DIV/0!</v>
      </c>
      <c r="AB251" s="384" t="e">
        <f t="shared" ref="AB251" si="969">IF(AA251&lt;1.5,"FUERTE",IF(AND(AA251&gt;=1.5,AA251&lt;2.5),"ACEPTABLE",IF(AA251&gt;=5,"INEXISTENTE","DÉBIL")))</f>
        <v>#DIV/0!</v>
      </c>
      <c r="AC251" s="306" t="e">
        <f>IF(#REF!=0,0,ROUND((#REF!*AA251),0))</f>
        <v>#REF!</v>
      </c>
      <c r="AD251" s="386" t="e">
        <f t="shared" ref="AD251" si="970">IF(AC251&gt;=36,"GRAVE", IF(AC251&lt;=10, "LEVE", "MODERADO"))</f>
        <v>#REF!</v>
      </c>
      <c r="AE251" s="327"/>
      <c r="AF251" s="327"/>
      <c r="AG251" s="147"/>
      <c r="AH251" s="147"/>
      <c r="AI251" s="93"/>
      <c r="AJ251" s="94"/>
      <c r="AK251" s="95"/>
      <c r="AL251" s="95"/>
      <c r="AM251" s="95"/>
      <c r="AN251" s="95"/>
      <c r="AO251" s="95"/>
      <c r="AP251" s="95"/>
      <c r="AQ251" s="95"/>
    </row>
    <row r="252" spans="1:43" s="97" customFormat="1" hidden="1" x14ac:dyDescent="0.2">
      <c r="A252" s="325"/>
      <c r="B252" s="322"/>
      <c r="C252" s="92"/>
      <c r="D252" s="91">
        <f t="shared" si="754"/>
        <v>0</v>
      </c>
      <c r="E252" s="307"/>
      <c r="F252" s="307"/>
      <c r="G252" s="147"/>
      <c r="H252" s="307"/>
      <c r="I252" s="307"/>
      <c r="J252" s="151" t="e">
        <f>IF(K252=$K$662,1,IF(K252=#REF!,2,IF(K252=$K$661,4,IF(C252="No_existen",5,0))))</f>
        <v>#REF!</v>
      </c>
      <c r="K252" s="147"/>
      <c r="L252" s="147"/>
      <c r="M252" s="307"/>
      <c r="N252" s="307"/>
      <c r="O252" s="151">
        <f t="shared" si="761"/>
        <v>0</v>
      </c>
      <c r="P252" s="147"/>
      <c r="Q252" s="279"/>
      <c r="R252" s="307"/>
      <c r="S252" s="307"/>
      <c r="T252" s="151">
        <f t="shared" si="764"/>
        <v>0</v>
      </c>
      <c r="U252" s="147"/>
      <c r="V252" s="147"/>
      <c r="W252" s="307"/>
      <c r="X252" s="307"/>
      <c r="Y252" s="151">
        <f t="shared" si="770"/>
        <v>0</v>
      </c>
      <c r="Z252" s="147"/>
      <c r="AA252" s="307"/>
      <c r="AB252" s="384"/>
      <c r="AC252" s="306"/>
      <c r="AD252" s="386"/>
      <c r="AE252" s="327"/>
      <c r="AF252" s="327"/>
      <c r="AG252" s="147"/>
      <c r="AH252" s="147"/>
      <c r="AI252" s="93"/>
      <c r="AJ252" s="94"/>
      <c r="AK252" s="95"/>
      <c r="AL252" s="95"/>
      <c r="AM252" s="95"/>
      <c r="AN252" s="95"/>
      <c r="AO252" s="95"/>
      <c r="AP252" s="95"/>
      <c r="AQ252" s="95"/>
    </row>
    <row r="253" spans="1:43" s="97" customFormat="1" hidden="1" x14ac:dyDescent="0.2">
      <c r="A253" s="325"/>
      <c r="B253" s="324"/>
      <c r="C253" s="92"/>
      <c r="D253" s="91">
        <f t="shared" si="754"/>
        <v>0</v>
      </c>
      <c r="E253" s="307"/>
      <c r="F253" s="307"/>
      <c r="G253" s="147"/>
      <c r="H253" s="307"/>
      <c r="I253" s="307"/>
      <c r="J253" s="151" t="e">
        <f>IF(K253=$K$662,1,IF(K253=#REF!,2,IF(K253=$K$661,4,IF(C253="No_existen",5,0))))</f>
        <v>#REF!</v>
      </c>
      <c r="K253" s="147"/>
      <c r="L253" s="147"/>
      <c r="M253" s="307"/>
      <c r="N253" s="307"/>
      <c r="O253" s="151">
        <f t="shared" si="761"/>
        <v>0</v>
      </c>
      <c r="P253" s="147"/>
      <c r="Q253" s="279"/>
      <c r="R253" s="307"/>
      <c r="S253" s="307"/>
      <c r="T253" s="151">
        <f t="shared" si="764"/>
        <v>0</v>
      </c>
      <c r="U253" s="147"/>
      <c r="V253" s="147"/>
      <c r="W253" s="307"/>
      <c r="X253" s="307"/>
      <c r="Y253" s="151">
        <f t="shared" si="770"/>
        <v>0</v>
      </c>
      <c r="Z253" s="147"/>
      <c r="AA253" s="307"/>
      <c r="AB253" s="384"/>
      <c r="AC253" s="306"/>
      <c r="AD253" s="386"/>
      <c r="AE253" s="327"/>
      <c r="AF253" s="327"/>
      <c r="AG253" s="147"/>
      <c r="AH253" s="147"/>
      <c r="AI253" s="93"/>
      <c r="AJ253" s="94"/>
      <c r="AK253" s="95"/>
      <c r="AL253" s="95"/>
      <c r="AM253" s="95"/>
      <c r="AN253" s="95"/>
      <c r="AO253" s="95"/>
      <c r="AP253" s="95"/>
      <c r="AQ253" s="95"/>
    </row>
    <row r="254" spans="1:43" s="97" customFormat="1" hidden="1" x14ac:dyDescent="0.2">
      <c r="A254" s="325">
        <v>82</v>
      </c>
      <c r="B254" s="321" t="e">
        <f>IF(#REF!="ALTO",5,IF(#REF!="MEDIO-ALTO",4,IF(#REF!="MEDIO",3,IF(#REF!="MEDIO-BAJO",2,IF(#REF!="BAJO",1,0)))))</f>
        <v>#REF!</v>
      </c>
      <c r="C254" s="92"/>
      <c r="D254" s="91">
        <f t="shared" si="754"/>
        <v>0</v>
      </c>
      <c r="E254" s="307" t="e">
        <f t="shared" si="715"/>
        <v>#DIV/0!</v>
      </c>
      <c r="F254" s="307" t="e">
        <f t="shared" si="716"/>
        <v>#DIV/0!</v>
      </c>
      <c r="G254" s="147"/>
      <c r="H254" s="307" t="e">
        <f t="shared" ref="H254" si="971">IF(C254="No_existen",5*$H$10,I254*$H$10)</f>
        <v>#DIV/0!</v>
      </c>
      <c r="I254" s="307" t="e">
        <f t="shared" si="826"/>
        <v>#DIV/0!</v>
      </c>
      <c r="J254" s="151" t="e">
        <f>IF(K254=$K$662,1,IF(K254=#REF!,2,IF(K254=$K$661,4,IF(C254="No_existen",5,0))))</f>
        <v>#REF!</v>
      </c>
      <c r="K254" s="147"/>
      <c r="L254" s="147"/>
      <c r="M254" s="307" t="e">
        <f t="shared" ref="M254" si="972">IF(C254="No_existen",5*$M$10,N254*$M$10)</f>
        <v>#DIV/0!</v>
      </c>
      <c r="N254" s="307" t="e">
        <f t="shared" si="720"/>
        <v>#DIV/0!</v>
      </c>
      <c r="O254" s="151">
        <f t="shared" si="761"/>
        <v>0</v>
      </c>
      <c r="P254" s="147"/>
      <c r="Q254" s="279"/>
      <c r="R254" s="307" t="e">
        <f t="shared" ref="R254" si="973">IF(C254="No_existen",5*$R$10,S254*$R$10)</f>
        <v>#DIV/0!</v>
      </c>
      <c r="S254" s="307" t="e">
        <f t="shared" ref="S254" si="974">ROUND(AVERAGEIF(T254:T256,"&gt;0"),0)</f>
        <v>#DIV/0!</v>
      </c>
      <c r="T254" s="151">
        <f t="shared" si="764"/>
        <v>0</v>
      </c>
      <c r="U254" s="147"/>
      <c r="V254" s="147"/>
      <c r="W254" s="307" t="e">
        <f t="shared" ref="W254" si="975">IF(C254="No_existen",5*$W$10,X254*$W$10)</f>
        <v>#DIV/0!</v>
      </c>
      <c r="X254" s="307" t="e">
        <f t="shared" ref="X254" si="976">ROUND(AVERAGEIF(Y254:Y256,"&gt;0"),0)</f>
        <v>#DIV/0!</v>
      </c>
      <c r="Y254" s="151">
        <f t="shared" si="770"/>
        <v>0</v>
      </c>
      <c r="Z254" s="147"/>
      <c r="AA254" s="307" t="e">
        <f t="shared" ref="AA254" si="977">ROUND(AVERAGE(E254,I254,N254,S254,X254),0)</f>
        <v>#DIV/0!</v>
      </c>
      <c r="AB254" s="384" t="e">
        <f t="shared" ref="AB254" si="978">IF(AA254&lt;1.5,"FUERTE",IF(AND(AA254&gt;=1.5,AA254&lt;2.5),"ACEPTABLE",IF(AA254&gt;=5,"INEXISTENTE","DÉBIL")))</f>
        <v>#DIV/0!</v>
      </c>
      <c r="AC254" s="306" t="e">
        <f>IF(#REF!=0,0,ROUND((#REF!*AA254),0))</f>
        <v>#REF!</v>
      </c>
      <c r="AD254" s="386" t="e">
        <f t="shared" ref="AD254" si="979">IF(AC254&gt;=36,"GRAVE", IF(AC254&lt;=10, "LEVE", "MODERADO"))</f>
        <v>#REF!</v>
      </c>
      <c r="AE254" s="327"/>
      <c r="AF254" s="327"/>
      <c r="AG254" s="147"/>
      <c r="AH254" s="147"/>
      <c r="AI254" s="93"/>
      <c r="AJ254" s="94"/>
      <c r="AK254" s="95"/>
      <c r="AL254" s="95"/>
      <c r="AM254" s="95"/>
      <c r="AN254" s="95"/>
      <c r="AO254" s="95"/>
      <c r="AP254" s="95"/>
      <c r="AQ254" s="95"/>
    </row>
    <row r="255" spans="1:43" s="97" customFormat="1" hidden="1" x14ac:dyDescent="0.2">
      <c r="A255" s="325"/>
      <c r="B255" s="322"/>
      <c r="C255" s="92"/>
      <c r="D255" s="91">
        <f t="shared" si="754"/>
        <v>0</v>
      </c>
      <c r="E255" s="307"/>
      <c r="F255" s="307"/>
      <c r="G255" s="147"/>
      <c r="H255" s="307"/>
      <c r="I255" s="307"/>
      <c r="J255" s="151" t="e">
        <f>IF(K255=$K$662,1,IF(K255=#REF!,2,IF(K255=$K$661,4,IF(C255="No_existen",5,0))))</f>
        <v>#REF!</v>
      </c>
      <c r="K255" s="147"/>
      <c r="L255" s="147"/>
      <c r="M255" s="307"/>
      <c r="N255" s="307"/>
      <c r="O255" s="151">
        <f t="shared" si="761"/>
        <v>0</v>
      </c>
      <c r="P255" s="147"/>
      <c r="Q255" s="279"/>
      <c r="R255" s="307"/>
      <c r="S255" s="307"/>
      <c r="T255" s="151">
        <f t="shared" si="764"/>
        <v>0</v>
      </c>
      <c r="U255" s="147"/>
      <c r="V255" s="147"/>
      <c r="W255" s="307"/>
      <c r="X255" s="307"/>
      <c r="Y255" s="151">
        <f t="shared" si="770"/>
        <v>0</v>
      </c>
      <c r="Z255" s="147"/>
      <c r="AA255" s="307"/>
      <c r="AB255" s="384"/>
      <c r="AC255" s="306"/>
      <c r="AD255" s="386"/>
      <c r="AE255" s="327"/>
      <c r="AF255" s="327"/>
      <c r="AG255" s="147"/>
      <c r="AH255" s="147"/>
      <c r="AI255" s="93"/>
      <c r="AJ255" s="94"/>
      <c r="AK255" s="95"/>
      <c r="AL255" s="95"/>
      <c r="AM255" s="95"/>
      <c r="AN255" s="95"/>
      <c r="AO255" s="95"/>
      <c r="AP255" s="95"/>
      <c r="AQ255" s="95"/>
    </row>
    <row r="256" spans="1:43" s="97" customFormat="1" hidden="1" x14ac:dyDescent="0.2">
      <c r="A256" s="325"/>
      <c r="B256" s="324"/>
      <c r="C256" s="92"/>
      <c r="D256" s="91">
        <f t="shared" si="754"/>
        <v>0</v>
      </c>
      <c r="E256" s="307"/>
      <c r="F256" s="307"/>
      <c r="G256" s="147"/>
      <c r="H256" s="307"/>
      <c r="I256" s="307"/>
      <c r="J256" s="151" t="e">
        <f>IF(K256=$K$662,1,IF(K256=#REF!,2,IF(K256=$K$661,4,IF(C256="No_existen",5,0))))</f>
        <v>#REF!</v>
      </c>
      <c r="K256" s="147"/>
      <c r="L256" s="147"/>
      <c r="M256" s="307"/>
      <c r="N256" s="307"/>
      <c r="O256" s="151">
        <f t="shared" si="761"/>
        <v>0</v>
      </c>
      <c r="P256" s="147"/>
      <c r="Q256" s="279"/>
      <c r="R256" s="307"/>
      <c r="S256" s="307"/>
      <c r="T256" s="151">
        <f t="shared" si="764"/>
        <v>0</v>
      </c>
      <c r="U256" s="147"/>
      <c r="V256" s="147"/>
      <c r="W256" s="307"/>
      <c r="X256" s="307"/>
      <c r="Y256" s="151">
        <f t="shared" si="770"/>
        <v>0</v>
      </c>
      <c r="Z256" s="147"/>
      <c r="AA256" s="307"/>
      <c r="AB256" s="384"/>
      <c r="AC256" s="306"/>
      <c r="AD256" s="386"/>
      <c r="AE256" s="327"/>
      <c r="AF256" s="327"/>
      <c r="AG256" s="147"/>
      <c r="AH256" s="147"/>
      <c r="AI256" s="93"/>
      <c r="AJ256" s="94"/>
      <c r="AK256" s="95"/>
      <c r="AL256" s="95"/>
      <c r="AM256" s="95"/>
      <c r="AN256" s="95"/>
      <c r="AO256" s="95"/>
      <c r="AP256" s="95"/>
      <c r="AQ256" s="95"/>
    </row>
    <row r="257" spans="1:43" s="97" customFormat="1" hidden="1" x14ac:dyDescent="0.2">
      <c r="A257" s="325">
        <v>83</v>
      </c>
      <c r="B257" s="321" t="e">
        <f>IF(#REF!="ALTO",5,IF(#REF!="MEDIO-ALTO",4,IF(#REF!="MEDIO",3,IF(#REF!="MEDIO-BAJO",2,IF(#REF!="BAJO",1,0)))))</f>
        <v>#REF!</v>
      </c>
      <c r="C257" s="92"/>
      <c r="D257" s="91">
        <f t="shared" si="754"/>
        <v>0</v>
      </c>
      <c r="E257" s="307" t="e">
        <f t="shared" si="728"/>
        <v>#DIV/0!</v>
      </c>
      <c r="F257" s="307" t="e">
        <f t="shared" si="729"/>
        <v>#DIV/0!</v>
      </c>
      <c r="G257" s="147"/>
      <c r="H257" s="307" t="e">
        <f t="shared" ref="H257" si="980">IF(C257="No_existen",5*$H$10,I257*$H$10)</f>
        <v>#DIV/0!</v>
      </c>
      <c r="I257" s="307" t="e">
        <f t="shared" si="839"/>
        <v>#DIV/0!</v>
      </c>
      <c r="J257" s="151" t="e">
        <f>IF(K257=$K$662,1,IF(K257=#REF!,2,IF(K257=$K$661,4,IF(C257="No_existen",5,0))))</f>
        <v>#REF!</v>
      </c>
      <c r="K257" s="147"/>
      <c r="L257" s="147"/>
      <c r="M257" s="307" t="e">
        <f t="shared" ref="M257" si="981">IF(C257="No_existen",5*$M$10,N257*$M$10)</f>
        <v>#DIV/0!</v>
      </c>
      <c r="N257" s="307" t="e">
        <f t="shared" si="733"/>
        <v>#DIV/0!</v>
      </c>
      <c r="O257" s="151">
        <f t="shared" si="761"/>
        <v>0</v>
      </c>
      <c r="P257" s="147"/>
      <c r="Q257" s="279"/>
      <c r="R257" s="307" t="e">
        <f t="shared" ref="R257" si="982">IF(C257="No_existen",5*$R$10,S257*$R$10)</f>
        <v>#DIV/0!</v>
      </c>
      <c r="S257" s="307" t="e">
        <f t="shared" ref="S257" si="983">ROUND(AVERAGEIF(T257:T259,"&gt;0"),0)</f>
        <v>#DIV/0!</v>
      </c>
      <c r="T257" s="151">
        <f t="shared" si="764"/>
        <v>0</v>
      </c>
      <c r="U257" s="147"/>
      <c r="V257" s="147"/>
      <c r="W257" s="307" t="e">
        <f t="shared" ref="W257" si="984">IF(C257="No_existen",5*$W$10,X257*$W$10)</f>
        <v>#DIV/0!</v>
      </c>
      <c r="X257" s="307" t="e">
        <f t="shared" ref="X257" si="985">ROUND(AVERAGEIF(Y257:Y259,"&gt;0"),0)</f>
        <v>#DIV/0!</v>
      </c>
      <c r="Y257" s="151">
        <f t="shared" si="770"/>
        <v>0</v>
      </c>
      <c r="Z257" s="147"/>
      <c r="AA257" s="307" t="e">
        <f t="shared" ref="AA257" si="986">ROUND(AVERAGE(E257,I257,N257,S257,X257),0)</f>
        <v>#DIV/0!</v>
      </c>
      <c r="AB257" s="384" t="e">
        <f t="shared" ref="AB257" si="987">IF(AA257&lt;1.5,"FUERTE",IF(AND(AA257&gt;=1.5,AA257&lt;2.5),"ACEPTABLE",IF(AA257&gt;=5,"INEXISTENTE","DÉBIL")))</f>
        <v>#DIV/0!</v>
      </c>
      <c r="AC257" s="306" t="e">
        <f>IF(#REF!=0,0,ROUND((#REF!*AA257),0))</f>
        <v>#REF!</v>
      </c>
      <c r="AD257" s="386" t="e">
        <f t="shared" ref="AD257" si="988">IF(AC257&gt;=36,"GRAVE", IF(AC257&lt;=10, "LEVE", "MODERADO"))</f>
        <v>#REF!</v>
      </c>
      <c r="AE257" s="327"/>
      <c r="AF257" s="327"/>
      <c r="AG257" s="147"/>
      <c r="AH257" s="147"/>
      <c r="AI257" s="93"/>
      <c r="AJ257" s="94"/>
      <c r="AK257" s="95"/>
      <c r="AL257" s="95"/>
      <c r="AM257" s="95"/>
      <c r="AN257" s="95"/>
      <c r="AO257" s="95"/>
      <c r="AP257" s="95"/>
      <c r="AQ257" s="95"/>
    </row>
    <row r="258" spans="1:43" s="97" customFormat="1" hidden="1" x14ac:dyDescent="0.2">
      <c r="A258" s="325"/>
      <c r="B258" s="322"/>
      <c r="C258" s="92"/>
      <c r="D258" s="91">
        <f t="shared" si="754"/>
        <v>0</v>
      </c>
      <c r="E258" s="307"/>
      <c r="F258" s="307"/>
      <c r="G258" s="147"/>
      <c r="H258" s="307"/>
      <c r="I258" s="307"/>
      <c r="J258" s="151" t="e">
        <f>IF(K258=$K$662,1,IF(K258=#REF!,2,IF(K258=$K$661,4,IF(C258="No_existen",5,0))))</f>
        <v>#REF!</v>
      </c>
      <c r="K258" s="147"/>
      <c r="L258" s="147"/>
      <c r="M258" s="307"/>
      <c r="N258" s="307"/>
      <c r="O258" s="151">
        <f t="shared" si="761"/>
        <v>0</v>
      </c>
      <c r="P258" s="147"/>
      <c r="Q258" s="279"/>
      <c r="R258" s="307"/>
      <c r="S258" s="307"/>
      <c r="T258" s="151">
        <f t="shared" si="764"/>
        <v>0</v>
      </c>
      <c r="U258" s="147"/>
      <c r="V258" s="147"/>
      <c r="W258" s="307"/>
      <c r="X258" s="307"/>
      <c r="Y258" s="151">
        <f t="shared" si="770"/>
        <v>0</v>
      </c>
      <c r="Z258" s="147"/>
      <c r="AA258" s="307"/>
      <c r="AB258" s="384"/>
      <c r="AC258" s="306"/>
      <c r="AD258" s="386"/>
      <c r="AE258" s="327"/>
      <c r="AF258" s="327"/>
      <c r="AG258" s="147"/>
      <c r="AH258" s="147"/>
      <c r="AI258" s="93"/>
      <c r="AJ258" s="94"/>
      <c r="AK258" s="95"/>
      <c r="AL258" s="95"/>
      <c r="AM258" s="95"/>
      <c r="AN258" s="95"/>
      <c r="AO258" s="95"/>
      <c r="AP258" s="95"/>
      <c r="AQ258" s="95"/>
    </row>
    <row r="259" spans="1:43" s="97" customFormat="1" hidden="1" x14ac:dyDescent="0.2">
      <c r="A259" s="325"/>
      <c r="B259" s="324"/>
      <c r="C259" s="92"/>
      <c r="D259" s="91">
        <f t="shared" si="754"/>
        <v>0</v>
      </c>
      <c r="E259" s="307"/>
      <c r="F259" s="307"/>
      <c r="G259" s="147"/>
      <c r="H259" s="307"/>
      <c r="I259" s="307"/>
      <c r="J259" s="151" t="e">
        <f>IF(K259=$K$662,1,IF(K259=#REF!,2,IF(K259=$K$661,4,IF(C259="No_existen",5,0))))</f>
        <v>#REF!</v>
      </c>
      <c r="K259" s="147"/>
      <c r="L259" s="147"/>
      <c r="M259" s="307"/>
      <c r="N259" s="307"/>
      <c r="O259" s="151">
        <f t="shared" si="761"/>
        <v>0</v>
      </c>
      <c r="P259" s="147"/>
      <c r="Q259" s="279"/>
      <c r="R259" s="307"/>
      <c r="S259" s="307"/>
      <c r="T259" s="151">
        <f t="shared" si="764"/>
        <v>0</v>
      </c>
      <c r="U259" s="147"/>
      <c r="V259" s="147"/>
      <c r="W259" s="307"/>
      <c r="X259" s="307"/>
      <c r="Y259" s="151">
        <f t="shared" si="770"/>
        <v>0</v>
      </c>
      <c r="Z259" s="147"/>
      <c r="AA259" s="307"/>
      <c r="AB259" s="384"/>
      <c r="AC259" s="306"/>
      <c r="AD259" s="386"/>
      <c r="AE259" s="327"/>
      <c r="AF259" s="327"/>
      <c r="AG259" s="147"/>
      <c r="AH259" s="147"/>
      <c r="AI259" s="93"/>
      <c r="AJ259" s="94"/>
      <c r="AK259" s="95"/>
      <c r="AL259" s="95"/>
      <c r="AM259" s="95"/>
      <c r="AN259" s="95"/>
      <c r="AO259" s="95"/>
      <c r="AP259" s="95"/>
      <c r="AQ259" s="95"/>
    </row>
    <row r="260" spans="1:43" s="97" customFormat="1" hidden="1" x14ac:dyDescent="0.2">
      <c r="A260" s="325">
        <v>84</v>
      </c>
      <c r="B260" s="321" t="e">
        <f>IF(#REF!="ALTO",5,IF(#REF!="MEDIO-ALTO",4,IF(#REF!="MEDIO",3,IF(#REF!="MEDIO-BAJO",2,IF(#REF!="BAJO",1,0)))))</f>
        <v>#REF!</v>
      </c>
      <c r="C260" s="92"/>
      <c r="D260" s="91">
        <f t="shared" si="754"/>
        <v>0</v>
      </c>
      <c r="E260" s="307" t="e">
        <f t="shared" si="741"/>
        <v>#DIV/0!</v>
      </c>
      <c r="F260" s="307" t="e">
        <f t="shared" si="742"/>
        <v>#DIV/0!</v>
      </c>
      <c r="G260" s="147"/>
      <c r="H260" s="307" t="e">
        <f t="shared" ref="H260" si="989">IF(C260="No_existen",5*$H$10,I260*$H$10)</f>
        <v>#DIV/0!</v>
      </c>
      <c r="I260" s="307" t="e">
        <f t="shared" si="852"/>
        <v>#DIV/0!</v>
      </c>
      <c r="J260" s="151" t="e">
        <f>IF(K260=$K$662,1,IF(K260=#REF!,2,IF(K260=$K$661,4,IF(C260="No_existen",5,0))))</f>
        <v>#REF!</v>
      </c>
      <c r="K260" s="147"/>
      <c r="L260" s="147"/>
      <c r="M260" s="307" t="e">
        <f t="shared" ref="M260" si="990">IF(C260="No_existen",5*$M$10,N260*$M$10)</f>
        <v>#DIV/0!</v>
      </c>
      <c r="N260" s="307" t="e">
        <f t="shared" si="746"/>
        <v>#DIV/0!</v>
      </c>
      <c r="O260" s="151">
        <f t="shared" si="761"/>
        <v>0</v>
      </c>
      <c r="P260" s="147"/>
      <c r="Q260" s="279"/>
      <c r="R260" s="307" t="e">
        <f t="shared" ref="R260" si="991">IF(C260="No_existen",5*$R$10,S260*$R$10)</f>
        <v>#DIV/0!</v>
      </c>
      <c r="S260" s="307" t="e">
        <f t="shared" ref="S260" si="992">ROUND(AVERAGEIF(T260:T262,"&gt;0"),0)</f>
        <v>#DIV/0!</v>
      </c>
      <c r="T260" s="151">
        <f t="shared" si="764"/>
        <v>0</v>
      </c>
      <c r="U260" s="147"/>
      <c r="V260" s="147"/>
      <c r="W260" s="307" t="e">
        <f t="shared" ref="W260" si="993">IF(C260="No_existen",5*$W$10,X260*$W$10)</f>
        <v>#DIV/0!</v>
      </c>
      <c r="X260" s="307" t="e">
        <f t="shared" ref="X260" si="994">ROUND(AVERAGEIF(Y260:Y262,"&gt;0"),0)</f>
        <v>#DIV/0!</v>
      </c>
      <c r="Y260" s="151">
        <f t="shared" si="770"/>
        <v>0</v>
      </c>
      <c r="Z260" s="147"/>
      <c r="AA260" s="307" t="e">
        <f t="shared" ref="AA260" si="995">ROUND(AVERAGE(E260,I260,N260,S260,X260),0)</f>
        <v>#DIV/0!</v>
      </c>
      <c r="AB260" s="384" t="e">
        <f t="shared" ref="AB260" si="996">IF(AA260&lt;1.5,"FUERTE",IF(AND(AA260&gt;=1.5,AA260&lt;2.5),"ACEPTABLE",IF(AA260&gt;=5,"INEXISTENTE","DÉBIL")))</f>
        <v>#DIV/0!</v>
      </c>
      <c r="AC260" s="306" t="e">
        <f>IF(#REF!=0,0,ROUND((#REF!*AA260),0))</f>
        <v>#REF!</v>
      </c>
      <c r="AD260" s="386" t="e">
        <f t="shared" ref="AD260" si="997">IF(AC260&gt;=36,"GRAVE", IF(AC260&lt;=10, "LEVE", "MODERADO"))</f>
        <v>#REF!</v>
      </c>
      <c r="AE260" s="327"/>
      <c r="AF260" s="327"/>
      <c r="AG260" s="147"/>
      <c r="AH260" s="147"/>
      <c r="AI260" s="93"/>
      <c r="AJ260" s="94"/>
      <c r="AK260" s="95"/>
      <c r="AL260" s="95"/>
      <c r="AM260" s="95"/>
      <c r="AN260" s="95"/>
      <c r="AO260" s="95"/>
      <c r="AP260" s="95"/>
      <c r="AQ260" s="95"/>
    </row>
    <row r="261" spans="1:43" s="97" customFormat="1" hidden="1" x14ac:dyDescent="0.2">
      <c r="A261" s="325"/>
      <c r="B261" s="322"/>
      <c r="C261" s="92"/>
      <c r="D261" s="91">
        <f t="shared" si="754"/>
        <v>0</v>
      </c>
      <c r="E261" s="307"/>
      <c r="F261" s="307"/>
      <c r="G261" s="147"/>
      <c r="H261" s="307"/>
      <c r="I261" s="307"/>
      <c r="J261" s="151" t="e">
        <f>IF(K261=$K$662,1,IF(K261=#REF!,2,IF(K261=$K$661,4,IF(C261="No_existen",5,0))))</f>
        <v>#REF!</v>
      </c>
      <c r="K261" s="147"/>
      <c r="L261" s="147"/>
      <c r="M261" s="307"/>
      <c r="N261" s="307"/>
      <c r="O261" s="151">
        <f t="shared" si="761"/>
        <v>0</v>
      </c>
      <c r="P261" s="147"/>
      <c r="Q261" s="279"/>
      <c r="R261" s="307"/>
      <c r="S261" s="307"/>
      <c r="T261" s="151">
        <f t="shared" si="764"/>
        <v>0</v>
      </c>
      <c r="U261" s="147"/>
      <c r="V261" s="147"/>
      <c r="W261" s="307"/>
      <c r="X261" s="307"/>
      <c r="Y261" s="151">
        <f t="shared" si="770"/>
        <v>0</v>
      </c>
      <c r="Z261" s="147"/>
      <c r="AA261" s="307"/>
      <c r="AB261" s="384"/>
      <c r="AC261" s="306"/>
      <c r="AD261" s="386"/>
      <c r="AE261" s="327"/>
      <c r="AF261" s="327"/>
      <c r="AG261" s="147"/>
      <c r="AH261" s="147"/>
      <c r="AI261" s="93"/>
      <c r="AJ261" s="94"/>
      <c r="AK261" s="95"/>
      <c r="AL261" s="95"/>
      <c r="AM261" s="95"/>
      <c r="AN261" s="95"/>
      <c r="AO261" s="95"/>
      <c r="AP261" s="95"/>
      <c r="AQ261" s="95"/>
    </row>
    <row r="262" spans="1:43" s="97" customFormat="1" hidden="1" x14ac:dyDescent="0.2">
      <c r="A262" s="325"/>
      <c r="B262" s="324"/>
      <c r="C262" s="92"/>
      <c r="D262" s="91">
        <f t="shared" si="754"/>
        <v>0</v>
      </c>
      <c r="E262" s="307"/>
      <c r="F262" s="307"/>
      <c r="G262" s="147"/>
      <c r="H262" s="307"/>
      <c r="I262" s="307"/>
      <c r="J262" s="151" t="e">
        <f>IF(K262=$K$662,1,IF(K262=#REF!,2,IF(K262=$K$661,4,IF(C262="No_existen",5,0))))</f>
        <v>#REF!</v>
      </c>
      <c r="K262" s="147"/>
      <c r="L262" s="147"/>
      <c r="M262" s="307"/>
      <c r="N262" s="307"/>
      <c r="O262" s="151">
        <f t="shared" si="761"/>
        <v>0</v>
      </c>
      <c r="P262" s="147"/>
      <c r="Q262" s="279"/>
      <c r="R262" s="307"/>
      <c r="S262" s="307"/>
      <c r="T262" s="151">
        <f t="shared" si="764"/>
        <v>0</v>
      </c>
      <c r="U262" s="147"/>
      <c r="V262" s="147"/>
      <c r="W262" s="307"/>
      <c r="X262" s="307"/>
      <c r="Y262" s="151">
        <f t="shared" si="770"/>
        <v>0</v>
      </c>
      <c r="Z262" s="147"/>
      <c r="AA262" s="307"/>
      <c r="AB262" s="384"/>
      <c r="AC262" s="306"/>
      <c r="AD262" s="386"/>
      <c r="AE262" s="327"/>
      <c r="AF262" s="327"/>
      <c r="AG262" s="147"/>
      <c r="AH262" s="147"/>
      <c r="AI262" s="93"/>
      <c r="AJ262" s="94"/>
      <c r="AK262" s="95"/>
      <c r="AL262" s="95"/>
      <c r="AM262" s="95"/>
      <c r="AN262" s="95"/>
      <c r="AO262" s="95"/>
      <c r="AP262" s="95"/>
      <c r="AQ262" s="95"/>
    </row>
    <row r="263" spans="1:43" s="97" customFormat="1" hidden="1" x14ac:dyDescent="0.2">
      <c r="A263" s="325">
        <v>85</v>
      </c>
      <c r="B263" s="321" t="e">
        <f>IF(#REF!="ALTO",5,IF(#REF!="MEDIO-ALTO",4,IF(#REF!="MEDIO",3,IF(#REF!="MEDIO-BAJO",2,IF(#REF!="BAJO",1,0)))))</f>
        <v>#REF!</v>
      </c>
      <c r="C263" s="92"/>
      <c r="D263" s="91">
        <f t="shared" si="754"/>
        <v>0</v>
      </c>
      <c r="E263" s="307" t="e">
        <f t="shared" si="755"/>
        <v>#DIV/0!</v>
      </c>
      <c r="F263" s="307" t="e">
        <f t="shared" si="756"/>
        <v>#DIV/0!</v>
      </c>
      <c r="G263" s="147"/>
      <c r="H263" s="307" t="e">
        <f t="shared" ref="H263" si="998">IF(C263="No_existen",5*$H$10,I263*$H$10)</f>
        <v>#DIV/0!</v>
      </c>
      <c r="I263" s="307" t="e">
        <f t="shared" ref="I263" si="999">ROUND(AVERAGEIF(J263:J265,"&gt;0"),0)</f>
        <v>#DIV/0!</v>
      </c>
      <c r="J263" s="151" t="e">
        <f>IF(K263=$K$662,1,IF(K263=#REF!,2,IF(K263=$K$661,4,IF(C263="No_existen",5,0))))</f>
        <v>#REF!</v>
      </c>
      <c r="K263" s="147"/>
      <c r="L263" s="147"/>
      <c r="M263" s="307" t="e">
        <f t="shared" ref="M263" si="1000">IF(C263="No_existen",5*$M$10,N263*$M$10)</f>
        <v>#DIV/0!</v>
      </c>
      <c r="N263" s="307" t="e">
        <f t="shared" si="760"/>
        <v>#DIV/0!</v>
      </c>
      <c r="O263" s="151">
        <f t="shared" si="761"/>
        <v>0</v>
      </c>
      <c r="P263" s="147"/>
      <c r="Q263" s="279"/>
      <c r="R263" s="307" t="e">
        <f t="shared" ref="R263" si="1001">IF(C263="No_existen",5*$R$10,S263*$R$10)</f>
        <v>#DIV/0!</v>
      </c>
      <c r="S263" s="307" t="e">
        <f t="shared" ref="S263" si="1002">ROUND(AVERAGEIF(T263:T265,"&gt;0"),0)</f>
        <v>#DIV/0!</v>
      </c>
      <c r="T263" s="151">
        <f t="shared" si="764"/>
        <v>0</v>
      </c>
      <c r="U263" s="147"/>
      <c r="V263" s="147"/>
      <c r="W263" s="307" t="e">
        <f t="shared" ref="W263" si="1003">IF(C263="No_existen",5*$W$10,X263*$W$10)</f>
        <v>#DIV/0!</v>
      </c>
      <c r="X263" s="307" t="e">
        <f t="shared" ref="X263" si="1004">ROUND(AVERAGEIF(Y263:Y265,"&gt;0"),0)</f>
        <v>#DIV/0!</v>
      </c>
      <c r="Y263" s="151">
        <f t="shared" si="770"/>
        <v>0</v>
      </c>
      <c r="Z263" s="147"/>
      <c r="AA263" s="307" t="e">
        <f t="shared" ref="AA263" si="1005">ROUND(AVERAGE(E263,I263,N263,S263,X263),0)</f>
        <v>#DIV/0!</v>
      </c>
      <c r="AB263" s="384" t="e">
        <f t="shared" ref="AB263" si="1006">IF(AA263&lt;1.5,"FUERTE",IF(AND(AA263&gt;=1.5,AA263&lt;2.5),"ACEPTABLE",IF(AA263&gt;=5,"INEXISTENTE","DÉBIL")))</f>
        <v>#DIV/0!</v>
      </c>
      <c r="AC263" s="306" t="e">
        <f>IF(#REF!=0,0,ROUND((#REF!*AA263),0))</f>
        <v>#REF!</v>
      </c>
      <c r="AD263" s="386" t="e">
        <f t="shared" ref="AD263" si="1007">IF(AC263&gt;=36,"GRAVE", IF(AC263&lt;=10, "LEVE", "MODERADO"))</f>
        <v>#REF!</v>
      </c>
      <c r="AE263" s="327"/>
      <c r="AF263" s="327"/>
      <c r="AG263" s="147"/>
      <c r="AH263" s="147"/>
      <c r="AI263" s="93"/>
      <c r="AJ263" s="94"/>
      <c r="AK263" s="95"/>
      <c r="AL263" s="95"/>
      <c r="AM263" s="95"/>
      <c r="AN263" s="95"/>
      <c r="AO263" s="95"/>
      <c r="AP263" s="95"/>
      <c r="AQ263" s="95"/>
    </row>
    <row r="264" spans="1:43" s="97" customFormat="1" hidden="1" x14ac:dyDescent="0.2">
      <c r="A264" s="325"/>
      <c r="B264" s="322"/>
      <c r="C264" s="92"/>
      <c r="D264" s="91">
        <f t="shared" si="754"/>
        <v>0</v>
      </c>
      <c r="E264" s="307"/>
      <c r="F264" s="307"/>
      <c r="G264" s="147"/>
      <c r="H264" s="307"/>
      <c r="I264" s="307"/>
      <c r="J264" s="151" t="e">
        <f>IF(K264=$K$662,1,IF(K264=#REF!,2,IF(K264=$K$661,4,IF(C264="No_existen",5,0))))</f>
        <v>#REF!</v>
      </c>
      <c r="K264" s="147"/>
      <c r="L264" s="147"/>
      <c r="M264" s="307"/>
      <c r="N264" s="307"/>
      <c r="O264" s="151">
        <f t="shared" si="761"/>
        <v>0</v>
      </c>
      <c r="P264" s="147"/>
      <c r="Q264" s="279"/>
      <c r="R264" s="307"/>
      <c r="S264" s="307"/>
      <c r="T264" s="151">
        <f t="shared" si="764"/>
        <v>0</v>
      </c>
      <c r="U264" s="147"/>
      <c r="V264" s="147"/>
      <c r="W264" s="307"/>
      <c r="X264" s="307"/>
      <c r="Y264" s="151">
        <f t="shared" si="770"/>
        <v>0</v>
      </c>
      <c r="Z264" s="147"/>
      <c r="AA264" s="307"/>
      <c r="AB264" s="384"/>
      <c r="AC264" s="306"/>
      <c r="AD264" s="386"/>
      <c r="AE264" s="327"/>
      <c r="AF264" s="327"/>
      <c r="AG264" s="147"/>
      <c r="AH264" s="147"/>
      <c r="AI264" s="93"/>
      <c r="AJ264" s="94"/>
      <c r="AK264" s="95"/>
      <c r="AL264" s="95"/>
      <c r="AM264" s="95"/>
      <c r="AN264" s="95"/>
      <c r="AO264" s="95"/>
      <c r="AP264" s="95"/>
      <c r="AQ264" s="95"/>
    </row>
    <row r="265" spans="1:43" s="97" customFormat="1" hidden="1" x14ac:dyDescent="0.2">
      <c r="A265" s="325"/>
      <c r="B265" s="324"/>
      <c r="C265" s="92"/>
      <c r="D265" s="91">
        <f t="shared" si="754"/>
        <v>0</v>
      </c>
      <c r="E265" s="307"/>
      <c r="F265" s="307"/>
      <c r="G265" s="147"/>
      <c r="H265" s="307"/>
      <c r="I265" s="307"/>
      <c r="J265" s="151" t="e">
        <f>IF(K265=$K$662,1,IF(K265=#REF!,2,IF(K265=$K$661,4,IF(C265="No_existen",5,0))))</f>
        <v>#REF!</v>
      </c>
      <c r="K265" s="147"/>
      <c r="L265" s="147"/>
      <c r="M265" s="307"/>
      <c r="N265" s="307"/>
      <c r="O265" s="151">
        <f t="shared" si="761"/>
        <v>0</v>
      </c>
      <c r="P265" s="147"/>
      <c r="Q265" s="279"/>
      <c r="R265" s="307"/>
      <c r="S265" s="307"/>
      <c r="T265" s="151">
        <f t="shared" si="764"/>
        <v>0</v>
      </c>
      <c r="U265" s="147"/>
      <c r="V265" s="147"/>
      <c r="W265" s="307"/>
      <c r="X265" s="307"/>
      <c r="Y265" s="151">
        <f t="shared" si="770"/>
        <v>0</v>
      </c>
      <c r="Z265" s="147"/>
      <c r="AA265" s="307"/>
      <c r="AB265" s="384"/>
      <c r="AC265" s="306"/>
      <c r="AD265" s="386"/>
      <c r="AE265" s="327"/>
      <c r="AF265" s="327"/>
      <c r="AG265" s="147"/>
      <c r="AH265" s="147"/>
      <c r="AI265" s="93"/>
      <c r="AJ265" s="94"/>
      <c r="AK265" s="95"/>
      <c r="AL265" s="95"/>
      <c r="AM265" s="95"/>
      <c r="AN265" s="95"/>
      <c r="AO265" s="95"/>
      <c r="AP265" s="95"/>
      <c r="AQ265" s="95"/>
    </row>
    <row r="266" spans="1:43" s="97" customFormat="1" hidden="1" x14ac:dyDescent="0.2">
      <c r="A266" s="325">
        <v>86</v>
      </c>
      <c r="B266" s="321" t="e">
        <f>IF(#REF!="ALTO",5,IF(#REF!="MEDIO-ALTO",4,IF(#REF!="MEDIO",3,IF(#REF!="MEDIO-BAJO",2,IF(#REF!="BAJO",1,0)))))</f>
        <v>#REF!</v>
      </c>
      <c r="C266" s="92"/>
      <c r="D266" s="91">
        <f t="shared" si="754"/>
        <v>0</v>
      </c>
      <c r="E266" s="307" t="e">
        <f t="shared" si="771"/>
        <v>#DIV/0!</v>
      </c>
      <c r="F266" s="307" t="e">
        <f t="shared" si="772"/>
        <v>#DIV/0!</v>
      </c>
      <c r="G266" s="147"/>
      <c r="H266" s="307" t="e">
        <f t="shared" ref="H266" si="1008">IF(C266="No_existen",5*$H$10,I266*$H$10)</f>
        <v>#DIV/0!</v>
      </c>
      <c r="I266" s="307" t="e">
        <f t="shared" ref="I266:I302" si="1009">ROUND(AVERAGEIF(J266:J268,"&gt;0"),0)</f>
        <v>#DIV/0!</v>
      </c>
      <c r="J266" s="151" t="e">
        <f>IF(K266=$K$662,1,IF(K266=#REF!,2,IF(K266=$K$661,4,IF(C266="No_existen",5,0))))</f>
        <v>#REF!</v>
      </c>
      <c r="K266" s="147"/>
      <c r="L266" s="147"/>
      <c r="M266" s="307" t="e">
        <f t="shared" ref="M266" si="1010">IF(C266="No_existen",5*$M$10,N266*$M$10)</f>
        <v>#DIV/0!</v>
      </c>
      <c r="N266" s="307" t="e">
        <f t="shared" si="776"/>
        <v>#DIV/0!</v>
      </c>
      <c r="O266" s="151">
        <f t="shared" si="761"/>
        <v>0</v>
      </c>
      <c r="P266" s="147"/>
      <c r="Q266" s="279"/>
      <c r="R266" s="307" t="e">
        <f t="shared" ref="R266" si="1011">IF(C266="No_existen",5*$R$10,S266*$R$10)</f>
        <v>#DIV/0!</v>
      </c>
      <c r="S266" s="307" t="e">
        <f t="shared" ref="S266" si="1012">ROUND(AVERAGEIF(T266:T268,"&gt;0"),0)</f>
        <v>#DIV/0!</v>
      </c>
      <c r="T266" s="151">
        <f t="shared" si="764"/>
        <v>0</v>
      </c>
      <c r="U266" s="147"/>
      <c r="V266" s="147"/>
      <c r="W266" s="307" t="e">
        <f t="shared" ref="W266" si="1013">IF(C266="No_existen",5*$W$10,X266*$W$10)</f>
        <v>#DIV/0!</v>
      </c>
      <c r="X266" s="307" t="e">
        <f t="shared" ref="X266" si="1014">ROUND(AVERAGEIF(Y266:Y268,"&gt;0"),0)</f>
        <v>#DIV/0!</v>
      </c>
      <c r="Y266" s="151">
        <f t="shared" si="770"/>
        <v>0</v>
      </c>
      <c r="Z266" s="147"/>
      <c r="AA266" s="307" t="e">
        <f t="shared" ref="AA266" si="1015">ROUND(AVERAGE(E266,I266,N266,S266,X266),0)</f>
        <v>#DIV/0!</v>
      </c>
      <c r="AB266" s="384" t="e">
        <f t="shared" ref="AB266" si="1016">IF(AA266&lt;1.5,"FUERTE",IF(AND(AA266&gt;=1.5,AA266&lt;2.5),"ACEPTABLE",IF(AA266&gt;=5,"INEXISTENTE","DÉBIL")))</f>
        <v>#DIV/0!</v>
      </c>
      <c r="AC266" s="306" t="e">
        <f>IF(#REF!=0,0,ROUND((#REF!*AA266),0))</f>
        <v>#REF!</v>
      </c>
      <c r="AD266" s="386" t="e">
        <f t="shared" ref="AD266" si="1017">IF(AC266&gt;=36,"GRAVE", IF(AC266&lt;=10, "LEVE", "MODERADO"))</f>
        <v>#REF!</v>
      </c>
      <c r="AE266" s="327"/>
      <c r="AF266" s="327"/>
      <c r="AG266" s="147"/>
      <c r="AH266" s="147"/>
      <c r="AI266" s="93"/>
      <c r="AJ266" s="94"/>
      <c r="AK266" s="95"/>
      <c r="AL266" s="95"/>
      <c r="AM266" s="95"/>
      <c r="AN266" s="95"/>
      <c r="AO266" s="95"/>
      <c r="AP266" s="95"/>
      <c r="AQ266" s="95"/>
    </row>
    <row r="267" spans="1:43" s="97" customFormat="1" hidden="1" x14ac:dyDescent="0.2">
      <c r="A267" s="325"/>
      <c r="B267" s="322"/>
      <c r="C267" s="92"/>
      <c r="D267" s="91">
        <f t="shared" ref="D267:D330" si="1018">IF(C267=$C$665,1,IF(C267=$C$661,5,IF(C267=$C$662,4,IF(C267=$C$663,3,IF(C267=$C$664,2,0)))))</f>
        <v>0</v>
      </c>
      <c r="E267" s="307"/>
      <c r="F267" s="307"/>
      <c r="G267" s="147"/>
      <c r="H267" s="307"/>
      <c r="I267" s="307"/>
      <c r="J267" s="151" t="e">
        <f>IF(K267=$K$662,1,IF(K267=#REF!,2,IF(K267=$K$661,4,IF(C267="No_existen",5,0))))</f>
        <v>#REF!</v>
      </c>
      <c r="K267" s="147"/>
      <c r="L267" s="147"/>
      <c r="M267" s="307"/>
      <c r="N267" s="307"/>
      <c r="O267" s="151">
        <f t="shared" ref="O267:O330" si="1019">IF(P267=$U$662,1,IF(P267=$U$661,4,IF(C267="No_existen",5,0)))</f>
        <v>0</v>
      </c>
      <c r="P267" s="147"/>
      <c r="Q267" s="279"/>
      <c r="R267" s="307"/>
      <c r="S267" s="307"/>
      <c r="T267" s="151">
        <f t="shared" ref="T267:T330" si="1020">IF(U267=$Z$661,1,IF(U267=$Z$662,4,IF(C267="No_existen",5,0)))</f>
        <v>0</v>
      </c>
      <c r="U267" s="147"/>
      <c r="V267" s="147"/>
      <c r="W267" s="307"/>
      <c r="X267" s="307"/>
      <c r="Y267" s="151">
        <f t="shared" si="770"/>
        <v>0</v>
      </c>
      <c r="Z267" s="147"/>
      <c r="AA267" s="307"/>
      <c r="AB267" s="384"/>
      <c r="AC267" s="306"/>
      <c r="AD267" s="386"/>
      <c r="AE267" s="327"/>
      <c r="AF267" s="327"/>
      <c r="AG267" s="147"/>
      <c r="AH267" s="147"/>
      <c r="AI267" s="93"/>
      <c r="AJ267" s="94"/>
      <c r="AK267" s="95"/>
      <c r="AL267" s="95"/>
      <c r="AM267" s="95"/>
      <c r="AN267" s="95"/>
      <c r="AO267" s="95"/>
      <c r="AP267" s="95"/>
      <c r="AQ267" s="95"/>
    </row>
    <row r="268" spans="1:43" s="97" customFormat="1" hidden="1" x14ac:dyDescent="0.2">
      <c r="A268" s="325"/>
      <c r="B268" s="324"/>
      <c r="C268" s="92"/>
      <c r="D268" s="91">
        <f t="shared" si="1018"/>
        <v>0</v>
      </c>
      <c r="E268" s="307"/>
      <c r="F268" s="307"/>
      <c r="G268" s="147"/>
      <c r="H268" s="307"/>
      <c r="I268" s="307"/>
      <c r="J268" s="151" t="e">
        <f>IF(K268=$K$662,1,IF(K268=#REF!,2,IF(K268=$K$661,4,IF(C268="No_existen",5,0))))</f>
        <v>#REF!</v>
      </c>
      <c r="K268" s="147"/>
      <c r="L268" s="147"/>
      <c r="M268" s="307"/>
      <c r="N268" s="307"/>
      <c r="O268" s="151">
        <f t="shared" si="1019"/>
        <v>0</v>
      </c>
      <c r="P268" s="147"/>
      <c r="Q268" s="279"/>
      <c r="R268" s="307"/>
      <c r="S268" s="307"/>
      <c r="T268" s="151">
        <f t="shared" si="1020"/>
        <v>0</v>
      </c>
      <c r="U268" s="147"/>
      <c r="V268" s="147"/>
      <c r="W268" s="307"/>
      <c r="X268" s="307"/>
      <c r="Y268" s="151">
        <f t="shared" ref="Y268:Y331" si="1021">IF(Z268="Preventivo",1,IF(Z268="Detectivo",4, IF(C268="No_existen",5,0)))</f>
        <v>0</v>
      </c>
      <c r="Z268" s="147"/>
      <c r="AA268" s="307"/>
      <c r="AB268" s="384"/>
      <c r="AC268" s="306"/>
      <c r="AD268" s="386"/>
      <c r="AE268" s="327"/>
      <c r="AF268" s="327"/>
      <c r="AG268" s="147"/>
      <c r="AH268" s="147"/>
      <c r="AI268" s="93"/>
      <c r="AJ268" s="94"/>
      <c r="AK268" s="95"/>
      <c r="AL268" s="95"/>
      <c r="AM268" s="95"/>
      <c r="AN268" s="95"/>
      <c r="AO268" s="95"/>
      <c r="AP268" s="95"/>
      <c r="AQ268" s="95"/>
    </row>
    <row r="269" spans="1:43" s="97" customFormat="1" hidden="1" x14ac:dyDescent="0.2">
      <c r="A269" s="325">
        <v>87</v>
      </c>
      <c r="B269" s="321" t="e">
        <f>IF(#REF!="ALTO",5,IF(#REF!="MEDIO-ALTO",4,IF(#REF!="MEDIO",3,IF(#REF!="MEDIO-BAJO",2,IF(#REF!="BAJO",1,0)))))</f>
        <v>#REF!</v>
      </c>
      <c r="C269" s="92"/>
      <c r="D269" s="91">
        <f t="shared" si="1018"/>
        <v>0</v>
      </c>
      <c r="E269" s="307" t="e">
        <f t="shared" si="784"/>
        <v>#DIV/0!</v>
      </c>
      <c r="F269" s="307" t="e">
        <f t="shared" si="785"/>
        <v>#DIV/0!</v>
      </c>
      <c r="G269" s="147"/>
      <c r="H269" s="307" t="e">
        <f t="shared" ref="H269" si="1022">IF(C269="No_existen",5*$H$10,I269*$H$10)</f>
        <v>#DIV/0!</v>
      </c>
      <c r="I269" s="307" t="e">
        <f t="shared" ref="I269:I305" si="1023">ROUND(AVERAGEIF(J269:J271,"&gt;0"),0)</f>
        <v>#DIV/0!</v>
      </c>
      <c r="J269" s="151" t="e">
        <f>IF(K269=$K$662,1,IF(K269=#REF!,2,IF(K269=$K$661,4,IF(C269="No_existen",5,0))))</f>
        <v>#REF!</v>
      </c>
      <c r="K269" s="147"/>
      <c r="L269" s="147"/>
      <c r="M269" s="307" t="e">
        <f t="shared" ref="M269" si="1024">IF(C269="No_existen",5*$M$10,N269*$M$10)</f>
        <v>#DIV/0!</v>
      </c>
      <c r="N269" s="307" t="e">
        <f t="shared" si="789"/>
        <v>#DIV/0!</v>
      </c>
      <c r="O269" s="151">
        <f t="shared" si="1019"/>
        <v>0</v>
      </c>
      <c r="P269" s="147"/>
      <c r="Q269" s="279"/>
      <c r="R269" s="307" t="e">
        <f t="shared" ref="R269" si="1025">IF(C269="No_existen",5*$R$10,S269*$R$10)</f>
        <v>#DIV/0!</v>
      </c>
      <c r="S269" s="307" t="e">
        <f t="shared" ref="S269" si="1026">ROUND(AVERAGEIF(T269:T271,"&gt;0"),0)</f>
        <v>#DIV/0!</v>
      </c>
      <c r="T269" s="151">
        <f t="shared" si="1020"/>
        <v>0</v>
      </c>
      <c r="U269" s="147"/>
      <c r="V269" s="147"/>
      <c r="W269" s="307" t="e">
        <f t="shared" ref="W269" si="1027">IF(C269="No_existen",5*$W$10,X269*$W$10)</f>
        <v>#DIV/0!</v>
      </c>
      <c r="X269" s="307" t="e">
        <f t="shared" ref="X269" si="1028">ROUND(AVERAGEIF(Y269:Y271,"&gt;0"),0)</f>
        <v>#DIV/0!</v>
      </c>
      <c r="Y269" s="151">
        <f t="shared" si="1021"/>
        <v>0</v>
      </c>
      <c r="Z269" s="147"/>
      <c r="AA269" s="307" t="e">
        <f t="shared" ref="AA269" si="1029">ROUND(AVERAGE(E269,I269,N269,S269,X269),0)</f>
        <v>#DIV/0!</v>
      </c>
      <c r="AB269" s="384" t="e">
        <f t="shared" ref="AB269" si="1030">IF(AA269&lt;1.5,"FUERTE",IF(AND(AA269&gt;=1.5,AA269&lt;2.5),"ACEPTABLE",IF(AA269&gt;=5,"INEXISTENTE","DÉBIL")))</f>
        <v>#DIV/0!</v>
      </c>
      <c r="AC269" s="306" t="e">
        <f>IF(#REF!=0,0,ROUND((#REF!*AA269),0))</f>
        <v>#REF!</v>
      </c>
      <c r="AD269" s="386" t="e">
        <f t="shared" ref="AD269" si="1031">IF(AC269&gt;=36,"GRAVE", IF(AC269&lt;=10, "LEVE", "MODERADO"))</f>
        <v>#REF!</v>
      </c>
      <c r="AE269" s="327"/>
      <c r="AF269" s="327"/>
      <c r="AG269" s="147"/>
      <c r="AH269" s="147"/>
      <c r="AI269" s="93"/>
      <c r="AJ269" s="94"/>
      <c r="AK269" s="95"/>
      <c r="AL269" s="95"/>
      <c r="AM269" s="95"/>
      <c r="AN269" s="95"/>
      <c r="AO269" s="95"/>
      <c r="AP269" s="95"/>
      <c r="AQ269" s="95"/>
    </row>
    <row r="270" spans="1:43" s="97" customFormat="1" hidden="1" x14ac:dyDescent="0.2">
      <c r="A270" s="325"/>
      <c r="B270" s="322"/>
      <c r="C270" s="92"/>
      <c r="D270" s="91">
        <f t="shared" si="1018"/>
        <v>0</v>
      </c>
      <c r="E270" s="307"/>
      <c r="F270" s="307"/>
      <c r="G270" s="147"/>
      <c r="H270" s="307"/>
      <c r="I270" s="307"/>
      <c r="J270" s="151" t="e">
        <f>IF(K270=$K$662,1,IF(K270=#REF!,2,IF(K270=$K$661,4,IF(C270="No_existen",5,0))))</f>
        <v>#REF!</v>
      </c>
      <c r="K270" s="147"/>
      <c r="L270" s="147"/>
      <c r="M270" s="307"/>
      <c r="N270" s="307"/>
      <c r="O270" s="151">
        <f t="shared" si="1019"/>
        <v>0</v>
      </c>
      <c r="P270" s="147"/>
      <c r="Q270" s="279"/>
      <c r="R270" s="307"/>
      <c r="S270" s="307"/>
      <c r="T270" s="151">
        <f t="shared" si="1020"/>
        <v>0</v>
      </c>
      <c r="U270" s="147"/>
      <c r="V270" s="147"/>
      <c r="W270" s="307"/>
      <c r="X270" s="307"/>
      <c r="Y270" s="151">
        <f t="shared" si="1021"/>
        <v>0</v>
      </c>
      <c r="Z270" s="147"/>
      <c r="AA270" s="307"/>
      <c r="AB270" s="384"/>
      <c r="AC270" s="306"/>
      <c r="AD270" s="386"/>
      <c r="AE270" s="327"/>
      <c r="AF270" s="327"/>
      <c r="AG270" s="147"/>
      <c r="AH270" s="147"/>
      <c r="AI270" s="93"/>
      <c r="AJ270" s="94"/>
      <c r="AK270" s="95"/>
      <c r="AL270" s="95"/>
      <c r="AM270" s="95"/>
      <c r="AN270" s="95"/>
      <c r="AO270" s="95"/>
      <c r="AP270" s="95"/>
      <c r="AQ270" s="95"/>
    </row>
    <row r="271" spans="1:43" s="97" customFormat="1" hidden="1" x14ac:dyDescent="0.2">
      <c r="A271" s="325"/>
      <c r="B271" s="324"/>
      <c r="C271" s="92"/>
      <c r="D271" s="91">
        <f t="shared" si="1018"/>
        <v>0</v>
      </c>
      <c r="E271" s="307"/>
      <c r="F271" s="307"/>
      <c r="G271" s="147"/>
      <c r="H271" s="307"/>
      <c r="I271" s="307"/>
      <c r="J271" s="151" t="e">
        <f>IF(K271=$K$662,1,IF(K271=#REF!,2,IF(K271=$K$661,4,IF(C271="No_existen",5,0))))</f>
        <v>#REF!</v>
      </c>
      <c r="K271" s="147"/>
      <c r="L271" s="147"/>
      <c r="M271" s="307"/>
      <c r="N271" s="307"/>
      <c r="O271" s="151">
        <f t="shared" si="1019"/>
        <v>0</v>
      </c>
      <c r="P271" s="147"/>
      <c r="Q271" s="279"/>
      <c r="R271" s="307"/>
      <c r="S271" s="307"/>
      <c r="T271" s="151">
        <f t="shared" si="1020"/>
        <v>0</v>
      </c>
      <c r="U271" s="147"/>
      <c r="V271" s="147"/>
      <c r="W271" s="307"/>
      <c r="X271" s="307"/>
      <c r="Y271" s="151">
        <f t="shared" si="1021"/>
        <v>0</v>
      </c>
      <c r="Z271" s="147"/>
      <c r="AA271" s="307"/>
      <c r="AB271" s="384"/>
      <c r="AC271" s="306"/>
      <c r="AD271" s="386"/>
      <c r="AE271" s="327"/>
      <c r="AF271" s="327"/>
      <c r="AG271" s="147"/>
      <c r="AH271" s="147"/>
      <c r="AI271" s="93"/>
      <c r="AJ271" s="94"/>
      <c r="AK271" s="95"/>
      <c r="AL271" s="95"/>
      <c r="AM271" s="95"/>
      <c r="AN271" s="95"/>
      <c r="AO271" s="95"/>
      <c r="AP271" s="95"/>
      <c r="AQ271" s="95"/>
    </row>
    <row r="272" spans="1:43" s="97" customFormat="1" hidden="1" x14ac:dyDescent="0.2">
      <c r="A272" s="325">
        <v>88</v>
      </c>
      <c r="B272" s="321" t="e">
        <f>IF(#REF!="ALTO",5,IF(#REF!="MEDIO-ALTO",4,IF(#REF!="MEDIO",3,IF(#REF!="MEDIO-BAJO",2,IF(#REF!="BAJO",1,0)))))</f>
        <v>#REF!</v>
      </c>
      <c r="C272" s="92"/>
      <c r="D272" s="91">
        <f t="shared" si="1018"/>
        <v>0</v>
      </c>
      <c r="E272" s="307" t="e">
        <f t="shared" si="797"/>
        <v>#DIV/0!</v>
      </c>
      <c r="F272" s="307" t="e">
        <f t="shared" si="798"/>
        <v>#DIV/0!</v>
      </c>
      <c r="G272" s="147"/>
      <c r="H272" s="307" t="e">
        <f t="shared" ref="H272" si="1032">IF(C272="No_existen",5*$H$10,I272*$H$10)</f>
        <v>#DIV/0!</v>
      </c>
      <c r="I272" s="307" t="e">
        <f t="shared" ref="I272:I308" si="1033">ROUND(AVERAGEIF(J272:J274,"&gt;0"),0)</f>
        <v>#DIV/0!</v>
      </c>
      <c r="J272" s="151" t="e">
        <f>IF(K272=$K$662,1,IF(K272=#REF!,2,IF(K272=$K$661,4,IF(C272="No_existen",5,0))))</f>
        <v>#REF!</v>
      </c>
      <c r="K272" s="147"/>
      <c r="L272" s="147"/>
      <c r="M272" s="307" t="e">
        <f t="shared" ref="M272" si="1034">IF(C272="No_existen",5*$M$10,N272*$M$10)</f>
        <v>#DIV/0!</v>
      </c>
      <c r="N272" s="307" t="e">
        <f t="shared" si="802"/>
        <v>#DIV/0!</v>
      </c>
      <c r="O272" s="151">
        <f t="shared" si="1019"/>
        <v>0</v>
      </c>
      <c r="P272" s="147"/>
      <c r="Q272" s="279"/>
      <c r="R272" s="307" t="e">
        <f t="shared" ref="R272" si="1035">IF(C272="No_existen",5*$R$10,S272*$R$10)</f>
        <v>#DIV/0!</v>
      </c>
      <c r="S272" s="307" t="e">
        <f t="shared" ref="S272" si="1036">ROUND(AVERAGEIF(T272:T274,"&gt;0"),0)</f>
        <v>#DIV/0!</v>
      </c>
      <c r="T272" s="151">
        <f t="shared" si="1020"/>
        <v>0</v>
      </c>
      <c r="U272" s="147"/>
      <c r="V272" s="147"/>
      <c r="W272" s="307" t="e">
        <f t="shared" ref="W272" si="1037">IF(C272="No_existen",5*$W$10,X272*$W$10)</f>
        <v>#DIV/0!</v>
      </c>
      <c r="X272" s="307" t="e">
        <f t="shared" ref="X272" si="1038">ROUND(AVERAGEIF(Y272:Y274,"&gt;0"),0)</f>
        <v>#DIV/0!</v>
      </c>
      <c r="Y272" s="151">
        <f t="shared" si="1021"/>
        <v>0</v>
      </c>
      <c r="Z272" s="147"/>
      <c r="AA272" s="307" t="e">
        <f t="shared" ref="AA272" si="1039">ROUND(AVERAGE(E272,I272,N272,S272,X272),0)</f>
        <v>#DIV/0!</v>
      </c>
      <c r="AB272" s="384" t="e">
        <f t="shared" ref="AB272" si="1040">IF(AA272&lt;1.5,"FUERTE",IF(AND(AA272&gt;=1.5,AA272&lt;2.5),"ACEPTABLE",IF(AA272&gt;=5,"INEXISTENTE","DÉBIL")))</f>
        <v>#DIV/0!</v>
      </c>
      <c r="AC272" s="306" t="e">
        <f>IF(#REF!=0,0,ROUND((#REF!*AA272),0))</f>
        <v>#REF!</v>
      </c>
      <c r="AD272" s="386" t="e">
        <f t="shared" ref="AD272" si="1041">IF(AC272&gt;=36,"GRAVE", IF(AC272&lt;=10, "LEVE", "MODERADO"))</f>
        <v>#REF!</v>
      </c>
      <c r="AE272" s="327"/>
      <c r="AF272" s="327"/>
      <c r="AG272" s="147"/>
      <c r="AH272" s="147"/>
      <c r="AI272" s="93"/>
      <c r="AJ272" s="94"/>
      <c r="AK272" s="95"/>
      <c r="AL272" s="95"/>
      <c r="AM272" s="95"/>
      <c r="AN272" s="95"/>
      <c r="AO272" s="95"/>
      <c r="AP272" s="95"/>
      <c r="AQ272" s="95"/>
    </row>
    <row r="273" spans="1:43" s="97" customFormat="1" hidden="1" x14ac:dyDescent="0.2">
      <c r="A273" s="325"/>
      <c r="B273" s="322"/>
      <c r="C273" s="92"/>
      <c r="D273" s="91">
        <f t="shared" si="1018"/>
        <v>0</v>
      </c>
      <c r="E273" s="307"/>
      <c r="F273" s="307"/>
      <c r="G273" s="147"/>
      <c r="H273" s="307"/>
      <c r="I273" s="307"/>
      <c r="J273" s="151" t="e">
        <f>IF(K273=$K$662,1,IF(K273=#REF!,2,IF(K273=$K$661,4,IF(C273="No_existen",5,0))))</f>
        <v>#REF!</v>
      </c>
      <c r="K273" s="147"/>
      <c r="L273" s="147"/>
      <c r="M273" s="307"/>
      <c r="N273" s="307"/>
      <c r="O273" s="151">
        <f t="shared" si="1019"/>
        <v>0</v>
      </c>
      <c r="P273" s="147"/>
      <c r="Q273" s="279"/>
      <c r="R273" s="307"/>
      <c r="S273" s="307"/>
      <c r="T273" s="151">
        <f t="shared" si="1020"/>
        <v>0</v>
      </c>
      <c r="U273" s="147"/>
      <c r="V273" s="147"/>
      <c r="W273" s="307"/>
      <c r="X273" s="307"/>
      <c r="Y273" s="151">
        <f t="shared" si="1021"/>
        <v>0</v>
      </c>
      <c r="Z273" s="147"/>
      <c r="AA273" s="307"/>
      <c r="AB273" s="384"/>
      <c r="AC273" s="306"/>
      <c r="AD273" s="386"/>
      <c r="AE273" s="327"/>
      <c r="AF273" s="327"/>
      <c r="AG273" s="147"/>
      <c r="AH273" s="147"/>
      <c r="AI273" s="93"/>
      <c r="AJ273" s="94"/>
      <c r="AK273" s="95"/>
      <c r="AL273" s="95"/>
      <c r="AM273" s="95"/>
      <c r="AN273" s="95"/>
      <c r="AO273" s="95"/>
      <c r="AP273" s="95"/>
      <c r="AQ273" s="95"/>
    </row>
    <row r="274" spans="1:43" s="97" customFormat="1" hidden="1" x14ac:dyDescent="0.2">
      <c r="A274" s="325"/>
      <c r="B274" s="324"/>
      <c r="C274" s="92"/>
      <c r="D274" s="91">
        <f t="shared" si="1018"/>
        <v>0</v>
      </c>
      <c r="E274" s="307"/>
      <c r="F274" s="307"/>
      <c r="G274" s="147"/>
      <c r="H274" s="307"/>
      <c r="I274" s="307"/>
      <c r="J274" s="151" t="e">
        <f>IF(K274=$K$662,1,IF(K274=#REF!,2,IF(K274=$K$661,4,IF(C274="No_existen",5,0))))</f>
        <v>#REF!</v>
      </c>
      <c r="K274" s="147"/>
      <c r="L274" s="147"/>
      <c r="M274" s="307"/>
      <c r="N274" s="307"/>
      <c r="O274" s="151">
        <f t="shared" si="1019"/>
        <v>0</v>
      </c>
      <c r="P274" s="147"/>
      <c r="Q274" s="279"/>
      <c r="R274" s="307"/>
      <c r="S274" s="307"/>
      <c r="T274" s="151">
        <f t="shared" si="1020"/>
        <v>0</v>
      </c>
      <c r="U274" s="147"/>
      <c r="V274" s="147"/>
      <c r="W274" s="307"/>
      <c r="X274" s="307"/>
      <c r="Y274" s="151">
        <f t="shared" si="1021"/>
        <v>0</v>
      </c>
      <c r="Z274" s="147"/>
      <c r="AA274" s="307"/>
      <c r="AB274" s="384"/>
      <c r="AC274" s="306"/>
      <c r="AD274" s="386"/>
      <c r="AE274" s="327"/>
      <c r="AF274" s="327"/>
      <c r="AG274" s="147"/>
      <c r="AH274" s="147"/>
      <c r="AI274" s="93"/>
      <c r="AJ274" s="94"/>
      <c r="AK274" s="95"/>
      <c r="AL274" s="95"/>
      <c r="AM274" s="95"/>
      <c r="AN274" s="95"/>
      <c r="AO274" s="95"/>
      <c r="AP274" s="95"/>
      <c r="AQ274" s="95"/>
    </row>
    <row r="275" spans="1:43" s="97" customFormat="1" hidden="1" x14ac:dyDescent="0.2">
      <c r="A275" s="325">
        <v>89</v>
      </c>
      <c r="B275" s="321" t="e">
        <f>IF(#REF!="ALTO",5,IF(#REF!="MEDIO-ALTO",4,IF(#REF!="MEDIO",3,IF(#REF!="MEDIO-BAJO",2,IF(#REF!="BAJO",1,0)))))</f>
        <v>#REF!</v>
      </c>
      <c r="C275" s="92"/>
      <c r="D275" s="91">
        <f t="shared" si="1018"/>
        <v>0</v>
      </c>
      <c r="E275" s="307" t="e">
        <f t="shared" si="810"/>
        <v>#DIV/0!</v>
      </c>
      <c r="F275" s="307" t="e">
        <f t="shared" si="811"/>
        <v>#DIV/0!</v>
      </c>
      <c r="G275" s="147"/>
      <c r="H275" s="307" t="e">
        <f t="shared" ref="H275" si="1042">IF(C275="No_existen",5*$H$10,I275*$H$10)</f>
        <v>#DIV/0!</v>
      </c>
      <c r="I275" s="307" t="e">
        <f t="shared" ref="I275:I311" si="1043">ROUND(AVERAGEIF(J275:J277,"&gt;0"),0)</f>
        <v>#DIV/0!</v>
      </c>
      <c r="J275" s="151" t="e">
        <f>IF(K275=$K$662,1,IF(K275=#REF!,2,IF(K275=$K$661,4,IF(C275="No_existen",5,0))))</f>
        <v>#REF!</v>
      </c>
      <c r="K275" s="147"/>
      <c r="L275" s="147"/>
      <c r="M275" s="307" t="e">
        <f t="shared" ref="M275" si="1044">IF(C275="No_existen",5*$M$10,N275*$M$10)</f>
        <v>#DIV/0!</v>
      </c>
      <c r="N275" s="307" t="e">
        <f t="shared" si="815"/>
        <v>#DIV/0!</v>
      </c>
      <c r="O275" s="151">
        <f t="shared" si="1019"/>
        <v>0</v>
      </c>
      <c r="P275" s="147"/>
      <c r="Q275" s="279"/>
      <c r="R275" s="307" t="e">
        <f t="shared" ref="R275" si="1045">IF(C275="No_existen",5*$R$10,S275*$R$10)</f>
        <v>#DIV/0!</v>
      </c>
      <c r="S275" s="307" t="e">
        <f t="shared" ref="S275" si="1046">ROUND(AVERAGEIF(T275:T277,"&gt;0"),0)</f>
        <v>#DIV/0!</v>
      </c>
      <c r="T275" s="151">
        <f t="shared" si="1020"/>
        <v>0</v>
      </c>
      <c r="U275" s="147"/>
      <c r="V275" s="147"/>
      <c r="W275" s="307" t="e">
        <f t="shared" ref="W275" si="1047">IF(C275="No_existen",5*$W$10,X275*$W$10)</f>
        <v>#DIV/0!</v>
      </c>
      <c r="X275" s="307" t="e">
        <f t="shared" ref="X275" si="1048">ROUND(AVERAGEIF(Y275:Y277,"&gt;0"),0)</f>
        <v>#DIV/0!</v>
      </c>
      <c r="Y275" s="151">
        <f t="shared" si="1021"/>
        <v>0</v>
      </c>
      <c r="Z275" s="147"/>
      <c r="AA275" s="307" t="e">
        <f t="shared" ref="AA275" si="1049">ROUND(AVERAGE(E275,I275,N275,S275,X275),0)</f>
        <v>#DIV/0!</v>
      </c>
      <c r="AB275" s="384" t="e">
        <f t="shared" ref="AB275" si="1050">IF(AA275&lt;1.5,"FUERTE",IF(AND(AA275&gt;=1.5,AA275&lt;2.5),"ACEPTABLE",IF(AA275&gt;=5,"INEXISTENTE","DÉBIL")))</f>
        <v>#DIV/0!</v>
      </c>
      <c r="AC275" s="306" t="e">
        <f>IF(#REF!=0,0,ROUND((#REF!*AA275),0))</f>
        <v>#REF!</v>
      </c>
      <c r="AD275" s="386" t="e">
        <f t="shared" ref="AD275" si="1051">IF(AC275&gt;=36,"GRAVE", IF(AC275&lt;=10, "LEVE", "MODERADO"))</f>
        <v>#REF!</v>
      </c>
      <c r="AE275" s="327"/>
      <c r="AF275" s="327"/>
      <c r="AG275" s="147"/>
      <c r="AH275" s="147"/>
      <c r="AI275" s="93"/>
      <c r="AJ275" s="94"/>
      <c r="AK275" s="95"/>
      <c r="AL275" s="95"/>
      <c r="AM275" s="95"/>
      <c r="AN275" s="95"/>
      <c r="AO275" s="95"/>
      <c r="AP275" s="95"/>
      <c r="AQ275" s="95"/>
    </row>
    <row r="276" spans="1:43" s="97" customFormat="1" hidden="1" x14ac:dyDescent="0.2">
      <c r="A276" s="325"/>
      <c r="B276" s="322"/>
      <c r="C276" s="92"/>
      <c r="D276" s="91">
        <f t="shared" si="1018"/>
        <v>0</v>
      </c>
      <c r="E276" s="307"/>
      <c r="F276" s="307"/>
      <c r="G276" s="147"/>
      <c r="H276" s="307"/>
      <c r="I276" s="307"/>
      <c r="J276" s="151" t="e">
        <f>IF(K276=$K$662,1,IF(K276=#REF!,2,IF(K276=$K$661,4,IF(C276="No_existen",5,0))))</f>
        <v>#REF!</v>
      </c>
      <c r="K276" s="147"/>
      <c r="L276" s="147"/>
      <c r="M276" s="307"/>
      <c r="N276" s="307"/>
      <c r="O276" s="151">
        <f t="shared" si="1019"/>
        <v>0</v>
      </c>
      <c r="P276" s="147"/>
      <c r="Q276" s="279"/>
      <c r="R276" s="307"/>
      <c r="S276" s="307"/>
      <c r="T276" s="151">
        <f t="shared" si="1020"/>
        <v>0</v>
      </c>
      <c r="U276" s="147"/>
      <c r="V276" s="147"/>
      <c r="W276" s="307"/>
      <c r="X276" s="307"/>
      <c r="Y276" s="151">
        <f t="shared" si="1021"/>
        <v>0</v>
      </c>
      <c r="Z276" s="147"/>
      <c r="AA276" s="307"/>
      <c r="AB276" s="384"/>
      <c r="AC276" s="306"/>
      <c r="AD276" s="386"/>
      <c r="AE276" s="327"/>
      <c r="AF276" s="327"/>
      <c r="AG276" s="147"/>
      <c r="AH276" s="147"/>
      <c r="AI276" s="93"/>
      <c r="AJ276" s="94"/>
      <c r="AK276" s="95"/>
      <c r="AL276" s="95"/>
      <c r="AM276" s="95"/>
      <c r="AN276" s="95"/>
      <c r="AO276" s="95"/>
      <c r="AP276" s="95"/>
      <c r="AQ276" s="95"/>
    </row>
    <row r="277" spans="1:43" s="97" customFormat="1" hidden="1" x14ac:dyDescent="0.2">
      <c r="A277" s="325"/>
      <c r="B277" s="324"/>
      <c r="C277" s="92"/>
      <c r="D277" s="91">
        <f t="shared" si="1018"/>
        <v>0</v>
      </c>
      <c r="E277" s="307"/>
      <c r="F277" s="307"/>
      <c r="G277" s="147"/>
      <c r="H277" s="307"/>
      <c r="I277" s="307"/>
      <c r="J277" s="151" t="e">
        <f>IF(K277=$K$662,1,IF(K277=#REF!,2,IF(K277=$K$661,4,IF(C277="No_existen",5,0))))</f>
        <v>#REF!</v>
      </c>
      <c r="K277" s="147"/>
      <c r="L277" s="147"/>
      <c r="M277" s="307"/>
      <c r="N277" s="307"/>
      <c r="O277" s="151">
        <f t="shared" si="1019"/>
        <v>0</v>
      </c>
      <c r="P277" s="147"/>
      <c r="Q277" s="279"/>
      <c r="R277" s="307"/>
      <c r="S277" s="307"/>
      <c r="T277" s="151">
        <f t="shared" si="1020"/>
        <v>0</v>
      </c>
      <c r="U277" s="147"/>
      <c r="V277" s="147"/>
      <c r="W277" s="307"/>
      <c r="X277" s="307"/>
      <c r="Y277" s="151">
        <f t="shared" si="1021"/>
        <v>0</v>
      </c>
      <c r="Z277" s="147"/>
      <c r="AA277" s="307"/>
      <c r="AB277" s="384"/>
      <c r="AC277" s="306"/>
      <c r="AD277" s="386"/>
      <c r="AE277" s="327"/>
      <c r="AF277" s="327"/>
      <c r="AG277" s="147"/>
      <c r="AH277" s="147"/>
      <c r="AI277" s="93"/>
      <c r="AJ277" s="94"/>
      <c r="AK277" s="95"/>
      <c r="AL277" s="95"/>
      <c r="AM277" s="95"/>
      <c r="AN277" s="95"/>
      <c r="AO277" s="95"/>
      <c r="AP277" s="95"/>
      <c r="AQ277" s="95"/>
    </row>
    <row r="278" spans="1:43" s="97" customFormat="1" hidden="1" x14ac:dyDescent="0.2">
      <c r="A278" s="325">
        <v>90</v>
      </c>
      <c r="B278" s="321" t="e">
        <f>IF(#REF!="ALTO",5,IF(#REF!="MEDIO-ALTO",4,IF(#REF!="MEDIO",3,IF(#REF!="MEDIO-BAJO",2,IF(#REF!="BAJO",1,0)))))</f>
        <v>#REF!</v>
      </c>
      <c r="C278" s="92"/>
      <c r="D278" s="91">
        <f t="shared" si="1018"/>
        <v>0</v>
      </c>
      <c r="E278" s="307" t="e">
        <f t="shared" si="823"/>
        <v>#DIV/0!</v>
      </c>
      <c r="F278" s="307" t="e">
        <f t="shared" si="824"/>
        <v>#DIV/0!</v>
      </c>
      <c r="G278" s="147"/>
      <c r="H278" s="307" t="e">
        <f t="shared" ref="H278" si="1052">IF(C278="No_existen",5*$H$10,I278*$H$10)</f>
        <v>#DIV/0!</v>
      </c>
      <c r="I278" s="307" t="e">
        <f t="shared" ref="I278:I314" si="1053">ROUND(AVERAGEIF(J278:J280,"&gt;0"),0)</f>
        <v>#DIV/0!</v>
      </c>
      <c r="J278" s="151" t="e">
        <f>IF(K278=$K$662,1,IF(K278=#REF!,2,IF(K278=$K$661,4,IF(C278="No_existen",5,0))))</f>
        <v>#REF!</v>
      </c>
      <c r="K278" s="147"/>
      <c r="L278" s="147"/>
      <c r="M278" s="307" t="e">
        <f t="shared" ref="M278" si="1054">IF(C278="No_existen",5*$M$10,N278*$M$10)</f>
        <v>#DIV/0!</v>
      </c>
      <c r="N278" s="307" t="e">
        <f t="shared" si="828"/>
        <v>#DIV/0!</v>
      </c>
      <c r="O278" s="151">
        <f t="shared" si="1019"/>
        <v>0</v>
      </c>
      <c r="P278" s="147"/>
      <c r="Q278" s="279"/>
      <c r="R278" s="307" t="e">
        <f t="shared" ref="R278" si="1055">IF(C278="No_existen",5*$R$10,S278*$R$10)</f>
        <v>#DIV/0!</v>
      </c>
      <c r="S278" s="307" t="e">
        <f t="shared" ref="S278" si="1056">ROUND(AVERAGEIF(T278:T280,"&gt;0"),0)</f>
        <v>#DIV/0!</v>
      </c>
      <c r="T278" s="151">
        <f t="shared" si="1020"/>
        <v>0</v>
      </c>
      <c r="U278" s="147"/>
      <c r="V278" s="147"/>
      <c r="W278" s="307" t="e">
        <f t="shared" ref="W278" si="1057">IF(C278="No_existen",5*$W$10,X278*$W$10)</f>
        <v>#DIV/0!</v>
      </c>
      <c r="X278" s="307" t="e">
        <f t="shared" ref="X278" si="1058">ROUND(AVERAGEIF(Y278:Y280,"&gt;0"),0)</f>
        <v>#DIV/0!</v>
      </c>
      <c r="Y278" s="151">
        <f t="shared" si="1021"/>
        <v>0</v>
      </c>
      <c r="Z278" s="147"/>
      <c r="AA278" s="307" t="e">
        <f t="shared" ref="AA278" si="1059">ROUND(AVERAGE(E278,I278,N278,S278,X278),0)</f>
        <v>#DIV/0!</v>
      </c>
      <c r="AB278" s="384" t="e">
        <f t="shared" ref="AB278" si="1060">IF(AA278&lt;1.5,"FUERTE",IF(AND(AA278&gt;=1.5,AA278&lt;2.5),"ACEPTABLE",IF(AA278&gt;=5,"INEXISTENTE","DÉBIL")))</f>
        <v>#DIV/0!</v>
      </c>
      <c r="AC278" s="306" t="e">
        <f>IF(#REF!=0,0,ROUND((#REF!*AA278),0))</f>
        <v>#REF!</v>
      </c>
      <c r="AD278" s="386" t="e">
        <f t="shared" ref="AD278" si="1061">IF(AC278&gt;=36,"GRAVE", IF(AC278&lt;=10, "LEVE", "MODERADO"))</f>
        <v>#REF!</v>
      </c>
      <c r="AE278" s="327"/>
      <c r="AF278" s="327"/>
      <c r="AG278" s="147"/>
      <c r="AH278" s="147"/>
      <c r="AI278" s="93"/>
      <c r="AJ278" s="94"/>
      <c r="AK278" s="95"/>
      <c r="AL278" s="95"/>
      <c r="AM278" s="95"/>
      <c r="AN278" s="95"/>
      <c r="AO278" s="95"/>
      <c r="AP278" s="95"/>
      <c r="AQ278" s="95"/>
    </row>
    <row r="279" spans="1:43" s="97" customFormat="1" hidden="1" x14ac:dyDescent="0.2">
      <c r="A279" s="325"/>
      <c r="B279" s="322"/>
      <c r="C279" s="92"/>
      <c r="D279" s="91">
        <f t="shared" si="1018"/>
        <v>0</v>
      </c>
      <c r="E279" s="307"/>
      <c r="F279" s="307"/>
      <c r="G279" s="147"/>
      <c r="H279" s="307"/>
      <c r="I279" s="307"/>
      <c r="J279" s="151" t="e">
        <f>IF(K279=$K$662,1,IF(K279=#REF!,2,IF(K279=$K$661,4,IF(C279="No_existen",5,0))))</f>
        <v>#REF!</v>
      </c>
      <c r="K279" s="147"/>
      <c r="L279" s="147"/>
      <c r="M279" s="307"/>
      <c r="N279" s="307"/>
      <c r="O279" s="151">
        <f t="shared" si="1019"/>
        <v>0</v>
      </c>
      <c r="P279" s="147"/>
      <c r="Q279" s="279"/>
      <c r="R279" s="307"/>
      <c r="S279" s="307"/>
      <c r="T279" s="151">
        <f t="shared" si="1020"/>
        <v>0</v>
      </c>
      <c r="U279" s="147"/>
      <c r="V279" s="147"/>
      <c r="W279" s="307"/>
      <c r="X279" s="307"/>
      <c r="Y279" s="151">
        <f t="shared" si="1021"/>
        <v>0</v>
      </c>
      <c r="Z279" s="147"/>
      <c r="AA279" s="307"/>
      <c r="AB279" s="384"/>
      <c r="AC279" s="306"/>
      <c r="AD279" s="386"/>
      <c r="AE279" s="327"/>
      <c r="AF279" s="327"/>
      <c r="AG279" s="147"/>
      <c r="AH279" s="147"/>
      <c r="AI279" s="93"/>
      <c r="AJ279" s="94"/>
      <c r="AK279" s="95"/>
      <c r="AL279" s="95"/>
      <c r="AM279" s="95"/>
      <c r="AN279" s="95"/>
      <c r="AO279" s="95"/>
      <c r="AP279" s="95"/>
      <c r="AQ279" s="95"/>
    </row>
    <row r="280" spans="1:43" s="97" customFormat="1" hidden="1" x14ac:dyDescent="0.2">
      <c r="A280" s="325"/>
      <c r="B280" s="324"/>
      <c r="C280" s="92"/>
      <c r="D280" s="91">
        <f t="shared" si="1018"/>
        <v>0</v>
      </c>
      <c r="E280" s="307"/>
      <c r="F280" s="307"/>
      <c r="G280" s="147"/>
      <c r="H280" s="307"/>
      <c r="I280" s="307"/>
      <c r="J280" s="151" t="e">
        <f>IF(K280=$K$662,1,IF(K280=#REF!,2,IF(K280=$K$661,4,IF(C280="No_existen",5,0))))</f>
        <v>#REF!</v>
      </c>
      <c r="K280" s="147"/>
      <c r="L280" s="147"/>
      <c r="M280" s="307"/>
      <c r="N280" s="307"/>
      <c r="O280" s="151">
        <f t="shared" si="1019"/>
        <v>0</v>
      </c>
      <c r="P280" s="147"/>
      <c r="Q280" s="279"/>
      <c r="R280" s="307"/>
      <c r="S280" s="307"/>
      <c r="T280" s="151">
        <f t="shared" si="1020"/>
        <v>0</v>
      </c>
      <c r="U280" s="147"/>
      <c r="V280" s="147"/>
      <c r="W280" s="307"/>
      <c r="X280" s="307"/>
      <c r="Y280" s="151">
        <f t="shared" si="1021"/>
        <v>0</v>
      </c>
      <c r="Z280" s="147"/>
      <c r="AA280" s="307"/>
      <c r="AB280" s="384"/>
      <c r="AC280" s="306"/>
      <c r="AD280" s="386"/>
      <c r="AE280" s="327"/>
      <c r="AF280" s="327"/>
      <c r="AG280" s="147"/>
      <c r="AH280" s="147"/>
      <c r="AI280" s="93"/>
      <c r="AJ280" s="94"/>
      <c r="AK280" s="95"/>
      <c r="AL280" s="95"/>
      <c r="AM280" s="95"/>
      <c r="AN280" s="95"/>
      <c r="AO280" s="95"/>
      <c r="AP280" s="95"/>
      <c r="AQ280" s="95"/>
    </row>
    <row r="281" spans="1:43" s="97" customFormat="1" hidden="1" x14ac:dyDescent="0.2">
      <c r="A281" s="325">
        <v>91</v>
      </c>
      <c r="B281" s="321" t="e">
        <f>IF(#REF!="ALTO",5,IF(#REF!="MEDIO-ALTO",4,IF(#REF!="MEDIO",3,IF(#REF!="MEDIO-BAJO",2,IF(#REF!="BAJO",1,0)))))</f>
        <v>#REF!</v>
      </c>
      <c r="C281" s="92"/>
      <c r="D281" s="91">
        <f t="shared" si="1018"/>
        <v>0</v>
      </c>
      <c r="E281" s="307" t="e">
        <f t="shared" si="836"/>
        <v>#DIV/0!</v>
      </c>
      <c r="F281" s="307" t="e">
        <f t="shared" si="837"/>
        <v>#DIV/0!</v>
      </c>
      <c r="G281" s="147"/>
      <c r="H281" s="307" t="e">
        <f t="shared" ref="H281" si="1062">IF(C281="No_existen",5*$H$10,I281*$H$10)</f>
        <v>#DIV/0!</v>
      </c>
      <c r="I281" s="307" t="e">
        <f t="shared" ref="I281:I317" si="1063">ROUND(AVERAGEIF(J281:J283,"&gt;0"),0)</f>
        <v>#DIV/0!</v>
      </c>
      <c r="J281" s="151" t="e">
        <f>IF(K281=$K$662,1,IF(K281=#REF!,2,IF(K281=$K$661,4,IF(C281="No_existen",5,0))))</f>
        <v>#REF!</v>
      </c>
      <c r="K281" s="147"/>
      <c r="L281" s="147"/>
      <c r="M281" s="307" t="e">
        <f t="shared" ref="M281" si="1064">IF(C281="No_existen",5*$M$10,N281*$M$10)</f>
        <v>#DIV/0!</v>
      </c>
      <c r="N281" s="307" t="e">
        <f t="shared" si="841"/>
        <v>#DIV/0!</v>
      </c>
      <c r="O281" s="151">
        <f t="shared" si="1019"/>
        <v>0</v>
      </c>
      <c r="P281" s="147"/>
      <c r="Q281" s="279"/>
      <c r="R281" s="307" t="e">
        <f t="shared" ref="R281" si="1065">IF(C281="No_existen",5*$R$10,S281*$R$10)</f>
        <v>#DIV/0!</v>
      </c>
      <c r="S281" s="307" t="e">
        <f t="shared" ref="S281" si="1066">ROUND(AVERAGEIF(T281:T283,"&gt;0"),0)</f>
        <v>#DIV/0!</v>
      </c>
      <c r="T281" s="151">
        <f t="shared" si="1020"/>
        <v>0</v>
      </c>
      <c r="U281" s="147"/>
      <c r="V281" s="147"/>
      <c r="W281" s="307" t="e">
        <f t="shared" ref="W281" si="1067">IF(C281="No_existen",5*$W$10,X281*$W$10)</f>
        <v>#DIV/0!</v>
      </c>
      <c r="X281" s="307" t="e">
        <f t="shared" ref="X281" si="1068">ROUND(AVERAGEIF(Y281:Y283,"&gt;0"),0)</f>
        <v>#DIV/0!</v>
      </c>
      <c r="Y281" s="151">
        <f t="shared" si="1021"/>
        <v>0</v>
      </c>
      <c r="Z281" s="147"/>
      <c r="AA281" s="307" t="e">
        <f t="shared" ref="AA281" si="1069">ROUND(AVERAGE(E281,I281,N281,S281,X281),0)</f>
        <v>#DIV/0!</v>
      </c>
      <c r="AB281" s="384" t="e">
        <f t="shared" ref="AB281" si="1070">IF(AA281&lt;1.5,"FUERTE",IF(AND(AA281&gt;=1.5,AA281&lt;2.5),"ACEPTABLE",IF(AA281&gt;=5,"INEXISTENTE","DÉBIL")))</f>
        <v>#DIV/0!</v>
      </c>
      <c r="AC281" s="306" t="e">
        <f>IF(#REF!=0,0,ROUND((#REF!*AA281),0))</f>
        <v>#REF!</v>
      </c>
      <c r="AD281" s="386" t="e">
        <f t="shared" ref="AD281" si="1071">IF(AC281&gt;=36,"GRAVE", IF(AC281&lt;=10, "LEVE", "MODERADO"))</f>
        <v>#REF!</v>
      </c>
      <c r="AE281" s="327"/>
      <c r="AF281" s="327"/>
      <c r="AG281" s="147"/>
      <c r="AH281" s="147"/>
      <c r="AI281" s="93"/>
      <c r="AJ281" s="94"/>
      <c r="AK281" s="95"/>
      <c r="AL281" s="95"/>
      <c r="AM281" s="95"/>
      <c r="AN281" s="95"/>
      <c r="AO281" s="95"/>
      <c r="AP281" s="95"/>
      <c r="AQ281" s="95"/>
    </row>
    <row r="282" spans="1:43" s="97" customFormat="1" hidden="1" x14ac:dyDescent="0.2">
      <c r="A282" s="325"/>
      <c r="B282" s="322"/>
      <c r="C282" s="92"/>
      <c r="D282" s="91">
        <f t="shared" si="1018"/>
        <v>0</v>
      </c>
      <c r="E282" s="307"/>
      <c r="F282" s="307"/>
      <c r="G282" s="147"/>
      <c r="H282" s="307"/>
      <c r="I282" s="307"/>
      <c r="J282" s="151" t="e">
        <f>IF(K282=$K$662,1,IF(K282=#REF!,2,IF(K282=$K$661,4,IF(C282="No_existen",5,0))))</f>
        <v>#REF!</v>
      </c>
      <c r="K282" s="147"/>
      <c r="L282" s="147"/>
      <c r="M282" s="307"/>
      <c r="N282" s="307"/>
      <c r="O282" s="151">
        <f t="shared" si="1019"/>
        <v>0</v>
      </c>
      <c r="P282" s="147"/>
      <c r="Q282" s="279"/>
      <c r="R282" s="307"/>
      <c r="S282" s="307"/>
      <c r="T282" s="151">
        <f t="shared" si="1020"/>
        <v>0</v>
      </c>
      <c r="U282" s="147"/>
      <c r="V282" s="147"/>
      <c r="W282" s="307"/>
      <c r="X282" s="307"/>
      <c r="Y282" s="151">
        <f t="shared" si="1021"/>
        <v>0</v>
      </c>
      <c r="Z282" s="147"/>
      <c r="AA282" s="307"/>
      <c r="AB282" s="384"/>
      <c r="AC282" s="306"/>
      <c r="AD282" s="386"/>
      <c r="AE282" s="327"/>
      <c r="AF282" s="327"/>
      <c r="AG282" s="147"/>
      <c r="AH282" s="147"/>
      <c r="AI282" s="93"/>
      <c r="AJ282" s="94"/>
      <c r="AK282" s="95"/>
      <c r="AL282" s="95"/>
      <c r="AM282" s="95"/>
      <c r="AN282" s="95"/>
      <c r="AO282" s="95"/>
      <c r="AP282" s="95"/>
      <c r="AQ282" s="95"/>
    </row>
    <row r="283" spans="1:43" s="97" customFormat="1" hidden="1" x14ac:dyDescent="0.2">
      <c r="A283" s="325"/>
      <c r="B283" s="324"/>
      <c r="C283" s="92"/>
      <c r="D283" s="91">
        <f t="shared" si="1018"/>
        <v>0</v>
      </c>
      <c r="E283" s="307"/>
      <c r="F283" s="307"/>
      <c r="G283" s="147"/>
      <c r="H283" s="307"/>
      <c r="I283" s="307"/>
      <c r="J283" s="151" t="e">
        <f>IF(K283=$K$662,1,IF(K283=#REF!,2,IF(K283=$K$661,4,IF(C283="No_existen",5,0))))</f>
        <v>#REF!</v>
      </c>
      <c r="K283" s="147"/>
      <c r="L283" s="147"/>
      <c r="M283" s="307"/>
      <c r="N283" s="307"/>
      <c r="O283" s="151">
        <f t="shared" si="1019"/>
        <v>0</v>
      </c>
      <c r="P283" s="147"/>
      <c r="Q283" s="279"/>
      <c r="R283" s="307"/>
      <c r="S283" s="307"/>
      <c r="T283" s="151">
        <f t="shared" si="1020"/>
        <v>0</v>
      </c>
      <c r="U283" s="147"/>
      <c r="V283" s="147"/>
      <c r="W283" s="307"/>
      <c r="X283" s="307"/>
      <c r="Y283" s="151">
        <f t="shared" si="1021"/>
        <v>0</v>
      </c>
      <c r="Z283" s="147"/>
      <c r="AA283" s="307"/>
      <c r="AB283" s="384"/>
      <c r="AC283" s="306"/>
      <c r="AD283" s="386"/>
      <c r="AE283" s="327"/>
      <c r="AF283" s="327"/>
      <c r="AG283" s="147"/>
      <c r="AH283" s="147"/>
      <c r="AI283" s="93"/>
      <c r="AJ283" s="94"/>
      <c r="AK283" s="95"/>
      <c r="AL283" s="95"/>
      <c r="AM283" s="95"/>
      <c r="AN283" s="95"/>
      <c r="AO283" s="95"/>
      <c r="AP283" s="95"/>
      <c r="AQ283" s="95"/>
    </row>
    <row r="284" spans="1:43" s="97" customFormat="1" hidden="1" x14ac:dyDescent="0.2">
      <c r="A284" s="325">
        <v>92</v>
      </c>
      <c r="B284" s="321" t="e">
        <f>IF(#REF!="ALTO",5,IF(#REF!="MEDIO-ALTO",4,IF(#REF!="MEDIO",3,IF(#REF!="MEDIO-BAJO",2,IF(#REF!="BAJO",1,0)))))</f>
        <v>#REF!</v>
      </c>
      <c r="C284" s="92"/>
      <c r="D284" s="91">
        <f t="shared" si="1018"/>
        <v>0</v>
      </c>
      <c r="E284" s="307" t="e">
        <f t="shared" si="849"/>
        <v>#DIV/0!</v>
      </c>
      <c r="F284" s="307" t="e">
        <f t="shared" si="850"/>
        <v>#DIV/0!</v>
      </c>
      <c r="G284" s="147"/>
      <c r="H284" s="307" t="e">
        <f t="shared" ref="H284" si="1072">IF(C284="No_existen",5*$H$10,I284*$H$10)</f>
        <v>#DIV/0!</v>
      </c>
      <c r="I284" s="307" t="e">
        <f t="shared" ref="I284:I320" si="1073">ROUND(AVERAGEIF(J284:J286,"&gt;0"),0)</f>
        <v>#DIV/0!</v>
      </c>
      <c r="J284" s="151" t="e">
        <f>IF(K284=$K$662,1,IF(K284=#REF!,2,IF(K284=$K$661,4,IF(C284="No_existen",5,0))))</f>
        <v>#REF!</v>
      </c>
      <c r="K284" s="147"/>
      <c r="L284" s="147"/>
      <c r="M284" s="307" t="e">
        <f t="shared" ref="M284" si="1074">IF(C284="No_existen",5*$M$10,N284*$M$10)</f>
        <v>#DIV/0!</v>
      </c>
      <c r="N284" s="307" t="e">
        <f t="shared" si="854"/>
        <v>#DIV/0!</v>
      </c>
      <c r="O284" s="151">
        <f t="shared" si="1019"/>
        <v>0</v>
      </c>
      <c r="P284" s="147"/>
      <c r="Q284" s="279"/>
      <c r="R284" s="307" t="e">
        <f t="shared" ref="R284" si="1075">IF(C284="No_existen",5*$R$10,S284*$R$10)</f>
        <v>#DIV/0!</v>
      </c>
      <c r="S284" s="307" t="e">
        <f t="shared" ref="S284" si="1076">ROUND(AVERAGEIF(T284:T286,"&gt;0"),0)</f>
        <v>#DIV/0!</v>
      </c>
      <c r="T284" s="151">
        <f t="shared" si="1020"/>
        <v>0</v>
      </c>
      <c r="U284" s="147"/>
      <c r="V284" s="147"/>
      <c r="W284" s="307" t="e">
        <f t="shared" ref="W284" si="1077">IF(C284="No_existen",5*$W$10,X284*$W$10)</f>
        <v>#DIV/0!</v>
      </c>
      <c r="X284" s="307" t="e">
        <f t="shared" ref="X284" si="1078">ROUND(AVERAGEIF(Y284:Y286,"&gt;0"),0)</f>
        <v>#DIV/0!</v>
      </c>
      <c r="Y284" s="151">
        <f t="shared" si="1021"/>
        <v>0</v>
      </c>
      <c r="Z284" s="147"/>
      <c r="AA284" s="307" t="e">
        <f t="shared" ref="AA284" si="1079">ROUND(AVERAGE(E284,I284,N284,S284,X284),0)</f>
        <v>#DIV/0!</v>
      </c>
      <c r="AB284" s="384" t="e">
        <f t="shared" ref="AB284" si="1080">IF(AA284&lt;1.5,"FUERTE",IF(AND(AA284&gt;=1.5,AA284&lt;2.5),"ACEPTABLE",IF(AA284&gt;=5,"INEXISTENTE","DÉBIL")))</f>
        <v>#DIV/0!</v>
      </c>
      <c r="AC284" s="306" t="e">
        <f>IF(#REF!=0,0,ROUND((#REF!*AA284),0))</f>
        <v>#REF!</v>
      </c>
      <c r="AD284" s="386" t="e">
        <f t="shared" ref="AD284" si="1081">IF(AC284&gt;=36,"GRAVE", IF(AC284&lt;=10, "LEVE", "MODERADO"))</f>
        <v>#REF!</v>
      </c>
      <c r="AE284" s="327"/>
      <c r="AF284" s="327"/>
      <c r="AG284" s="147"/>
      <c r="AH284" s="147"/>
      <c r="AI284" s="93"/>
      <c r="AJ284" s="94"/>
      <c r="AK284" s="95"/>
      <c r="AL284" s="95"/>
      <c r="AM284" s="95"/>
      <c r="AN284" s="95"/>
      <c r="AO284" s="95"/>
      <c r="AP284" s="95"/>
      <c r="AQ284" s="95"/>
    </row>
    <row r="285" spans="1:43" s="97" customFormat="1" hidden="1" x14ac:dyDescent="0.2">
      <c r="A285" s="325"/>
      <c r="B285" s="322"/>
      <c r="C285" s="92"/>
      <c r="D285" s="91">
        <f t="shared" si="1018"/>
        <v>0</v>
      </c>
      <c r="E285" s="307"/>
      <c r="F285" s="307"/>
      <c r="G285" s="147"/>
      <c r="H285" s="307"/>
      <c r="I285" s="307"/>
      <c r="J285" s="151" t="e">
        <f>IF(K285=$K$662,1,IF(K285=#REF!,2,IF(K285=$K$661,4,IF(C285="No_existen",5,0))))</f>
        <v>#REF!</v>
      </c>
      <c r="K285" s="147"/>
      <c r="L285" s="147"/>
      <c r="M285" s="307"/>
      <c r="N285" s="307"/>
      <c r="O285" s="151">
        <f t="shared" si="1019"/>
        <v>0</v>
      </c>
      <c r="P285" s="147"/>
      <c r="Q285" s="279"/>
      <c r="R285" s="307"/>
      <c r="S285" s="307"/>
      <c r="T285" s="151">
        <f t="shared" si="1020"/>
        <v>0</v>
      </c>
      <c r="U285" s="147"/>
      <c r="V285" s="147"/>
      <c r="W285" s="307"/>
      <c r="X285" s="307"/>
      <c r="Y285" s="151">
        <f t="shared" si="1021"/>
        <v>0</v>
      </c>
      <c r="Z285" s="147"/>
      <c r="AA285" s="307"/>
      <c r="AB285" s="384"/>
      <c r="AC285" s="306"/>
      <c r="AD285" s="386"/>
      <c r="AE285" s="327"/>
      <c r="AF285" s="327"/>
      <c r="AG285" s="147"/>
      <c r="AH285" s="147"/>
      <c r="AI285" s="93"/>
      <c r="AJ285" s="94"/>
      <c r="AK285" s="95"/>
      <c r="AL285" s="95"/>
      <c r="AM285" s="95"/>
      <c r="AN285" s="95"/>
      <c r="AO285" s="95"/>
      <c r="AP285" s="95"/>
      <c r="AQ285" s="95"/>
    </row>
    <row r="286" spans="1:43" s="97" customFormat="1" hidden="1" x14ac:dyDescent="0.2">
      <c r="A286" s="325"/>
      <c r="B286" s="324"/>
      <c r="C286" s="92"/>
      <c r="D286" s="91">
        <f t="shared" si="1018"/>
        <v>0</v>
      </c>
      <c r="E286" s="307"/>
      <c r="F286" s="307"/>
      <c r="G286" s="147"/>
      <c r="H286" s="307"/>
      <c r="I286" s="307"/>
      <c r="J286" s="151" t="e">
        <f>IF(K286=$K$662,1,IF(K286=#REF!,2,IF(K286=$K$661,4,IF(C286="No_existen",5,0))))</f>
        <v>#REF!</v>
      </c>
      <c r="K286" s="147"/>
      <c r="L286" s="147"/>
      <c r="M286" s="307"/>
      <c r="N286" s="307"/>
      <c r="O286" s="151">
        <f t="shared" si="1019"/>
        <v>0</v>
      </c>
      <c r="P286" s="147"/>
      <c r="Q286" s="279"/>
      <c r="R286" s="307"/>
      <c r="S286" s="307"/>
      <c r="T286" s="151">
        <f t="shared" si="1020"/>
        <v>0</v>
      </c>
      <c r="U286" s="147"/>
      <c r="V286" s="147"/>
      <c r="W286" s="307"/>
      <c r="X286" s="307"/>
      <c r="Y286" s="151">
        <f t="shared" si="1021"/>
        <v>0</v>
      </c>
      <c r="Z286" s="147"/>
      <c r="AA286" s="307"/>
      <c r="AB286" s="384"/>
      <c r="AC286" s="306"/>
      <c r="AD286" s="386"/>
      <c r="AE286" s="327"/>
      <c r="AF286" s="327"/>
      <c r="AG286" s="147"/>
      <c r="AH286" s="147"/>
      <c r="AI286" s="93"/>
      <c r="AJ286" s="94"/>
      <c r="AK286" s="95"/>
      <c r="AL286" s="95"/>
      <c r="AM286" s="95"/>
      <c r="AN286" s="95"/>
      <c r="AO286" s="95"/>
      <c r="AP286" s="95"/>
      <c r="AQ286" s="95"/>
    </row>
    <row r="287" spans="1:43" s="97" customFormat="1" hidden="1" x14ac:dyDescent="0.2">
      <c r="A287" s="325">
        <v>93</v>
      </c>
      <c r="B287" s="321" t="e">
        <f>IF(#REF!="ALTO",5,IF(#REF!="MEDIO-ALTO",4,IF(#REF!="MEDIO",3,IF(#REF!="MEDIO-BAJO",2,IF(#REF!="BAJO",1,0)))))</f>
        <v>#REF!</v>
      </c>
      <c r="C287" s="92"/>
      <c r="D287" s="91">
        <f t="shared" si="1018"/>
        <v>0</v>
      </c>
      <c r="E287" s="307" t="e">
        <f t="shared" si="862"/>
        <v>#DIV/0!</v>
      </c>
      <c r="F287" s="307" t="e">
        <f t="shared" si="863"/>
        <v>#DIV/0!</v>
      </c>
      <c r="G287" s="147"/>
      <c r="H287" s="307" t="e">
        <f t="shared" ref="H287" si="1082">IF(C287="No_existen",5*$H$10,I287*$H$10)</f>
        <v>#DIV/0!</v>
      </c>
      <c r="I287" s="307" t="e">
        <f t="shared" ref="I287:I323" si="1083">ROUND(AVERAGEIF(J287:J289,"&gt;0"),0)</f>
        <v>#DIV/0!</v>
      </c>
      <c r="J287" s="151" t="e">
        <f>IF(K287=$K$662,1,IF(K287=#REF!,2,IF(K287=$K$661,4,IF(C287="No_existen",5,0))))</f>
        <v>#REF!</v>
      </c>
      <c r="K287" s="147"/>
      <c r="L287" s="147"/>
      <c r="M287" s="307" t="e">
        <f t="shared" ref="M287" si="1084">IF(C287="No_existen",5*$M$10,N287*$M$10)</f>
        <v>#DIV/0!</v>
      </c>
      <c r="N287" s="307" t="e">
        <f t="shared" si="867"/>
        <v>#DIV/0!</v>
      </c>
      <c r="O287" s="151">
        <f t="shared" si="1019"/>
        <v>0</v>
      </c>
      <c r="P287" s="147"/>
      <c r="Q287" s="279"/>
      <c r="R287" s="307" t="e">
        <f t="shared" ref="R287" si="1085">IF(C287="No_existen",5*$R$10,S287*$R$10)</f>
        <v>#DIV/0!</v>
      </c>
      <c r="S287" s="307" t="e">
        <f t="shared" ref="S287" si="1086">ROUND(AVERAGEIF(T287:T289,"&gt;0"),0)</f>
        <v>#DIV/0!</v>
      </c>
      <c r="T287" s="151">
        <f t="shared" si="1020"/>
        <v>0</v>
      </c>
      <c r="U287" s="147"/>
      <c r="V287" s="147"/>
      <c r="W287" s="307" t="e">
        <f t="shared" ref="W287" si="1087">IF(C287="No_existen",5*$W$10,X287*$W$10)</f>
        <v>#DIV/0!</v>
      </c>
      <c r="X287" s="307" t="e">
        <f t="shared" ref="X287" si="1088">ROUND(AVERAGEIF(Y287:Y289,"&gt;0"),0)</f>
        <v>#DIV/0!</v>
      </c>
      <c r="Y287" s="151">
        <f t="shared" si="1021"/>
        <v>0</v>
      </c>
      <c r="Z287" s="147"/>
      <c r="AA287" s="307" t="e">
        <f t="shared" ref="AA287" si="1089">ROUND(AVERAGE(E287,I287,N287,S287,X287),0)</f>
        <v>#DIV/0!</v>
      </c>
      <c r="AB287" s="384" t="e">
        <f t="shared" ref="AB287" si="1090">IF(AA287&lt;1.5,"FUERTE",IF(AND(AA287&gt;=1.5,AA287&lt;2.5),"ACEPTABLE",IF(AA287&gt;=5,"INEXISTENTE","DÉBIL")))</f>
        <v>#DIV/0!</v>
      </c>
      <c r="AC287" s="306" t="e">
        <f>IF(#REF!=0,0,ROUND((#REF!*AA287),0))</f>
        <v>#REF!</v>
      </c>
      <c r="AD287" s="386" t="e">
        <f t="shared" ref="AD287" si="1091">IF(AC287&gt;=36,"GRAVE", IF(AC287&lt;=10, "LEVE", "MODERADO"))</f>
        <v>#REF!</v>
      </c>
      <c r="AE287" s="327"/>
      <c r="AF287" s="327"/>
      <c r="AG287" s="147"/>
      <c r="AH287" s="147"/>
      <c r="AI287" s="93"/>
      <c r="AJ287" s="94"/>
      <c r="AK287" s="95"/>
      <c r="AL287" s="95"/>
      <c r="AM287" s="95"/>
      <c r="AN287" s="95"/>
      <c r="AO287" s="95"/>
      <c r="AP287" s="95"/>
      <c r="AQ287" s="95"/>
    </row>
    <row r="288" spans="1:43" s="97" customFormat="1" hidden="1" x14ac:dyDescent="0.2">
      <c r="A288" s="325"/>
      <c r="B288" s="322"/>
      <c r="C288" s="92"/>
      <c r="D288" s="91">
        <f t="shared" si="1018"/>
        <v>0</v>
      </c>
      <c r="E288" s="307"/>
      <c r="F288" s="307"/>
      <c r="G288" s="147"/>
      <c r="H288" s="307"/>
      <c r="I288" s="307"/>
      <c r="J288" s="151" t="e">
        <f>IF(K288=$K$662,1,IF(K288=#REF!,2,IF(K288=$K$661,4,IF(C288="No_existen",5,0))))</f>
        <v>#REF!</v>
      </c>
      <c r="K288" s="147"/>
      <c r="L288" s="147"/>
      <c r="M288" s="307"/>
      <c r="N288" s="307"/>
      <c r="O288" s="151">
        <f t="shared" si="1019"/>
        <v>0</v>
      </c>
      <c r="P288" s="147"/>
      <c r="Q288" s="279"/>
      <c r="R288" s="307"/>
      <c r="S288" s="307"/>
      <c r="T288" s="151">
        <f t="shared" si="1020"/>
        <v>0</v>
      </c>
      <c r="U288" s="147"/>
      <c r="V288" s="147"/>
      <c r="W288" s="307"/>
      <c r="X288" s="307"/>
      <c r="Y288" s="151">
        <f t="shared" si="1021"/>
        <v>0</v>
      </c>
      <c r="Z288" s="147"/>
      <c r="AA288" s="307"/>
      <c r="AB288" s="384"/>
      <c r="AC288" s="306"/>
      <c r="AD288" s="386"/>
      <c r="AE288" s="327"/>
      <c r="AF288" s="327"/>
      <c r="AG288" s="147"/>
      <c r="AH288" s="147"/>
      <c r="AI288" s="93"/>
      <c r="AJ288" s="94"/>
      <c r="AK288" s="95"/>
      <c r="AL288" s="95"/>
      <c r="AM288" s="95"/>
      <c r="AN288" s="95"/>
      <c r="AO288" s="95"/>
      <c r="AP288" s="95"/>
      <c r="AQ288" s="95"/>
    </row>
    <row r="289" spans="1:43" s="97" customFormat="1" hidden="1" x14ac:dyDescent="0.2">
      <c r="A289" s="325"/>
      <c r="B289" s="324"/>
      <c r="C289" s="92"/>
      <c r="D289" s="91">
        <f t="shared" si="1018"/>
        <v>0</v>
      </c>
      <c r="E289" s="307"/>
      <c r="F289" s="307"/>
      <c r="G289" s="147"/>
      <c r="H289" s="307"/>
      <c r="I289" s="307"/>
      <c r="J289" s="151" t="e">
        <f>IF(K289=$K$662,1,IF(K289=#REF!,2,IF(K289=$K$661,4,IF(C289="No_existen",5,0))))</f>
        <v>#REF!</v>
      </c>
      <c r="K289" s="147"/>
      <c r="L289" s="147"/>
      <c r="M289" s="307"/>
      <c r="N289" s="307"/>
      <c r="O289" s="151">
        <f t="shared" si="1019"/>
        <v>0</v>
      </c>
      <c r="P289" s="147"/>
      <c r="Q289" s="279"/>
      <c r="R289" s="307"/>
      <c r="S289" s="307"/>
      <c r="T289" s="151">
        <f t="shared" si="1020"/>
        <v>0</v>
      </c>
      <c r="U289" s="147"/>
      <c r="V289" s="147"/>
      <c r="W289" s="307"/>
      <c r="X289" s="307"/>
      <c r="Y289" s="151">
        <f t="shared" si="1021"/>
        <v>0</v>
      </c>
      <c r="Z289" s="147"/>
      <c r="AA289" s="307"/>
      <c r="AB289" s="384"/>
      <c r="AC289" s="306"/>
      <c r="AD289" s="386"/>
      <c r="AE289" s="327"/>
      <c r="AF289" s="327"/>
      <c r="AG289" s="147"/>
      <c r="AH289" s="147"/>
      <c r="AI289" s="93"/>
      <c r="AJ289" s="94"/>
      <c r="AK289" s="95"/>
      <c r="AL289" s="95"/>
      <c r="AM289" s="95"/>
      <c r="AN289" s="95"/>
      <c r="AO289" s="95"/>
      <c r="AP289" s="95"/>
      <c r="AQ289" s="95"/>
    </row>
    <row r="290" spans="1:43" s="97" customFormat="1" hidden="1" x14ac:dyDescent="0.2">
      <c r="A290" s="325">
        <v>94</v>
      </c>
      <c r="B290" s="321" t="e">
        <f>IF(#REF!="ALTO",5,IF(#REF!="MEDIO-ALTO",4,IF(#REF!="MEDIO",3,IF(#REF!="MEDIO-BAJO",2,IF(#REF!="BAJO",1,0)))))</f>
        <v>#REF!</v>
      </c>
      <c r="C290" s="92"/>
      <c r="D290" s="91">
        <f t="shared" si="1018"/>
        <v>0</v>
      </c>
      <c r="E290" s="307" t="e">
        <f t="shared" si="875"/>
        <v>#DIV/0!</v>
      </c>
      <c r="F290" s="307" t="e">
        <f t="shared" si="876"/>
        <v>#DIV/0!</v>
      </c>
      <c r="G290" s="147"/>
      <c r="H290" s="307" t="e">
        <f t="shared" ref="H290" si="1092">IF(C290="No_existen",5*$H$10,I290*$H$10)</f>
        <v>#DIV/0!</v>
      </c>
      <c r="I290" s="307" t="e">
        <f t="shared" ref="I290:I326" si="1093">ROUND(AVERAGEIF(J290:J292,"&gt;0"),0)</f>
        <v>#DIV/0!</v>
      </c>
      <c r="J290" s="151" t="e">
        <f>IF(K290=$K$662,1,IF(K290=#REF!,2,IF(K290=$K$661,4,IF(C290="No_existen",5,0))))</f>
        <v>#REF!</v>
      </c>
      <c r="K290" s="147"/>
      <c r="L290" s="147"/>
      <c r="M290" s="307" t="e">
        <f t="shared" ref="M290" si="1094">IF(C290="No_existen",5*$M$10,N290*$M$10)</f>
        <v>#DIV/0!</v>
      </c>
      <c r="N290" s="307" t="e">
        <f t="shared" si="879"/>
        <v>#DIV/0!</v>
      </c>
      <c r="O290" s="151">
        <f t="shared" si="1019"/>
        <v>0</v>
      </c>
      <c r="P290" s="147"/>
      <c r="Q290" s="279"/>
      <c r="R290" s="307" t="e">
        <f t="shared" ref="R290" si="1095">IF(C290="No_existen",5*$R$10,S290*$R$10)</f>
        <v>#DIV/0!</v>
      </c>
      <c r="S290" s="307" t="e">
        <f t="shared" ref="S290" si="1096">ROUND(AVERAGEIF(T290:T292,"&gt;0"),0)</f>
        <v>#DIV/0!</v>
      </c>
      <c r="T290" s="151">
        <f t="shared" si="1020"/>
        <v>0</v>
      </c>
      <c r="U290" s="147"/>
      <c r="V290" s="147"/>
      <c r="W290" s="307" t="e">
        <f t="shared" ref="W290" si="1097">IF(C290="No_existen",5*$W$10,X290*$W$10)</f>
        <v>#DIV/0!</v>
      </c>
      <c r="X290" s="307" t="e">
        <f t="shared" ref="X290" si="1098">ROUND(AVERAGEIF(Y290:Y292,"&gt;0"),0)</f>
        <v>#DIV/0!</v>
      </c>
      <c r="Y290" s="151">
        <f t="shared" si="1021"/>
        <v>0</v>
      </c>
      <c r="Z290" s="147"/>
      <c r="AA290" s="307" t="e">
        <f t="shared" ref="AA290" si="1099">ROUND(AVERAGE(E290,I290,N290,S290,X290),0)</f>
        <v>#DIV/0!</v>
      </c>
      <c r="AB290" s="384" t="e">
        <f t="shared" ref="AB290" si="1100">IF(AA290&lt;1.5,"FUERTE",IF(AND(AA290&gt;=1.5,AA290&lt;2.5),"ACEPTABLE",IF(AA290&gt;=5,"INEXISTENTE","DÉBIL")))</f>
        <v>#DIV/0!</v>
      </c>
      <c r="AC290" s="306" t="e">
        <f>IF(#REF!=0,0,ROUND((#REF!*AA290),0))</f>
        <v>#REF!</v>
      </c>
      <c r="AD290" s="386" t="e">
        <f t="shared" ref="AD290" si="1101">IF(AC290&gt;=36,"GRAVE", IF(AC290&lt;=10, "LEVE", "MODERADO"))</f>
        <v>#REF!</v>
      </c>
      <c r="AE290" s="327"/>
      <c r="AF290" s="327"/>
      <c r="AG290" s="147"/>
      <c r="AH290" s="147"/>
      <c r="AI290" s="93"/>
      <c r="AJ290" s="94"/>
      <c r="AK290" s="95"/>
      <c r="AL290" s="95"/>
      <c r="AM290" s="95"/>
      <c r="AN290" s="95"/>
      <c r="AO290" s="95"/>
      <c r="AP290" s="95"/>
      <c r="AQ290" s="95"/>
    </row>
    <row r="291" spans="1:43" s="97" customFormat="1" hidden="1" x14ac:dyDescent="0.2">
      <c r="A291" s="325"/>
      <c r="B291" s="322"/>
      <c r="C291" s="92"/>
      <c r="D291" s="91">
        <f t="shared" si="1018"/>
        <v>0</v>
      </c>
      <c r="E291" s="307"/>
      <c r="F291" s="307"/>
      <c r="G291" s="147"/>
      <c r="H291" s="307"/>
      <c r="I291" s="307"/>
      <c r="J291" s="151" t="e">
        <f>IF(K291=$K$662,1,IF(K291=#REF!,2,IF(K291=$K$661,4,IF(C291="No_existen",5,0))))</f>
        <v>#REF!</v>
      </c>
      <c r="K291" s="147"/>
      <c r="L291" s="147"/>
      <c r="M291" s="307"/>
      <c r="N291" s="307"/>
      <c r="O291" s="151">
        <f t="shared" si="1019"/>
        <v>0</v>
      </c>
      <c r="P291" s="147"/>
      <c r="Q291" s="279"/>
      <c r="R291" s="307"/>
      <c r="S291" s="307"/>
      <c r="T291" s="151">
        <f t="shared" si="1020"/>
        <v>0</v>
      </c>
      <c r="U291" s="147"/>
      <c r="V291" s="147"/>
      <c r="W291" s="307"/>
      <c r="X291" s="307"/>
      <c r="Y291" s="151">
        <f t="shared" si="1021"/>
        <v>0</v>
      </c>
      <c r="Z291" s="147"/>
      <c r="AA291" s="307"/>
      <c r="AB291" s="384"/>
      <c r="AC291" s="306"/>
      <c r="AD291" s="386"/>
      <c r="AE291" s="327"/>
      <c r="AF291" s="327"/>
      <c r="AG291" s="147"/>
      <c r="AH291" s="147"/>
      <c r="AI291" s="93"/>
      <c r="AJ291" s="94"/>
      <c r="AK291" s="95"/>
      <c r="AL291" s="95"/>
      <c r="AM291" s="95"/>
      <c r="AN291" s="95"/>
      <c r="AO291" s="95"/>
      <c r="AP291" s="95"/>
      <c r="AQ291" s="95"/>
    </row>
    <row r="292" spans="1:43" s="97" customFormat="1" hidden="1" x14ac:dyDescent="0.2">
      <c r="A292" s="325"/>
      <c r="B292" s="324"/>
      <c r="C292" s="92"/>
      <c r="D292" s="91">
        <f t="shared" si="1018"/>
        <v>0</v>
      </c>
      <c r="E292" s="307"/>
      <c r="F292" s="307"/>
      <c r="G292" s="147"/>
      <c r="H292" s="307"/>
      <c r="I292" s="307"/>
      <c r="J292" s="151" t="e">
        <f>IF(K292=$K$662,1,IF(K292=#REF!,2,IF(K292=$K$661,4,IF(C292="No_existen",5,0))))</f>
        <v>#REF!</v>
      </c>
      <c r="K292" s="147"/>
      <c r="L292" s="147"/>
      <c r="M292" s="307"/>
      <c r="N292" s="307"/>
      <c r="O292" s="151">
        <f t="shared" si="1019"/>
        <v>0</v>
      </c>
      <c r="P292" s="147"/>
      <c r="Q292" s="279"/>
      <c r="R292" s="307"/>
      <c r="S292" s="307"/>
      <c r="T292" s="151">
        <f t="shared" si="1020"/>
        <v>0</v>
      </c>
      <c r="U292" s="147"/>
      <c r="V292" s="147"/>
      <c r="W292" s="307"/>
      <c r="X292" s="307"/>
      <c r="Y292" s="151">
        <f t="shared" si="1021"/>
        <v>0</v>
      </c>
      <c r="Z292" s="147"/>
      <c r="AA292" s="307"/>
      <c r="AB292" s="384"/>
      <c r="AC292" s="306"/>
      <c r="AD292" s="386"/>
      <c r="AE292" s="327"/>
      <c r="AF292" s="327"/>
      <c r="AG292" s="147"/>
      <c r="AH292" s="147"/>
      <c r="AI292" s="93"/>
      <c r="AJ292" s="94"/>
      <c r="AK292" s="95"/>
      <c r="AL292" s="95"/>
      <c r="AM292" s="95"/>
      <c r="AN292" s="95"/>
      <c r="AO292" s="95"/>
      <c r="AP292" s="95"/>
      <c r="AQ292" s="95"/>
    </row>
    <row r="293" spans="1:43" s="97" customFormat="1" hidden="1" x14ac:dyDescent="0.2">
      <c r="A293" s="325">
        <v>95</v>
      </c>
      <c r="B293" s="321" t="e">
        <f>IF(#REF!="ALTO",5,IF(#REF!="MEDIO-ALTO",4,IF(#REF!="MEDIO",3,IF(#REF!="MEDIO-BAJO",2,IF(#REF!="BAJO",1,0)))))</f>
        <v>#REF!</v>
      </c>
      <c r="C293" s="92"/>
      <c r="D293" s="91">
        <f t="shared" si="1018"/>
        <v>0</v>
      </c>
      <c r="E293" s="307" t="e">
        <f t="shared" si="887"/>
        <v>#DIV/0!</v>
      </c>
      <c r="F293" s="307" t="e">
        <f t="shared" si="888"/>
        <v>#DIV/0!</v>
      </c>
      <c r="G293" s="147"/>
      <c r="H293" s="307" t="e">
        <f t="shared" ref="H293" si="1102">IF(C293="No_existen",5*$H$10,I293*$H$10)</f>
        <v>#DIV/0!</v>
      </c>
      <c r="I293" s="307" t="e">
        <f t="shared" ref="I293:I329" si="1103">ROUND(AVERAGEIF(J293:J295,"&gt;0"),0)</f>
        <v>#DIV/0!</v>
      </c>
      <c r="J293" s="151" t="e">
        <f>IF(K293=$K$662,1,IF(K293=#REF!,2,IF(K293=$K$661,4,IF(C293="No_existen",5,0))))</f>
        <v>#REF!</v>
      </c>
      <c r="K293" s="147"/>
      <c r="L293" s="147"/>
      <c r="M293" s="307" t="e">
        <f t="shared" ref="M293" si="1104">IF(C293="No_existen",5*$M$10,N293*$M$10)</f>
        <v>#DIV/0!</v>
      </c>
      <c r="N293" s="307" t="e">
        <f t="shared" si="891"/>
        <v>#DIV/0!</v>
      </c>
      <c r="O293" s="151">
        <f t="shared" si="1019"/>
        <v>0</v>
      </c>
      <c r="P293" s="147"/>
      <c r="Q293" s="279"/>
      <c r="R293" s="307" t="e">
        <f t="shared" ref="R293" si="1105">IF(C293="No_existen",5*$R$10,S293*$R$10)</f>
        <v>#DIV/0!</v>
      </c>
      <c r="S293" s="307" t="e">
        <f t="shared" ref="S293" si="1106">ROUND(AVERAGEIF(T293:T295,"&gt;0"),0)</f>
        <v>#DIV/0!</v>
      </c>
      <c r="T293" s="151">
        <f t="shared" si="1020"/>
        <v>0</v>
      </c>
      <c r="U293" s="147"/>
      <c r="V293" s="147"/>
      <c r="W293" s="307" t="e">
        <f t="shared" ref="W293" si="1107">IF(C293="No_existen",5*$W$10,X293*$W$10)</f>
        <v>#DIV/0!</v>
      </c>
      <c r="X293" s="307" t="e">
        <f t="shared" ref="X293" si="1108">ROUND(AVERAGEIF(Y293:Y295,"&gt;0"),0)</f>
        <v>#DIV/0!</v>
      </c>
      <c r="Y293" s="151">
        <f t="shared" si="1021"/>
        <v>0</v>
      </c>
      <c r="Z293" s="147"/>
      <c r="AA293" s="307" t="e">
        <f t="shared" ref="AA293" si="1109">ROUND(AVERAGE(E293,I293,N293,S293,X293),0)</f>
        <v>#DIV/0!</v>
      </c>
      <c r="AB293" s="384" t="e">
        <f t="shared" ref="AB293" si="1110">IF(AA293&lt;1.5,"FUERTE",IF(AND(AA293&gt;=1.5,AA293&lt;2.5),"ACEPTABLE",IF(AA293&gt;=5,"INEXISTENTE","DÉBIL")))</f>
        <v>#DIV/0!</v>
      </c>
      <c r="AC293" s="306" t="e">
        <f>IF(#REF!=0,0,ROUND((#REF!*AA293),0))</f>
        <v>#REF!</v>
      </c>
      <c r="AD293" s="386" t="e">
        <f t="shared" ref="AD293" si="1111">IF(AC293&gt;=36,"GRAVE", IF(AC293&lt;=10, "LEVE", "MODERADO"))</f>
        <v>#REF!</v>
      </c>
      <c r="AE293" s="327"/>
      <c r="AF293" s="327"/>
      <c r="AG293" s="147"/>
      <c r="AH293" s="147"/>
      <c r="AI293" s="93"/>
      <c r="AJ293" s="94"/>
      <c r="AK293" s="95"/>
      <c r="AL293" s="95"/>
      <c r="AM293" s="95"/>
      <c r="AN293" s="95"/>
      <c r="AO293" s="95"/>
      <c r="AP293" s="95"/>
      <c r="AQ293" s="95"/>
    </row>
    <row r="294" spans="1:43" s="97" customFormat="1" hidden="1" x14ac:dyDescent="0.2">
      <c r="A294" s="325"/>
      <c r="B294" s="322"/>
      <c r="C294" s="92"/>
      <c r="D294" s="91">
        <f t="shared" si="1018"/>
        <v>0</v>
      </c>
      <c r="E294" s="307"/>
      <c r="F294" s="307"/>
      <c r="G294" s="147"/>
      <c r="H294" s="307"/>
      <c r="I294" s="307"/>
      <c r="J294" s="151" t="e">
        <f>IF(K294=$K$662,1,IF(K294=#REF!,2,IF(K294=$K$661,4,IF(C294="No_existen",5,0))))</f>
        <v>#REF!</v>
      </c>
      <c r="K294" s="147"/>
      <c r="L294" s="147"/>
      <c r="M294" s="307"/>
      <c r="N294" s="307"/>
      <c r="O294" s="151">
        <f t="shared" si="1019"/>
        <v>0</v>
      </c>
      <c r="P294" s="147"/>
      <c r="Q294" s="279"/>
      <c r="R294" s="307"/>
      <c r="S294" s="307"/>
      <c r="T294" s="151">
        <f t="shared" si="1020"/>
        <v>0</v>
      </c>
      <c r="U294" s="147"/>
      <c r="V294" s="147"/>
      <c r="W294" s="307"/>
      <c r="X294" s="307"/>
      <c r="Y294" s="151">
        <f t="shared" si="1021"/>
        <v>0</v>
      </c>
      <c r="Z294" s="147"/>
      <c r="AA294" s="307"/>
      <c r="AB294" s="384"/>
      <c r="AC294" s="306"/>
      <c r="AD294" s="386"/>
      <c r="AE294" s="327"/>
      <c r="AF294" s="327"/>
      <c r="AG294" s="147"/>
      <c r="AH294" s="147"/>
      <c r="AI294" s="93"/>
      <c r="AJ294" s="94"/>
      <c r="AK294" s="95"/>
      <c r="AL294" s="95"/>
      <c r="AM294" s="95"/>
      <c r="AN294" s="95"/>
      <c r="AO294" s="95"/>
      <c r="AP294" s="95"/>
      <c r="AQ294" s="95"/>
    </row>
    <row r="295" spans="1:43" s="97" customFormat="1" hidden="1" x14ac:dyDescent="0.2">
      <c r="A295" s="325"/>
      <c r="B295" s="324"/>
      <c r="C295" s="92"/>
      <c r="D295" s="91">
        <f t="shared" si="1018"/>
        <v>0</v>
      </c>
      <c r="E295" s="307"/>
      <c r="F295" s="307"/>
      <c r="G295" s="147"/>
      <c r="H295" s="307"/>
      <c r="I295" s="307"/>
      <c r="J295" s="151" t="e">
        <f>IF(K295=$K$662,1,IF(K295=#REF!,2,IF(K295=$K$661,4,IF(C295="No_existen",5,0))))</f>
        <v>#REF!</v>
      </c>
      <c r="K295" s="147"/>
      <c r="L295" s="147"/>
      <c r="M295" s="307"/>
      <c r="N295" s="307"/>
      <c r="O295" s="151">
        <f t="shared" si="1019"/>
        <v>0</v>
      </c>
      <c r="P295" s="147"/>
      <c r="Q295" s="279"/>
      <c r="R295" s="307"/>
      <c r="S295" s="307"/>
      <c r="T295" s="151">
        <f t="shared" si="1020"/>
        <v>0</v>
      </c>
      <c r="U295" s="147"/>
      <c r="V295" s="147"/>
      <c r="W295" s="307"/>
      <c r="X295" s="307"/>
      <c r="Y295" s="151">
        <f t="shared" si="1021"/>
        <v>0</v>
      </c>
      <c r="Z295" s="147"/>
      <c r="AA295" s="307"/>
      <c r="AB295" s="384"/>
      <c r="AC295" s="306"/>
      <c r="AD295" s="386"/>
      <c r="AE295" s="327"/>
      <c r="AF295" s="327"/>
      <c r="AG295" s="147"/>
      <c r="AH295" s="147"/>
      <c r="AI295" s="93"/>
      <c r="AJ295" s="94"/>
      <c r="AK295" s="95"/>
      <c r="AL295" s="95"/>
      <c r="AM295" s="95"/>
      <c r="AN295" s="95"/>
      <c r="AO295" s="95"/>
      <c r="AP295" s="95"/>
      <c r="AQ295" s="95"/>
    </row>
    <row r="296" spans="1:43" s="97" customFormat="1" hidden="1" x14ac:dyDescent="0.2">
      <c r="A296" s="325">
        <v>96</v>
      </c>
      <c r="B296" s="321" t="e">
        <f>IF(#REF!="ALTO",5,IF(#REF!="MEDIO-ALTO",4,IF(#REF!="MEDIO",3,IF(#REF!="MEDIO-BAJO",2,IF(#REF!="BAJO",1,0)))))</f>
        <v>#REF!</v>
      </c>
      <c r="C296" s="92"/>
      <c r="D296" s="91">
        <f t="shared" si="1018"/>
        <v>0</v>
      </c>
      <c r="E296" s="307" t="e">
        <f t="shared" si="899"/>
        <v>#DIV/0!</v>
      </c>
      <c r="F296" s="307" t="e">
        <f t="shared" si="900"/>
        <v>#DIV/0!</v>
      </c>
      <c r="G296" s="147"/>
      <c r="H296" s="307" t="e">
        <f t="shared" ref="H296" si="1112">IF(C296="No_existen",5*$H$10,I296*$H$10)</f>
        <v>#DIV/0!</v>
      </c>
      <c r="I296" s="307" t="e">
        <f t="shared" ref="I296:I332" si="1113">ROUND(AVERAGEIF(J296:J298,"&gt;0"),0)</f>
        <v>#DIV/0!</v>
      </c>
      <c r="J296" s="151" t="e">
        <f>IF(K296=$K$662,1,IF(K296=#REF!,2,IF(K296=$K$661,4,IF(C296="No_existen",5,0))))</f>
        <v>#REF!</v>
      </c>
      <c r="K296" s="147"/>
      <c r="L296" s="147"/>
      <c r="M296" s="307" t="e">
        <f t="shared" ref="M296" si="1114">IF(C296="No_existen",5*$M$10,N296*$M$10)</f>
        <v>#DIV/0!</v>
      </c>
      <c r="N296" s="307" t="e">
        <f t="shared" si="903"/>
        <v>#DIV/0!</v>
      </c>
      <c r="O296" s="151">
        <f t="shared" si="1019"/>
        <v>0</v>
      </c>
      <c r="P296" s="147"/>
      <c r="Q296" s="279"/>
      <c r="R296" s="307" t="e">
        <f t="shared" ref="R296" si="1115">IF(C296="No_existen",5*$R$10,S296*$R$10)</f>
        <v>#DIV/0!</v>
      </c>
      <c r="S296" s="307" t="e">
        <f t="shared" ref="S296" si="1116">ROUND(AVERAGEIF(T296:T298,"&gt;0"),0)</f>
        <v>#DIV/0!</v>
      </c>
      <c r="T296" s="151">
        <f t="shared" si="1020"/>
        <v>0</v>
      </c>
      <c r="U296" s="147"/>
      <c r="V296" s="147"/>
      <c r="W296" s="307" t="e">
        <f t="shared" ref="W296" si="1117">IF(C296="No_existen",5*$W$10,X296*$W$10)</f>
        <v>#DIV/0!</v>
      </c>
      <c r="X296" s="307" t="e">
        <f t="shared" ref="X296" si="1118">ROUND(AVERAGEIF(Y296:Y298,"&gt;0"),0)</f>
        <v>#DIV/0!</v>
      </c>
      <c r="Y296" s="151">
        <f t="shared" si="1021"/>
        <v>0</v>
      </c>
      <c r="Z296" s="147"/>
      <c r="AA296" s="307" t="e">
        <f t="shared" ref="AA296" si="1119">ROUND(AVERAGE(E296,I296,N296,S296,X296),0)</f>
        <v>#DIV/0!</v>
      </c>
      <c r="AB296" s="384" t="e">
        <f t="shared" ref="AB296" si="1120">IF(AA296&lt;1.5,"FUERTE",IF(AND(AA296&gt;=1.5,AA296&lt;2.5),"ACEPTABLE",IF(AA296&gt;=5,"INEXISTENTE","DÉBIL")))</f>
        <v>#DIV/0!</v>
      </c>
      <c r="AC296" s="306" t="e">
        <f>IF(#REF!=0,0,ROUND((#REF!*AA296),0))</f>
        <v>#REF!</v>
      </c>
      <c r="AD296" s="386" t="e">
        <f t="shared" ref="AD296" si="1121">IF(AC296&gt;=36,"GRAVE", IF(AC296&lt;=10, "LEVE", "MODERADO"))</f>
        <v>#REF!</v>
      </c>
      <c r="AE296" s="327"/>
      <c r="AF296" s="327"/>
      <c r="AG296" s="147"/>
      <c r="AH296" s="147"/>
      <c r="AI296" s="93"/>
      <c r="AJ296" s="94"/>
      <c r="AK296" s="95"/>
      <c r="AL296" s="95"/>
      <c r="AM296" s="95"/>
      <c r="AN296" s="95"/>
      <c r="AO296" s="95"/>
      <c r="AP296" s="95"/>
      <c r="AQ296" s="95"/>
    </row>
    <row r="297" spans="1:43" s="97" customFormat="1" hidden="1" x14ac:dyDescent="0.2">
      <c r="A297" s="325"/>
      <c r="B297" s="322"/>
      <c r="C297" s="92"/>
      <c r="D297" s="91">
        <f t="shared" si="1018"/>
        <v>0</v>
      </c>
      <c r="E297" s="307"/>
      <c r="F297" s="307"/>
      <c r="G297" s="147"/>
      <c r="H297" s="307"/>
      <c r="I297" s="307"/>
      <c r="J297" s="151" t="e">
        <f>IF(K297=$K$662,1,IF(K297=#REF!,2,IF(K297=$K$661,4,IF(C297="No_existen",5,0))))</f>
        <v>#REF!</v>
      </c>
      <c r="K297" s="147"/>
      <c r="L297" s="147"/>
      <c r="M297" s="307"/>
      <c r="N297" s="307"/>
      <c r="O297" s="151">
        <f t="shared" si="1019"/>
        <v>0</v>
      </c>
      <c r="P297" s="147"/>
      <c r="Q297" s="279"/>
      <c r="R297" s="307"/>
      <c r="S297" s="307"/>
      <c r="T297" s="151">
        <f t="shared" si="1020"/>
        <v>0</v>
      </c>
      <c r="U297" s="147"/>
      <c r="V297" s="147"/>
      <c r="W297" s="307"/>
      <c r="X297" s="307"/>
      <c r="Y297" s="151">
        <f t="shared" si="1021"/>
        <v>0</v>
      </c>
      <c r="Z297" s="147"/>
      <c r="AA297" s="307"/>
      <c r="AB297" s="384"/>
      <c r="AC297" s="306"/>
      <c r="AD297" s="386"/>
      <c r="AE297" s="327"/>
      <c r="AF297" s="327"/>
      <c r="AG297" s="147"/>
      <c r="AH297" s="147"/>
      <c r="AI297" s="93"/>
      <c r="AJ297" s="94"/>
      <c r="AK297" s="95"/>
      <c r="AL297" s="95"/>
      <c r="AM297" s="95"/>
      <c r="AN297" s="95"/>
      <c r="AO297" s="95"/>
      <c r="AP297" s="95"/>
      <c r="AQ297" s="95"/>
    </row>
    <row r="298" spans="1:43" s="97" customFormat="1" hidden="1" x14ac:dyDescent="0.2">
      <c r="A298" s="325"/>
      <c r="B298" s="324"/>
      <c r="C298" s="92"/>
      <c r="D298" s="91">
        <f t="shared" si="1018"/>
        <v>0</v>
      </c>
      <c r="E298" s="307"/>
      <c r="F298" s="307"/>
      <c r="G298" s="147"/>
      <c r="H298" s="307"/>
      <c r="I298" s="307"/>
      <c r="J298" s="151" t="e">
        <f>IF(K298=$K$662,1,IF(K298=#REF!,2,IF(K298=$K$661,4,IF(C298="No_existen",5,0))))</f>
        <v>#REF!</v>
      </c>
      <c r="K298" s="147"/>
      <c r="L298" s="147"/>
      <c r="M298" s="307"/>
      <c r="N298" s="307"/>
      <c r="O298" s="151">
        <f t="shared" si="1019"/>
        <v>0</v>
      </c>
      <c r="P298" s="147"/>
      <c r="Q298" s="279"/>
      <c r="R298" s="307"/>
      <c r="S298" s="307"/>
      <c r="T298" s="151">
        <f t="shared" si="1020"/>
        <v>0</v>
      </c>
      <c r="U298" s="147"/>
      <c r="V298" s="147"/>
      <c r="W298" s="307"/>
      <c r="X298" s="307"/>
      <c r="Y298" s="151">
        <f t="shared" si="1021"/>
        <v>0</v>
      </c>
      <c r="Z298" s="147"/>
      <c r="AA298" s="307"/>
      <c r="AB298" s="384"/>
      <c r="AC298" s="306"/>
      <c r="AD298" s="386"/>
      <c r="AE298" s="327"/>
      <c r="AF298" s="327"/>
      <c r="AG298" s="147"/>
      <c r="AH298" s="147"/>
      <c r="AI298" s="93"/>
      <c r="AJ298" s="94"/>
      <c r="AK298" s="95"/>
      <c r="AL298" s="95"/>
      <c r="AM298" s="95"/>
      <c r="AN298" s="95"/>
      <c r="AO298" s="95"/>
      <c r="AP298" s="95"/>
      <c r="AQ298" s="95"/>
    </row>
    <row r="299" spans="1:43" s="97" customFormat="1" hidden="1" x14ac:dyDescent="0.2">
      <c r="A299" s="325">
        <v>97</v>
      </c>
      <c r="B299" s="321" t="e">
        <f>IF(#REF!="ALTO",5,IF(#REF!="MEDIO-ALTO",4,IF(#REF!="MEDIO",3,IF(#REF!="MEDIO-BAJO",2,IF(#REF!="BAJO",1,0)))))</f>
        <v>#REF!</v>
      </c>
      <c r="C299" s="92"/>
      <c r="D299" s="91">
        <f t="shared" si="1018"/>
        <v>0</v>
      </c>
      <c r="E299" s="307" t="e">
        <f t="shared" si="911"/>
        <v>#DIV/0!</v>
      </c>
      <c r="F299" s="307" t="e">
        <f t="shared" si="912"/>
        <v>#DIV/0!</v>
      </c>
      <c r="G299" s="147"/>
      <c r="H299" s="307" t="e">
        <f t="shared" ref="H299" si="1122">IF(C299="No_existen",5*$H$10,I299*$H$10)</f>
        <v>#DIV/0!</v>
      </c>
      <c r="I299" s="307" t="e">
        <f t="shared" ref="I299" si="1123">ROUND(AVERAGEIF(J299:J301,"&gt;0"),0)</f>
        <v>#DIV/0!</v>
      </c>
      <c r="J299" s="151" t="e">
        <f>IF(K299=$K$662,1,IF(K299=#REF!,2,IF(K299=$K$661,4,IF(C299="No_existen",5,0))))</f>
        <v>#REF!</v>
      </c>
      <c r="K299" s="147"/>
      <c r="L299" s="147"/>
      <c r="M299" s="307" t="e">
        <f t="shared" ref="M299" si="1124">IF(C299="No_existen",5*$M$10,N299*$M$10)</f>
        <v>#DIV/0!</v>
      </c>
      <c r="N299" s="307" t="e">
        <f t="shared" si="915"/>
        <v>#DIV/0!</v>
      </c>
      <c r="O299" s="151">
        <f t="shared" si="1019"/>
        <v>0</v>
      </c>
      <c r="P299" s="147"/>
      <c r="Q299" s="279"/>
      <c r="R299" s="307" t="e">
        <f t="shared" ref="R299" si="1125">IF(C299="No_existen",5*$R$10,S299*$R$10)</f>
        <v>#DIV/0!</v>
      </c>
      <c r="S299" s="307" t="e">
        <f t="shared" ref="S299" si="1126">ROUND(AVERAGEIF(T299:T301,"&gt;0"),0)</f>
        <v>#DIV/0!</v>
      </c>
      <c r="T299" s="151">
        <f t="shared" si="1020"/>
        <v>0</v>
      </c>
      <c r="U299" s="147"/>
      <c r="V299" s="147"/>
      <c r="W299" s="307" t="e">
        <f t="shared" ref="W299" si="1127">IF(C299="No_existen",5*$W$10,X299*$W$10)</f>
        <v>#DIV/0!</v>
      </c>
      <c r="X299" s="307" t="e">
        <f t="shared" ref="X299" si="1128">ROUND(AVERAGEIF(Y299:Y301,"&gt;0"),0)</f>
        <v>#DIV/0!</v>
      </c>
      <c r="Y299" s="151">
        <f t="shared" si="1021"/>
        <v>0</v>
      </c>
      <c r="Z299" s="147"/>
      <c r="AA299" s="307" t="e">
        <f t="shared" ref="AA299" si="1129">ROUND(AVERAGE(E299,I299,N299,S299,X299),0)</f>
        <v>#DIV/0!</v>
      </c>
      <c r="AB299" s="384" t="e">
        <f t="shared" ref="AB299" si="1130">IF(AA299&lt;1.5,"FUERTE",IF(AND(AA299&gt;=1.5,AA299&lt;2.5),"ACEPTABLE",IF(AA299&gt;=5,"INEXISTENTE","DÉBIL")))</f>
        <v>#DIV/0!</v>
      </c>
      <c r="AC299" s="306" t="e">
        <f>IF(#REF!=0,0,ROUND((#REF!*AA299),0))</f>
        <v>#REF!</v>
      </c>
      <c r="AD299" s="386" t="e">
        <f t="shared" ref="AD299" si="1131">IF(AC299&gt;=36,"GRAVE", IF(AC299&lt;=10, "LEVE", "MODERADO"))</f>
        <v>#REF!</v>
      </c>
      <c r="AE299" s="327"/>
      <c r="AF299" s="327"/>
      <c r="AG299" s="147"/>
      <c r="AH299" s="147"/>
      <c r="AI299" s="93"/>
      <c r="AJ299" s="94"/>
      <c r="AK299" s="95"/>
      <c r="AL299" s="95"/>
      <c r="AM299" s="95"/>
      <c r="AN299" s="95"/>
      <c r="AO299" s="95"/>
      <c r="AP299" s="95"/>
      <c r="AQ299" s="95"/>
    </row>
    <row r="300" spans="1:43" s="97" customFormat="1" hidden="1" x14ac:dyDescent="0.2">
      <c r="A300" s="325"/>
      <c r="B300" s="322"/>
      <c r="C300" s="92"/>
      <c r="D300" s="91">
        <f t="shared" si="1018"/>
        <v>0</v>
      </c>
      <c r="E300" s="307"/>
      <c r="F300" s="307"/>
      <c r="G300" s="147"/>
      <c r="H300" s="307"/>
      <c r="I300" s="307"/>
      <c r="J300" s="151" t="e">
        <f>IF(K300=$K$662,1,IF(K300=#REF!,2,IF(K300=$K$661,4,IF(C300="No_existen",5,0))))</f>
        <v>#REF!</v>
      </c>
      <c r="K300" s="147"/>
      <c r="L300" s="147"/>
      <c r="M300" s="307"/>
      <c r="N300" s="307"/>
      <c r="O300" s="151">
        <f t="shared" si="1019"/>
        <v>0</v>
      </c>
      <c r="P300" s="147"/>
      <c r="Q300" s="279"/>
      <c r="R300" s="307"/>
      <c r="S300" s="307"/>
      <c r="T300" s="151">
        <f t="shared" si="1020"/>
        <v>0</v>
      </c>
      <c r="U300" s="147"/>
      <c r="V300" s="147"/>
      <c r="W300" s="307"/>
      <c r="X300" s="307"/>
      <c r="Y300" s="151">
        <f t="shared" si="1021"/>
        <v>0</v>
      </c>
      <c r="Z300" s="147"/>
      <c r="AA300" s="307"/>
      <c r="AB300" s="384"/>
      <c r="AC300" s="306"/>
      <c r="AD300" s="386"/>
      <c r="AE300" s="327"/>
      <c r="AF300" s="327"/>
      <c r="AG300" s="147"/>
      <c r="AH300" s="147"/>
      <c r="AI300" s="93"/>
      <c r="AJ300" s="94"/>
      <c r="AK300" s="95"/>
      <c r="AL300" s="95"/>
      <c r="AM300" s="95"/>
      <c r="AN300" s="95"/>
      <c r="AO300" s="95"/>
      <c r="AP300" s="95"/>
      <c r="AQ300" s="95"/>
    </row>
    <row r="301" spans="1:43" s="97" customFormat="1" hidden="1" x14ac:dyDescent="0.2">
      <c r="A301" s="325"/>
      <c r="B301" s="324"/>
      <c r="C301" s="92"/>
      <c r="D301" s="91">
        <f t="shared" si="1018"/>
        <v>0</v>
      </c>
      <c r="E301" s="307"/>
      <c r="F301" s="307"/>
      <c r="G301" s="147"/>
      <c r="H301" s="307"/>
      <c r="I301" s="307"/>
      <c r="J301" s="151" t="e">
        <f>IF(K301=$K$662,1,IF(K301=#REF!,2,IF(K301=$K$661,4,IF(C301="No_existen",5,0))))</f>
        <v>#REF!</v>
      </c>
      <c r="K301" s="147"/>
      <c r="L301" s="147"/>
      <c r="M301" s="307"/>
      <c r="N301" s="307"/>
      <c r="O301" s="151">
        <f t="shared" si="1019"/>
        <v>0</v>
      </c>
      <c r="P301" s="147"/>
      <c r="Q301" s="279"/>
      <c r="R301" s="307"/>
      <c r="S301" s="307"/>
      <c r="T301" s="151">
        <f t="shared" si="1020"/>
        <v>0</v>
      </c>
      <c r="U301" s="147"/>
      <c r="V301" s="147"/>
      <c r="W301" s="307"/>
      <c r="X301" s="307"/>
      <c r="Y301" s="151">
        <f t="shared" si="1021"/>
        <v>0</v>
      </c>
      <c r="Z301" s="147"/>
      <c r="AA301" s="307"/>
      <c r="AB301" s="384"/>
      <c r="AC301" s="306"/>
      <c r="AD301" s="386"/>
      <c r="AE301" s="327"/>
      <c r="AF301" s="327"/>
      <c r="AG301" s="147"/>
      <c r="AH301" s="147"/>
      <c r="AI301" s="93"/>
      <c r="AJ301" s="94"/>
      <c r="AK301" s="95"/>
      <c r="AL301" s="95"/>
      <c r="AM301" s="95"/>
      <c r="AN301" s="95"/>
      <c r="AO301" s="95"/>
      <c r="AP301" s="95"/>
      <c r="AQ301" s="95"/>
    </row>
    <row r="302" spans="1:43" s="97" customFormat="1" hidden="1" x14ac:dyDescent="0.2">
      <c r="A302" s="325">
        <v>98</v>
      </c>
      <c r="B302" s="321" t="e">
        <f>IF(#REF!="ALTO",5,IF(#REF!="MEDIO-ALTO",4,IF(#REF!="MEDIO",3,IF(#REF!="MEDIO-BAJO",2,IF(#REF!="BAJO",1,0)))))</f>
        <v>#REF!</v>
      </c>
      <c r="C302" s="92"/>
      <c r="D302" s="91">
        <f t="shared" si="1018"/>
        <v>0</v>
      </c>
      <c r="E302" s="307" t="e">
        <f t="shared" si="923"/>
        <v>#DIV/0!</v>
      </c>
      <c r="F302" s="307" t="e">
        <f t="shared" si="924"/>
        <v>#DIV/0!</v>
      </c>
      <c r="G302" s="147"/>
      <c r="H302" s="307" t="e">
        <f t="shared" ref="H302" si="1132">IF(C302="No_existen",5*$H$10,I302*$H$10)</f>
        <v>#DIV/0!</v>
      </c>
      <c r="I302" s="307" t="e">
        <f t="shared" si="1009"/>
        <v>#DIV/0!</v>
      </c>
      <c r="J302" s="151" t="e">
        <f>IF(K302=$K$662,1,IF(K302=#REF!,2,IF(K302=$K$661,4,IF(C302="No_existen",5,0))))</f>
        <v>#REF!</v>
      </c>
      <c r="K302" s="147"/>
      <c r="L302" s="147"/>
      <c r="M302" s="307" t="e">
        <f t="shared" ref="M302" si="1133">IF(C302="No_existen",5*$M$10,N302*$M$10)</f>
        <v>#DIV/0!</v>
      </c>
      <c r="N302" s="307" t="e">
        <f t="shared" si="927"/>
        <v>#DIV/0!</v>
      </c>
      <c r="O302" s="151">
        <f t="shared" si="1019"/>
        <v>0</v>
      </c>
      <c r="P302" s="147"/>
      <c r="Q302" s="279"/>
      <c r="R302" s="307" t="e">
        <f t="shared" ref="R302" si="1134">IF(C302="No_existen",5*$R$10,S302*$R$10)</f>
        <v>#DIV/0!</v>
      </c>
      <c r="S302" s="307" t="e">
        <f t="shared" ref="S302" si="1135">ROUND(AVERAGEIF(T302:T304,"&gt;0"),0)</f>
        <v>#DIV/0!</v>
      </c>
      <c r="T302" s="151">
        <f t="shared" si="1020"/>
        <v>0</v>
      </c>
      <c r="U302" s="147"/>
      <c r="V302" s="147"/>
      <c r="W302" s="307" t="e">
        <f t="shared" ref="W302" si="1136">IF(C302="No_existen",5*$W$10,X302*$W$10)</f>
        <v>#DIV/0!</v>
      </c>
      <c r="X302" s="307" t="e">
        <f t="shared" ref="X302" si="1137">ROUND(AVERAGEIF(Y302:Y304,"&gt;0"),0)</f>
        <v>#DIV/0!</v>
      </c>
      <c r="Y302" s="151">
        <f t="shared" si="1021"/>
        <v>0</v>
      </c>
      <c r="Z302" s="147"/>
      <c r="AA302" s="307" t="e">
        <f t="shared" ref="AA302" si="1138">ROUND(AVERAGE(E302,I302,N302,S302,X302),0)</f>
        <v>#DIV/0!</v>
      </c>
      <c r="AB302" s="384" t="e">
        <f t="shared" ref="AB302" si="1139">IF(AA302&lt;1.5,"FUERTE",IF(AND(AA302&gt;=1.5,AA302&lt;2.5),"ACEPTABLE",IF(AA302&gt;=5,"INEXISTENTE","DÉBIL")))</f>
        <v>#DIV/0!</v>
      </c>
      <c r="AC302" s="306" t="e">
        <f>IF(#REF!=0,0,ROUND((#REF!*AA302),0))</f>
        <v>#REF!</v>
      </c>
      <c r="AD302" s="386" t="e">
        <f t="shared" ref="AD302" si="1140">IF(AC302&gt;=36,"GRAVE", IF(AC302&lt;=10, "LEVE", "MODERADO"))</f>
        <v>#REF!</v>
      </c>
      <c r="AE302" s="327"/>
      <c r="AF302" s="327"/>
      <c r="AG302" s="147"/>
      <c r="AH302" s="147"/>
      <c r="AI302" s="93"/>
      <c r="AJ302" s="94"/>
      <c r="AK302" s="95"/>
      <c r="AL302" s="95"/>
      <c r="AM302" s="95"/>
      <c r="AN302" s="95"/>
      <c r="AO302" s="95"/>
      <c r="AP302" s="95"/>
      <c r="AQ302" s="95"/>
    </row>
    <row r="303" spans="1:43" s="97" customFormat="1" hidden="1" x14ac:dyDescent="0.2">
      <c r="A303" s="325"/>
      <c r="B303" s="322"/>
      <c r="C303" s="92"/>
      <c r="D303" s="91">
        <f t="shared" si="1018"/>
        <v>0</v>
      </c>
      <c r="E303" s="307"/>
      <c r="F303" s="307"/>
      <c r="G303" s="147"/>
      <c r="H303" s="307"/>
      <c r="I303" s="307"/>
      <c r="J303" s="151" t="e">
        <f>IF(K303=$K$662,1,IF(K303=#REF!,2,IF(K303=$K$661,4,IF(C303="No_existen",5,0))))</f>
        <v>#REF!</v>
      </c>
      <c r="K303" s="147"/>
      <c r="L303" s="147"/>
      <c r="M303" s="307"/>
      <c r="N303" s="307"/>
      <c r="O303" s="151">
        <f t="shared" si="1019"/>
        <v>0</v>
      </c>
      <c r="P303" s="147"/>
      <c r="Q303" s="279"/>
      <c r="R303" s="307"/>
      <c r="S303" s="307"/>
      <c r="T303" s="151">
        <f t="shared" si="1020"/>
        <v>0</v>
      </c>
      <c r="U303" s="147"/>
      <c r="V303" s="147"/>
      <c r="W303" s="307"/>
      <c r="X303" s="307"/>
      <c r="Y303" s="151">
        <f t="shared" si="1021"/>
        <v>0</v>
      </c>
      <c r="Z303" s="147"/>
      <c r="AA303" s="307"/>
      <c r="AB303" s="384"/>
      <c r="AC303" s="306"/>
      <c r="AD303" s="386"/>
      <c r="AE303" s="327"/>
      <c r="AF303" s="327"/>
      <c r="AG303" s="147"/>
      <c r="AH303" s="147"/>
      <c r="AI303" s="93"/>
      <c r="AJ303" s="94"/>
      <c r="AK303" s="95"/>
      <c r="AL303" s="95"/>
      <c r="AM303" s="95"/>
      <c r="AN303" s="95"/>
      <c r="AO303" s="95"/>
      <c r="AP303" s="95"/>
      <c r="AQ303" s="95"/>
    </row>
    <row r="304" spans="1:43" s="97" customFormat="1" hidden="1" x14ac:dyDescent="0.2">
      <c r="A304" s="325"/>
      <c r="B304" s="324"/>
      <c r="C304" s="92"/>
      <c r="D304" s="91">
        <f t="shared" si="1018"/>
        <v>0</v>
      </c>
      <c r="E304" s="307"/>
      <c r="F304" s="307"/>
      <c r="G304" s="147"/>
      <c r="H304" s="307"/>
      <c r="I304" s="307"/>
      <c r="J304" s="151" t="e">
        <f>IF(K304=$K$662,1,IF(K304=#REF!,2,IF(K304=$K$661,4,IF(C304="No_existen",5,0))))</f>
        <v>#REF!</v>
      </c>
      <c r="K304" s="147"/>
      <c r="L304" s="147"/>
      <c r="M304" s="307"/>
      <c r="N304" s="307"/>
      <c r="O304" s="151">
        <f t="shared" si="1019"/>
        <v>0</v>
      </c>
      <c r="P304" s="147"/>
      <c r="Q304" s="279"/>
      <c r="R304" s="307"/>
      <c r="S304" s="307"/>
      <c r="T304" s="151">
        <f t="shared" si="1020"/>
        <v>0</v>
      </c>
      <c r="U304" s="147"/>
      <c r="V304" s="147"/>
      <c r="W304" s="307"/>
      <c r="X304" s="307"/>
      <c r="Y304" s="151">
        <f t="shared" si="1021"/>
        <v>0</v>
      </c>
      <c r="Z304" s="147"/>
      <c r="AA304" s="307"/>
      <c r="AB304" s="384"/>
      <c r="AC304" s="306"/>
      <c r="AD304" s="386"/>
      <c r="AE304" s="327"/>
      <c r="AF304" s="327"/>
      <c r="AG304" s="147"/>
      <c r="AH304" s="147"/>
      <c r="AI304" s="93"/>
      <c r="AJ304" s="94"/>
      <c r="AK304" s="95"/>
      <c r="AL304" s="95"/>
      <c r="AM304" s="95"/>
      <c r="AN304" s="95"/>
      <c r="AO304" s="95"/>
      <c r="AP304" s="95"/>
      <c r="AQ304" s="95"/>
    </row>
    <row r="305" spans="1:43" s="97" customFormat="1" hidden="1" x14ac:dyDescent="0.2">
      <c r="A305" s="325">
        <v>99</v>
      </c>
      <c r="B305" s="321" t="e">
        <f>IF(#REF!="ALTO",5,IF(#REF!="MEDIO-ALTO",4,IF(#REF!="MEDIO",3,IF(#REF!="MEDIO-BAJO",2,IF(#REF!="BAJO",1,0)))))</f>
        <v>#REF!</v>
      </c>
      <c r="C305" s="92"/>
      <c r="D305" s="91">
        <f t="shared" si="1018"/>
        <v>0</v>
      </c>
      <c r="E305" s="307" t="e">
        <f t="shared" si="935"/>
        <v>#DIV/0!</v>
      </c>
      <c r="F305" s="307" t="e">
        <f t="shared" si="936"/>
        <v>#DIV/0!</v>
      </c>
      <c r="G305" s="147"/>
      <c r="H305" s="307" t="e">
        <f t="shared" ref="H305" si="1141">IF(C305="No_existen",5*$H$10,I305*$H$10)</f>
        <v>#DIV/0!</v>
      </c>
      <c r="I305" s="307" t="e">
        <f t="shared" si="1023"/>
        <v>#DIV/0!</v>
      </c>
      <c r="J305" s="151" t="e">
        <f>IF(K305=$K$662,1,IF(K305=#REF!,2,IF(K305=$K$661,4,IF(C305="No_existen",5,0))))</f>
        <v>#REF!</v>
      </c>
      <c r="K305" s="147"/>
      <c r="L305" s="147"/>
      <c r="M305" s="307" t="e">
        <f t="shared" ref="M305" si="1142">IF(C305="No_existen",5*$M$10,N305*$M$10)</f>
        <v>#DIV/0!</v>
      </c>
      <c r="N305" s="307" t="e">
        <f t="shared" si="939"/>
        <v>#DIV/0!</v>
      </c>
      <c r="O305" s="151">
        <f t="shared" si="1019"/>
        <v>0</v>
      </c>
      <c r="P305" s="147"/>
      <c r="Q305" s="279"/>
      <c r="R305" s="307" t="e">
        <f t="shared" ref="R305" si="1143">IF(C305="No_existen",5*$R$10,S305*$R$10)</f>
        <v>#DIV/0!</v>
      </c>
      <c r="S305" s="307" t="e">
        <f t="shared" ref="S305" si="1144">ROUND(AVERAGEIF(T305:T307,"&gt;0"),0)</f>
        <v>#DIV/0!</v>
      </c>
      <c r="T305" s="151">
        <f t="shared" si="1020"/>
        <v>0</v>
      </c>
      <c r="U305" s="147"/>
      <c r="V305" s="147"/>
      <c r="W305" s="307" t="e">
        <f t="shared" ref="W305" si="1145">IF(C305="No_existen",5*$W$10,X305*$W$10)</f>
        <v>#DIV/0!</v>
      </c>
      <c r="X305" s="307" t="e">
        <f t="shared" ref="X305" si="1146">ROUND(AVERAGEIF(Y305:Y307,"&gt;0"),0)</f>
        <v>#DIV/0!</v>
      </c>
      <c r="Y305" s="151">
        <f t="shared" si="1021"/>
        <v>0</v>
      </c>
      <c r="Z305" s="147"/>
      <c r="AA305" s="307" t="e">
        <f t="shared" ref="AA305" si="1147">ROUND(AVERAGE(E305,I305,N305,S305,X305),0)</f>
        <v>#DIV/0!</v>
      </c>
      <c r="AB305" s="384" t="e">
        <f t="shared" ref="AB305" si="1148">IF(AA305&lt;1.5,"FUERTE",IF(AND(AA305&gt;=1.5,AA305&lt;2.5),"ACEPTABLE",IF(AA305&gt;=5,"INEXISTENTE","DÉBIL")))</f>
        <v>#DIV/0!</v>
      </c>
      <c r="AC305" s="306" t="e">
        <f>IF(#REF!=0,0,ROUND((#REF!*AA305),0))</f>
        <v>#REF!</v>
      </c>
      <c r="AD305" s="386" t="e">
        <f t="shared" ref="AD305" si="1149">IF(AC305&gt;=36,"GRAVE", IF(AC305&lt;=10, "LEVE", "MODERADO"))</f>
        <v>#REF!</v>
      </c>
      <c r="AE305" s="327"/>
      <c r="AF305" s="327"/>
      <c r="AG305" s="147"/>
      <c r="AH305" s="147"/>
      <c r="AI305" s="93"/>
      <c r="AJ305" s="94"/>
      <c r="AK305" s="95"/>
      <c r="AL305" s="95"/>
      <c r="AM305" s="95"/>
      <c r="AN305" s="95"/>
      <c r="AO305" s="95"/>
      <c r="AP305" s="95"/>
      <c r="AQ305" s="95"/>
    </row>
    <row r="306" spans="1:43" s="97" customFormat="1" hidden="1" x14ac:dyDescent="0.2">
      <c r="A306" s="325"/>
      <c r="B306" s="322"/>
      <c r="C306" s="92"/>
      <c r="D306" s="91">
        <f t="shared" si="1018"/>
        <v>0</v>
      </c>
      <c r="E306" s="307"/>
      <c r="F306" s="307"/>
      <c r="G306" s="147"/>
      <c r="H306" s="307"/>
      <c r="I306" s="307"/>
      <c r="J306" s="151" t="e">
        <f>IF(K306=$K$662,1,IF(K306=#REF!,2,IF(K306=$K$661,4,IF(C306="No_existen",5,0))))</f>
        <v>#REF!</v>
      </c>
      <c r="K306" s="147"/>
      <c r="L306" s="147"/>
      <c r="M306" s="307"/>
      <c r="N306" s="307"/>
      <c r="O306" s="151">
        <f t="shared" si="1019"/>
        <v>0</v>
      </c>
      <c r="P306" s="147"/>
      <c r="Q306" s="279"/>
      <c r="R306" s="307"/>
      <c r="S306" s="307"/>
      <c r="T306" s="151">
        <f t="shared" si="1020"/>
        <v>0</v>
      </c>
      <c r="U306" s="147"/>
      <c r="V306" s="147"/>
      <c r="W306" s="307"/>
      <c r="X306" s="307"/>
      <c r="Y306" s="151">
        <f t="shared" si="1021"/>
        <v>0</v>
      </c>
      <c r="Z306" s="147"/>
      <c r="AA306" s="307"/>
      <c r="AB306" s="384"/>
      <c r="AC306" s="306"/>
      <c r="AD306" s="386"/>
      <c r="AE306" s="327"/>
      <c r="AF306" s="327"/>
      <c r="AG306" s="147"/>
      <c r="AH306" s="147"/>
      <c r="AI306" s="93"/>
      <c r="AJ306" s="94"/>
      <c r="AK306" s="95"/>
      <c r="AL306" s="95"/>
      <c r="AM306" s="95"/>
      <c r="AN306" s="95"/>
      <c r="AO306" s="95"/>
      <c r="AP306" s="95"/>
      <c r="AQ306" s="95"/>
    </row>
    <row r="307" spans="1:43" s="97" customFormat="1" hidden="1" x14ac:dyDescent="0.2">
      <c r="A307" s="325"/>
      <c r="B307" s="324"/>
      <c r="C307" s="92"/>
      <c r="D307" s="91">
        <f t="shared" si="1018"/>
        <v>0</v>
      </c>
      <c r="E307" s="307"/>
      <c r="F307" s="307"/>
      <c r="G307" s="147"/>
      <c r="H307" s="307"/>
      <c r="I307" s="307"/>
      <c r="J307" s="151" t="e">
        <f>IF(K307=$K$662,1,IF(K307=#REF!,2,IF(K307=$K$661,4,IF(C307="No_existen",5,0))))</f>
        <v>#REF!</v>
      </c>
      <c r="K307" s="147"/>
      <c r="L307" s="147"/>
      <c r="M307" s="307"/>
      <c r="N307" s="307"/>
      <c r="O307" s="151">
        <f t="shared" si="1019"/>
        <v>0</v>
      </c>
      <c r="P307" s="147"/>
      <c r="Q307" s="279"/>
      <c r="R307" s="307"/>
      <c r="S307" s="307"/>
      <c r="T307" s="151">
        <f t="shared" si="1020"/>
        <v>0</v>
      </c>
      <c r="U307" s="147"/>
      <c r="V307" s="147"/>
      <c r="W307" s="307"/>
      <c r="X307" s="307"/>
      <c r="Y307" s="151">
        <f t="shared" si="1021"/>
        <v>0</v>
      </c>
      <c r="Z307" s="147"/>
      <c r="AA307" s="307"/>
      <c r="AB307" s="384"/>
      <c r="AC307" s="306"/>
      <c r="AD307" s="386"/>
      <c r="AE307" s="327"/>
      <c r="AF307" s="327"/>
      <c r="AG307" s="147"/>
      <c r="AH307" s="147"/>
      <c r="AI307" s="93"/>
      <c r="AJ307" s="94"/>
      <c r="AK307" s="95"/>
      <c r="AL307" s="95"/>
      <c r="AM307" s="95"/>
      <c r="AN307" s="95"/>
      <c r="AO307" s="95"/>
      <c r="AP307" s="95"/>
      <c r="AQ307" s="95"/>
    </row>
    <row r="308" spans="1:43" s="97" customFormat="1" hidden="1" x14ac:dyDescent="0.2">
      <c r="A308" s="325">
        <v>100</v>
      </c>
      <c r="B308" s="321" t="e">
        <f>IF(#REF!="ALTO",5,IF(#REF!="MEDIO-ALTO",4,IF(#REF!="MEDIO",3,IF(#REF!="MEDIO-BAJO",2,IF(#REF!="BAJO",1,0)))))</f>
        <v>#REF!</v>
      </c>
      <c r="C308" s="92"/>
      <c r="D308" s="91">
        <f t="shared" si="1018"/>
        <v>0</v>
      </c>
      <c r="E308" s="307" t="e">
        <f t="shared" si="947"/>
        <v>#DIV/0!</v>
      </c>
      <c r="F308" s="307" t="e">
        <f t="shared" si="948"/>
        <v>#DIV/0!</v>
      </c>
      <c r="G308" s="147"/>
      <c r="H308" s="307" t="e">
        <f t="shared" ref="H308" si="1150">IF(C308="No_existen",5*$H$10,I308*$H$10)</f>
        <v>#DIV/0!</v>
      </c>
      <c r="I308" s="307" t="e">
        <f t="shared" si="1033"/>
        <v>#DIV/0!</v>
      </c>
      <c r="J308" s="151" t="e">
        <f>IF(K308=$K$662,1,IF(K308=#REF!,2,IF(K308=$K$661,4,IF(C308="No_existen",5,0))))</f>
        <v>#REF!</v>
      </c>
      <c r="K308" s="147"/>
      <c r="L308" s="147"/>
      <c r="M308" s="307" t="e">
        <f t="shared" ref="M308" si="1151">IF(C308="No_existen",5*$M$10,N308*$M$10)</f>
        <v>#DIV/0!</v>
      </c>
      <c r="N308" s="307" t="e">
        <f t="shared" si="951"/>
        <v>#DIV/0!</v>
      </c>
      <c r="O308" s="151">
        <f t="shared" si="1019"/>
        <v>0</v>
      </c>
      <c r="P308" s="147"/>
      <c r="Q308" s="279"/>
      <c r="R308" s="307" t="e">
        <f t="shared" ref="R308" si="1152">IF(C308="No_existen",5*$R$10,S308*$R$10)</f>
        <v>#DIV/0!</v>
      </c>
      <c r="S308" s="307" t="e">
        <f t="shared" ref="S308" si="1153">ROUND(AVERAGEIF(T308:T310,"&gt;0"),0)</f>
        <v>#DIV/0!</v>
      </c>
      <c r="T308" s="151">
        <f t="shared" si="1020"/>
        <v>0</v>
      </c>
      <c r="U308" s="147"/>
      <c r="V308" s="147"/>
      <c r="W308" s="307" t="e">
        <f t="shared" ref="W308" si="1154">IF(C308="No_existen",5*$W$10,X308*$W$10)</f>
        <v>#DIV/0!</v>
      </c>
      <c r="X308" s="307" t="e">
        <f t="shared" ref="X308" si="1155">ROUND(AVERAGEIF(Y308:Y310,"&gt;0"),0)</f>
        <v>#DIV/0!</v>
      </c>
      <c r="Y308" s="151">
        <f t="shared" si="1021"/>
        <v>0</v>
      </c>
      <c r="Z308" s="147"/>
      <c r="AA308" s="307" t="e">
        <f t="shared" ref="AA308" si="1156">ROUND(AVERAGE(E308,I308,N308,S308,X308),0)</f>
        <v>#DIV/0!</v>
      </c>
      <c r="AB308" s="384" t="e">
        <f t="shared" ref="AB308" si="1157">IF(AA308&lt;1.5,"FUERTE",IF(AND(AA308&gt;=1.5,AA308&lt;2.5),"ACEPTABLE",IF(AA308&gt;=5,"INEXISTENTE","DÉBIL")))</f>
        <v>#DIV/0!</v>
      </c>
      <c r="AC308" s="306" t="e">
        <f>IF(#REF!=0,0,ROUND((#REF!*AA308),0))</f>
        <v>#REF!</v>
      </c>
      <c r="AD308" s="386" t="e">
        <f t="shared" ref="AD308" si="1158">IF(AC308&gt;=36,"GRAVE", IF(AC308&lt;=10, "LEVE", "MODERADO"))</f>
        <v>#REF!</v>
      </c>
      <c r="AE308" s="327"/>
      <c r="AF308" s="327"/>
      <c r="AG308" s="147"/>
      <c r="AH308" s="147"/>
      <c r="AI308" s="93"/>
      <c r="AJ308" s="94"/>
      <c r="AK308" s="95"/>
      <c r="AL308" s="95"/>
      <c r="AM308" s="95"/>
      <c r="AN308" s="95"/>
      <c r="AO308" s="95"/>
      <c r="AP308" s="95"/>
      <c r="AQ308" s="95"/>
    </row>
    <row r="309" spans="1:43" s="97" customFormat="1" hidden="1" x14ac:dyDescent="0.2">
      <c r="A309" s="325"/>
      <c r="B309" s="322"/>
      <c r="C309" s="92"/>
      <c r="D309" s="91">
        <f t="shared" si="1018"/>
        <v>0</v>
      </c>
      <c r="E309" s="307"/>
      <c r="F309" s="307"/>
      <c r="G309" s="147"/>
      <c r="H309" s="307"/>
      <c r="I309" s="307"/>
      <c r="J309" s="151" t="e">
        <f>IF(K309=$K$662,1,IF(K309=#REF!,2,IF(K309=$K$661,4,IF(C309="No_existen",5,0))))</f>
        <v>#REF!</v>
      </c>
      <c r="K309" s="147"/>
      <c r="L309" s="147"/>
      <c r="M309" s="307"/>
      <c r="N309" s="307"/>
      <c r="O309" s="151">
        <f t="shared" si="1019"/>
        <v>0</v>
      </c>
      <c r="P309" s="147"/>
      <c r="Q309" s="279"/>
      <c r="R309" s="307"/>
      <c r="S309" s="307"/>
      <c r="T309" s="151">
        <f t="shared" si="1020"/>
        <v>0</v>
      </c>
      <c r="U309" s="147"/>
      <c r="V309" s="147"/>
      <c r="W309" s="307"/>
      <c r="X309" s="307"/>
      <c r="Y309" s="151">
        <f t="shared" si="1021"/>
        <v>0</v>
      </c>
      <c r="Z309" s="147"/>
      <c r="AA309" s="307"/>
      <c r="AB309" s="384"/>
      <c r="AC309" s="306"/>
      <c r="AD309" s="386"/>
      <c r="AE309" s="327"/>
      <c r="AF309" s="327"/>
      <c r="AG309" s="147"/>
      <c r="AH309" s="147"/>
      <c r="AI309" s="93"/>
      <c r="AJ309" s="94"/>
      <c r="AK309" s="95"/>
      <c r="AL309" s="95"/>
      <c r="AM309" s="95"/>
      <c r="AN309" s="95"/>
      <c r="AO309" s="95"/>
      <c r="AP309" s="95"/>
      <c r="AQ309" s="95"/>
    </row>
    <row r="310" spans="1:43" s="97" customFormat="1" hidden="1" x14ac:dyDescent="0.2">
      <c r="A310" s="325"/>
      <c r="B310" s="324"/>
      <c r="C310" s="92"/>
      <c r="D310" s="91">
        <f t="shared" si="1018"/>
        <v>0</v>
      </c>
      <c r="E310" s="307"/>
      <c r="F310" s="307"/>
      <c r="G310" s="147"/>
      <c r="H310" s="307"/>
      <c r="I310" s="307"/>
      <c r="J310" s="151" t="e">
        <f>IF(K310=$K$662,1,IF(K310=#REF!,2,IF(K310=$K$661,4,IF(C310="No_existen",5,0))))</f>
        <v>#REF!</v>
      </c>
      <c r="K310" s="147"/>
      <c r="L310" s="147"/>
      <c r="M310" s="307"/>
      <c r="N310" s="307"/>
      <c r="O310" s="151">
        <f t="shared" si="1019"/>
        <v>0</v>
      </c>
      <c r="P310" s="147"/>
      <c r="Q310" s="279"/>
      <c r="R310" s="307"/>
      <c r="S310" s="307"/>
      <c r="T310" s="151">
        <f t="shared" si="1020"/>
        <v>0</v>
      </c>
      <c r="U310" s="147"/>
      <c r="V310" s="147"/>
      <c r="W310" s="307"/>
      <c r="X310" s="307"/>
      <c r="Y310" s="151">
        <f t="shared" si="1021"/>
        <v>0</v>
      </c>
      <c r="Z310" s="147"/>
      <c r="AA310" s="307"/>
      <c r="AB310" s="384"/>
      <c r="AC310" s="306"/>
      <c r="AD310" s="386"/>
      <c r="AE310" s="327"/>
      <c r="AF310" s="327"/>
      <c r="AG310" s="147"/>
      <c r="AH310" s="147"/>
      <c r="AI310" s="93"/>
      <c r="AJ310" s="94"/>
      <c r="AK310" s="95"/>
      <c r="AL310" s="95"/>
      <c r="AM310" s="95"/>
      <c r="AN310" s="95"/>
      <c r="AO310" s="95"/>
      <c r="AP310" s="95"/>
      <c r="AQ310" s="95"/>
    </row>
    <row r="311" spans="1:43" s="97" customFormat="1" hidden="1" x14ac:dyDescent="0.2">
      <c r="A311" s="325">
        <v>101</v>
      </c>
      <c r="B311" s="321" t="e">
        <f>IF(#REF!="ALTO",5,IF(#REF!="MEDIO-ALTO",4,IF(#REF!="MEDIO",3,IF(#REF!="MEDIO-BAJO",2,IF(#REF!="BAJO",1,0)))))</f>
        <v>#REF!</v>
      </c>
      <c r="C311" s="92"/>
      <c r="D311" s="91">
        <f t="shared" si="1018"/>
        <v>0</v>
      </c>
      <c r="E311" s="307" t="e">
        <f t="shared" ref="E311" si="1159">ROUND(AVERAGEIF(D311:D313,"&gt;0"),0)</f>
        <v>#DIV/0!</v>
      </c>
      <c r="F311" s="307" t="e">
        <f t="shared" ref="F311" si="1160">E311*0.6</f>
        <v>#DIV/0!</v>
      </c>
      <c r="G311" s="147"/>
      <c r="H311" s="307" t="e">
        <f t="shared" ref="H311" si="1161">IF(C311="No_existen",5*$H$10,I311*$H$10)</f>
        <v>#DIV/0!</v>
      </c>
      <c r="I311" s="307" t="e">
        <f t="shared" si="1043"/>
        <v>#DIV/0!</v>
      </c>
      <c r="J311" s="151" t="e">
        <f>IF(K311=$K$662,1,IF(K311=#REF!,2,IF(K311=$K$661,4,IF(C311="No_existen",5,0))))</f>
        <v>#REF!</v>
      </c>
      <c r="K311" s="147"/>
      <c r="L311" s="147"/>
      <c r="M311" s="307" t="e">
        <f t="shared" ref="M311" si="1162">IF(C311="No_existen",5*$M$10,N311*$M$10)</f>
        <v>#DIV/0!</v>
      </c>
      <c r="N311" s="307" t="e">
        <f t="shared" ref="N311" si="1163">ROUND(AVERAGEIF(O311:O313,"&gt;0"),0)</f>
        <v>#DIV/0!</v>
      </c>
      <c r="O311" s="151">
        <f t="shared" si="1019"/>
        <v>0</v>
      </c>
      <c r="P311" s="147"/>
      <c r="Q311" s="279"/>
      <c r="R311" s="307" t="e">
        <f t="shared" ref="R311" si="1164">IF(C311="No_existen",5*$R$10,S311*$R$10)</f>
        <v>#DIV/0!</v>
      </c>
      <c r="S311" s="307" t="e">
        <f t="shared" ref="S311" si="1165">ROUND(AVERAGEIF(T311:T313,"&gt;0"),0)</f>
        <v>#DIV/0!</v>
      </c>
      <c r="T311" s="151">
        <f t="shared" si="1020"/>
        <v>0</v>
      </c>
      <c r="U311" s="147"/>
      <c r="V311" s="147"/>
      <c r="W311" s="307" t="e">
        <f t="shared" ref="W311" si="1166">IF(C311="No_existen",5*$W$10,X311*$W$10)</f>
        <v>#DIV/0!</v>
      </c>
      <c r="X311" s="307" t="e">
        <f t="shared" ref="X311" si="1167">ROUND(AVERAGEIF(Y311:Y313,"&gt;0"),0)</f>
        <v>#DIV/0!</v>
      </c>
      <c r="Y311" s="151">
        <f t="shared" si="1021"/>
        <v>0</v>
      </c>
      <c r="Z311" s="147"/>
      <c r="AA311" s="307" t="e">
        <f t="shared" ref="AA311" si="1168">ROUND(AVERAGE(E311,I311,N311,S311,X311),0)</f>
        <v>#DIV/0!</v>
      </c>
      <c r="AB311" s="384" t="e">
        <f t="shared" ref="AB311" si="1169">IF(AA311&lt;1.5,"FUERTE",IF(AND(AA311&gt;=1.5,AA311&lt;2.5),"ACEPTABLE",IF(AA311&gt;=5,"INEXISTENTE","DÉBIL")))</f>
        <v>#DIV/0!</v>
      </c>
      <c r="AC311" s="306" t="e">
        <f>IF(#REF!=0,0,ROUND((#REF!*AA311),0))</f>
        <v>#REF!</v>
      </c>
      <c r="AD311" s="386" t="e">
        <f t="shared" ref="AD311" si="1170">IF(AC311&gt;=36,"GRAVE", IF(AC311&lt;=10, "LEVE", "MODERADO"))</f>
        <v>#REF!</v>
      </c>
      <c r="AE311" s="327"/>
      <c r="AF311" s="327"/>
      <c r="AG311" s="147"/>
      <c r="AH311" s="147"/>
      <c r="AI311" s="93"/>
      <c r="AJ311" s="94"/>
      <c r="AK311" s="95"/>
      <c r="AL311" s="95"/>
      <c r="AM311" s="95"/>
      <c r="AN311" s="95"/>
      <c r="AO311" s="95"/>
      <c r="AP311" s="95"/>
      <c r="AQ311" s="95"/>
    </row>
    <row r="312" spans="1:43" s="97" customFormat="1" hidden="1" x14ac:dyDescent="0.2">
      <c r="A312" s="325"/>
      <c r="B312" s="322"/>
      <c r="C312" s="92"/>
      <c r="D312" s="91">
        <f t="shared" si="1018"/>
        <v>0</v>
      </c>
      <c r="E312" s="307"/>
      <c r="F312" s="307"/>
      <c r="G312" s="147"/>
      <c r="H312" s="307"/>
      <c r="I312" s="307"/>
      <c r="J312" s="151" t="e">
        <f>IF(K312=$K$662,1,IF(K312=#REF!,2,IF(K312=$K$661,4,IF(C312="No_existen",5,0))))</f>
        <v>#REF!</v>
      </c>
      <c r="K312" s="147"/>
      <c r="L312" s="147"/>
      <c r="M312" s="307"/>
      <c r="N312" s="307"/>
      <c r="O312" s="151">
        <f t="shared" si="1019"/>
        <v>0</v>
      </c>
      <c r="P312" s="147"/>
      <c r="Q312" s="279"/>
      <c r="R312" s="307"/>
      <c r="S312" s="307"/>
      <c r="T312" s="151">
        <f t="shared" si="1020"/>
        <v>0</v>
      </c>
      <c r="U312" s="147"/>
      <c r="V312" s="147"/>
      <c r="W312" s="307"/>
      <c r="X312" s="307"/>
      <c r="Y312" s="151">
        <f t="shared" si="1021"/>
        <v>0</v>
      </c>
      <c r="Z312" s="147"/>
      <c r="AA312" s="307"/>
      <c r="AB312" s="384"/>
      <c r="AC312" s="306"/>
      <c r="AD312" s="386"/>
      <c r="AE312" s="327"/>
      <c r="AF312" s="327"/>
      <c r="AG312" s="147"/>
      <c r="AH312" s="147"/>
      <c r="AI312" s="93"/>
      <c r="AJ312" s="94"/>
      <c r="AK312" s="95"/>
      <c r="AL312" s="95"/>
      <c r="AM312" s="95"/>
      <c r="AN312" s="95"/>
      <c r="AO312" s="95"/>
      <c r="AP312" s="95"/>
      <c r="AQ312" s="95"/>
    </row>
    <row r="313" spans="1:43" s="97" customFormat="1" hidden="1" x14ac:dyDescent="0.2">
      <c r="A313" s="325"/>
      <c r="B313" s="324"/>
      <c r="C313" s="92"/>
      <c r="D313" s="91">
        <f t="shared" si="1018"/>
        <v>0</v>
      </c>
      <c r="E313" s="307"/>
      <c r="F313" s="307"/>
      <c r="G313" s="147"/>
      <c r="H313" s="307"/>
      <c r="I313" s="307"/>
      <c r="J313" s="151" t="e">
        <f>IF(K313=$K$662,1,IF(K313=#REF!,2,IF(K313=$K$661,4,IF(C313="No_existen",5,0))))</f>
        <v>#REF!</v>
      </c>
      <c r="K313" s="147"/>
      <c r="L313" s="147"/>
      <c r="M313" s="307"/>
      <c r="N313" s="307"/>
      <c r="O313" s="151">
        <f t="shared" si="1019"/>
        <v>0</v>
      </c>
      <c r="P313" s="147"/>
      <c r="Q313" s="279"/>
      <c r="R313" s="307"/>
      <c r="S313" s="307"/>
      <c r="T313" s="151">
        <f t="shared" si="1020"/>
        <v>0</v>
      </c>
      <c r="U313" s="147"/>
      <c r="V313" s="147"/>
      <c r="W313" s="307"/>
      <c r="X313" s="307"/>
      <c r="Y313" s="151">
        <f t="shared" si="1021"/>
        <v>0</v>
      </c>
      <c r="Z313" s="147"/>
      <c r="AA313" s="307"/>
      <c r="AB313" s="384"/>
      <c r="AC313" s="306"/>
      <c r="AD313" s="386"/>
      <c r="AE313" s="327"/>
      <c r="AF313" s="327"/>
      <c r="AG313" s="147"/>
      <c r="AH313" s="147"/>
      <c r="AI313" s="93"/>
      <c r="AJ313" s="94"/>
      <c r="AK313" s="95"/>
      <c r="AL313" s="95"/>
      <c r="AM313" s="95"/>
      <c r="AN313" s="95"/>
      <c r="AO313" s="95"/>
      <c r="AP313" s="95"/>
      <c r="AQ313" s="95"/>
    </row>
    <row r="314" spans="1:43" s="97" customFormat="1" hidden="1" x14ac:dyDescent="0.2">
      <c r="A314" s="325">
        <v>102</v>
      </c>
      <c r="B314" s="321" t="e">
        <f>IF(#REF!="ALTO",5,IF(#REF!="MEDIO-ALTO",4,IF(#REF!="MEDIO",3,IF(#REF!="MEDIO-BAJO",2,IF(#REF!="BAJO",1,0)))))</f>
        <v>#REF!</v>
      </c>
      <c r="C314" s="92"/>
      <c r="D314" s="91">
        <f t="shared" si="1018"/>
        <v>0</v>
      </c>
      <c r="E314" s="307" t="e">
        <f t="shared" ref="E314:E374" si="1171">ROUND(AVERAGEIF(D314:D316,"&gt;0"),0)</f>
        <v>#DIV/0!</v>
      </c>
      <c r="F314" s="307" t="e">
        <f t="shared" ref="F314:F374" si="1172">E314*0.6</f>
        <v>#DIV/0!</v>
      </c>
      <c r="G314" s="147"/>
      <c r="H314" s="307" t="e">
        <f t="shared" ref="H314" si="1173">IF(C314="No_existen",5*$H$10,I314*$H$10)</f>
        <v>#DIV/0!</v>
      </c>
      <c r="I314" s="307" t="e">
        <f t="shared" si="1053"/>
        <v>#DIV/0!</v>
      </c>
      <c r="J314" s="151" t="e">
        <f>IF(K314=$K$662,1,IF(K314=#REF!,2,IF(K314=$K$661,4,IF(C314="No_existen",5,0))))</f>
        <v>#REF!</v>
      </c>
      <c r="K314" s="147"/>
      <c r="L314" s="147"/>
      <c r="M314" s="307" t="e">
        <f t="shared" ref="M314" si="1174">IF(C314="No_existen",5*$M$10,N314*$M$10)</f>
        <v>#DIV/0!</v>
      </c>
      <c r="N314" s="307" t="e">
        <f t="shared" ref="N314:N374" si="1175">ROUND(AVERAGEIF(O314:O316,"&gt;0"),0)</f>
        <v>#DIV/0!</v>
      </c>
      <c r="O314" s="151">
        <f t="shared" si="1019"/>
        <v>0</v>
      </c>
      <c r="P314" s="147"/>
      <c r="Q314" s="279"/>
      <c r="R314" s="307" t="e">
        <f t="shared" ref="R314" si="1176">IF(C314="No_existen",5*$R$10,S314*$R$10)</f>
        <v>#DIV/0!</v>
      </c>
      <c r="S314" s="307" t="e">
        <f t="shared" ref="S314" si="1177">ROUND(AVERAGEIF(T314:T316,"&gt;0"),0)</f>
        <v>#DIV/0!</v>
      </c>
      <c r="T314" s="151">
        <f t="shared" si="1020"/>
        <v>0</v>
      </c>
      <c r="U314" s="147"/>
      <c r="V314" s="147"/>
      <c r="W314" s="307" t="e">
        <f t="shared" ref="W314" si="1178">IF(C314="No_existen",5*$W$10,X314*$W$10)</f>
        <v>#DIV/0!</v>
      </c>
      <c r="X314" s="307" t="e">
        <f t="shared" ref="X314" si="1179">ROUND(AVERAGEIF(Y314:Y316,"&gt;0"),0)</f>
        <v>#DIV/0!</v>
      </c>
      <c r="Y314" s="151">
        <f t="shared" si="1021"/>
        <v>0</v>
      </c>
      <c r="Z314" s="147"/>
      <c r="AA314" s="307" t="e">
        <f t="shared" ref="AA314" si="1180">ROUND(AVERAGE(E314,I314,N314,S314,X314),0)</f>
        <v>#DIV/0!</v>
      </c>
      <c r="AB314" s="384" t="e">
        <f t="shared" ref="AB314" si="1181">IF(AA314&lt;1.5,"FUERTE",IF(AND(AA314&gt;=1.5,AA314&lt;2.5),"ACEPTABLE",IF(AA314&gt;=5,"INEXISTENTE","DÉBIL")))</f>
        <v>#DIV/0!</v>
      </c>
      <c r="AC314" s="306" t="e">
        <f>IF(#REF!=0,0,ROUND((#REF!*AA314),0))</f>
        <v>#REF!</v>
      </c>
      <c r="AD314" s="386" t="e">
        <f t="shared" ref="AD314" si="1182">IF(AC314&gt;=36,"GRAVE", IF(AC314&lt;=10, "LEVE", "MODERADO"))</f>
        <v>#REF!</v>
      </c>
      <c r="AE314" s="327"/>
      <c r="AF314" s="327"/>
      <c r="AG314" s="147"/>
      <c r="AH314" s="147"/>
      <c r="AI314" s="93"/>
      <c r="AJ314" s="94"/>
      <c r="AK314" s="95"/>
      <c r="AL314" s="95"/>
      <c r="AM314" s="95"/>
      <c r="AN314" s="95"/>
      <c r="AO314" s="95"/>
      <c r="AP314" s="95"/>
      <c r="AQ314" s="95"/>
    </row>
    <row r="315" spans="1:43" s="97" customFormat="1" hidden="1" x14ac:dyDescent="0.2">
      <c r="A315" s="325"/>
      <c r="B315" s="322"/>
      <c r="C315" s="92"/>
      <c r="D315" s="91">
        <f t="shared" si="1018"/>
        <v>0</v>
      </c>
      <c r="E315" s="307"/>
      <c r="F315" s="307"/>
      <c r="G315" s="147"/>
      <c r="H315" s="307"/>
      <c r="I315" s="307"/>
      <c r="J315" s="151" t="e">
        <f>IF(K315=$K$662,1,IF(K315=#REF!,2,IF(K315=$K$661,4,IF(C315="No_existen",5,0))))</f>
        <v>#REF!</v>
      </c>
      <c r="K315" s="147"/>
      <c r="L315" s="147"/>
      <c r="M315" s="307"/>
      <c r="N315" s="307"/>
      <c r="O315" s="151">
        <f t="shared" si="1019"/>
        <v>0</v>
      </c>
      <c r="P315" s="147"/>
      <c r="Q315" s="279"/>
      <c r="R315" s="307"/>
      <c r="S315" s="307"/>
      <c r="T315" s="151">
        <f t="shared" si="1020"/>
        <v>0</v>
      </c>
      <c r="U315" s="147"/>
      <c r="V315" s="147"/>
      <c r="W315" s="307"/>
      <c r="X315" s="307"/>
      <c r="Y315" s="151">
        <f t="shared" si="1021"/>
        <v>0</v>
      </c>
      <c r="Z315" s="147"/>
      <c r="AA315" s="307"/>
      <c r="AB315" s="384"/>
      <c r="AC315" s="306"/>
      <c r="AD315" s="386"/>
      <c r="AE315" s="327"/>
      <c r="AF315" s="327"/>
      <c r="AG315" s="147"/>
      <c r="AH315" s="147"/>
      <c r="AI315" s="93"/>
      <c r="AJ315" s="94"/>
      <c r="AK315" s="95"/>
      <c r="AL315" s="95"/>
      <c r="AM315" s="95"/>
      <c r="AN315" s="95"/>
      <c r="AO315" s="95"/>
      <c r="AP315" s="95"/>
      <c r="AQ315" s="95"/>
    </row>
    <row r="316" spans="1:43" s="97" customFormat="1" hidden="1" x14ac:dyDescent="0.2">
      <c r="A316" s="325"/>
      <c r="B316" s="324"/>
      <c r="C316" s="92"/>
      <c r="D316" s="91">
        <f t="shared" si="1018"/>
        <v>0</v>
      </c>
      <c r="E316" s="307"/>
      <c r="F316" s="307"/>
      <c r="G316" s="147"/>
      <c r="H316" s="307"/>
      <c r="I316" s="307"/>
      <c r="J316" s="151" t="e">
        <f>IF(K316=$K$662,1,IF(K316=#REF!,2,IF(K316=$K$661,4,IF(C316="No_existen",5,0))))</f>
        <v>#REF!</v>
      </c>
      <c r="K316" s="147"/>
      <c r="L316" s="147"/>
      <c r="M316" s="307"/>
      <c r="N316" s="307"/>
      <c r="O316" s="151">
        <f t="shared" si="1019"/>
        <v>0</v>
      </c>
      <c r="P316" s="147"/>
      <c r="Q316" s="279"/>
      <c r="R316" s="307"/>
      <c r="S316" s="307"/>
      <c r="T316" s="151">
        <f t="shared" si="1020"/>
        <v>0</v>
      </c>
      <c r="U316" s="147"/>
      <c r="V316" s="147"/>
      <c r="W316" s="307"/>
      <c r="X316" s="307"/>
      <c r="Y316" s="151">
        <f t="shared" si="1021"/>
        <v>0</v>
      </c>
      <c r="Z316" s="147"/>
      <c r="AA316" s="307"/>
      <c r="AB316" s="384"/>
      <c r="AC316" s="306"/>
      <c r="AD316" s="386"/>
      <c r="AE316" s="327"/>
      <c r="AF316" s="327"/>
      <c r="AG316" s="147"/>
      <c r="AH316" s="147"/>
      <c r="AI316" s="93"/>
      <c r="AJ316" s="94"/>
      <c r="AK316" s="95"/>
      <c r="AL316" s="95"/>
      <c r="AM316" s="95"/>
      <c r="AN316" s="95"/>
      <c r="AO316" s="95"/>
      <c r="AP316" s="95"/>
      <c r="AQ316" s="95"/>
    </row>
    <row r="317" spans="1:43" s="97" customFormat="1" hidden="1" x14ac:dyDescent="0.2">
      <c r="A317" s="325">
        <v>103</v>
      </c>
      <c r="B317" s="321" t="e">
        <f>IF(#REF!="ALTO",5,IF(#REF!="MEDIO-ALTO",4,IF(#REF!="MEDIO",3,IF(#REF!="MEDIO-BAJO",2,IF(#REF!="BAJO",1,0)))))</f>
        <v>#REF!</v>
      </c>
      <c r="C317" s="92"/>
      <c r="D317" s="91">
        <f t="shared" si="1018"/>
        <v>0</v>
      </c>
      <c r="E317" s="307" t="e">
        <f t="shared" ref="E317:E377" si="1183">ROUND(AVERAGEIF(D317:D319,"&gt;0"),0)</f>
        <v>#DIV/0!</v>
      </c>
      <c r="F317" s="307" t="e">
        <f t="shared" ref="F317:F377" si="1184">E317*0.6</f>
        <v>#DIV/0!</v>
      </c>
      <c r="G317" s="147"/>
      <c r="H317" s="307" t="e">
        <f t="shared" ref="H317" si="1185">IF(C317="No_existen",5*$H$10,I317*$H$10)</f>
        <v>#DIV/0!</v>
      </c>
      <c r="I317" s="307" t="e">
        <f t="shared" si="1063"/>
        <v>#DIV/0!</v>
      </c>
      <c r="J317" s="151" t="e">
        <f>IF(K317=$K$662,1,IF(K317=#REF!,2,IF(K317=$K$661,4,IF(C317="No_existen",5,0))))</f>
        <v>#REF!</v>
      </c>
      <c r="K317" s="147"/>
      <c r="L317" s="147"/>
      <c r="M317" s="307" t="e">
        <f t="shared" ref="M317" si="1186">IF(C317="No_existen",5*$M$10,N317*$M$10)</f>
        <v>#DIV/0!</v>
      </c>
      <c r="N317" s="307" t="e">
        <f t="shared" ref="N317:N377" si="1187">ROUND(AVERAGEIF(O317:O319,"&gt;0"),0)</f>
        <v>#DIV/0!</v>
      </c>
      <c r="O317" s="151">
        <f t="shared" si="1019"/>
        <v>0</v>
      </c>
      <c r="P317" s="147"/>
      <c r="Q317" s="279"/>
      <c r="R317" s="307" t="e">
        <f t="shared" ref="R317" si="1188">IF(C317="No_existen",5*$R$10,S317*$R$10)</f>
        <v>#DIV/0!</v>
      </c>
      <c r="S317" s="307" t="e">
        <f t="shared" ref="S317" si="1189">ROUND(AVERAGEIF(T317:T319,"&gt;0"),0)</f>
        <v>#DIV/0!</v>
      </c>
      <c r="T317" s="151">
        <f t="shared" si="1020"/>
        <v>0</v>
      </c>
      <c r="U317" s="147"/>
      <c r="V317" s="147"/>
      <c r="W317" s="307" t="e">
        <f t="shared" ref="W317" si="1190">IF(C317="No_existen",5*$W$10,X317*$W$10)</f>
        <v>#DIV/0!</v>
      </c>
      <c r="X317" s="307" t="e">
        <f t="shared" ref="X317" si="1191">ROUND(AVERAGEIF(Y317:Y319,"&gt;0"),0)</f>
        <v>#DIV/0!</v>
      </c>
      <c r="Y317" s="151">
        <f t="shared" si="1021"/>
        <v>0</v>
      </c>
      <c r="Z317" s="147"/>
      <c r="AA317" s="307" t="e">
        <f t="shared" ref="AA317" si="1192">ROUND(AVERAGE(E317,I317,N317,S317,X317),0)</f>
        <v>#DIV/0!</v>
      </c>
      <c r="AB317" s="384" t="e">
        <f t="shared" ref="AB317" si="1193">IF(AA317&lt;1.5,"FUERTE",IF(AND(AA317&gt;=1.5,AA317&lt;2.5),"ACEPTABLE",IF(AA317&gt;=5,"INEXISTENTE","DÉBIL")))</f>
        <v>#DIV/0!</v>
      </c>
      <c r="AC317" s="306" t="e">
        <f>IF(#REF!=0,0,ROUND((#REF!*AA317),0))</f>
        <v>#REF!</v>
      </c>
      <c r="AD317" s="386" t="e">
        <f t="shared" ref="AD317" si="1194">IF(AC317&gt;=36,"GRAVE", IF(AC317&lt;=10, "LEVE", "MODERADO"))</f>
        <v>#REF!</v>
      </c>
      <c r="AE317" s="327"/>
      <c r="AF317" s="327"/>
      <c r="AG317" s="147"/>
      <c r="AH317" s="147"/>
      <c r="AI317" s="93"/>
      <c r="AJ317" s="94"/>
      <c r="AK317" s="95"/>
      <c r="AL317" s="95"/>
      <c r="AM317" s="95"/>
      <c r="AN317" s="95"/>
      <c r="AO317" s="95"/>
      <c r="AP317" s="95"/>
      <c r="AQ317" s="95"/>
    </row>
    <row r="318" spans="1:43" s="97" customFormat="1" hidden="1" x14ac:dyDescent="0.2">
      <c r="A318" s="325"/>
      <c r="B318" s="322"/>
      <c r="C318" s="92"/>
      <c r="D318" s="91">
        <f t="shared" si="1018"/>
        <v>0</v>
      </c>
      <c r="E318" s="307"/>
      <c r="F318" s="307"/>
      <c r="G318" s="147"/>
      <c r="H318" s="307"/>
      <c r="I318" s="307"/>
      <c r="J318" s="151" t="e">
        <f>IF(K318=$K$662,1,IF(K318=#REF!,2,IF(K318=$K$661,4,IF(C318="No_existen",5,0))))</f>
        <v>#REF!</v>
      </c>
      <c r="K318" s="147"/>
      <c r="L318" s="147"/>
      <c r="M318" s="307"/>
      <c r="N318" s="307"/>
      <c r="O318" s="151">
        <f t="shared" si="1019"/>
        <v>0</v>
      </c>
      <c r="P318" s="147"/>
      <c r="Q318" s="279"/>
      <c r="R318" s="307"/>
      <c r="S318" s="307"/>
      <c r="T318" s="151">
        <f t="shared" si="1020"/>
        <v>0</v>
      </c>
      <c r="U318" s="147"/>
      <c r="V318" s="147"/>
      <c r="W318" s="307"/>
      <c r="X318" s="307"/>
      <c r="Y318" s="151">
        <f t="shared" si="1021"/>
        <v>0</v>
      </c>
      <c r="Z318" s="147"/>
      <c r="AA318" s="307"/>
      <c r="AB318" s="384"/>
      <c r="AC318" s="306"/>
      <c r="AD318" s="386"/>
      <c r="AE318" s="327"/>
      <c r="AF318" s="327"/>
      <c r="AG318" s="147"/>
      <c r="AH318" s="147"/>
      <c r="AI318" s="93"/>
      <c r="AJ318" s="94"/>
      <c r="AK318" s="95"/>
      <c r="AL318" s="95"/>
      <c r="AM318" s="95"/>
      <c r="AN318" s="95"/>
      <c r="AO318" s="95"/>
      <c r="AP318" s="95"/>
      <c r="AQ318" s="95"/>
    </row>
    <row r="319" spans="1:43" s="97" customFormat="1" hidden="1" x14ac:dyDescent="0.2">
      <c r="A319" s="325"/>
      <c r="B319" s="324"/>
      <c r="C319" s="92"/>
      <c r="D319" s="91">
        <f t="shared" si="1018"/>
        <v>0</v>
      </c>
      <c r="E319" s="307"/>
      <c r="F319" s="307"/>
      <c r="G319" s="147"/>
      <c r="H319" s="307"/>
      <c r="I319" s="307"/>
      <c r="J319" s="151" t="e">
        <f>IF(K319=$K$662,1,IF(K319=#REF!,2,IF(K319=$K$661,4,IF(C319="No_existen",5,0))))</f>
        <v>#REF!</v>
      </c>
      <c r="K319" s="147"/>
      <c r="L319" s="147"/>
      <c r="M319" s="307"/>
      <c r="N319" s="307"/>
      <c r="O319" s="151">
        <f t="shared" si="1019"/>
        <v>0</v>
      </c>
      <c r="P319" s="147"/>
      <c r="Q319" s="279"/>
      <c r="R319" s="307"/>
      <c r="S319" s="307"/>
      <c r="T319" s="151">
        <f t="shared" si="1020"/>
        <v>0</v>
      </c>
      <c r="U319" s="147"/>
      <c r="V319" s="147"/>
      <c r="W319" s="307"/>
      <c r="X319" s="307"/>
      <c r="Y319" s="151">
        <f t="shared" si="1021"/>
        <v>0</v>
      </c>
      <c r="Z319" s="147"/>
      <c r="AA319" s="307"/>
      <c r="AB319" s="384"/>
      <c r="AC319" s="306"/>
      <c r="AD319" s="386"/>
      <c r="AE319" s="327"/>
      <c r="AF319" s="327"/>
      <c r="AG319" s="147"/>
      <c r="AH319" s="147"/>
      <c r="AI319" s="93"/>
      <c r="AJ319" s="94"/>
      <c r="AK319" s="95"/>
      <c r="AL319" s="95"/>
      <c r="AM319" s="95"/>
      <c r="AN319" s="95"/>
      <c r="AO319" s="95"/>
      <c r="AP319" s="95"/>
      <c r="AQ319" s="95"/>
    </row>
    <row r="320" spans="1:43" s="97" customFormat="1" hidden="1" x14ac:dyDescent="0.2">
      <c r="A320" s="325">
        <v>104</v>
      </c>
      <c r="B320" s="321" t="e">
        <f>IF(#REF!="ALTO",5,IF(#REF!="MEDIO-ALTO",4,IF(#REF!="MEDIO",3,IF(#REF!="MEDIO-BAJO",2,IF(#REF!="BAJO",1,0)))))</f>
        <v>#REF!</v>
      </c>
      <c r="C320" s="92"/>
      <c r="D320" s="91">
        <f t="shared" si="1018"/>
        <v>0</v>
      </c>
      <c r="E320" s="307" t="e">
        <f t="shared" ref="E320:E380" si="1195">ROUND(AVERAGEIF(D320:D322,"&gt;0"),0)</f>
        <v>#DIV/0!</v>
      </c>
      <c r="F320" s="307" t="e">
        <f t="shared" ref="F320:F380" si="1196">E320*0.6</f>
        <v>#DIV/0!</v>
      </c>
      <c r="G320" s="147"/>
      <c r="H320" s="307" t="e">
        <f t="shared" ref="H320" si="1197">IF(C320="No_existen",5*$H$10,I320*$H$10)</f>
        <v>#DIV/0!</v>
      </c>
      <c r="I320" s="307" t="e">
        <f t="shared" si="1073"/>
        <v>#DIV/0!</v>
      </c>
      <c r="J320" s="151" t="e">
        <f>IF(K320=$K$662,1,IF(K320=#REF!,2,IF(K320=$K$661,4,IF(C320="No_existen",5,0))))</f>
        <v>#REF!</v>
      </c>
      <c r="K320" s="147"/>
      <c r="L320" s="147"/>
      <c r="M320" s="307" t="e">
        <f t="shared" ref="M320" si="1198">IF(C320="No_existen",5*$M$10,N320*$M$10)</f>
        <v>#DIV/0!</v>
      </c>
      <c r="N320" s="307" t="e">
        <f t="shared" ref="N320:N380" si="1199">ROUND(AVERAGEIF(O320:O322,"&gt;0"),0)</f>
        <v>#DIV/0!</v>
      </c>
      <c r="O320" s="151">
        <f t="shared" si="1019"/>
        <v>0</v>
      </c>
      <c r="P320" s="147"/>
      <c r="Q320" s="279"/>
      <c r="R320" s="307" t="e">
        <f t="shared" ref="R320" si="1200">IF(C320="No_existen",5*$R$10,S320*$R$10)</f>
        <v>#DIV/0!</v>
      </c>
      <c r="S320" s="307" t="e">
        <f t="shared" ref="S320" si="1201">ROUND(AVERAGEIF(T320:T322,"&gt;0"),0)</f>
        <v>#DIV/0!</v>
      </c>
      <c r="T320" s="151">
        <f t="shared" si="1020"/>
        <v>0</v>
      </c>
      <c r="U320" s="147"/>
      <c r="V320" s="147"/>
      <c r="W320" s="307" t="e">
        <f t="shared" ref="W320" si="1202">IF(C320="No_existen",5*$W$10,X320*$W$10)</f>
        <v>#DIV/0!</v>
      </c>
      <c r="X320" s="307" t="e">
        <f t="shared" ref="X320" si="1203">ROUND(AVERAGEIF(Y320:Y322,"&gt;0"),0)</f>
        <v>#DIV/0!</v>
      </c>
      <c r="Y320" s="151">
        <f t="shared" si="1021"/>
        <v>0</v>
      </c>
      <c r="Z320" s="147"/>
      <c r="AA320" s="307" t="e">
        <f t="shared" ref="AA320" si="1204">ROUND(AVERAGE(E320,I320,N320,S320,X320),0)</f>
        <v>#DIV/0!</v>
      </c>
      <c r="AB320" s="384" t="e">
        <f t="shared" ref="AB320" si="1205">IF(AA320&lt;1.5,"FUERTE",IF(AND(AA320&gt;=1.5,AA320&lt;2.5),"ACEPTABLE",IF(AA320&gt;=5,"INEXISTENTE","DÉBIL")))</f>
        <v>#DIV/0!</v>
      </c>
      <c r="AC320" s="306" t="e">
        <f>IF(#REF!=0,0,ROUND((#REF!*AA320),0))</f>
        <v>#REF!</v>
      </c>
      <c r="AD320" s="386" t="e">
        <f t="shared" ref="AD320" si="1206">IF(AC320&gt;=36,"GRAVE", IF(AC320&lt;=10, "LEVE", "MODERADO"))</f>
        <v>#REF!</v>
      </c>
      <c r="AE320" s="327"/>
      <c r="AF320" s="327"/>
      <c r="AG320" s="147"/>
      <c r="AH320" s="147"/>
      <c r="AI320" s="93"/>
      <c r="AJ320" s="94"/>
      <c r="AK320" s="95"/>
      <c r="AL320" s="95"/>
      <c r="AM320" s="95"/>
      <c r="AN320" s="95"/>
      <c r="AO320" s="95"/>
      <c r="AP320" s="95"/>
      <c r="AQ320" s="95"/>
    </row>
    <row r="321" spans="1:43" s="97" customFormat="1" hidden="1" x14ac:dyDescent="0.2">
      <c r="A321" s="325"/>
      <c r="B321" s="322"/>
      <c r="C321" s="92"/>
      <c r="D321" s="91">
        <f t="shared" si="1018"/>
        <v>0</v>
      </c>
      <c r="E321" s="307"/>
      <c r="F321" s="307"/>
      <c r="G321" s="147"/>
      <c r="H321" s="307"/>
      <c r="I321" s="307"/>
      <c r="J321" s="151" t="e">
        <f>IF(K321=$K$662,1,IF(K321=#REF!,2,IF(K321=$K$661,4,IF(C321="No_existen",5,0))))</f>
        <v>#REF!</v>
      </c>
      <c r="K321" s="147"/>
      <c r="L321" s="147"/>
      <c r="M321" s="307"/>
      <c r="N321" s="307"/>
      <c r="O321" s="151">
        <f t="shared" si="1019"/>
        <v>0</v>
      </c>
      <c r="P321" s="147"/>
      <c r="Q321" s="279"/>
      <c r="R321" s="307"/>
      <c r="S321" s="307"/>
      <c r="T321" s="151">
        <f t="shared" si="1020"/>
        <v>0</v>
      </c>
      <c r="U321" s="147"/>
      <c r="V321" s="147"/>
      <c r="W321" s="307"/>
      <c r="X321" s="307"/>
      <c r="Y321" s="151">
        <f t="shared" si="1021"/>
        <v>0</v>
      </c>
      <c r="Z321" s="147"/>
      <c r="AA321" s="307"/>
      <c r="AB321" s="384"/>
      <c r="AC321" s="306"/>
      <c r="AD321" s="386"/>
      <c r="AE321" s="327"/>
      <c r="AF321" s="327"/>
      <c r="AG321" s="147"/>
      <c r="AH321" s="147"/>
      <c r="AI321" s="93"/>
      <c r="AJ321" s="94"/>
      <c r="AK321" s="95"/>
      <c r="AL321" s="95"/>
      <c r="AM321" s="95"/>
      <c r="AN321" s="95"/>
      <c r="AO321" s="95"/>
      <c r="AP321" s="95"/>
      <c r="AQ321" s="95"/>
    </row>
    <row r="322" spans="1:43" s="97" customFormat="1" hidden="1" x14ac:dyDescent="0.2">
      <c r="A322" s="325"/>
      <c r="B322" s="324"/>
      <c r="C322" s="92"/>
      <c r="D322" s="91">
        <f t="shared" si="1018"/>
        <v>0</v>
      </c>
      <c r="E322" s="307"/>
      <c r="F322" s="307"/>
      <c r="G322" s="147"/>
      <c r="H322" s="307"/>
      <c r="I322" s="307"/>
      <c r="J322" s="151" t="e">
        <f>IF(K322=$K$662,1,IF(K322=#REF!,2,IF(K322=$K$661,4,IF(C322="No_existen",5,0))))</f>
        <v>#REF!</v>
      </c>
      <c r="K322" s="147"/>
      <c r="L322" s="147"/>
      <c r="M322" s="307"/>
      <c r="N322" s="307"/>
      <c r="O322" s="151">
        <f t="shared" si="1019"/>
        <v>0</v>
      </c>
      <c r="P322" s="147"/>
      <c r="Q322" s="279"/>
      <c r="R322" s="307"/>
      <c r="S322" s="307"/>
      <c r="T322" s="151">
        <f t="shared" si="1020"/>
        <v>0</v>
      </c>
      <c r="U322" s="147"/>
      <c r="V322" s="147"/>
      <c r="W322" s="307"/>
      <c r="X322" s="307"/>
      <c r="Y322" s="151">
        <f t="shared" si="1021"/>
        <v>0</v>
      </c>
      <c r="Z322" s="147"/>
      <c r="AA322" s="307"/>
      <c r="AB322" s="384"/>
      <c r="AC322" s="306"/>
      <c r="AD322" s="386"/>
      <c r="AE322" s="327"/>
      <c r="AF322" s="327"/>
      <c r="AG322" s="147"/>
      <c r="AH322" s="147"/>
      <c r="AI322" s="93"/>
      <c r="AJ322" s="94"/>
      <c r="AK322" s="95"/>
      <c r="AL322" s="95"/>
      <c r="AM322" s="95"/>
      <c r="AN322" s="95"/>
      <c r="AO322" s="95"/>
      <c r="AP322" s="95"/>
      <c r="AQ322" s="95"/>
    </row>
    <row r="323" spans="1:43" s="97" customFormat="1" hidden="1" x14ac:dyDescent="0.2">
      <c r="A323" s="325">
        <v>105</v>
      </c>
      <c r="B323" s="321" t="e">
        <f>IF(#REF!="ALTO",5,IF(#REF!="MEDIO-ALTO",4,IF(#REF!="MEDIO",3,IF(#REF!="MEDIO-BAJO",2,IF(#REF!="BAJO",1,0)))))</f>
        <v>#REF!</v>
      </c>
      <c r="C323" s="92"/>
      <c r="D323" s="91">
        <f t="shared" si="1018"/>
        <v>0</v>
      </c>
      <c r="E323" s="307" t="e">
        <f t="shared" ref="E323:E383" si="1207">ROUND(AVERAGEIF(D323:D325,"&gt;0"),0)</f>
        <v>#DIV/0!</v>
      </c>
      <c r="F323" s="307" t="e">
        <f t="shared" ref="F323:F383" si="1208">E323*0.6</f>
        <v>#DIV/0!</v>
      </c>
      <c r="G323" s="147"/>
      <c r="H323" s="307" t="e">
        <f t="shared" ref="H323" si="1209">IF(C323="No_existen",5*$H$10,I323*$H$10)</f>
        <v>#DIV/0!</v>
      </c>
      <c r="I323" s="307" t="e">
        <f t="shared" si="1083"/>
        <v>#DIV/0!</v>
      </c>
      <c r="J323" s="151" t="e">
        <f>IF(K323=$K$662,1,IF(K323=#REF!,2,IF(K323=$K$661,4,IF(C323="No_existen",5,0))))</f>
        <v>#REF!</v>
      </c>
      <c r="K323" s="147"/>
      <c r="L323" s="147"/>
      <c r="M323" s="307" t="e">
        <f t="shared" ref="M323" si="1210">IF(C323="No_existen",5*$M$10,N323*$M$10)</f>
        <v>#DIV/0!</v>
      </c>
      <c r="N323" s="307" t="e">
        <f t="shared" ref="N323:N383" si="1211">ROUND(AVERAGEIF(O323:O325,"&gt;0"),0)</f>
        <v>#DIV/0!</v>
      </c>
      <c r="O323" s="151">
        <f t="shared" si="1019"/>
        <v>0</v>
      </c>
      <c r="P323" s="147"/>
      <c r="Q323" s="279"/>
      <c r="R323" s="307" t="e">
        <f t="shared" ref="R323" si="1212">IF(C323="No_existen",5*$R$10,S323*$R$10)</f>
        <v>#DIV/0!</v>
      </c>
      <c r="S323" s="307" t="e">
        <f t="shared" ref="S323" si="1213">ROUND(AVERAGEIF(T323:T325,"&gt;0"),0)</f>
        <v>#DIV/0!</v>
      </c>
      <c r="T323" s="151">
        <f t="shared" si="1020"/>
        <v>0</v>
      </c>
      <c r="U323" s="147"/>
      <c r="V323" s="147"/>
      <c r="W323" s="307" t="e">
        <f t="shared" ref="W323" si="1214">IF(C323="No_existen",5*$W$10,X323*$W$10)</f>
        <v>#DIV/0!</v>
      </c>
      <c r="X323" s="307" t="e">
        <f t="shared" ref="X323" si="1215">ROUND(AVERAGEIF(Y323:Y325,"&gt;0"),0)</f>
        <v>#DIV/0!</v>
      </c>
      <c r="Y323" s="151">
        <f t="shared" si="1021"/>
        <v>0</v>
      </c>
      <c r="Z323" s="147"/>
      <c r="AA323" s="307" t="e">
        <f t="shared" ref="AA323" si="1216">ROUND(AVERAGE(E323,I323,N323,S323,X323),0)</f>
        <v>#DIV/0!</v>
      </c>
      <c r="AB323" s="384" t="e">
        <f t="shared" ref="AB323" si="1217">IF(AA323&lt;1.5,"FUERTE",IF(AND(AA323&gt;=1.5,AA323&lt;2.5),"ACEPTABLE",IF(AA323&gt;=5,"INEXISTENTE","DÉBIL")))</f>
        <v>#DIV/0!</v>
      </c>
      <c r="AC323" s="306" t="e">
        <f>IF(#REF!=0,0,ROUND((#REF!*AA323),0))</f>
        <v>#REF!</v>
      </c>
      <c r="AD323" s="386" t="e">
        <f t="shared" ref="AD323" si="1218">IF(AC323&gt;=36,"GRAVE", IF(AC323&lt;=10, "LEVE", "MODERADO"))</f>
        <v>#REF!</v>
      </c>
      <c r="AE323" s="327"/>
      <c r="AF323" s="327"/>
      <c r="AG323" s="147"/>
      <c r="AH323" s="147"/>
      <c r="AI323" s="93"/>
      <c r="AJ323" s="94"/>
      <c r="AK323" s="95"/>
      <c r="AL323" s="95"/>
      <c r="AM323" s="95"/>
      <c r="AN323" s="95"/>
      <c r="AO323" s="95"/>
      <c r="AP323" s="95"/>
      <c r="AQ323" s="95"/>
    </row>
    <row r="324" spans="1:43" s="97" customFormat="1" hidden="1" x14ac:dyDescent="0.2">
      <c r="A324" s="325"/>
      <c r="B324" s="322"/>
      <c r="C324" s="92"/>
      <c r="D324" s="91">
        <f t="shared" si="1018"/>
        <v>0</v>
      </c>
      <c r="E324" s="307"/>
      <c r="F324" s="307"/>
      <c r="G324" s="147"/>
      <c r="H324" s="307"/>
      <c r="I324" s="307"/>
      <c r="J324" s="151" t="e">
        <f>IF(K324=$K$662,1,IF(K324=#REF!,2,IF(K324=$K$661,4,IF(C324="No_existen",5,0))))</f>
        <v>#REF!</v>
      </c>
      <c r="K324" s="147"/>
      <c r="L324" s="147"/>
      <c r="M324" s="307"/>
      <c r="N324" s="307"/>
      <c r="O324" s="151">
        <f t="shared" si="1019"/>
        <v>0</v>
      </c>
      <c r="P324" s="147"/>
      <c r="Q324" s="279"/>
      <c r="R324" s="307"/>
      <c r="S324" s="307"/>
      <c r="T324" s="151">
        <f t="shared" si="1020"/>
        <v>0</v>
      </c>
      <c r="U324" s="147"/>
      <c r="V324" s="147"/>
      <c r="W324" s="307"/>
      <c r="X324" s="307"/>
      <c r="Y324" s="151">
        <f t="shared" si="1021"/>
        <v>0</v>
      </c>
      <c r="Z324" s="147"/>
      <c r="AA324" s="307"/>
      <c r="AB324" s="384"/>
      <c r="AC324" s="306"/>
      <c r="AD324" s="386"/>
      <c r="AE324" s="327"/>
      <c r="AF324" s="327"/>
      <c r="AG324" s="147"/>
      <c r="AH324" s="147"/>
      <c r="AI324" s="93"/>
      <c r="AJ324" s="94"/>
      <c r="AK324" s="95"/>
      <c r="AL324" s="95"/>
      <c r="AM324" s="95"/>
      <c r="AN324" s="95"/>
      <c r="AO324" s="95"/>
      <c r="AP324" s="95"/>
      <c r="AQ324" s="95"/>
    </row>
    <row r="325" spans="1:43" s="97" customFormat="1" hidden="1" x14ac:dyDescent="0.2">
      <c r="A325" s="325"/>
      <c r="B325" s="324"/>
      <c r="C325" s="92"/>
      <c r="D325" s="91">
        <f t="shared" si="1018"/>
        <v>0</v>
      </c>
      <c r="E325" s="307"/>
      <c r="F325" s="307"/>
      <c r="G325" s="147"/>
      <c r="H325" s="307"/>
      <c r="I325" s="307"/>
      <c r="J325" s="151" t="e">
        <f>IF(K325=$K$662,1,IF(K325=#REF!,2,IF(K325=$K$661,4,IF(C325="No_existen",5,0))))</f>
        <v>#REF!</v>
      </c>
      <c r="K325" s="147"/>
      <c r="L325" s="147"/>
      <c r="M325" s="307"/>
      <c r="N325" s="307"/>
      <c r="O325" s="151">
        <f t="shared" si="1019"/>
        <v>0</v>
      </c>
      <c r="P325" s="147"/>
      <c r="Q325" s="279"/>
      <c r="R325" s="307"/>
      <c r="S325" s="307"/>
      <c r="T325" s="151">
        <f t="shared" si="1020"/>
        <v>0</v>
      </c>
      <c r="U325" s="147"/>
      <c r="V325" s="147"/>
      <c r="W325" s="307"/>
      <c r="X325" s="307"/>
      <c r="Y325" s="151">
        <f t="shared" si="1021"/>
        <v>0</v>
      </c>
      <c r="Z325" s="147"/>
      <c r="AA325" s="307"/>
      <c r="AB325" s="384"/>
      <c r="AC325" s="306"/>
      <c r="AD325" s="386"/>
      <c r="AE325" s="327"/>
      <c r="AF325" s="327"/>
      <c r="AG325" s="147"/>
      <c r="AH325" s="147"/>
      <c r="AI325" s="93"/>
      <c r="AJ325" s="94"/>
      <c r="AK325" s="95"/>
      <c r="AL325" s="95"/>
      <c r="AM325" s="95"/>
      <c r="AN325" s="95"/>
      <c r="AO325" s="95"/>
      <c r="AP325" s="95"/>
      <c r="AQ325" s="95"/>
    </row>
    <row r="326" spans="1:43" s="97" customFormat="1" hidden="1" x14ac:dyDescent="0.2">
      <c r="A326" s="325">
        <v>106</v>
      </c>
      <c r="B326" s="321" t="e">
        <f>IF(#REF!="ALTO",5,IF(#REF!="MEDIO-ALTO",4,IF(#REF!="MEDIO",3,IF(#REF!="MEDIO-BAJO",2,IF(#REF!="BAJO",1,0)))))</f>
        <v>#REF!</v>
      </c>
      <c r="C326" s="92"/>
      <c r="D326" s="91">
        <f t="shared" si="1018"/>
        <v>0</v>
      </c>
      <c r="E326" s="307" t="e">
        <f t="shared" ref="E326:E386" si="1219">ROUND(AVERAGEIF(D326:D328,"&gt;0"),0)</f>
        <v>#DIV/0!</v>
      </c>
      <c r="F326" s="307" t="e">
        <f t="shared" ref="F326:F386" si="1220">E326*0.6</f>
        <v>#DIV/0!</v>
      </c>
      <c r="G326" s="147"/>
      <c r="H326" s="307" t="e">
        <f t="shared" ref="H326" si="1221">IF(C326="No_existen",5*$H$10,I326*$H$10)</f>
        <v>#DIV/0!</v>
      </c>
      <c r="I326" s="307" t="e">
        <f t="shared" si="1093"/>
        <v>#DIV/0!</v>
      </c>
      <c r="J326" s="151" t="e">
        <f>IF(K326=$K$662,1,IF(K326=#REF!,2,IF(K326=$K$661,4,IF(C326="No_existen",5,0))))</f>
        <v>#REF!</v>
      </c>
      <c r="K326" s="147"/>
      <c r="L326" s="147"/>
      <c r="M326" s="307" t="e">
        <f t="shared" ref="M326" si="1222">IF(C326="No_existen",5*$M$10,N326*$M$10)</f>
        <v>#DIV/0!</v>
      </c>
      <c r="N326" s="307" t="e">
        <f t="shared" ref="N326:N386" si="1223">ROUND(AVERAGEIF(O326:O328,"&gt;0"),0)</f>
        <v>#DIV/0!</v>
      </c>
      <c r="O326" s="151">
        <f t="shared" si="1019"/>
        <v>0</v>
      </c>
      <c r="P326" s="147"/>
      <c r="Q326" s="279"/>
      <c r="R326" s="307" t="e">
        <f t="shared" ref="R326" si="1224">IF(C326="No_existen",5*$R$10,S326*$R$10)</f>
        <v>#DIV/0!</v>
      </c>
      <c r="S326" s="307" t="e">
        <f t="shared" ref="S326" si="1225">ROUND(AVERAGEIF(T326:T328,"&gt;0"),0)</f>
        <v>#DIV/0!</v>
      </c>
      <c r="T326" s="151">
        <f t="shared" si="1020"/>
        <v>0</v>
      </c>
      <c r="U326" s="147"/>
      <c r="V326" s="147"/>
      <c r="W326" s="307" t="e">
        <f t="shared" ref="W326" si="1226">IF(C326="No_existen",5*$W$10,X326*$W$10)</f>
        <v>#DIV/0!</v>
      </c>
      <c r="X326" s="307" t="e">
        <f t="shared" ref="X326" si="1227">ROUND(AVERAGEIF(Y326:Y328,"&gt;0"),0)</f>
        <v>#DIV/0!</v>
      </c>
      <c r="Y326" s="151">
        <f t="shared" si="1021"/>
        <v>0</v>
      </c>
      <c r="Z326" s="147"/>
      <c r="AA326" s="307" t="e">
        <f t="shared" ref="AA326" si="1228">ROUND(AVERAGE(E326,I326,N326,S326,X326),0)</f>
        <v>#DIV/0!</v>
      </c>
      <c r="AB326" s="384" t="e">
        <f t="shared" ref="AB326" si="1229">IF(AA326&lt;1.5,"FUERTE",IF(AND(AA326&gt;=1.5,AA326&lt;2.5),"ACEPTABLE",IF(AA326&gt;=5,"INEXISTENTE","DÉBIL")))</f>
        <v>#DIV/0!</v>
      </c>
      <c r="AC326" s="306" t="e">
        <f>IF(#REF!=0,0,ROUND((#REF!*AA326),0))</f>
        <v>#REF!</v>
      </c>
      <c r="AD326" s="386" t="e">
        <f t="shared" ref="AD326" si="1230">IF(AC326&gt;=36,"GRAVE", IF(AC326&lt;=10, "LEVE", "MODERADO"))</f>
        <v>#REF!</v>
      </c>
      <c r="AE326" s="327"/>
      <c r="AF326" s="327"/>
      <c r="AG326" s="147"/>
      <c r="AH326" s="147"/>
      <c r="AI326" s="93"/>
      <c r="AJ326" s="94"/>
      <c r="AK326" s="95"/>
      <c r="AL326" s="95"/>
      <c r="AM326" s="95"/>
      <c r="AN326" s="95"/>
      <c r="AO326" s="95"/>
      <c r="AP326" s="95"/>
      <c r="AQ326" s="95"/>
    </row>
    <row r="327" spans="1:43" s="97" customFormat="1" hidden="1" x14ac:dyDescent="0.2">
      <c r="A327" s="325"/>
      <c r="B327" s="322"/>
      <c r="C327" s="92"/>
      <c r="D327" s="91">
        <f t="shared" si="1018"/>
        <v>0</v>
      </c>
      <c r="E327" s="307"/>
      <c r="F327" s="307"/>
      <c r="G327" s="147"/>
      <c r="H327" s="307"/>
      <c r="I327" s="307"/>
      <c r="J327" s="151" t="e">
        <f>IF(K327=$K$662,1,IF(K327=#REF!,2,IF(K327=$K$661,4,IF(C327="No_existen",5,0))))</f>
        <v>#REF!</v>
      </c>
      <c r="K327" s="147"/>
      <c r="L327" s="147"/>
      <c r="M327" s="307"/>
      <c r="N327" s="307"/>
      <c r="O327" s="151">
        <f t="shared" si="1019"/>
        <v>0</v>
      </c>
      <c r="P327" s="147"/>
      <c r="Q327" s="279"/>
      <c r="R327" s="307"/>
      <c r="S327" s="307"/>
      <c r="T327" s="151">
        <f t="shared" si="1020"/>
        <v>0</v>
      </c>
      <c r="U327" s="147"/>
      <c r="V327" s="147"/>
      <c r="W327" s="307"/>
      <c r="X327" s="307"/>
      <c r="Y327" s="151">
        <f t="shared" si="1021"/>
        <v>0</v>
      </c>
      <c r="Z327" s="147"/>
      <c r="AA327" s="307"/>
      <c r="AB327" s="384"/>
      <c r="AC327" s="306"/>
      <c r="AD327" s="386"/>
      <c r="AE327" s="327"/>
      <c r="AF327" s="327"/>
      <c r="AG327" s="147"/>
      <c r="AH327" s="147"/>
      <c r="AI327" s="93"/>
      <c r="AJ327" s="94"/>
      <c r="AK327" s="95"/>
      <c r="AL327" s="95"/>
      <c r="AM327" s="95"/>
      <c r="AN327" s="95"/>
      <c r="AO327" s="95"/>
      <c r="AP327" s="95"/>
      <c r="AQ327" s="95"/>
    </row>
    <row r="328" spans="1:43" s="97" customFormat="1" hidden="1" x14ac:dyDescent="0.2">
      <c r="A328" s="325"/>
      <c r="B328" s="324"/>
      <c r="C328" s="92"/>
      <c r="D328" s="91">
        <f t="shared" si="1018"/>
        <v>0</v>
      </c>
      <c r="E328" s="307"/>
      <c r="F328" s="307"/>
      <c r="G328" s="147"/>
      <c r="H328" s="307"/>
      <c r="I328" s="307"/>
      <c r="J328" s="151" t="e">
        <f>IF(K328=$K$662,1,IF(K328=#REF!,2,IF(K328=$K$661,4,IF(C328="No_existen",5,0))))</f>
        <v>#REF!</v>
      </c>
      <c r="K328" s="147"/>
      <c r="L328" s="147"/>
      <c r="M328" s="307"/>
      <c r="N328" s="307"/>
      <c r="O328" s="151">
        <f t="shared" si="1019"/>
        <v>0</v>
      </c>
      <c r="P328" s="147"/>
      <c r="Q328" s="279"/>
      <c r="R328" s="307"/>
      <c r="S328" s="307"/>
      <c r="T328" s="151">
        <f t="shared" si="1020"/>
        <v>0</v>
      </c>
      <c r="U328" s="147"/>
      <c r="V328" s="147"/>
      <c r="W328" s="307"/>
      <c r="X328" s="307"/>
      <c r="Y328" s="151">
        <f t="shared" si="1021"/>
        <v>0</v>
      </c>
      <c r="Z328" s="147"/>
      <c r="AA328" s="307"/>
      <c r="AB328" s="384"/>
      <c r="AC328" s="306"/>
      <c r="AD328" s="386"/>
      <c r="AE328" s="327"/>
      <c r="AF328" s="327"/>
      <c r="AG328" s="147"/>
      <c r="AH328" s="147"/>
      <c r="AI328" s="93"/>
      <c r="AJ328" s="94"/>
      <c r="AK328" s="95"/>
      <c r="AL328" s="95"/>
      <c r="AM328" s="95"/>
      <c r="AN328" s="95"/>
      <c r="AO328" s="95"/>
      <c r="AP328" s="95"/>
      <c r="AQ328" s="95"/>
    </row>
    <row r="329" spans="1:43" s="97" customFormat="1" hidden="1" x14ac:dyDescent="0.2">
      <c r="A329" s="325">
        <v>107</v>
      </c>
      <c r="B329" s="321" t="e">
        <f>IF(#REF!="ALTO",5,IF(#REF!="MEDIO-ALTO",4,IF(#REF!="MEDIO",3,IF(#REF!="MEDIO-BAJO",2,IF(#REF!="BAJO",1,0)))))</f>
        <v>#REF!</v>
      </c>
      <c r="C329" s="92"/>
      <c r="D329" s="91">
        <f t="shared" si="1018"/>
        <v>0</v>
      </c>
      <c r="E329" s="307" t="e">
        <f t="shared" ref="E329:E389" si="1231">ROUND(AVERAGEIF(D329:D331,"&gt;0"),0)</f>
        <v>#DIV/0!</v>
      </c>
      <c r="F329" s="307" t="e">
        <f t="shared" ref="F329:F389" si="1232">E329*0.6</f>
        <v>#DIV/0!</v>
      </c>
      <c r="G329" s="147"/>
      <c r="H329" s="307" t="e">
        <f t="shared" ref="H329" si="1233">IF(C329="No_existen",5*$H$10,I329*$H$10)</f>
        <v>#DIV/0!</v>
      </c>
      <c r="I329" s="307" t="e">
        <f t="shared" si="1103"/>
        <v>#DIV/0!</v>
      </c>
      <c r="J329" s="151" t="e">
        <f>IF(K329=$K$662,1,IF(K329=#REF!,2,IF(K329=$K$661,4,IF(C329="No_existen",5,0))))</f>
        <v>#REF!</v>
      </c>
      <c r="K329" s="147"/>
      <c r="L329" s="147"/>
      <c r="M329" s="307" t="e">
        <f t="shared" ref="M329" si="1234">IF(C329="No_existen",5*$M$10,N329*$M$10)</f>
        <v>#DIV/0!</v>
      </c>
      <c r="N329" s="307" t="e">
        <f t="shared" ref="N329:N389" si="1235">ROUND(AVERAGEIF(O329:O331,"&gt;0"),0)</f>
        <v>#DIV/0!</v>
      </c>
      <c r="O329" s="151">
        <f t="shared" si="1019"/>
        <v>0</v>
      </c>
      <c r="P329" s="147"/>
      <c r="Q329" s="279"/>
      <c r="R329" s="307" t="e">
        <f t="shared" ref="R329" si="1236">IF(C329="No_existen",5*$R$10,S329*$R$10)</f>
        <v>#DIV/0!</v>
      </c>
      <c r="S329" s="307" t="e">
        <f t="shared" ref="S329" si="1237">ROUND(AVERAGEIF(T329:T331,"&gt;0"),0)</f>
        <v>#DIV/0!</v>
      </c>
      <c r="T329" s="151">
        <f t="shared" si="1020"/>
        <v>0</v>
      </c>
      <c r="U329" s="147"/>
      <c r="V329" s="147"/>
      <c r="W329" s="307" t="e">
        <f t="shared" ref="W329" si="1238">IF(C329="No_existen",5*$W$10,X329*$W$10)</f>
        <v>#DIV/0!</v>
      </c>
      <c r="X329" s="307" t="e">
        <f t="shared" ref="X329" si="1239">ROUND(AVERAGEIF(Y329:Y331,"&gt;0"),0)</f>
        <v>#DIV/0!</v>
      </c>
      <c r="Y329" s="151">
        <f t="shared" si="1021"/>
        <v>0</v>
      </c>
      <c r="Z329" s="147"/>
      <c r="AA329" s="307" t="e">
        <f t="shared" ref="AA329" si="1240">ROUND(AVERAGE(E329,I329,N329,S329,X329),0)</f>
        <v>#DIV/0!</v>
      </c>
      <c r="AB329" s="384" t="e">
        <f t="shared" ref="AB329" si="1241">IF(AA329&lt;1.5,"FUERTE",IF(AND(AA329&gt;=1.5,AA329&lt;2.5),"ACEPTABLE",IF(AA329&gt;=5,"INEXISTENTE","DÉBIL")))</f>
        <v>#DIV/0!</v>
      </c>
      <c r="AC329" s="306" t="e">
        <f>IF(#REF!=0,0,ROUND((#REF!*AA329),0))</f>
        <v>#REF!</v>
      </c>
      <c r="AD329" s="386" t="e">
        <f t="shared" ref="AD329" si="1242">IF(AC329&gt;=36,"GRAVE", IF(AC329&lt;=10, "LEVE", "MODERADO"))</f>
        <v>#REF!</v>
      </c>
      <c r="AE329" s="327"/>
      <c r="AF329" s="327"/>
      <c r="AG329" s="147"/>
      <c r="AH329" s="147"/>
      <c r="AI329" s="93"/>
      <c r="AJ329" s="94"/>
      <c r="AK329" s="95"/>
      <c r="AL329" s="95"/>
      <c r="AM329" s="95"/>
      <c r="AN329" s="95"/>
      <c r="AO329" s="95"/>
      <c r="AP329" s="95"/>
      <c r="AQ329" s="95"/>
    </row>
    <row r="330" spans="1:43" s="97" customFormat="1" hidden="1" x14ac:dyDescent="0.2">
      <c r="A330" s="325"/>
      <c r="B330" s="322"/>
      <c r="C330" s="92"/>
      <c r="D330" s="91">
        <f t="shared" si="1018"/>
        <v>0</v>
      </c>
      <c r="E330" s="307"/>
      <c r="F330" s="307"/>
      <c r="G330" s="147"/>
      <c r="H330" s="307"/>
      <c r="I330" s="307"/>
      <c r="J330" s="151" t="e">
        <f>IF(K330=$K$662,1,IF(K330=#REF!,2,IF(K330=$K$661,4,IF(C330="No_existen",5,0))))</f>
        <v>#REF!</v>
      </c>
      <c r="K330" s="147"/>
      <c r="L330" s="147"/>
      <c r="M330" s="307"/>
      <c r="N330" s="307"/>
      <c r="O330" s="151">
        <f t="shared" si="1019"/>
        <v>0</v>
      </c>
      <c r="P330" s="147"/>
      <c r="Q330" s="279"/>
      <c r="R330" s="307"/>
      <c r="S330" s="307"/>
      <c r="T330" s="151">
        <f t="shared" si="1020"/>
        <v>0</v>
      </c>
      <c r="U330" s="147"/>
      <c r="V330" s="147"/>
      <c r="W330" s="307"/>
      <c r="X330" s="307"/>
      <c r="Y330" s="151">
        <f t="shared" si="1021"/>
        <v>0</v>
      </c>
      <c r="Z330" s="147"/>
      <c r="AA330" s="307"/>
      <c r="AB330" s="384"/>
      <c r="AC330" s="306"/>
      <c r="AD330" s="386"/>
      <c r="AE330" s="327"/>
      <c r="AF330" s="327"/>
      <c r="AG330" s="147"/>
      <c r="AH330" s="147"/>
      <c r="AI330" s="93"/>
      <c r="AJ330" s="94"/>
      <c r="AK330" s="95"/>
      <c r="AL330" s="95"/>
      <c r="AM330" s="95"/>
      <c r="AN330" s="95"/>
      <c r="AO330" s="95"/>
      <c r="AP330" s="95"/>
      <c r="AQ330" s="95"/>
    </row>
    <row r="331" spans="1:43" s="97" customFormat="1" hidden="1" x14ac:dyDescent="0.2">
      <c r="A331" s="325"/>
      <c r="B331" s="324"/>
      <c r="C331" s="92"/>
      <c r="D331" s="91">
        <f t="shared" ref="D331:D394" si="1243">IF(C331=$C$665,1,IF(C331=$C$661,5,IF(C331=$C$662,4,IF(C331=$C$663,3,IF(C331=$C$664,2,0)))))</f>
        <v>0</v>
      </c>
      <c r="E331" s="307"/>
      <c r="F331" s="307"/>
      <c r="G331" s="147"/>
      <c r="H331" s="307"/>
      <c r="I331" s="307"/>
      <c r="J331" s="151" t="e">
        <f>IF(K331=$K$662,1,IF(K331=#REF!,2,IF(K331=$K$661,4,IF(C331="No_existen",5,0))))</f>
        <v>#REF!</v>
      </c>
      <c r="K331" s="147"/>
      <c r="L331" s="147"/>
      <c r="M331" s="307"/>
      <c r="N331" s="307"/>
      <c r="O331" s="151">
        <f t="shared" ref="O331:O394" si="1244">IF(P331=$U$662,1,IF(P331=$U$661,4,IF(C331="No_existen",5,0)))</f>
        <v>0</v>
      </c>
      <c r="P331" s="147"/>
      <c r="Q331" s="279"/>
      <c r="R331" s="307"/>
      <c r="S331" s="307"/>
      <c r="T331" s="151">
        <f t="shared" ref="T331:T394" si="1245">IF(U331=$Z$661,1,IF(U331=$Z$662,4,IF(C331="No_existen",5,0)))</f>
        <v>0</v>
      </c>
      <c r="U331" s="147"/>
      <c r="V331" s="147"/>
      <c r="W331" s="307"/>
      <c r="X331" s="307"/>
      <c r="Y331" s="151">
        <f t="shared" si="1021"/>
        <v>0</v>
      </c>
      <c r="Z331" s="147"/>
      <c r="AA331" s="307"/>
      <c r="AB331" s="384"/>
      <c r="AC331" s="306"/>
      <c r="AD331" s="386"/>
      <c r="AE331" s="327"/>
      <c r="AF331" s="327"/>
      <c r="AG331" s="147"/>
      <c r="AH331" s="147"/>
      <c r="AI331" s="93"/>
      <c r="AJ331" s="94"/>
      <c r="AK331" s="95"/>
      <c r="AL331" s="95"/>
      <c r="AM331" s="95"/>
      <c r="AN331" s="95"/>
      <c r="AO331" s="95"/>
      <c r="AP331" s="95"/>
      <c r="AQ331" s="95"/>
    </row>
    <row r="332" spans="1:43" s="97" customFormat="1" hidden="1" x14ac:dyDescent="0.2">
      <c r="A332" s="325">
        <v>108</v>
      </c>
      <c r="B332" s="321" t="e">
        <f>IF(#REF!="ALTO",5,IF(#REF!="MEDIO-ALTO",4,IF(#REF!="MEDIO",3,IF(#REF!="MEDIO-BAJO",2,IF(#REF!="BAJO",1,0)))))</f>
        <v>#REF!</v>
      </c>
      <c r="C332" s="92"/>
      <c r="D332" s="91">
        <f t="shared" si="1243"/>
        <v>0</v>
      </c>
      <c r="E332" s="307" t="e">
        <f t="shared" ref="E332:E392" si="1246">ROUND(AVERAGEIF(D332:D334,"&gt;0"),0)</f>
        <v>#DIV/0!</v>
      </c>
      <c r="F332" s="307" t="e">
        <f t="shared" ref="F332:F392" si="1247">E332*0.6</f>
        <v>#DIV/0!</v>
      </c>
      <c r="G332" s="147"/>
      <c r="H332" s="307" t="e">
        <f t="shared" ref="H332" si="1248">IF(C332="No_existen",5*$H$10,I332*$H$10)</f>
        <v>#DIV/0!</v>
      </c>
      <c r="I332" s="307" t="e">
        <f t="shared" si="1113"/>
        <v>#DIV/0!</v>
      </c>
      <c r="J332" s="151" t="e">
        <f>IF(K332=$K$662,1,IF(K332=#REF!,2,IF(K332=$K$661,4,IF(C332="No_existen",5,0))))</f>
        <v>#REF!</v>
      </c>
      <c r="K332" s="147"/>
      <c r="L332" s="147"/>
      <c r="M332" s="307" t="e">
        <f t="shared" ref="M332" si="1249">IF(C332="No_existen",5*$M$10,N332*$M$10)</f>
        <v>#DIV/0!</v>
      </c>
      <c r="N332" s="307" t="e">
        <f t="shared" ref="N332:N392" si="1250">ROUND(AVERAGEIF(O332:O334,"&gt;0"),0)</f>
        <v>#DIV/0!</v>
      </c>
      <c r="O332" s="151">
        <f t="shared" si="1244"/>
        <v>0</v>
      </c>
      <c r="P332" s="147"/>
      <c r="Q332" s="279"/>
      <c r="R332" s="307" t="e">
        <f t="shared" ref="R332" si="1251">IF(C332="No_existen",5*$R$10,S332*$R$10)</f>
        <v>#DIV/0!</v>
      </c>
      <c r="S332" s="307" t="e">
        <f t="shared" ref="S332" si="1252">ROUND(AVERAGEIF(T332:T334,"&gt;0"),0)</f>
        <v>#DIV/0!</v>
      </c>
      <c r="T332" s="151">
        <f t="shared" si="1245"/>
        <v>0</v>
      </c>
      <c r="U332" s="147"/>
      <c r="V332" s="147"/>
      <c r="W332" s="307" t="e">
        <f t="shared" ref="W332" si="1253">IF(C332="No_existen",5*$W$10,X332*$W$10)</f>
        <v>#DIV/0!</v>
      </c>
      <c r="X332" s="307" t="e">
        <f t="shared" ref="X332" si="1254">ROUND(AVERAGEIF(Y332:Y334,"&gt;0"),0)</f>
        <v>#DIV/0!</v>
      </c>
      <c r="Y332" s="151">
        <f t="shared" ref="Y332:Y395" si="1255">IF(Z332="Preventivo",1,IF(Z332="Detectivo",4, IF(C332="No_existen",5,0)))</f>
        <v>0</v>
      </c>
      <c r="Z332" s="147"/>
      <c r="AA332" s="307" t="e">
        <f t="shared" ref="AA332" si="1256">ROUND(AVERAGE(E332,I332,N332,S332,X332),0)</f>
        <v>#DIV/0!</v>
      </c>
      <c r="AB332" s="384" t="e">
        <f t="shared" ref="AB332" si="1257">IF(AA332&lt;1.5,"FUERTE",IF(AND(AA332&gt;=1.5,AA332&lt;2.5),"ACEPTABLE",IF(AA332&gt;=5,"INEXISTENTE","DÉBIL")))</f>
        <v>#DIV/0!</v>
      </c>
      <c r="AC332" s="306" t="e">
        <f>IF(#REF!=0,0,ROUND((#REF!*AA332),0))</f>
        <v>#REF!</v>
      </c>
      <c r="AD332" s="386" t="e">
        <f t="shared" ref="AD332" si="1258">IF(AC332&gt;=36,"GRAVE", IF(AC332&lt;=10, "LEVE", "MODERADO"))</f>
        <v>#REF!</v>
      </c>
      <c r="AE332" s="327"/>
      <c r="AF332" s="327"/>
      <c r="AG332" s="147"/>
      <c r="AH332" s="147"/>
      <c r="AI332" s="93"/>
      <c r="AJ332" s="94"/>
      <c r="AK332" s="95"/>
      <c r="AL332" s="95"/>
      <c r="AM332" s="95"/>
      <c r="AN332" s="95"/>
      <c r="AO332" s="95"/>
      <c r="AP332" s="95"/>
      <c r="AQ332" s="95"/>
    </row>
    <row r="333" spans="1:43" s="97" customFormat="1" hidden="1" x14ac:dyDescent="0.2">
      <c r="A333" s="325"/>
      <c r="B333" s="322"/>
      <c r="C333" s="92"/>
      <c r="D333" s="91">
        <f t="shared" si="1243"/>
        <v>0</v>
      </c>
      <c r="E333" s="307"/>
      <c r="F333" s="307"/>
      <c r="G333" s="147"/>
      <c r="H333" s="307"/>
      <c r="I333" s="307"/>
      <c r="J333" s="151" t="e">
        <f>IF(K333=$K$662,1,IF(K333=#REF!,2,IF(K333=$K$661,4,IF(C333="No_existen",5,0))))</f>
        <v>#REF!</v>
      </c>
      <c r="K333" s="147"/>
      <c r="L333" s="147"/>
      <c r="M333" s="307"/>
      <c r="N333" s="307"/>
      <c r="O333" s="151">
        <f t="shared" si="1244"/>
        <v>0</v>
      </c>
      <c r="P333" s="147"/>
      <c r="Q333" s="279"/>
      <c r="R333" s="307"/>
      <c r="S333" s="307"/>
      <c r="T333" s="151">
        <f t="shared" si="1245"/>
        <v>0</v>
      </c>
      <c r="U333" s="147"/>
      <c r="V333" s="147"/>
      <c r="W333" s="307"/>
      <c r="X333" s="307"/>
      <c r="Y333" s="151">
        <f t="shared" si="1255"/>
        <v>0</v>
      </c>
      <c r="Z333" s="147"/>
      <c r="AA333" s="307"/>
      <c r="AB333" s="384"/>
      <c r="AC333" s="306"/>
      <c r="AD333" s="386"/>
      <c r="AE333" s="327"/>
      <c r="AF333" s="327"/>
      <c r="AG333" s="147"/>
      <c r="AH333" s="147"/>
      <c r="AI333" s="93"/>
      <c r="AJ333" s="94"/>
      <c r="AK333" s="95"/>
      <c r="AL333" s="95"/>
      <c r="AM333" s="95"/>
      <c r="AN333" s="95"/>
      <c r="AO333" s="95"/>
      <c r="AP333" s="95"/>
      <c r="AQ333" s="95"/>
    </row>
    <row r="334" spans="1:43" s="97" customFormat="1" hidden="1" x14ac:dyDescent="0.2">
      <c r="A334" s="325"/>
      <c r="B334" s="324"/>
      <c r="C334" s="92"/>
      <c r="D334" s="91">
        <f t="shared" si="1243"/>
        <v>0</v>
      </c>
      <c r="E334" s="307"/>
      <c r="F334" s="307"/>
      <c r="G334" s="147"/>
      <c r="H334" s="307"/>
      <c r="I334" s="307"/>
      <c r="J334" s="151" t="e">
        <f>IF(K334=$K$662,1,IF(K334=#REF!,2,IF(K334=$K$661,4,IF(C334="No_existen",5,0))))</f>
        <v>#REF!</v>
      </c>
      <c r="K334" s="147"/>
      <c r="L334" s="147"/>
      <c r="M334" s="307"/>
      <c r="N334" s="307"/>
      <c r="O334" s="151">
        <f t="shared" si="1244"/>
        <v>0</v>
      </c>
      <c r="P334" s="147"/>
      <c r="Q334" s="279"/>
      <c r="R334" s="307"/>
      <c r="S334" s="307"/>
      <c r="T334" s="151">
        <f t="shared" si="1245"/>
        <v>0</v>
      </c>
      <c r="U334" s="147"/>
      <c r="V334" s="147"/>
      <c r="W334" s="307"/>
      <c r="X334" s="307"/>
      <c r="Y334" s="151">
        <f t="shared" si="1255"/>
        <v>0</v>
      </c>
      <c r="Z334" s="147"/>
      <c r="AA334" s="307"/>
      <c r="AB334" s="384"/>
      <c r="AC334" s="306"/>
      <c r="AD334" s="386"/>
      <c r="AE334" s="327"/>
      <c r="AF334" s="327"/>
      <c r="AG334" s="147"/>
      <c r="AH334" s="147"/>
      <c r="AI334" s="93"/>
      <c r="AJ334" s="94"/>
      <c r="AK334" s="95"/>
      <c r="AL334" s="95"/>
      <c r="AM334" s="95"/>
      <c r="AN334" s="95"/>
      <c r="AO334" s="95"/>
      <c r="AP334" s="95"/>
      <c r="AQ334" s="95"/>
    </row>
    <row r="335" spans="1:43" s="97" customFormat="1" hidden="1" x14ac:dyDescent="0.2">
      <c r="A335" s="325">
        <v>109</v>
      </c>
      <c r="B335" s="321" t="e">
        <f>IF(#REF!="ALTO",5,IF(#REF!="MEDIO-ALTO",4,IF(#REF!="MEDIO",3,IF(#REF!="MEDIO-BAJO",2,IF(#REF!="BAJO",1,0)))))</f>
        <v>#REF!</v>
      </c>
      <c r="C335" s="92"/>
      <c r="D335" s="91">
        <f t="shared" si="1243"/>
        <v>0</v>
      </c>
      <c r="E335" s="307" t="e">
        <f t="shared" ref="E335:E395" si="1259">ROUND(AVERAGEIF(D335:D337,"&gt;0"),0)</f>
        <v>#DIV/0!</v>
      </c>
      <c r="F335" s="307" t="e">
        <f t="shared" ref="F335:F395" si="1260">E335*0.6</f>
        <v>#DIV/0!</v>
      </c>
      <c r="G335" s="147"/>
      <c r="H335" s="307" t="e">
        <f t="shared" ref="H335" si="1261">IF(C335="No_existen",5*$H$10,I335*$H$10)</f>
        <v>#DIV/0!</v>
      </c>
      <c r="I335" s="307" t="e">
        <f t="shared" ref="I335" si="1262">ROUND(AVERAGEIF(J335:J337,"&gt;0"),0)</f>
        <v>#DIV/0!</v>
      </c>
      <c r="J335" s="151" t="e">
        <f>IF(K335=$K$662,1,IF(K335=#REF!,2,IF(K335=$K$661,4,IF(C335="No_existen",5,0))))</f>
        <v>#REF!</v>
      </c>
      <c r="K335" s="147"/>
      <c r="L335" s="147"/>
      <c r="M335" s="307" t="e">
        <f t="shared" ref="M335" si="1263">IF(C335="No_existen",5*$M$10,N335*$M$10)</f>
        <v>#DIV/0!</v>
      </c>
      <c r="N335" s="307" t="e">
        <f t="shared" ref="N335:N395" si="1264">ROUND(AVERAGEIF(O335:O337,"&gt;0"),0)</f>
        <v>#DIV/0!</v>
      </c>
      <c r="O335" s="151">
        <f t="shared" si="1244"/>
        <v>0</v>
      </c>
      <c r="P335" s="147"/>
      <c r="Q335" s="279"/>
      <c r="R335" s="307" t="e">
        <f t="shared" ref="R335" si="1265">IF(C335="No_existen",5*$R$10,S335*$R$10)</f>
        <v>#DIV/0!</v>
      </c>
      <c r="S335" s="307" t="e">
        <f t="shared" ref="S335" si="1266">ROUND(AVERAGEIF(T335:T337,"&gt;0"),0)</f>
        <v>#DIV/0!</v>
      </c>
      <c r="T335" s="151">
        <f t="shared" si="1245"/>
        <v>0</v>
      </c>
      <c r="U335" s="147"/>
      <c r="V335" s="147"/>
      <c r="W335" s="307" t="e">
        <f t="shared" ref="W335" si="1267">IF(C335="No_existen",5*$W$10,X335*$W$10)</f>
        <v>#DIV/0!</v>
      </c>
      <c r="X335" s="307" t="e">
        <f t="shared" ref="X335" si="1268">ROUND(AVERAGEIF(Y335:Y337,"&gt;0"),0)</f>
        <v>#DIV/0!</v>
      </c>
      <c r="Y335" s="151">
        <f t="shared" si="1255"/>
        <v>0</v>
      </c>
      <c r="Z335" s="147"/>
      <c r="AA335" s="307" t="e">
        <f t="shared" ref="AA335" si="1269">ROUND(AVERAGE(E335,I335,N335,S335,X335),0)</f>
        <v>#DIV/0!</v>
      </c>
      <c r="AB335" s="384" t="e">
        <f t="shared" ref="AB335" si="1270">IF(AA335&lt;1.5,"FUERTE",IF(AND(AA335&gt;=1.5,AA335&lt;2.5),"ACEPTABLE",IF(AA335&gt;=5,"INEXISTENTE","DÉBIL")))</f>
        <v>#DIV/0!</v>
      </c>
      <c r="AC335" s="306" t="e">
        <f>IF(#REF!=0,0,ROUND((#REF!*AA335),0))</f>
        <v>#REF!</v>
      </c>
      <c r="AD335" s="386" t="e">
        <f t="shared" ref="AD335" si="1271">IF(AC335&gt;=36,"GRAVE", IF(AC335&lt;=10, "LEVE", "MODERADO"))</f>
        <v>#REF!</v>
      </c>
      <c r="AE335" s="327"/>
      <c r="AF335" s="327"/>
      <c r="AG335" s="147"/>
      <c r="AH335" s="147"/>
      <c r="AI335" s="93"/>
      <c r="AJ335" s="94"/>
      <c r="AK335" s="95"/>
      <c r="AL335" s="95"/>
      <c r="AM335" s="95"/>
      <c r="AN335" s="95"/>
      <c r="AO335" s="95"/>
      <c r="AP335" s="95"/>
      <c r="AQ335" s="95"/>
    </row>
    <row r="336" spans="1:43" s="97" customFormat="1" hidden="1" x14ac:dyDescent="0.2">
      <c r="A336" s="325"/>
      <c r="B336" s="322"/>
      <c r="C336" s="92"/>
      <c r="D336" s="91">
        <f t="shared" si="1243"/>
        <v>0</v>
      </c>
      <c r="E336" s="307"/>
      <c r="F336" s="307"/>
      <c r="G336" s="147"/>
      <c r="H336" s="307"/>
      <c r="I336" s="307"/>
      <c r="J336" s="151" t="e">
        <f>IF(K336=$K$662,1,IF(K336=#REF!,2,IF(K336=$K$661,4,IF(C336="No_existen",5,0))))</f>
        <v>#REF!</v>
      </c>
      <c r="K336" s="147"/>
      <c r="L336" s="147"/>
      <c r="M336" s="307"/>
      <c r="N336" s="307"/>
      <c r="O336" s="151">
        <f t="shared" si="1244"/>
        <v>0</v>
      </c>
      <c r="P336" s="147"/>
      <c r="Q336" s="279"/>
      <c r="R336" s="307"/>
      <c r="S336" s="307"/>
      <c r="T336" s="151">
        <f t="shared" si="1245"/>
        <v>0</v>
      </c>
      <c r="U336" s="147"/>
      <c r="V336" s="147"/>
      <c r="W336" s="307"/>
      <c r="X336" s="307"/>
      <c r="Y336" s="151">
        <f t="shared" si="1255"/>
        <v>0</v>
      </c>
      <c r="Z336" s="147"/>
      <c r="AA336" s="307"/>
      <c r="AB336" s="384"/>
      <c r="AC336" s="306"/>
      <c r="AD336" s="386"/>
      <c r="AE336" s="327"/>
      <c r="AF336" s="327"/>
      <c r="AG336" s="147"/>
      <c r="AH336" s="147"/>
      <c r="AI336" s="93"/>
      <c r="AJ336" s="94"/>
      <c r="AK336" s="95"/>
      <c r="AL336" s="95"/>
      <c r="AM336" s="95"/>
      <c r="AN336" s="95"/>
      <c r="AO336" s="95"/>
      <c r="AP336" s="95"/>
      <c r="AQ336" s="95"/>
    </row>
    <row r="337" spans="1:43" s="97" customFormat="1" hidden="1" x14ac:dyDescent="0.2">
      <c r="A337" s="325"/>
      <c r="B337" s="324"/>
      <c r="C337" s="92"/>
      <c r="D337" s="91">
        <f t="shared" si="1243"/>
        <v>0</v>
      </c>
      <c r="E337" s="307"/>
      <c r="F337" s="307"/>
      <c r="G337" s="147"/>
      <c r="H337" s="307"/>
      <c r="I337" s="307"/>
      <c r="J337" s="151" t="e">
        <f>IF(K337=$K$662,1,IF(K337=#REF!,2,IF(K337=$K$661,4,IF(C337="No_existen",5,0))))</f>
        <v>#REF!</v>
      </c>
      <c r="K337" s="147"/>
      <c r="L337" s="147"/>
      <c r="M337" s="307"/>
      <c r="N337" s="307"/>
      <c r="O337" s="151">
        <f t="shared" si="1244"/>
        <v>0</v>
      </c>
      <c r="P337" s="147"/>
      <c r="Q337" s="279"/>
      <c r="R337" s="307"/>
      <c r="S337" s="307"/>
      <c r="T337" s="151">
        <f t="shared" si="1245"/>
        <v>0</v>
      </c>
      <c r="U337" s="147"/>
      <c r="V337" s="147"/>
      <c r="W337" s="307"/>
      <c r="X337" s="307"/>
      <c r="Y337" s="151">
        <f t="shared" si="1255"/>
        <v>0</v>
      </c>
      <c r="Z337" s="147"/>
      <c r="AA337" s="307"/>
      <c r="AB337" s="384"/>
      <c r="AC337" s="306"/>
      <c r="AD337" s="386"/>
      <c r="AE337" s="327"/>
      <c r="AF337" s="327"/>
      <c r="AG337" s="147"/>
      <c r="AH337" s="147"/>
      <c r="AI337" s="93"/>
      <c r="AJ337" s="94"/>
      <c r="AK337" s="95"/>
      <c r="AL337" s="95"/>
      <c r="AM337" s="95"/>
      <c r="AN337" s="95"/>
      <c r="AO337" s="95"/>
      <c r="AP337" s="95"/>
      <c r="AQ337" s="95"/>
    </row>
    <row r="338" spans="1:43" s="97" customFormat="1" hidden="1" x14ac:dyDescent="0.2">
      <c r="A338" s="325">
        <v>110</v>
      </c>
      <c r="B338" s="321" t="e">
        <f>IF(#REF!="ALTO",5,IF(#REF!="MEDIO-ALTO",4,IF(#REF!="MEDIO",3,IF(#REF!="MEDIO-BAJO",2,IF(#REF!="BAJO",1,0)))))</f>
        <v>#REF!</v>
      </c>
      <c r="C338" s="92"/>
      <c r="D338" s="91">
        <f t="shared" si="1243"/>
        <v>0</v>
      </c>
      <c r="E338" s="307" t="e">
        <f t="shared" ref="E338:E398" si="1272">ROUND(AVERAGEIF(D338:D340,"&gt;0"),0)</f>
        <v>#DIV/0!</v>
      </c>
      <c r="F338" s="307" t="e">
        <f t="shared" ref="F338:F398" si="1273">E338*0.6</f>
        <v>#DIV/0!</v>
      </c>
      <c r="G338" s="147"/>
      <c r="H338" s="307" t="e">
        <f t="shared" ref="H338" si="1274">IF(C338="No_existen",5*$H$10,I338*$H$10)</f>
        <v>#DIV/0!</v>
      </c>
      <c r="I338" s="307" t="e">
        <f t="shared" ref="I338:I374" si="1275">ROUND(AVERAGEIF(J338:J340,"&gt;0"),0)</f>
        <v>#DIV/0!</v>
      </c>
      <c r="J338" s="151" t="e">
        <f>IF(K338=$K$662,1,IF(K338=#REF!,2,IF(K338=$K$661,4,IF(C338="No_existen",5,0))))</f>
        <v>#REF!</v>
      </c>
      <c r="K338" s="147"/>
      <c r="L338" s="147"/>
      <c r="M338" s="307" t="e">
        <f t="shared" ref="M338" si="1276">IF(C338="No_existen",5*$M$10,N338*$M$10)</f>
        <v>#DIV/0!</v>
      </c>
      <c r="N338" s="307" t="e">
        <f t="shared" ref="N338:N398" si="1277">ROUND(AVERAGEIF(O338:O340,"&gt;0"),0)</f>
        <v>#DIV/0!</v>
      </c>
      <c r="O338" s="151">
        <f t="shared" si="1244"/>
        <v>0</v>
      </c>
      <c r="P338" s="147"/>
      <c r="Q338" s="279"/>
      <c r="R338" s="307" t="e">
        <f t="shared" ref="R338" si="1278">IF(C338="No_existen",5*$R$10,S338*$R$10)</f>
        <v>#DIV/0!</v>
      </c>
      <c r="S338" s="307" t="e">
        <f t="shared" ref="S338" si="1279">ROUND(AVERAGEIF(T338:T340,"&gt;0"),0)</f>
        <v>#DIV/0!</v>
      </c>
      <c r="T338" s="151">
        <f t="shared" si="1245"/>
        <v>0</v>
      </c>
      <c r="U338" s="147"/>
      <c r="V338" s="147"/>
      <c r="W338" s="307" t="e">
        <f t="shared" ref="W338" si="1280">IF(C338="No_existen",5*$W$10,X338*$W$10)</f>
        <v>#DIV/0!</v>
      </c>
      <c r="X338" s="307" t="e">
        <f t="shared" ref="X338" si="1281">ROUND(AVERAGEIF(Y338:Y340,"&gt;0"),0)</f>
        <v>#DIV/0!</v>
      </c>
      <c r="Y338" s="151">
        <f t="shared" si="1255"/>
        <v>0</v>
      </c>
      <c r="Z338" s="147"/>
      <c r="AA338" s="307" t="e">
        <f t="shared" ref="AA338" si="1282">ROUND(AVERAGE(E338,I338,N338,S338,X338),0)</f>
        <v>#DIV/0!</v>
      </c>
      <c r="AB338" s="384" t="e">
        <f t="shared" ref="AB338" si="1283">IF(AA338&lt;1.5,"FUERTE",IF(AND(AA338&gt;=1.5,AA338&lt;2.5),"ACEPTABLE",IF(AA338&gt;=5,"INEXISTENTE","DÉBIL")))</f>
        <v>#DIV/0!</v>
      </c>
      <c r="AC338" s="306" t="e">
        <f>IF(#REF!=0,0,ROUND((#REF!*AA338),0))</f>
        <v>#REF!</v>
      </c>
      <c r="AD338" s="386" t="e">
        <f t="shared" ref="AD338" si="1284">IF(AC338&gt;=36,"GRAVE", IF(AC338&lt;=10, "LEVE", "MODERADO"))</f>
        <v>#REF!</v>
      </c>
      <c r="AE338" s="327"/>
      <c r="AF338" s="327"/>
      <c r="AG338" s="147"/>
      <c r="AH338" s="147"/>
      <c r="AI338" s="93"/>
      <c r="AJ338" s="94"/>
      <c r="AK338" s="95"/>
      <c r="AL338" s="95"/>
      <c r="AM338" s="95"/>
      <c r="AN338" s="95"/>
      <c r="AO338" s="95"/>
      <c r="AP338" s="95"/>
      <c r="AQ338" s="95"/>
    </row>
    <row r="339" spans="1:43" s="97" customFormat="1" hidden="1" x14ac:dyDescent="0.2">
      <c r="A339" s="325"/>
      <c r="B339" s="322"/>
      <c r="C339" s="92"/>
      <c r="D339" s="91">
        <f t="shared" si="1243"/>
        <v>0</v>
      </c>
      <c r="E339" s="307"/>
      <c r="F339" s="307"/>
      <c r="G339" s="147"/>
      <c r="H339" s="307"/>
      <c r="I339" s="307"/>
      <c r="J339" s="151" t="e">
        <f>IF(K339=$K$662,1,IF(K339=#REF!,2,IF(K339=$K$661,4,IF(C339="No_existen",5,0))))</f>
        <v>#REF!</v>
      </c>
      <c r="K339" s="147"/>
      <c r="L339" s="147"/>
      <c r="M339" s="307"/>
      <c r="N339" s="307"/>
      <c r="O339" s="151">
        <f t="shared" si="1244"/>
        <v>0</v>
      </c>
      <c r="P339" s="147"/>
      <c r="Q339" s="279"/>
      <c r="R339" s="307"/>
      <c r="S339" s="307"/>
      <c r="T339" s="151">
        <f t="shared" si="1245"/>
        <v>0</v>
      </c>
      <c r="U339" s="147"/>
      <c r="V339" s="147"/>
      <c r="W339" s="307"/>
      <c r="X339" s="307"/>
      <c r="Y339" s="151">
        <f t="shared" si="1255"/>
        <v>0</v>
      </c>
      <c r="Z339" s="147"/>
      <c r="AA339" s="307"/>
      <c r="AB339" s="384"/>
      <c r="AC339" s="306"/>
      <c r="AD339" s="386"/>
      <c r="AE339" s="327"/>
      <c r="AF339" s="327"/>
      <c r="AG339" s="147"/>
      <c r="AH339" s="147"/>
      <c r="AI339" s="93"/>
      <c r="AJ339" s="94"/>
      <c r="AK339" s="95"/>
      <c r="AL339" s="95"/>
      <c r="AM339" s="95"/>
      <c r="AN339" s="95"/>
      <c r="AO339" s="95"/>
      <c r="AP339" s="95"/>
      <c r="AQ339" s="95"/>
    </row>
    <row r="340" spans="1:43" s="97" customFormat="1" hidden="1" x14ac:dyDescent="0.2">
      <c r="A340" s="325"/>
      <c r="B340" s="324"/>
      <c r="C340" s="92"/>
      <c r="D340" s="91">
        <f t="shared" si="1243"/>
        <v>0</v>
      </c>
      <c r="E340" s="307"/>
      <c r="F340" s="307"/>
      <c r="G340" s="147"/>
      <c r="H340" s="307"/>
      <c r="I340" s="307"/>
      <c r="J340" s="151" t="e">
        <f>IF(K340=$K$662,1,IF(K340=#REF!,2,IF(K340=$K$661,4,IF(C340="No_existen",5,0))))</f>
        <v>#REF!</v>
      </c>
      <c r="K340" s="147"/>
      <c r="L340" s="147"/>
      <c r="M340" s="307"/>
      <c r="N340" s="307"/>
      <c r="O340" s="151">
        <f t="shared" si="1244"/>
        <v>0</v>
      </c>
      <c r="P340" s="147"/>
      <c r="Q340" s="279"/>
      <c r="R340" s="307"/>
      <c r="S340" s="307"/>
      <c r="T340" s="151">
        <f t="shared" si="1245"/>
        <v>0</v>
      </c>
      <c r="U340" s="147"/>
      <c r="V340" s="147"/>
      <c r="W340" s="307"/>
      <c r="X340" s="307"/>
      <c r="Y340" s="151">
        <f t="shared" si="1255"/>
        <v>0</v>
      </c>
      <c r="Z340" s="147"/>
      <c r="AA340" s="307"/>
      <c r="AB340" s="384"/>
      <c r="AC340" s="306"/>
      <c r="AD340" s="386"/>
      <c r="AE340" s="327"/>
      <c r="AF340" s="327"/>
      <c r="AG340" s="147"/>
      <c r="AH340" s="147"/>
      <c r="AI340" s="93"/>
      <c r="AJ340" s="94"/>
      <c r="AK340" s="95"/>
      <c r="AL340" s="95"/>
      <c r="AM340" s="95"/>
      <c r="AN340" s="95"/>
      <c r="AO340" s="95"/>
      <c r="AP340" s="95"/>
      <c r="AQ340" s="95"/>
    </row>
    <row r="341" spans="1:43" s="97" customFormat="1" hidden="1" x14ac:dyDescent="0.2">
      <c r="A341" s="325">
        <v>111</v>
      </c>
      <c r="B341" s="321" t="e">
        <f>IF(#REF!="ALTO",5,IF(#REF!="MEDIO-ALTO",4,IF(#REF!="MEDIO",3,IF(#REF!="MEDIO-BAJO",2,IF(#REF!="BAJO",1,0)))))</f>
        <v>#REF!</v>
      </c>
      <c r="C341" s="92"/>
      <c r="D341" s="91">
        <f t="shared" si="1243"/>
        <v>0</v>
      </c>
      <c r="E341" s="307" t="e">
        <f t="shared" ref="E341:E401" si="1285">ROUND(AVERAGEIF(D341:D343,"&gt;0"),0)</f>
        <v>#DIV/0!</v>
      </c>
      <c r="F341" s="307" t="e">
        <f t="shared" ref="F341:F401" si="1286">E341*0.6</f>
        <v>#DIV/0!</v>
      </c>
      <c r="G341" s="147"/>
      <c r="H341" s="307" t="e">
        <f t="shared" ref="H341" si="1287">IF(C341="No_existen",5*$H$10,I341*$H$10)</f>
        <v>#DIV/0!</v>
      </c>
      <c r="I341" s="307" t="e">
        <f t="shared" ref="I341:I377" si="1288">ROUND(AVERAGEIF(J341:J343,"&gt;0"),0)</f>
        <v>#DIV/0!</v>
      </c>
      <c r="J341" s="151" t="e">
        <f>IF(K341=$K$662,1,IF(K341=#REF!,2,IF(K341=$K$661,4,IF(C341="No_existen",5,0))))</f>
        <v>#REF!</v>
      </c>
      <c r="K341" s="147"/>
      <c r="L341" s="147"/>
      <c r="M341" s="307" t="e">
        <f t="shared" ref="M341" si="1289">IF(C341="No_existen",5*$M$10,N341*$M$10)</f>
        <v>#DIV/0!</v>
      </c>
      <c r="N341" s="307" t="e">
        <f t="shared" ref="N341:N401" si="1290">ROUND(AVERAGEIF(O341:O343,"&gt;0"),0)</f>
        <v>#DIV/0!</v>
      </c>
      <c r="O341" s="151">
        <f t="shared" si="1244"/>
        <v>0</v>
      </c>
      <c r="P341" s="147"/>
      <c r="Q341" s="279"/>
      <c r="R341" s="307" t="e">
        <f t="shared" ref="R341" si="1291">IF(C341="No_existen",5*$R$10,S341*$R$10)</f>
        <v>#DIV/0!</v>
      </c>
      <c r="S341" s="307" t="e">
        <f t="shared" ref="S341" si="1292">ROUND(AVERAGEIF(T341:T343,"&gt;0"),0)</f>
        <v>#DIV/0!</v>
      </c>
      <c r="T341" s="151">
        <f t="shared" si="1245"/>
        <v>0</v>
      </c>
      <c r="U341" s="147"/>
      <c r="V341" s="147"/>
      <c r="W341" s="307" t="e">
        <f t="shared" ref="W341" si="1293">IF(C341="No_existen",5*$W$10,X341*$W$10)</f>
        <v>#DIV/0!</v>
      </c>
      <c r="X341" s="307" t="e">
        <f t="shared" ref="X341" si="1294">ROUND(AVERAGEIF(Y341:Y343,"&gt;0"),0)</f>
        <v>#DIV/0!</v>
      </c>
      <c r="Y341" s="151">
        <f t="shared" si="1255"/>
        <v>0</v>
      </c>
      <c r="Z341" s="147"/>
      <c r="AA341" s="307" t="e">
        <f t="shared" ref="AA341" si="1295">ROUND(AVERAGE(E341,I341,N341,S341,X341),0)</f>
        <v>#DIV/0!</v>
      </c>
      <c r="AB341" s="384" t="e">
        <f t="shared" ref="AB341" si="1296">IF(AA341&lt;1.5,"FUERTE",IF(AND(AA341&gt;=1.5,AA341&lt;2.5),"ACEPTABLE",IF(AA341&gt;=5,"INEXISTENTE","DÉBIL")))</f>
        <v>#DIV/0!</v>
      </c>
      <c r="AC341" s="306" t="e">
        <f>IF(#REF!=0,0,ROUND((#REF!*AA341),0))</f>
        <v>#REF!</v>
      </c>
      <c r="AD341" s="386" t="e">
        <f t="shared" ref="AD341" si="1297">IF(AC341&gt;=36,"GRAVE", IF(AC341&lt;=10, "LEVE", "MODERADO"))</f>
        <v>#REF!</v>
      </c>
      <c r="AE341" s="327"/>
      <c r="AF341" s="327"/>
      <c r="AG341" s="147"/>
      <c r="AH341" s="147"/>
      <c r="AI341" s="93"/>
      <c r="AJ341" s="94"/>
      <c r="AK341" s="95"/>
      <c r="AL341" s="95"/>
      <c r="AM341" s="95"/>
      <c r="AN341" s="95"/>
      <c r="AO341" s="95"/>
      <c r="AP341" s="95"/>
      <c r="AQ341" s="95"/>
    </row>
    <row r="342" spans="1:43" s="97" customFormat="1" hidden="1" x14ac:dyDescent="0.2">
      <c r="A342" s="325"/>
      <c r="B342" s="322"/>
      <c r="C342" s="92"/>
      <c r="D342" s="91">
        <f t="shared" si="1243"/>
        <v>0</v>
      </c>
      <c r="E342" s="307"/>
      <c r="F342" s="307"/>
      <c r="G342" s="147"/>
      <c r="H342" s="307"/>
      <c r="I342" s="307"/>
      <c r="J342" s="151" t="e">
        <f>IF(K342=$K$662,1,IF(K342=#REF!,2,IF(K342=$K$661,4,IF(C342="No_existen",5,0))))</f>
        <v>#REF!</v>
      </c>
      <c r="K342" s="147"/>
      <c r="L342" s="147"/>
      <c r="M342" s="307"/>
      <c r="N342" s="307"/>
      <c r="O342" s="151">
        <f t="shared" si="1244"/>
        <v>0</v>
      </c>
      <c r="P342" s="147"/>
      <c r="Q342" s="279"/>
      <c r="R342" s="307"/>
      <c r="S342" s="307"/>
      <c r="T342" s="151">
        <f t="shared" si="1245"/>
        <v>0</v>
      </c>
      <c r="U342" s="147"/>
      <c r="V342" s="147"/>
      <c r="W342" s="307"/>
      <c r="X342" s="307"/>
      <c r="Y342" s="151">
        <f t="shared" si="1255"/>
        <v>0</v>
      </c>
      <c r="Z342" s="147"/>
      <c r="AA342" s="307"/>
      <c r="AB342" s="384"/>
      <c r="AC342" s="306"/>
      <c r="AD342" s="386"/>
      <c r="AE342" s="327"/>
      <c r="AF342" s="327"/>
      <c r="AG342" s="147"/>
      <c r="AH342" s="147"/>
      <c r="AI342" s="93"/>
      <c r="AJ342" s="94"/>
      <c r="AK342" s="95"/>
      <c r="AL342" s="95"/>
      <c r="AM342" s="95"/>
      <c r="AN342" s="95"/>
      <c r="AO342" s="95"/>
      <c r="AP342" s="95"/>
      <c r="AQ342" s="95"/>
    </row>
    <row r="343" spans="1:43" s="97" customFormat="1" hidden="1" x14ac:dyDescent="0.2">
      <c r="A343" s="325"/>
      <c r="B343" s="324"/>
      <c r="C343" s="92"/>
      <c r="D343" s="91">
        <f t="shared" si="1243"/>
        <v>0</v>
      </c>
      <c r="E343" s="307"/>
      <c r="F343" s="307"/>
      <c r="G343" s="147"/>
      <c r="H343" s="307"/>
      <c r="I343" s="307"/>
      <c r="J343" s="151" t="e">
        <f>IF(K343=$K$662,1,IF(K343=#REF!,2,IF(K343=$K$661,4,IF(C343="No_existen",5,0))))</f>
        <v>#REF!</v>
      </c>
      <c r="K343" s="147"/>
      <c r="L343" s="147"/>
      <c r="M343" s="307"/>
      <c r="N343" s="307"/>
      <c r="O343" s="151">
        <f t="shared" si="1244"/>
        <v>0</v>
      </c>
      <c r="P343" s="147"/>
      <c r="Q343" s="279"/>
      <c r="R343" s="307"/>
      <c r="S343" s="307"/>
      <c r="T343" s="151">
        <f t="shared" si="1245"/>
        <v>0</v>
      </c>
      <c r="U343" s="147"/>
      <c r="V343" s="147"/>
      <c r="W343" s="307"/>
      <c r="X343" s="307"/>
      <c r="Y343" s="151">
        <f t="shared" si="1255"/>
        <v>0</v>
      </c>
      <c r="Z343" s="147"/>
      <c r="AA343" s="307"/>
      <c r="AB343" s="384"/>
      <c r="AC343" s="306"/>
      <c r="AD343" s="386"/>
      <c r="AE343" s="327"/>
      <c r="AF343" s="327"/>
      <c r="AG343" s="147"/>
      <c r="AH343" s="147"/>
      <c r="AI343" s="93"/>
      <c r="AJ343" s="94"/>
      <c r="AK343" s="95"/>
      <c r="AL343" s="95"/>
      <c r="AM343" s="95"/>
      <c r="AN343" s="95"/>
      <c r="AO343" s="95"/>
      <c r="AP343" s="95"/>
      <c r="AQ343" s="95"/>
    </row>
    <row r="344" spans="1:43" s="97" customFormat="1" hidden="1" x14ac:dyDescent="0.2">
      <c r="A344" s="325">
        <v>112</v>
      </c>
      <c r="B344" s="321" t="e">
        <f>IF(#REF!="ALTO",5,IF(#REF!="MEDIO-ALTO",4,IF(#REF!="MEDIO",3,IF(#REF!="MEDIO-BAJO",2,IF(#REF!="BAJO",1,0)))))</f>
        <v>#REF!</v>
      </c>
      <c r="C344" s="92"/>
      <c r="D344" s="91">
        <f t="shared" si="1243"/>
        <v>0</v>
      </c>
      <c r="E344" s="307" t="e">
        <f t="shared" ref="E344:E404" si="1298">ROUND(AVERAGEIF(D344:D346,"&gt;0"),0)</f>
        <v>#DIV/0!</v>
      </c>
      <c r="F344" s="307" t="e">
        <f t="shared" ref="F344:F404" si="1299">E344*0.6</f>
        <v>#DIV/0!</v>
      </c>
      <c r="G344" s="147"/>
      <c r="H344" s="307" t="e">
        <f t="shared" ref="H344" si="1300">IF(C344="No_existen",5*$H$10,I344*$H$10)</f>
        <v>#DIV/0!</v>
      </c>
      <c r="I344" s="307" t="e">
        <f t="shared" ref="I344:I380" si="1301">ROUND(AVERAGEIF(J344:J346,"&gt;0"),0)</f>
        <v>#DIV/0!</v>
      </c>
      <c r="J344" s="151" t="e">
        <f>IF(K344=$K$662,1,IF(K344=#REF!,2,IF(K344=$K$661,4,IF(C344="No_existen",5,0))))</f>
        <v>#REF!</v>
      </c>
      <c r="K344" s="147"/>
      <c r="L344" s="147"/>
      <c r="M344" s="307" t="e">
        <f t="shared" ref="M344" si="1302">IF(C344="No_existen",5*$M$10,N344*$M$10)</f>
        <v>#DIV/0!</v>
      </c>
      <c r="N344" s="307" t="e">
        <f t="shared" ref="N344:N404" si="1303">ROUND(AVERAGEIF(O344:O346,"&gt;0"),0)</f>
        <v>#DIV/0!</v>
      </c>
      <c r="O344" s="151">
        <f t="shared" si="1244"/>
        <v>0</v>
      </c>
      <c r="P344" s="147"/>
      <c r="Q344" s="279"/>
      <c r="R344" s="307" t="e">
        <f t="shared" ref="R344" si="1304">IF(C344="No_existen",5*$R$10,S344*$R$10)</f>
        <v>#DIV/0!</v>
      </c>
      <c r="S344" s="307" t="e">
        <f t="shared" ref="S344" si="1305">ROUND(AVERAGEIF(T344:T346,"&gt;0"),0)</f>
        <v>#DIV/0!</v>
      </c>
      <c r="T344" s="151">
        <f t="shared" si="1245"/>
        <v>0</v>
      </c>
      <c r="U344" s="147"/>
      <c r="V344" s="147"/>
      <c r="W344" s="307" t="e">
        <f t="shared" ref="W344" si="1306">IF(C344="No_existen",5*$W$10,X344*$W$10)</f>
        <v>#DIV/0!</v>
      </c>
      <c r="X344" s="307" t="e">
        <f t="shared" ref="X344" si="1307">ROUND(AVERAGEIF(Y344:Y346,"&gt;0"),0)</f>
        <v>#DIV/0!</v>
      </c>
      <c r="Y344" s="151">
        <f t="shared" si="1255"/>
        <v>0</v>
      </c>
      <c r="Z344" s="147"/>
      <c r="AA344" s="307" t="e">
        <f t="shared" ref="AA344" si="1308">ROUND(AVERAGE(E344,I344,N344,S344,X344),0)</f>
        <v>#DIV/0!</v>
      </c>
      <c r="AB344" s="384" t="e">
        <f t="shared" ref="AB344" si="1309">IF(AA344&lt;1.5,"FUERTE",IF(AND(AA344&gt;=1.5,AA344&lt;2.5),"ACEPTABLE",IF(AA344&gt;=5,"INEXISTENTE","DÉBIL")))</f>
        <v>#DIV/0!</v>
      </c>
      <c r="AC344" s="306" t="e">
        <f>IF(#REF!=0,0,ROUND((#REF!*AA344),0))</f>
        <v>#REF!</v>
      </c>
      <c r="AD344" s="386" t="e">
        <f t="shared" ref="AD344" si="1310">IF(AC344&gt;=36,"GRAVE", IF(AC344&lt;=10, "LEVE", "MODERADO"))</f>
        <v>#REF!</v>
      </c>
      <c r="AE344" s="327"/>
      <c r="AF344" s="327"/>
      <c r="AG344" s="147"/>
      <c r="AH344" s="147"/>
      <c r="AI344" s="93"/>
      <c r="AJ344" s="94"/>
      <c r="AK344" s="95"/>
      <c r="AL344" s="95"/>
      <c r="AM344" s="95"/>
      <c r="AN344" s="95"/>
      <c r="AO344" s="95"/>
      <c r="AP344" s="95"/>
      <c r="AQ344" s="95"/>
    </row>
    <row r="345" spans="1:43" s="97" customFormat="1" hidden="1" x14ac:dyDescent="0.2">
      <c r="A345" s="325"/>
      <c r="B345" s="322"/>
      <c r="C345" s="92"/>
      <c r="D345" s="91">
        <f t="shared" si="1243"/>
        <v>0</v>
      </c>
      <c r="E345" s="307"/>
      <c r="F345" s="307"/>
      <c r="G345" s="147"/>
      <c r="H345" s="307"/>
      <c r="I345" s="307"/>
      <c r="J345" s="151" t="e">
        <f>IF(K345=$K$662,1,IF(K345=#REF!,2,IF(K345=$K$661,4,IF(C345="No_existen",5,0))))</f>
        <v>#REF!</v>
      </c>
      <c r="K345" s="147"/>
      <c r="L345" s="147"/>
      <c r="M345" s="307"/>
      <c r="N345" s="307"/>
      <c r="O345" s="151">
        <f t="shared" si="1244"/>
        <v>0</v>
      </c>
      <c r="P345" s="147"/>
      <c r="Q345" s="279"/>
      <c r="R345" s="307"/>
      <c r="S345" s="307"/>
      <c r="T345" s="151">
        <f t="shared" si="1245"/>
        <v>0</v>
      </c>
      <c r="U345" s="147"/>
      <c r="V345" s="147"/>
      <c r="W345" s="307"/>
      <c r="X345" s="307"/>
      <c r="Y345" s="151">
        <f t="shared" si="1255"/>
        <v>0</v>
      </c>
      <c r="Z345" s="147"/>
      <c r="AA345" s="307"/>
      <c r="AB345" s="384"/>
      <c r="AC345" s="306"/>
      <c r="AD345" s="386"/>
      <c r="AE345" s="327"/>
      <c r="AF345" s="327"/>
      <c r="AG345" s="147"/>
      <c r="AH345" s="147"/>
      <c r="AI345" s="93"/>
      <c r="AJ345" s="94"/>
      <c r="AK345" s="95"/>
      <c r="AL345" s="95"/>
      <c r="AM345" s="95"/>
      <c r="AN345" s="95"/>
      <c r="AO345" s="95"/>
      <c r="AP345" s="95"/>
      <c r="AQ345" s="95"/>
    </row>
    <row r="346" spans="1:43" s="97" customFormat="1" hidden="1" x14ac:dyDescent="0.2">
      <c r="A346" s="325"/>
      <c r="B346" s="324"/>
      <c r="C346" s="92"/>
      <c r="D346" s="91">
        <f t="shared" si="1243"/>
        <v>0</v>
      </c>
      <c r="E346" s="307"/>
      <c r="F346" s="307"/>
      <c r="G346" s="147"/>
      <c r="H346" s="307"/>
      <c r="I346" s="307"/>
      <c r="J346" s="151" t="e">
        <f>IF(K346=$K$662,1,IF(K346=#REF!,2,IF(K346=$K$661,4,IF(C346="No_existen",5,0))))</f>
        <v>#REF!</v>
      </c>
      <c r="K346" s="147"/>
      <c r="L346" s="147"/>
      <c r="M346" s="307"/>
      <c r="N346" s="307"/>
      <c r="O346" s="151">
        <f t="shared" si="1244"/>
        <v>0</v>
      </c>
      <c r="P346" s="147"/>
      <c r="Q346" s="279"/>
      <c r="R346" s="307"/>
      <c r="S346" s="307"/>
      <c r="T346" s="151">
        <f t="shared" si="1245"/>
        <v>0</v>
      </c>
      <c r="U346" s="147"/>
      <c r="V346" s="147"/>
      <c r="W346" s="307"/>
      <c r="X346" s="307"/>
      <c r="Y346" s="151">
        <f t="shared" si="1255"/>
        <v>0</v>
      </c>
      <c r="Z346" s="147"/>
      <c r="AA346" s="307"/>
      <c r="AB346" s="384"/>
      <c r="AC346" s="306"/>
      <c r="AD346" s="386"/>
      <c r="AE346" s="327"/>
      <c r="AF346" s="327"/>
      <c r="AG346" s="147"/>
      <c r="AH346" s="147"/>
      <c r="AI346" s="93"/>
      <c r="AJ346" s="94"/>
      <c r="AK346" s="95"/>
      <c r="AL346" s="95"/>
      <c r="AM346" s="95"/>
      <c r="AN346" s="95"/>
      <c r="AO346" s="95"/>
      <c r="AP346" s="95"/>
      <c r="AQ346" s="95"/>
    </row>
    <row r="347" spans="1:43" s="97" customFormat="1" hidden="1" x14ac:dyDescent="0.2">
      <c r="A347" s="325">
        <v>113</v>
      </c>
      <c r="B347" s="321" t="e">
        <f>IF(#REF!="ALTO",5,IF(#REF!="MEDIO-ALTO",4,IF(#REF!="MEDIO",3,IF(#REF!="MEDIO-BAJO",2,IF(#REF!="BAJO",1,0)))))</f>
        <v>#REF!</v>
      </c>
      <c r="C347" s="92"/>
      <c r="D347" s="91">
        <f t="shared" si="1243"/>
        <v>0</v>
      </c>
      <c r="E347" s="307" t="e">
        <f t="shared" ref="E347:E407" si="1311">ROUND(AVERAGEIF(D347:D349,"&gt;0"),0)</f>
        <v>#DIV/0!</v>
      </c>
      <c r="F347" s="307" t="e">
        <f t="shared" ref="F347:F407" si="1312">E347*0.6</f>
        <v>#DIV/0!</v>
      </c>
      <c r="G347" s="147"/>
      <c r="H347" s="307" t="e">
        <f t="shared" ref="H347" si="1313">IF(C347="No_existen",5*$H$10,I347*$H$10)</f>
        <v>#DIV/0!</v>
      </c>
      <c r="I347" s="307" t="e">
        <f t="shared" ref="I347:I383" si="1314">ROUND(AVERAGEIF(J347:J349,"&gt;0"),0)</f>
        <v>#DIV/0!</v>
      </c>
      <c r="J347" s="151" t="e">
        <f>IF(K347=$K$662,1,IF(K347=#REF!,2,IF(K347=$K$661,4,IF(C347="No_existen",5,0))))</f>
        <v>#REF!</v>
      </c>
      <c r="K347" s="147"/>
      <c r="L347" s="147"/>
      <c r="M347" s="307" t="e">
        <f t="shared" ref="M347" si="1315">IF(C347="No_existen",5*$M$10,N347*$M$10)</f>
        <v>#DIV/0!</v>
      </c>
      <c r="N347" s="307" t="e">
        <f t="shared" ref="N347:N407" si="1316">ROUND(AVERAGEIF(O347:O349,"&gt;0"),0)</f>
        <v>#DIV/0!</v>
      </c>
      <c r="O347" s="151">
        <f t="shared" si="1244"/>
        <v>0</v>
      </c>
      <c r="P347" s="147"/>
      <c r="Q347" s="279"/>
      <c r="R347" s="307" t="e">
        <f t="shared" ref="R347" si="1317">IF(C347="No_existen",5*$R$10,S347*$R$10)</f>
        <v>#DIV/0!</v>
      </c>
      <c r="S347" s="307" t="e">
        <f t="shared" ref="S347" si="1318">ROUND(AVERAGEIF(T347:T349,"&gt;0"),0)</f>
        <v>#DIV/0!</v>
      </c>
      <c r="T347" s="151">
        <f t="shared" si="1245"/>
        <v>0</v>
      </c>
      <c r="U347" s="147"/>
      <c r="V347" s="147"/>
      <c r="W347" s="307" t="e">
        <f t="shared" ref="W347" si="1319">IF(C347="No_existen",5*$W$10,X347*$W$10)</f>
        <v>#DIV/0!</v>
      </c>
      <c r="X347" s="307" t="e">
        <f t="shared" ref="X347" si="1320">ROUND(AVERAGEIF(Y347:Y349,"&gt;0"),0)</f>
        <v>#DIV/0!</v>
      </c>
      <c r="Y347" s="151">
        <f t="shared" si="1255"/>
        <v>0</v>
      </c>
      <c r="Z347" s="147"/>
      <c r="AA347" s="307" t="e">
        <f t="shared" ref="AA347" si="1321">ROUND(AVERAGE(E347,I347,N347,S347,X347),0)</f>
        <v>#DIV/0!</v>
      </c>
      <c r="AB347" s="384" t="e">
        <f t="shared" ref="AB347" si="1322">IF(AA347&lt;1.5,"FUERTE",IF(AND(AA347&gt;=1.5,AA347&lt;2.5),"ACEPTABLE",IF(AA347&gt;=5,"INEXISTENTE","DÉBIL")))</f>
        <v>#DIV/0!</v>
      </c>
      <c r="AC347" s="306" t="e">
        <f>IF(#REF!=0,0,ROUND((#REF!*AA347),0))</f>
        <v>#REF!</v>
      </c>
      <c r="AD347" s="386" t="e">
        <f t="shared" ref="AD347" si="1323">IF(AC347&gt;=36,"GRAVE", IF(AC347&lt;=10, "LEVE", "MODERADO"))</f>
        <v>#REF!</v>
      </c>
      <c r="AE347" s="327"/>
      <c r="AF347" s="327"/>
      <c r="AG347" s="147"/>
      <c r="AH347" s="147"/>
      <c r="AI347" s="93"/>
      <c r="AJ347" s="94"/>
      <c r="AK347" s="95"/>
      <c r="AL347" s="95"/>
      <c r="AM347" s="95"/>
      <c r="AN347" s="95"/>
      <c r="AO347" s="95"/>
      <c r="AP347" s="95"/>
      <c r="AQ347" s="95"/>
    </row>
    <row r="348" spans="1:43" s="97" customFormat="1" hidden="1" x14ac:dyDescent="0.2">
      <c r="A348" s="325"/>
      <c r="B348" s="322"/>
      <c r="C348" s="92"/>
      <c r="D348" s="91">
        <f t="shared" si="1243"/>
        <v>0</v>
      </c>
      <c r="E348" s="307"/>
      <c r="F348" s="307"/>
      <c r="G348" s="147"/>
      <c r="H348" s="307"/>
      <c r="I348" s="307"/>
      <c r="J348" s="151" t="e">
        <f>IF(K348=$K$662,1,IF(K348=#REF!,2,IF(K348=$K$661,4,IF(C348="No_existen",5,0))))</f>
        <v>#REF!</v>
      </c>
      <c r="K348" s="147"/>
      <c r="L348" s="147"/>
      <c r="M348" s="307"/>
      <c r="N348" s="307"/>
      <c r="O348" s="151">
        <f t="shared" si="1244"/>
        <v>0</v>
      </c>
      <c r="P348" s="147"/>
      <c r="Q348" s="279"/>
      <c r="R348" s="307"/>
      <c r="S348" s="307"/>
      <c r="T348" s="151">
        <f t="shared" si="1245"/>
        <v>0</v>
      </c>
      <c r="U348" s="147"/>
      <c r="V348" s="147"/>
      <c r="W348" s="307"/>
      <c r="X348" s="307"/>
      <c r="Y348" s="151">
        <f t="shared" si="1255"/>
        <v>0</v>
      </c>
      <c r="Z348" s="147"/>
      <c r="AA348" s="307"/>
      <c r="AB348" s="384"/>
      <c r="AC348" s="306"/>
      <c r="AD348" s="386"/>
      <c r="AE348" s="327"/>
      <c r="AF348" s="327"/>
      <c r="AG348" s="147"/>
      <c r="AH348" s="147"/>
      <c r="AI348" s="93"/>
      <c r="AJ348" s="94"/>
      <c r="AK348" s="95"/>
      <c r="AL348" s="95"/>
      <c r="AM348" s="95"/>
      <c r="AN348" s="95"/>
      <c r="AO348" s="95"/>
      <c r="AP348" s="95"/>
      <c r="AQ348" s="95"/>
    </row>
    <row r="349" spans="1:43" s="97" customFormat="1" hidden="1" x14ac:dyDescent="0.2">
      <c r="A349" s="325"/>
      <c r="B349" s="324"/>
      <c r="C349" s="92"/>
      <c r="D349" s="91">
        <f t="shared" si="1243"/>
        <v>0</v>
      </c>
      <c r="E349" s="307"/>
      <c r="F349" s="307"/>
      <c r="G349" s="147"/>
      <c r="H349" s="307"/>
      <c r="I349" s="307"/>
      <c r="J349" s="151" t="e">
        <f>IF(K349=$K$662,1,IF(K349=#REF!,2,IF(K349=$K$661,4,IF(C349="No_existen",5,0))))</f>
        <v>#REF!</v>
      </c>
      <c r="K349" s="147"/>
      <c r="L349" s="147"/>
      <c r="M349" s="307"/>
      <c r="N349" s="307"/>
      <c r="O349" s="151">
        <f t="shared" si="1244"/>
        <v>0</v>
      </c>
      <c r="P349" s="147"/>
      <c r="Q349" s="279"/>
      <c r="R349" s="307"/>
      <c r="S349" s="307"/>
      <c r="T349" s="151">
        <f t="shared" si="1245"/>
        <v>0</v>
      </c>
      <c r="U349" s="147"/>
      <c r="V349" s="147"/>
      <c r="W349" s="307"/>
      <c r="X349" s="307"/>
      <c r="Y349" s="151">
        <f t="shared" si="1255"/>
        <v>0</v>
      </c>
      <c r="Z349" s="147"/>
      <c r="AA349" s="307"/>
      <c r="AB349" s="384"/>
      <c r="AC349" s="306"/>
      <c r="AD349" s="386"/>
      <c r="AE349" s="327"/>
      <c r="AF349" s="327"/>
      <c r="AG349" s="147"/>
      <c r="AH349" s="147"/>
      <c r="AI349" s="93"/>
      <c r="AJ349" s="94"/>
      <c r="AK349" s="95"/>
      <c r="AL349" s="95"/>
      <c r="AM349" s="95"/>
      <c r="AN349" s="95"/>
      <c r="AO349" s="95"/>
      <c r="AP349" s="95"/>
      <c r="AQ349" s="95"/>
    </row>
    <row r="350" spans="1:43" s="97" customFormat="1" hidden="1" x14ac:dyDescent="0.2">
      <c r="A350" s="325">
        <v>114</v>
      </c>
      <c r="B350" s="321" t="e">
        <f>IF(#REF!="ALTO",5,IF(#REF!="MEDIO-ALTO",4,IF(#REF!="MEDIO",3,IF(#REF!="MEDIO-BAJO",2,IF(#REF!="BAJO",1,0)))))</f>
        <v>#REF!</v>
      </c>
      <c r="C350" s="92"/>
      <c r="D350" s="91">
        <f t="shared" si="1243"/>
        <v>0</v>
      </c>
      <c r="E350" s="307" t="e">
        <f t="shared" ref="E350:E410" si="1324">ROUND(AVERAGEIF(D350:D352,"&gt;0"),0)</f>
        <v>#DIV/0!</v>
      </c>
      <c r="F350" s="307" t="e">
        <f t="shared" ref="F350:F410" si="1325">E350*0.6</f>
        <v>#DIV/0!</v>
      </c>
      <c r="G350" s="147"/>
      <c r="H350" s="307" t="e">
        <f t="shared" ref="H350" si="1326">IF(C350="No_existen",5*$H$10,I350*$H$10)</f>
        <v>#DIV/0!</v>
      </c>
      <c r="I350" s="307" t="e">
        <f t="shared" ref="I350:I386" si="1327">ROUND(AVERAGEIF(J350:J352,"&gt;0"),0)</f>
        <v>#DIV/0!</v>
      </c>
      <c r="J350" s="151" t="e">
        <f>IF(K350=$K$662,1,IF(K350=#REF!,2,IF(K350=$K$661,4,IF(C350="No_existen",5,0))))</f>
        <v>#REF!</v>
      </c>
      <c r="K350" s="147"/>
      <c r="L350" s="147"/>
      <c r="M350" s="307" t="e">
        <f t="shared" ref="M350" si="1328">IF(C350="No_existen",5*$M$10,N350*$M$10)</f>
        <v>#DIV/0!</v>
      </c>
      <c r="N350" s="307" t="e">
        <f t="shared" ref="N350:N410" si="1329">ROUND(AVERAGEIF(O350:O352,"&gt;0"),0)</f>
        <v>#DIV/0!</v>
      </c>
      <c r="O350" s="151">
        <f t="shared" si="1244"/>
        <v>0</v>
      </c>
      <c r="P350" s="147"/>
      <c r="Q350" s="279"/>
      <c r="R350" s="307" t="e">
        <f t="shared" ref="R350" si="1330">IF(C350="No_existen",5*$R$10,S350*$R$10)</f>
        <v>#DIV/0!</v>
      </c>
      <c r="S350" s="307" t="e">
        <f t="shared" ref="S350" si="1331">ROUND(AVERAGEIF(T350:T352,"&gt;0"),0)</f>
        <v>#DIV/0!</v>
      </c>
      <c r="T350" s="151">
        <f t="shared" si="1245"/>
        <v>0</v>
      </c>
      <c r="U350" s="147"/>
      <c r="V350" s="147"/>
      <c r="W350" s="307" t="e">
        <f t="shared" ref="W350" si="1332">IF(C350="No_existen",5*$W$10,X350*$W$10)</f>
        <v>#DIV/0!</v>
      </c>
      <c r="X350" s="307" t="e">
        <f t="shared" ref="X350" si="1333">ROUND(AVERAGEIF(Y350:Y352,"&gt;0"),0)</f>
        <v>#DIV/0!</v>
      </c>
      <c r="Y350" s="151">
        <f t="shared" si="1255"/>
        <v>0</v>
      </c>
      <c r="Z350" s="147"/>
      <c r="AA350" s="307" t="e">
        <f t="shared" ref="AA350" si="1334">ROUND(AVERAGE(E350,I350,N350,S350,X350),0)</f>
        <v>#DIV/0!</v>
      </c>
      <c r="AB350" s="384" t="e">
        <f t="shared" ref="AB350" si="1335">IF(AA350&lt;1.5,"FUERTE",IF(AND(AA350&gt;=1.5,AA350&lt;2.5),"ACEPTABLE",IF(AA350&gt;=5,"INEXISTENTE","DÉBIL")))</f>
        <v>#DIV/0!</v>
      </c>
      <c r="AC350" s="306" t="e">
        <f>IF(#REF!=0,0,ROUND((#REF!*AA350),0))</f>
        <v>#REF!</v>
      </c>
      <c r="AD350" s="386" t="e">
        <f t="shared" ref="AD350" si="1336">IF(AC350&gt;=36,"GRAVE", IF(AC350&lt;=10, "LEVE", "MODERADO"))</f>
        <v>#REF!</v>
      </c>
      <c r="AE350" s="327"/>
      <c r="AF350" s="327"/>
      <c r="AG350" s="147"/>
      <c r="AH350" s="147"/>
      <c r="AI350" s="93"/>
      <c r="AJ350" s="94"/>
      <c r="AK350" s="95"/>
      <c r="AL350" s="95"/>
      <c r="AM350" s="95"/>
      <c r="AN350" s="95"/>
      <c r="AO350" s="95"/>
      <c r="AP350" s="95"/>
      <c r="AQ350" s="95"/>
    </row>
    <row r="351" spans="1:43" s="97" customFormat="1" hidden="1" x14ac:dyDescent="0.2">
      <c r="A351" s="325"/>
      <c r="B351" s="322"/>
      <c r="C351" s="92"/>
      <c r="D351" s="91">
        <f t="shared" si="1243"/>
        <v>0</v>
      </c>
      <c r="E351" s="307"/>
      <c r="F351" s="307"/>
      <c r="G351" s="147"/>
      <c r="H351" s="307"/>
      <c r="I351" s="307"/>
      <c r="J351" s="151" t="e">
        <f>IF(K351=$K$662,1,IF(K351=#REF!,2,IF(K351=$K$661,4,IF(C351="No_existen",5,0))))</f>
        <v>#REF!</v>
      </c>
      <c r="K351" s="147"/>
      <c r="L351" s="147"/>
      <c r="M351" s="307"/>
      <c r="N351" s="307"/>
      <c r="O351" s="151">
        <f t="shared" si="1244"/>
        <v>0</v>
      </c>
      <c r="P351" s="147"/>
      <c r="Q351" s="279"/>
      <c r="R351" s="307"/>
      <c r="S351" s="307"/>
      <c r="T351" s="151">
        <f t="shared" si="1245"/>
        <v>0</v>
      </c>
      <c r="U351" s="147"/>
      <c r="V351" s="147"/>
      <c r="W351" s="307"/>
      <c r="X351" s="307"/>
      <c r="Y351" s="151">
        <f t="shared" si="1255"/>
        <v>0</v>
      </c>
      <c r="Z351" s="147"/>
      <c r="AA351" s="307"/>
      <c r="AB351" s="384"/>
      <c r="AC351" s="306"/>
      <c r="AD351" s="386"/>
      <c r="AE351" s="327"/>
      <c r="AF351" s="327"/>
      <c r="AG351" s="147"/>
      <c r="AH351" s="147"/>
      <c r="AI351" s="93"/>
      <c r="AJ351" s="94"/>
      <c r="AK351" s="95"/>
      <c r="AL351" s="95"/>
      <c r="AM351" s="95"/>
      <c r="AN351" s="95"/>
      <c r="AO351" s="95"/>
      <c r="AP351" s="95"/>
      <c r="AQ351" s="95"/>
    </row>
    <row r="352" spans="1:43" s="97" customFormat="1" hidden="1" x14ac:dyDescent="0.2">
      <c r="A352" s="325"/>
      <c r="B352" s="324"/>
      <c r="C352" s="92"/>
      <c r="D352" s="91">
        <f t="shared" si="1243"/>
        <v>0</v>
      </c>
      <c r="E352" s="307"/>
      <c r="F352" s="307"/>
      <c r="G352" s="147"/>
      <c r="H352" s="307"/>
      <c r="I352" s="307"/>
      <c r="J352" s="151" t="e">
        <f>IF(K352=$K$662,1,IF(K352=#REF!,2,IF(K352=$K$661,4,IF(C352="No_existen",5,0))))</f>
        <v>#REF!</v>
      </c>
      <c r="K352" s="147"/>
      <c r="L352" s="147"/>
      <c r="M352" s="307"/>
      <c r="N352" s="307"/>
      <c r="O352" s="151">
        <f t="shared" si="1244"/>
        <v>0</v>
      </c>
      <c r="P352" s="147"/>
      <c r="Q352" s="279"/>
      <c r="R352" s="307"/>
      <c r="S352" s="307"/>
      <c r="T352" s="151">
        <f t="shared" si="1245"/>
        <v>0</v>
      </c>
      <c r="U352" s="147"/>
      <c r="V352" s="147"/>
      <c r="W352" s="307"/>
      <c r="X352" s="307"/>
      <c r="Y352" s="151">
        <f t="shared" si="1255"/>
        <v>0</v>
      </c>
      <c r="Z352" s="147"/>
      <c r="AA352" s="307"/>
      <c r="AB352" s="384"/>
      <c r="AC352" s="306"/>
      <c r="AD352" s="386"/>
      <c r="AE352" s="327"/>
      <c r="AF352" s="327"/>
      <c r="AG352" s="147"/>
      <c r="AH352" s="147"/>
      <c r="AI352" s="93"/>
      <c r="AJ352" s="94"/>
      <c r="AK352" s="95"/>
      <c r="AL352" s="95"/>
      <c r="AM352" s="95"/>
      <c r="AN352" s="95"/>
      <c r="AO352" s="95"/>
      <c r="AP352" s="95"/>
      <c r="AQ352" s="95"/>
    </row>
    <row r="353" spans="1:43" s="97" customFormat="1" hidden="1" x14ac:dyDescent="0.2">
      <c r="A353" s="325">
        <v>115</v>
      </c>
      <c r="B353" s="321" t="e">
        <f>IF(#REF!="ALTO",5,IF(#REF!="MEDIO-ALTO",4,IF(#REF!="MEDIO",3,IF(#REF!="MEDIO-BAJO",2,IF(#REF!="BAJO",1,0)))))</f>
        <v>#REF!</v>
      </c>
      <c r="C353" s="92"/>
      <c r="D353" s="91">
        <f t="shared" si="1243"/>
        <v>0</v>
      </c>
      <c r="E353" s="307" t="e">
        <f t="shared" ref="E353:E413" si="1337">ROUND(AVERAGEIF(D353:D355,"&gt;0"),0)</f>
        <v>#DIV/0!</v>
      </c>
      <c r="F353" s="307" t="e">
        <f t="shared" ref="F353:F413" si="1338">E353*0.6</f>
        <v>#DIV/0!</v>
      </c>
      <c r="G353" s="147"/>
      <c r="H353" s="307" t="e">
        <f t="shared" ref="H353" si="1339">IF(C353="No_existen",5*$H$10,I353*$H$10)</f>
        <v>#DIV/0!</v>
      </c>
      <c r="I353" s="307" t="e">
        <f t="shared" ref="I353:I389" si="1340">ROUND(AVERAGEIF(J353:J355,"&gt;0"),0)</f>
        <v>#DIV/0!</v>
      </c>
      <c r="J353" s="151" t="e">
        <f>IF(K353=$K$662,1,IF(K353=#REF!,2,IF(K353=$K$661,4,IF(C353="No_existen",5,0))))</f>
        <v>#REF!</v>
      </c>
      <c r="K353" s="147"/>
      <c r="L353" s="147"/>
      <c r="M353" s="307" t="e">
        <f t="shared" ref="M353" si="1341">IF(C353="No_existen",5*$M$10,N353*$M$10)</f>
        <v>#DIV/0!</v>
      </c>
      <c r="N353" s="307" t="e">
        <f t="shared" ref="N353:N413" si="1342">ROUND(AVERAGEIF(O353:O355,"&gt;0"),0)</f>
        <v>#DIV/0!</v>
      </c>
      <c r="O353" s="151">
        <f t="shared" si="1244"/>
        <v>0</v>
      </c>
      <c r="P353" s="147"/>
      <c r="Q353" s="279"/>
      <c r="R353" s="307" t="e">
        <f t="shared" ref="R353" si="1343">IF(C353="No_existen",5*$R$10,S353*$R$10)</f>
        <v>#DIV/0!</v>
      </c>
      <c r="S353" s="307" t="e">
        <f t="shared" ref="S353" si="1344">ROUND(AVERAGEIF(T353:T355,"&gt;0"),0)</f>
        <v>#DIV/0!</v>
      </c>
      <c r="T353" s="151">
        <f t="shared" si="1245"/>
        <v>0</v>
      </c>
      <c r="U353" s="147"/>
      <c r="V353" s="147"/>
      <c r="W353" s="307" t="e">
        <f t="shared" ref="W353" si="1345">IF(C353="No_existen",5*$W$10,X353*$W$10)</f>
        <v>#DIV/0!</v>
      </c>
      <c r="X353" s="307" t="e">
        <f t="shared" ref="X353" si="1346">ROUND(AVERAGEIF(Y353:Y355,"&gt;0"),0)</f>
        <v>#DIV/0!</v>
      </c>
      <c r="Y353" s="151">
        <f t="shared" si="1255"/>
        <v>0</v>
      </c>
      <c r="Z353" s="147"/>
      <c r="AA353" s="307" t="e">
        <f t="shared" ref="AA353" si="1347">ROUND(AVERAGE(E353,I353,N353,S353,X353),0)</f>
        <v>#DIV/0!</v>
      </c>
      <c r="AB353" s="384" t="e">
        <f t="shared" ref="AB353" si="1348">IF(AA353&lt;1.5,"FUERTE",IF(AND(AA353&gt;=1.5,AA353&lt;2.5),"ACEPTABLE",IF(AA353&gt;=5,"INEXISTENTE","DÉBIL")))</f>
        <v>#DIV/0!</v>
      </c>
      <c r="AC353" s="306" t="e">
        <f>IF(#REF!=0,0,ROUND((#REF!*AA353),0))</f>
        <v>#REF!</v>
      </c>
      <c r="AD353" s="386" t="e">
        <f t="shared" ref="AD353" si="1349">IF(AC353&gt;=36,"GRAVE", IF(AC353&lt;=10, "LEVE", "MODERADO"))</f>
        <v>#REF!</v>
      </c>
      <c r="AE353" s="327"/>
      <c r="AF353" s="327"/>
      <c r="AG353" s="147"/>
      <c r="AH353" s="147"/>
      <c r="AI353" s="93"/>
      <c r="AJ353" s="94"/>
      <c r="AK353" s="95"/>
      <c r="AL353" s="95"/>
      <c r="AM353" s="95"/>
      <c r="AN353" s="95"/>
      <c r="AO353" s="95"/>
      <c r="AP353" s="95"/>
      <c r="AQ353" s="95"/>
    </row>
    <row r="354" spans="1:43" s="97" customFormat="1" hidden="1" x14ac:dyDescent="0.2">
      <c r="A354" s="325"/>
      <c r="B354" s="322"/>
      <c r="C354" s="92"/>
      <c r="D354" s="91">
        <f t="shared" si="1243"/>
        <v>0</v>
      </c>
      <c r="E354" s="307"/>
      <c r="F354" s="307"/>
      <c r="G354" s="147"/>
      <c r="H354" s="307"/>
      <c r="I354" s="307"/>
      <c r="J354" s="151" t="e">
        <f>IF(K354=$K$662,1,IF(K354=#REF!,2,IF(K354=$K$661,4,IF(C354="No_existen",5,0))))</f>
        <v>#REF!</v>
      </c>
      <c r="K354" s="147"/>
      <c r="L354" s="147"/>
      <c r="M354" s="307"/>
      <c r="N354" s="307"/>
      <c r="O354" s="151">
        <f t="shared" si="1244"/>
        <v>0</v>
      </c>
      <c r="P354" s="147"/>
      <c r="Q354" s="279"/>
      <c r="R354" s="307"/>
      <c r="S354" s="307"/>
      <c r="T354" s="151">
        <f t="shared" si="1245"/>
        <v>0</v>
      </c>
      <c r="U354" s="147"/>
      <c r="V354" s="147"/>
      <c r="W354" s="307"/>
      <c r="X354" s="307"/>
      <c r="Y354" s="151">
        <f t="shared" si="1255"/>
        <v>0</v>
      </c>
      <c r="Z354" s="147"/>
      <c r="AA354" s="307"/>
      <c r="AB354" s="384"/>
      <c r="AC354" s="306"/>
      <c r="AD354" s="386"/>
      <c r="AE354" s="327"/>
      <c r="AF354" s="327"/>
      <c r="AG354" s="147"/>
      <c r="AH354" s="147"/>
      <c r="AI354" s="93"/>
      <c r="AJ354" s="94"/>
      <c r="AK354" s="95"/>
      <c r="AL354" s="95"/>
      <c r="AM354" s="95"/>
      <c r="AN354" s="95"/>
      <c r="AO354" s="95"/>
      <c r="AP354" s="95"/>
      <c r="AQ354" s="95"/>
    </row>
    <row r="355" spans="1:43" s="97" customFormat="1" hidden="1" x14ac:dyDescent="0.2">
      <c r="A355" s="325"/>
      <c r="B355" s="324"/>
      <c r="C355" s="92"/>
      <c r="D355" s="91">
        <f t="shared" si="1243"/>
        <v>0</v>
      </c>
      <c r="E355" s="307"/>
      <c r="F355" s="307"/>
      <c r="G355" s="147"/>
      <c r="H355" s="307"/>
      <c r="I355" s="307"/>
      <c r="J355" s="151" t="e">
        <f>IF(K355=$K$662,1,IF(K355=#REF!,2,IF(K355=$K$661,4,IF(C355="No_existen",5,0))))</f>
        <v>#REF!</v>
      </c>
      <c r="K355" s="147"/>
      <c r="L355" s="147"/>
      <c r="M355" s="307"/>
      <c r="N355" s="307"/>
      <c r="O355" s="151">
        <f t="shared" si="1244"/>
        <v>0</v>
      </c>
      <c r="P355" s="147"/>
      <c r="Q355" s="279"/>
      <c r="R355" s="307"/>
      <c r="S355" s="307"/>
      <c r="T355" s="151">
        <f t="shared" si="1245"/>
        <v>0</v>
      </c>
      <c r="U355" s="147"/>
      <c r="V355" s="147"/>
      <c r="W355" s="307"/>
      <c r="X355" s="307"/>
      <c r="Y355" s="151">
        <f t="shared" si="1255"/>
        <v>0</v>
      </c>
      <c r="Z355" s="147"/>
      <c r="AA355" s="307"/>
      <c r="AB355" s="384"/>
      <c r="AC355" s="306"/>
      <c r="AD355" s="386"/>
      <c r="AE355" s="327"/>
      <c r="AF355" s="327"/>
      <c r="AG355" s="147"/>
      <c r="AH355" s="147"/>
      <c r="AI355" s="93"/>
      <c r="AJ355" s="94"/>
      <c r="AK355" s="95"/>
      <c r="AL355" s="95"/>
      <c r="AM355" s="95"/>
      <c r="AN355" s="95"/>
      <c r="AO355" s="95"/>
      <c r="AP355" s="95"/>
      <c r="AQ355" s="95"/>
    </row>
    <row r="356" spans="1:43" s="97" customFormat="1" hidden="1" x14ac:dyDescent="0.2">
      <c r="A356" s="325">
        <v>116</v>
      </c>
      <c r="B356" s="321" t="e">
        <f>IF(#REF!="ALTO",5,IF(#REF!="MEDIO-ALTO",4,IF(#REF!="MEDIO",3,IF(#REF!="MEDIO-BAJO",2,IF(#REF!="BAJO",1,0)))))</f>
        <v>#REF!</v>
      </c>
      <c r="C356" s="92"/>
      <c r="D356" s="91">
        <f t="shared" si="1243"/>
        <v>0</v>
      </c>
      <c r="E356" s="307" t="e">
        <f t="shared" ref="E356:E416" si="1350">ROUND(AVERAGEIF(D356:D358,"&gt;0"),0)</f>
        <v>#DIV/0!</v>
      </c>
      <c r="F356" s="307" t="e">
        <f t="shared" ref="F356:F416" si="1351">E356*0.6</f>
        <v>#DIV/0!</v>
      </c>
      <c r="G356" s="147"/>
      <c r="H356" s="307" t="e">
        <f t="shared" ref="H356" si="1352">IF(C356="No_existen",5*$H$10,I356*$H$10)</f>
        <v>#DIV/0!</v>
      </c>
      <c r="I356" s="307" t="e">
        <f t="shared" ref="I356:I392" si="1353">ROUND(AVERAGEIF(J356:J358,"&gt;0"),0)</f>
        <v>#DIV/0!</v>
      </c>
      <c r="J356" s="151" t="e">
        <f>IF(K356=$K$662,1,IF(K356=#REF!,2,IF(K356=$K$661,4,IF(C356="No_existen",5,0))))</f>
        <v>#REF!</v>
      </c>
      <c r="K356" s="147"/>
      <c r="L356" s="147"/>
      <c r="M356" s="307" t="e">
        <f t="shared" ref="M356" si="1354">IF(C356="No_existen",5*$M$10,N356*$M$10)</f>
        <v>#DIV/0!</v>
      </c>
      <c r="N356" s="307" t="e">
        <f t="shared" ref="N356:N416" si="1355">ROUND(AVERAGEIF(O356:O358,"&gt;0"),0)</f>
        <v>#DIV/0!</v>
      </c>
      <c r="O356" s="151">
        <f t="shared" si="1244"/>
        <v>0</v>
      </c>
      <c r="P356" s="147"/>
      <c r="Q356" s="279"/>
      <c r="R356" s="307" t="e">
        <f t="shared" ref="R356" si="1356">IF(C356="No_existen",5*$R$10,S356*$R$10)</f>
        <v>#DIV/0!</v>
      </c>
      <c r="S356" s="307" t="e">
        <f t="shared" ref="S356" si="1357">ROUND(AVERAGEIF(T356:T358,"&gt;0"),0)</f>
        <v>#DIV/0!</v>
      </c>
      <c r="T356" s="151">
        <f t="shared" si="1245"/>
        <v>0</v>
      </c>
      <c r="U356" s="147"/>
      <c r="V356" s="147"/>
      <c r="W356" s="307" t="e">
        <f t="shared" ref="W356" si="1358">IF(C356="No_existen",5*$W$10,X356*$W$10)</f>
        <v>#DIV/0!</v>
      </c>
      <c r="X356" s="307" t="e">
        <f t="shared" ref="X356" si="1359">ROUND(AVERAGEIF(Y356:Y358,"&gt;0"),0)</f>
        <v>#DIV/0!</v>
      </c>
      <c r="Y356" s="151">
        <f t="shared" si="1255"/>
        <v>0</v>
      </c>
      <c r="Z356" s="147"/>
      <c r="AA356" s="307" t="e">
        <f t="shared" ref="AA356" si="1360">ROUND(AVERAGE(E356,I356,N356,S356,X356),0)</f>
        <v>#DIV/0!</v>
      </c>
      <c r="AB356" s="384" t="e">
        <f t="shared" ref="AB356" si="1361">IF(AA356&lt;1.5,"FUERTE",IF(AND(AA356&gt;=1.5,AA356&lt;2.5),"ACEPTABLE",IF(AA356&gt;=5,"INEXISTENTE","DÉBIL")))</f>
        <v>#DIV/0!</v>
      </c>
      <c r="AC356" s="306" t="e">
        <f>IF(#REF!=0,0,ROUND((#REF!*AA356),0))</f>
        <v>#REF!</v>
      </c>
      <c r="AD356" s="386" t="e">
        <f t="shared" ref="AD356" si="1362">IF(AC356&gt;=36,"GRAVE", IF(AC356&lt;=10, "LEVE", "MODERADO"))</f>
        <v>#REF!</v>
      </c>
      <c r="AE356" s="327"/>
      <c r="AF356" s="327"/>
      <c r="AG356" s="147"/>
      <c r="AH356" s="147"/>
      <c r="AI356" s="93"/>
      <c r="AJ356" s="94"/>
      <c r="AK356" s="95"/>
      <c r="AL356" s="95"/>
      <c r="AM356" s="95"/>
      <c r="AN356" s="95"/>
      <c r="AO356" s="95"/>
      <c r="AP356" s="95"/>
      <c r="AQ356" s="95"/>
    </row>
    <row r="357" spans="1:43" s="97" customFormat="1" hidden="1" x14ac:dyDescent="0.2">
      <c r="A357" s="325"/>
      <c r="B357" s="322"/>
      <c r="C357" s="92"/>
      <c r="D357" s="91">
        <f t="shared" si="1243"/>
        <v>0</v>
      </c>
      <c r="E357" s="307"/>
      <c r="F357" s="307"/>
      <c r="G357" s="147"/>
      <c r="H357" s="307"/>
      <c r="I357" s="307"/>
      <c r="J357" s="151" t="e">
        <f>IF(K357=$K$662,1,IF(K357=#REF!,2,IF(K357=$K$661,4,IF(C357="No_existen",5,0))))</f>
        <v>#REF!</v>
      </c>
      <c r="K357" s="147"/>
      <c r="L357" s="147"/>
      <c r="M357" s="307"/>
      <c r="N357" s="307"/>
      <c r="O357" s="151">
        <f t="shared" si="1244"/>
        <v>0</v>
      </c>
      <c r="P357" s="147"/>
      <c r="Q357" s="279"/>
      <c r="R357" s="307"/>
      <c r="S357" s="307"/>
      <c r="T357" s="151">
        <f t="shared" si="1245"/>
        <v>0</v>
      </c>
      <c r="U357" s="147"/>
      <c r="V357" s="147"/>
      <c r="W357" s="307"/>
      <c r="X357" s="307"/>
      <c r="Y357" s="151">
        <f t="shared" si="1255"/>
        <v>0</v>
      </c>
      <c r="Z357" s="147"/>
      <c r="AA357" s="307"/>
      <c r="AB357" s="384"/>
      <c r="AC357" s="306"/>
      <c r="AD357" s="386"/>
      <c r="AE357" s="327"/>
      <c r="AF357" s="327"/>
      <c r="AG357" s="147"/>
      <c r="AH357" s="147"/>
      <c r="AI357" s="93"/>
      <c r="AJ357" s="94"/>
      <c r="AK357" s="95"/>
      <c r="AL357" s="95"/>
      <c r="AM357" s="95"/>
      <c r="AN357" s="95"/>
      <c r="AO357" s="95"/>
      <c r="AP357" s="95"/>
      <c r="AQ357" s="95"/>
    </row>
    <row r="358" spans="1:43" s="97" customFormat="1" hidden="1" x14ac:dyDescent="0.2">
      <c r="A358" s="325"/>
      <c r="B358" s="324"/>
      <c r="C358" s="92"/>
      <c r="D358" s="91">
        <f t="shared" si="1243"/>
        <v>0</v>
      </c>
      <c r="E358" s="307"/>
      <c r="F358" s="307"/>
      <c r="G358" s="147"/>
      <c r="H358" s="307"/>
      <c r="I358" s="307"/>
      <c r="J358" s="151" t="e">
        <f>IF(K358=$K$662,1,IF(K358=#REF!,2,IF(K358=$K$661,4,IF(C358="No_existen",5,0))))</f>
        <v>#REF!</v>
      </c>
      <c r="K358" s="147"/>
      <c r="L358" s="147"/>
      <c r="M358" s="307"/>
      <c r="N358" s="307"/>
      <c r="O358" s="151">
        <f t="shared" si="1244"/>
        <v>0</v>
      </c>
      <c r="P358" s="147"/>
      <c r="Q358" s="279"/>
      <c r="R358" s="307"/>
      <c r="S358" s="307"/>
      <c r="T358" s="151">
        <f t="shared" si="1245"/>
        <v>0</v>
      </c>
      <c r="U358" s="147"/>
      <c r="V358" s="147"/>
      <c r="W358" s="307"/>
      <c r="X358" s="307"/>
      <c r="Y358" s="151">
        <f t="shared" si="1255"/>
        <v>0</v>
      </c>
      <c r="Z358" s="147"/>
      <c r="AA358" s="307"/>
      <c r="AB358" s="384"/>
      <c r="AC358" s="306"/>
      <c r="AD358" s="386"/>
      <c r="AE358" s="327"/>
      <c r="AF358" s="327"/>
      <c r="AG358" s="147"/>
      <c r="AH358" s="147"/>
      <c r="AI358" s="93"/>
      <c r="AJ358" s="94"/>
      <c r="AK358" s="95"/>
      <c r="AL358" s="95"/>
      <c r="AM358" s="95"/>
      <c r="AN358" s="95"/>
      <c r="AO358" s="95"/>
      <c r="AP358" s="95"/>
      <c r="AQ358" s="95"/>
    </row>
    <row r="359" spans="1:43" s="97" customFormat="1" hidden="1" x14ac:dyDescent="0.2">
      <c r="A359" s="325">
        <v>117</v>
      </c>
      <c r="B359" s="321" t="e">
        <f>IF(#REF!="ALTO",5,IF(#REF!="MEDIO-ALTO",4,IF(#REF!="MEDIO",3,IF(#REF!="MEDIO-BAJO",2,IF(#REF!="BAJO",1,0)))))</f>
        <v>#REF!</v>
      </c>
      <c r="C359" s="92"/>
      <c r="D359" s="91">
        <f t="shared" si="1243"/>
        <v>0</v>
      </c>
      <c r="E359" s="307" t="e">
        <f t="shared" ref="E359:E419" si="1363">ROUND(AVERAGEIF(D359:D361,"&gt;0"),0)</f>
        <v>#DIV/0!</v>
      </c>
      <c r="F359" s="307" t="e">
        <f t="shared" ref="F359:F419" si="1364">E359*0.6</f>
        <v>#DIV/0!</v>
      </c>
      <c r="G359" s="147"/>
      <c r="H359" s="307" t="e">
        <f t="shared" ref="H359" si="1365">IF(C359="No_existen",5*$H$10,I359*$H$10)</f>
        <v>#DIV/0!</v>
      </c>
      <c r="I359" s="307" t="e">
        <f t="shared" ref="I359:I395" si="1366">ROUND(AVERAGEIF(J359:J361,"&gt;0"),0)</f>
        <v>#DIV/0!</v>
      </c>
      <c r="J359" s="151" t="e">
        <f>IF(K359=$K$662,1,IF(K359=#REF!,2,IF(K359=$K$661,4,IF(C359="No_existen",5,0))))</f>
        <v>#REF!</v>
      </c>
      <c r="K359" s="147"/>
      <c r="L359" s="147"/>
      <c r="M359" s="307" t="e">
        <f t="shared" ref="M359" si="1367">IF(C359="No_existen",5*$M$10,N359*$M$10)</f>
        <v>#DIV/0!</v>
      </c>
      <c r="N359" s="307" t="e">
        <f t="shared" ref="N359:N419" si="1368">ROUND(AVERAGEIF(O359:O361,"&gt;0"),0)</f>
        <v>#DIV/0!</v>
      </c>
      <c r="O359" s="151">
        <f t="shared" si="1244"/>
        <v>0</v>
      </c>
      <c r="P359" s="147"/>
      <c r="Q359" s="279"/>
      <c r="R359" s="307" t="e">
        <f t="shared" ref="R359" si="1369">IF(C359="No_existen",5*$R$10,S359*$R$10)</f>
        <v>#DIV/0!</v>
      </c>
      <c r="S359" s="307" t="e">
        <f t="shared" ref="S359" si="1370">ROUND(AVERAGEIF(T359:T361,"&gt;0"),0)</f>
        <v>#DIV/0!</v>
      </c>
      <c r="T359" s="151">
        <f t="shared" si="1245"/>
        <v>0</v>
      </c>
      <c r="U359" s="147"/>
      <c r="V359" s="147"/>
      <c r="W359" s="307" t="e">
        <f t="shared" ref="W359" si="1371">IF(C359="No_existen",5*$W$10,X359*$W$10)</f>
        <v>#DIV/0!</v>
      </c>
      <c r="X359" s="307" t="e">
        <f t="shared" ref="X359" si="1372">ROUND(AVERAGEIF(Y359:Y361,"&gt;0"),0)</f>
        <v>#DIV/0!</v>
      </c>
      <c r="Y359" s="151">
        <f t="shared" si="1255"/>
        <v>0</v>
      </c>
      <c r="Z359" s="147"/>
      <c r="AA359" s="307" t="e">
        <f t="shared" ref="AA359" si="1373">ROUND(AVERAGE(E359,I359,N359,S359,X359),0)</f>
        <v>#DIV/0!</v>
      </c>
      <c r="AB359" s="384" t="e">
        <f t="shared" ref="AB359" si="1374">IF(AA359&lt;1.5,"FUERTE",IF(AND(AA359&gt;=1.5,AA359&lt;2.5),"ACEPTABLE",IF(AA359&gt;=5,"INEXISTENTE","DÉBIL")))</f>
        <v>#DIV/0!</v>
      </c>
      <c r="AC359" s="306" t="e">
        <f>IF(#REF!=0,0,ROUND((#REF!*AA359),0))</f>
        <v>#REF!</v>
      </c>
      <c r="AD359" s="386" t="e">
        <f t="shared" ref="AD359" si="1375">IF(AC359&gt;=36,"GRAVE", IF(AC359&lt;=10, "LEVE", "MODERADO"))</f>
        <v>#REF!</v>
      </c>
      <c r="AE359" s="327"/>
      <c r="AF359" s="327"/>
      <c r="AG359" s="147"/>
      <c r="AH359" s="147"/>
      <c r="AI359" s="93"/>
      <c r="AJ359" s="94"/>
      <c r="AK359" s="95"/>
      <c r="AL359" s="95"/>
      <c r="AM359" s="95"/>
      <c r="AN359" s="95"/>
      <c r="AO359" s="95"/>
      <c r="AP359" s="95"/>
      <c r="AQ359" s="95"/>
    </row>
    <row r="360" spans="1:43" s="97" customFormat="1" hidden="1" x14ac:dyDescent="0.2">
      <c r="A360" s="325"/>
      <c r="B360" s="322"/>
      <c r="C360" s="92"/>
      <c r="D360" s="91">
        <f t="shared" si="1243"/>
        <v>0</v>
      </c>
      <c r="E360" s="307"/>
      <c r="F360" s="307"/>
      <c r="G360" s="147"/>
      <c r="H360" s="307"/>
      <c r="I360" s="307"/>
      <c r="J360" s="151" t="e">
        <f>IF(K360=$K$662,1,IF(K360=#REF!,2,IF(K360=$K$661,4,IF(C360="No_existen",5,0))))</f>
        <v>#REF!</v>
      </c>
      <c r="K360" s="147"/>
      <c r="L360" s="147"/>
      <c r="M360" s="307"/>
      <c r="N360" s="307"/>
      <c r="O360" s="151">
        <f t="shared" si="1244"/>
        <v>0</v>
      </c>
      <c r="P360" s="147"/>
      <c r="Q360" s="279"/>
      <c r="R360" s="307"/>
      <c r="S360" s="307"/>
      <c r="T360" s="151">
        <f t="shared" si="1245"/>
        <v>0</v>
      </c>
      <c r="U360" s="147"/>
      <c r="V360" s="147"/>
      <c r="W360" s="307"/>
      <c r="X360" s="307"/>
      <c r="Y360" s="151">
        <f t="shared" si="1255"/>
        <v>0</v>
      </c>
      <c r="Z360" s="147"/>
      <c r="AA360" s="307"/>
      <c r="AB360" s="384"/>
      <c r="AC360" s="306"/>
      <c r="AD360" s="386"/>
      <c r="AE360" s="327"/>
      <c r="AF360" s="327"/>
      <c r="AG360" s="147"/>
      <c r="AH360" s="147"/>
      <c r="AI360" s="93"/>
      <c r="AJ360" s="94"/>
      <c r="AK360" s="95"/>
      <c r="AL360" s="95"/>
      <c r="AM360" s="95"/>
      <c r="AN360" s="95"/>
      <c r="AO360" s="95"/>
      <c r="AP360" s="95"/>
      <c r="AQ360" s="95"/>
    </row>
    <row r="361" spans="1:43" s="97" customFormat="1" hidden="1" x14ac:dyDescent="0.2">
      <c r="A361" s="325"/>
      <c r="B361" s="324"/>
      <c r="C361" s="92"/>
      <c r="D361" s="91">
        <f t="shared" si="1243"/>
        <v>0</v>
      </c>
      <c r="E361" s="307"/>
      <c r="F361" s="307"/>
      <c r="G361" s="147"/>
      <c r="H361" s="307"/>
      <c r="I361" s="307"/>
      <c r="J361" s="151" t="e">
        <f>IF(K361=$K$662,1,IF(K361=#REF!,2,IF(K361=$K$661,4,IF(C361="No_existen",5,0))))</f>
        <v>#REF!</v>
      </c>
      <c r="K361" s="147"/>
      <c r="L361" s="147"/>
      <c r="M361" s="307"/>
      <c r="N361" s="307"/>
      <c r="O361" s="151">
        <f t="shared" si="1244"/>
        <v>0</v>
      </c>
      <c r="P361" s="147"/>
      <c r="Q361" s="279"/>
      <c r="R361" s="307"/>
      <c r="S361" s="307"/>
      <c r="T361" s="151">
        <f t="shared" si="1245"/>
        <v>0</v>
      </c>
      <c r="U361" s="147"/>
      <c r="V361" s="147"/>
      <c r="W361" s="307"/>
      <c r="X361" s="307"/>
      <c r="Y361" s="151">
        <f t="shared" si="1255"/>
        <v>0</v>
      </c>
      <c r="Z361" s="147"/>
      <c r="AA361" s="307"/>
      <c r="AB361" s="384"/>
      <c r="AC361" s="306"/>
      <c r="AD361" s="386"/>
      <c r="AE361" s="327"/>
      <c r="AF361" s="327"/>
      <c r="AG361" s="147"/>
      <c r="AH361" s="147"/>
      <c r="AI361" s="93"/>
      <c r="AJ361" s="94"/>
      <c r="AK361" s="95"/>
      <c r="AL361" s="95"/>
      <c r="AM361" s="95"/>
      <c r="AN361" s="95"/>
      <c r="AO361" s="95"/>
      <c r="AP361" s="95"/>
      <c r="AQ361" s="95"/>
    </row>
    <row r="362" spans="1:43" s="97" customFormat="1" hidden="1" x14ac:dyDescent="0.2">
      <c r="A362" s="325">
        <v>118</v>
      </c>
      <c r="B362" s="321" t="e">
        <f>IF(#REF!="ALTO",5,IF(#REF!="MEDIO-ALTO",4,IF(#REF!="MEDIO",3,IF(#REF!="MEDIO-BAJO",2,IF(#REF!="BAJO",1,0)))))</f>
        <v>#REF!</v>
      </c>
      <c r="C362" s="92"/>
      <c r="D362" s="91">
        <f t="shared" si="1243"/>
        <v>0</v>
      </c>
      <c r="E362" s="307" t="e">
        <f t="shared" ref="E362:E422" si="1376">ROUND(AVERAGEIF(D362:D364,"&gt;0"),0)</f>
        <v>#DIV/0!</v>
      </c>
      <c r="F362" s="307" t="e">
        <f t="shared" ref="F362:F422" si="1377">E362*0.6</f>
        <v>#DIV/0!</v>
      </c>
      <c r="G362" s="147"/>
      <c r="H362" s="307" t="e">
        <f t="shared" ref="H362" si="1378">IF(C362="No_existen",5*$H$10,I362*$H$10)</f>
        <v>#DIV/0!</v>
      </c>
      <c r="I362" s="307" t="e">
        <f t="shared" ref="I362:I398" si="1379">ROUND(AVERAGEIF(J362:J364,"&gt;0"),0)</f>
        <v>#DIV/0!</v>
      </c>
      <c r="J362" s="151" t="e">
        <f>IF(K362=$K$662,1,IF(K362=#REF!,2,IF(K362=$K$661,4,IF(C362="No_existen",5,0))))</f>
        <v>#REF!</v>
      </c>
      <c r="K362" s="147"/>
      <c r="L362" s="147"/>
      <c r="M362" s="307" t="e">
        <f t="shared" ref="M362" si="1380">IF(C362="No_existen",5*$M$10,N362*$M$10)</f>
        <v>#DIV/0!</v>
      </c>
      <c r="N362" s="307" t="e">
        <f t="shared" ref="N362:N422" si="1381">ROUND(AVERAGEIF(O362:O364,"&gt;0"),0)</f>
        <v>#DIV/0!</v>
      </c>
      <c r="O362" s="151">
        <f t="shared" si="1244"/>
        <v>0</v>
      </c>
      <c r="P362" s="147"/>
      <c r="Q362" s="279"/>
      <c r="R362" s="307" t="e">
        <f t="shared" ref="R362" si="1382">IF(C362="No_existen",5*$R$10,S362*$R$10)</f>
        <v>#DIV/0!</v>
      </c>
      <c r="S362" s="307" t="e">
        <f t="shared" ref="S362" si="1383">ROUND(AVERAGEIF(T362:T364,"&gt;0"),0)</f>
        <v>#DIV/0!</v>
      </c>
      <c r="T362" s="151">
        <f t="shared" si="1245"/>
        <v>0</v>
      </c>
      <c r="U362" s="147"/>
      <c r="V362" s="147"/>
      <c r="W362" s="307" t="e">
        <f t="shared" ref="W362" si="1384">IF(C362="No_existen",5*$W$10,X362*$W$10)</f>
        <v>#DIV/0!</v>
      </c>
      <c r="X362" s="307" t="e">
        <f t="shared" ref="X362" si="1385">ROUND(AVERAGEIF(Y362:Y364,"&gt;0"),0)</f>
        <v>#DIV/0!</v>
      </c>
      <c r="Y362" s="151">
        <f t="shared" si="1255"/>
        <v>0</v>
      </c>
      <c r="Z362" s="147"/>
      <c r="AA362" s="307" t="e">
        <f t="shared" ref="AA362" si="1386">ROUND(AVERAGE(E362,I362,N362,S362,X362),0)</f>
        <v>#DIV/0!</v>
      </c>
      <c r="AB362" s="384" t="e">
        <f t="shared" ref="AB362" si="1387">IF(AA362&lt;1.5,"FUERTE",IF(AND(AA362&gt;=1.5,AA362&lt;2.5),"ACEPTABLE",IF(AA362&gt;=5,"INEXISTENTE","DÉBIL")))</f>
        <v>#DIV/0!</v>
      </c>
      <c r="AC362" s="306" t="e">
        <f>IF(#REF!=0,0,ROUND((#REF!*AA362),0))</f>
        <v>#REF!</v>
      </c>
      <c r="AD362" s="386" t="e">
        <f t="shared" ref="AD362" si="1388">IF(AC362&gt;=36,"GRAVE", IF(AC362&lt;=10, "LEVE", "MODERADO"))</f>
        <v>#REF!</v>
      </c>
      <c r="AE362" s="327"/>
      <c r="AF362" s="327"/>
      <c r="AG362" s="147"/>
      <c r="AH362" s="147"/>
      <c r="AI362" s="93"/>
      <c r="AJ362" s="94"/>
      <c r="AK362" s="95"/>
      <c r="AL362" s="95"/>
      <c r="AM362" s="95"/>
      <c r="AN362" s="95"/>
      <c r="AO362" s="95"/>
      <c r="AP362" s="95"/>
      <c r="AQ362" s="95"/>
    </row>
    <row r="363" spans="1:43" s="97" customFormat="1" hidden="1" x14ac:dyDescent="0.2">
      <c r="A363" s="325"/>
      <c r="B363" s="322"/>
      <c r="C363" s="92"/>
      <c r="D363" s="91">
        <f t="shared" si="1243"/>
        <v>0</v>
      </c>
      <c r="E363" s="307"/>
      <c r="F363" s="307"/>
      <c r="G363" s="147"/>
      <c r="H363" s="307"/>
      <c r="I363" s="307"/>
      <c r="J363" s="151" t="e">
        <f>IF(K363=$K$662,1,IF(K363=#REF!,2,IF(K363=$K$661,4,IF(C363="No_existen",5,0))))</f>
        <v>#REF!</v>
      </c>
      <c r="K363" s="147"/>
      <c r="L363" s="147"/>
      <c r="M363" s="307"/>
      <c r="N363" s="307"/>
      <c r="O363" s="151">
        <f t="shared" si="1244"/>
        <v>0</v>
      </c>
      <c r="P363" s="147"/>
      <c r="Q363" s="279"/>
      <c r="R363" s="307"/>
      <c r="S363" s="307"/>
      <c r="T363" s="151">
        <f t="shared" si="1245"/>
        <v>0</v>
      </c>
      <c r="U363" s="147"/>
      <c r="V363" s="147"/>
      <c r="W363" s="307"/>
      <c r="X363" s="307"/>
      <c r="Y363" s="151">
        <f t="shared" si="1255"/>
        <v>0</v>
      </c>
      <c r="Z363" s="147"/>
      <c r="AA363" s="307"/>
      <c r="AB363" s="384"/>
      <c r="AC363" s="306"/>
      <c r="AD363" s="386"/>
      <c r="AE363" s="327"/>
      <c r="AF363" s="327"/>
      <c r="AG363" s="147"/>
      <c r="AH363" s="147"/>
      <c r="AI363" s="93"/>
      <c r="AJ363" s="94"/>
      <c r="AK363" s="95"/>
      <c r="AL363" s="95"/>
      <c r="AM363" s="95"/>
      <c r="AN363" s="95"/>
      <c r="AO363" s="95"/>
      <c r="AP363" s="95"/>
      <c r="AQ363" s="95"/>
    </row>
    <row r="364" spans="1:43" s="97" customFormat="1" hidden="1" x14ac:dyDescent="0.2">
      <c r="A364" s="325"/>
      <c r="B364" s="324"/>
      <c r="C364" s="92"/>
      <c r="D364" s="91">
        <f t="shared" si="1243"/>
        <v>0</v>
      </c>
      <c r="E364" s="307"/>
      <c r="F364" s="307"/>
      <c r="G364" s="147"/>
      <c r="H364" s="307"/>
      <c r="I364" s="307"/>
      <c r="J364" s="151" t="e">
        <f>IF(K364=$K$662,1,IF(K364=#REF!,2,IF(K364=$K$661,4,IF(C364="No_existen",5,0))))</f>
        <v>#REF!</v>
      </c>
      <c r="K364" s="147"/>
      <c r="L364" s="147"/>
      <c r="M364" s="307"/>
      <c r="N364" s="307"/>
      <c r="O364" s="151">
        <f t="shared" si="1244"/>
        <v>0</v>
      </c>
      <c r="P364" s="147"/>
      <c r="Q364" s="279"/>
      <c r="R364" s="307"/>
      <c r="S364" s="307"/>
      <c r="T364" s="151">
        <f t="shared" si="1245"/>
        <v>0</v>
      </c>
      <c r="U364" s="147"/>
      <c r="V364" s="147"/>
      <c r="W364" s="307"/>
      <c r="X364" s="307"/>
      <c r="Y364" s="151">
        <f t="shared" si="1255"/>
        <v>0</v>
      </c>
      <c r="Z364" s="147"/>
      <c r="AA364" s="307"/>
      <c r="AB364" s="384"/>
      <c r="AC364" s="306"/>
      <c r="AD364" s="386"/>
      <c r="AE364" s="327"/>
      <c r="AF364" s="327"/>
      <c r="AG364" s="147"/>
      <c r="AH364" s="147"/>
      <c r="AI364" s="93"/>
      <c r="AJ364" s="94"/>
      <c r="AK364" s="95"/>
      <c r="AL364" s="95"/>
      <c r="AM364" s="95"/>
      <c r="AN364" s="95"/>
      <c r="AO364" s="95"/>
      <c r="AP364" s="95"/>
      <c r="AQ364" s="95"/>
    </row>
    <row r="365" spans="1:43" s="97" customFormat="1" hidden="1" x14ac:dyDescent="0.2">
      <c r="A365" s="325">
        <v>119</v>
      </c>
      <c r="B365" s="321" t="e">
        <f>IF(#REF!="ALTO",5,IF(#REF!="MEDIO-ALTO",4,IF(#REF!="MEDIO",3,IF(#REF!="MEDIO-BAJO",2,IF(#REF!="BAJO",1,0)))))</f>
        <v>#REF!</v>
      </c>
      <c r="C365" s="92"/>
      <c r="D365" s="91">
        <f t="shared" si="1243"/>
        <v>0</v>
      </c>
      <c r="E365" s="307" t="e">
        <f t="shared" ref="E365:E425" si="1389">ROUND(AVERAGEIF(D365:D367,"&gt;0"),0)</f>
        <v>#DIV/0!</v>
      </c>
      <c r="F365" s="307" t="e">
        <f t="shared" ref="F365:F425" si="1390">E365*0.6</f>
        <v>#DIV/0!</v>
      </c>
      <c r="G365" s="147"/>
      <c r="H365" s="307" t="e">
        <f t="shared" ref="H365" si="1391">IF(C365="No_existen",5*$H$10,I365*$H$10)</f>
        <v>#DIV/0!</v>
      </c>
      <c r="I365" s="307" t="e">
        <f t="shared" ref="I365:I401" si="1392">ROUND(AVERAGEIF(J365:J367,"&gt;0"),0)</f>
        <v>#DIV/0!</v>
      </c>
      <c r="J365" s="151" t="e">
        <f>IF(K365=$K$662,1,IF(K365=#REF!,2,IF(K365=$K$661,4,IF(C365="No_existen",5,0))))</f>
        <v>#REF!</v>
      </c>
      <c r="K365" s="147"/>
      <c r="L365" s="147"/>
      <c r="M365" s="307" t="e">
        <f t="shared" ref="M365" si="1393">IF(C365="No_existen",5*$M$10,N365*$M$10)</f>
        <v>#DIV/0!</v>
      </c>
      <c r="N365" s="307" t="e">
        <f t="shared" ref="N365:N425" si="1394">ROUND(AVERAGEIF(O365:O367,"&gt;0"),0)</f>
        <v>#DIV/0!</v>
      </c>
      <c r="O365" s="151">
        <f t="shared" si="1244"/>
        <v>0</v>
      </c>
      <c r="P365" s="147"/>
      <c r="Q365" s="279"/>
      <c r="R365" s="307" t="e">
        <f t="shared" ref="R365" si="1395">IF(C365="No_existen",5*$R$10,S365*$R$10)</f>
        <v>#DIV/0!</v>
      </c>
      <c r="S365" s="307" t="e">
        <f t="shared" ref="S365" si="1396">ROUND(AVERAGEIF(T365:T367,"&gt;0"),0)</f>
        <v>#DIV/0!</v>
      </c>
      <c r="T365" s="151">
        <f t="shared" si="1245"/>
        <v>0</v>
      </c>
      <c r="U365" s="147"/>
      <c r="V365" s="147"/>
      <c r="W365" s="307" t="e">
        <f t="shared" ref="W365" si="1397">IF(C365="No_existen",5*$W$10,X365*$W$10)</f>
        <v>#DIV/0!</v>
      </c>
      <c r="X365" s="307" t="e">
        <f t="shared" ref="X365" si="1398">ROUND(AVERAGEIF(Y365:Y367,"&gt;0"),0)</f>
        <v>#DIV/0!</v>
      </c>
      <c r="Y365" s="151">
        <f t="shared" si="1255"/>
        <v>0</v>
      </c>
      <c r="Z365" s="147"/>
      <c r="AA365" s="307" t="e">
        <f t="shared" ref="AA365" si="1399">ROUND(AVERAGE(E365,I365,N365,S365,X365),0)</f>
        <v>#DIV/0!</v>
      </c>
      <c r="AB365" s="384" t="e">
        <f t="shared" ref="AB365" si="1400">IF(AA365&lt;1.5,"FUERTE",IF(AND(AA365&gt;=1.5,AA365&lt;2.5),"ACEPTABLE",IF(AA365&gt;=5,"INEXISTENTE","DÉBIL")))</f>
        <v>#DIV/0!</v>
      </c>
      <c r="AC365" s="306" t="e">
        <f>IF(#REF!=0,0,ROUND((#REF!*AA365),0))</f>
        <v>#REF!</v>
      </c>
      <c r="AD365" s="386" t="e">
        <f t="shared" ref="AD365" si="1401">IF(AC365&gt;=36,"GRAVE", IF(AC365&lt;=10, "LEVE", "MODERADO"))</f>
        <v>#REF!</v>
      </c>
      <c r="AE365" s="327"/>
      <c r="AF365" s="327"/>
      <c r="AG365" s="147"/>
      <c r="AH365" s="147"/>
      <c r="AI365" s="93"/>
      <c r="AJ365" s="94"/>
      <c r="AK365" s="95"/>
      <c r="AL365" s="95"/>
      <c r="AM365" s="95"/>
      <c r="AN365" s="95"/>
      <c r="AO365" s="95"/>
      <c r="AP365" s="95"/>
      <c r="AQ365" s="95"/>
    </row>
    <row r="366" spans="1:43" s="97" customFormat="1" hidden="1" x14ac:dyDescent="0.2">
      <c r="A366" s="325"/>
      <c r="B366" s="322"/>
      <c r="C366" s="92"/>
      <c r="D366" s="91">
        <f t="shared" si="1243"/>
        <v>0</v>
      </c>
      <c r="E366" s="307"/>
      <c r="F366" s="307"/>
      <c r="G366" s="147"/>
      <c r="H366" s="307"/>
      <c r="I366" s="307"/>
      <c r="J366" s="151" t="e">
        <f>IF(K366=$K$662,1,IF(K366=#REF!,2,IF(K366=$K$661,4,IF(C366="No_existen",5,0))))</f>
        <v>#REF!</v>
      </c>
      <c r="K366" s="147"/>
      <c r="L366" s="147"/>
      <c r="M366" s="307"/>
      <c r="N366" s="307"/>
      <c r="O366" s="151">
        <f t="shared" si="1244"/>
        <v>0</v>
      </c>
      <c r="P366" s="147"/>
      <c r="Q366" s="279"/>
      <c r="R366" s="307"/>
      <c r="S366" s="307"/>
      <c r="T366" s="151">
        <f t="shared" si="1245"/>
        <v>0</v>
      </c>
      <c r="U366" s="147"/>
      <c r="V366" s="147"/>
      <c r="W366" s="307"/>
      <c r="X366" s="307"/>
      <c r="Y366" s="151">
        <f t="shared" si="1255"/>
        <v>0</v>
      </c>
      <c r="Z366" s="147"/>
      <c r="AA366" s="307"/>
      <c r="AB366" s="384"/>
      <c r="AC366" s="306"/>
      <c r="AD366" s="386"/>
      <c r="AE366" s="327"/>
      <c r="AF366" s="327"/>
      <c r="AG366" s="147"/>
      <c r="AH366" s="147"/>
      <c r="AI366" s="93"/>
      <c r="AJ366" s="94"/>
      <c r="AK366" s="95"/>
      <c r="AL366" s="95"/>
      <c r="AM366" s="95"/>
      <c r="AN366" s="95"/>
      <c r="AO366" s="95"/>
      <c r="AP366" s="95"/>
      <c r="AQ366" s="95"/>
    </row>
    <row r="367" spans="1:43" s="97" customFormat="1" hidden="1" x14ac:dyDescent="0.2">
      <c r="A367" s="325"/>
      <c r="B367" s="324"/>
      <c r="C367" s="92"/>
      <c r="D367" s="91">
        <f t="shared" si="1243"/>
        <v>0</v>
      </c>
      <c r="E367" s="307"/>
      <c r="F367" s="307"/>
      <c r="G367" s="147"/>
      <c r="H367" s="307"/>
      <c r="I367" s="307"/>
      <c r="J367" s="151" t="e">
        <f>IF(K367=$K$662,1,IF(K367=#REF!,2,IF(K367=$K$661,4,IF(C367="No_existen",5,0))))</f>
        <v>#REF!</v>
      </c>
      <c r="K367" s="147"/>
      <c r="L367" s="147"/>
      <c r="M367" s="307"/>
      <c r="N367" s="307"/>
      <c r="O367" s="151">
        <f t="shared" si="1244"/>
        <v>0</v>
      </c>
      <c r="P367" s="147"/>
      <c r="Q367" s="279"/>
      <c r="R367" s="307"/>
      <c r="S367" s="307"/>
      <c r="T367" s="151">
        <f t="shared" si="1245"/>
        <v>0</v>
      </c>
      <c r="U367" s="147"/>
      <c r="V367" s="147"/>
      <c r="W367" s="307"/>
      <c r="X367" s="307"/>
      <c r="Y367" s="151">
        <f t="shared" si="1255"/>
        <v>0</v>
      </c>
      <c r="Z367" s="147"/>
      <c r="AA367" s="307"/>
      <c r="AB367" s="384"/>
      <c r="AC367" s="306"/>
      <c r="AD367" s="386"/>
      <c r="AE367" s="327"/>
      <c r="AF367" s="327"/>
      <c r="AG367" s="147"/>
      <c r="AH367" s="147"/>
      <c r="AI367" s="93"/>
      <c r="AJ367" s="94"/>
      <c r="AK367" s="95"/>
      <c r="AL367" s="95"/>
      <c r="AM367" s="95"/>
      <c r="AN367" s="95"/>
      <c r="AO367" s="95"/>
      <c r="AP367" s="95"/>
      <c r="AQ367" s="95"/>
    </row>
    <row r="368" spans="1:43" s="97" customFormat="1" hidden="1" x14ac:dyDescent="0.2">
      <c r="A368" s="325">
        <v>120</v>
      </c>
      <c r="B368" s="321" t="e">
        <f>IF(#REF!="ALTO",5,IF(#REF!="MEDIO-ALTO",4,IF(#REF!="MEDIO",3,IF(#REF!="MEDIO-BAJO",2,IF(#REF!="BAJO",1,0)))))</f>
        <v>#REF!</v>
      </c>
      <c r="C368" s="92"/>
      <c r="D368" s="91">
        <f t="shared" si="1243"/>
        <v>0</v>
      </c>
      <c r="E368" s="307" t="e">
        <f t="shared" ref="E368:E428" si="1402">ROUND(AVERAGEIF(D368:D370,"&gt;0"),0)</f>
        <v>#DIV/0!</v>
      </c>
      <c r="F368" s="307" t="e">
        <f t="shared" ref="F368:F428" si="1403">E368*0.6</f>
        <v>#DIV/0!</v>
      </c>
      <c r="G368" s="147"/>
      <c r="H368" s="307" t="e">
        <f t="shared" ref="H368" si="1404">IF(C368="No_existen",5*$H$10,I368*$H$10)</f>
        <v>#DIV/0!</v>
      </c>
      <c r="I368" s="307" t="e">
        <f t="shared" ref="I368:I404" si="1405">ROUND(AVERAGEIF(J368:J370,"&gt;0"),0)</f>
        <v>#DIV/0!</v>
      </c>
      <c r="J368" s="151" t="e">
        <f>IF(K368=$K$662,1,IF(K368=#REF!,2,IF(K368=$K$661,4,IF(C368="No_existen",5,0))))</f>
        <v>#REF!</v>
      </c>
      <c r="K368" s="147"/>
      <c r="L368" s="147"/>
      <c r="M368" s="307" t="e">
        <f t="shared" ref="M368" si="1406">IF(C368="No_existen",5*$M$10,N368*$M$10)</f>
        <v>#DIV/0!</v>
      </c>
      <c r="N368" s="307" t="e">
        <f t="shared" ref="N368:N428" si="1407">ROUND(AVERAGEIF(O368:O370,"&gt;0"),0)</f>
        <v>#DIV/0!</v>
      </c>
      <c r="O368" s="151">
        <f t="shared" si="1244"/>
        <v>0</v>
      </c>
      <c r="P368" s="147"/>
      <c r="Q368" s="279"/>
      <c r="R368" s="307" t="e">
        <f t="shared" ref="R368" si="1408">IF(C368="No_existen",5*$R$10,S368*$R$10)</f>
        <v>#DIV/0!</v>
      </c>
      <c r="S368" s="307" t="e">
        <f t="shared" ref="S368" si="1409">ROUND(AVERAGEIF(T368:T370,"&gt;0"),0)</f>
        <v>#DIV/0!</v>
      </c>
      <c r="T368" s="151">
        <f t="shared" si="1245"/>
        <v>0</v>
      </c>
      <c r="U368" s="147"/>
      <c r="V368" s="147"/>
      <c r="W368" s="307" t="e">
        <f t="shared" ref="W368" si="1410">IF(C368="No_existen",5*$W$10,X368*$W$10)</f>
        <v>#DIV/0!</v>
      </c>
      <c r="X368" s="307" t="e">
        <f t="shared" ref="X368" si="1411">ROUND(AVERAGEIF(Y368:Y370,"&gt;0"),0)</f>
        <v>#DIV/0!</v>
      </c>
      <c r="Y368" s="151">
        <f t="shared" si="1255"/>
        <v>0</v>
      </c>
      <c r="Z368" s="147"/>
      <c r="AA368" s="307" t="e">
        <f t="shared" ref="AA368" si="1412">ROUND(AVERAGE(E368,I368,N368,S368,X368),0)</f>
        <v>#DIV/0!</v>
      </c>
      <c r="AB368" s="384" t="e">
        <f t="shared" ref="AB368" si="1413">IF(AA368&lt;1.5,"FUERTE",IF(AND(AA368&gt;=1.5,AA368&lt;2.5),"ACEPTABLE",IF(AA368&gt;=5,"INEXISTENTE","DÉBIL")))</f>
        <v>#DIV/0!</v>
      </c>
      <c r="AC368" s="306" t="e">
        <f>IF(#REF!=0,0,ROUND((#REF!*AA368),0))</f>
        <v>#REF!</v>
      </c>
      <c r="AD368" s="386" t="e">
        <f t="shared" ref="AD368" si="1414">IF(AC368&gt;=36,"GRAVE", IF(AC368&lt;=10, "LEVE", "MODERADO"))</f>
        <v>#REF!</v>
      </c>
      <c r="AE368" s="327"/>
      <c r="AF368" s="327"/>
      <c r="AG368" s="147"/>
      <c r="AH368" s="147"/>
      <c r="AI368" s="93"/>
      <c r="AJ368" s="94"/>
      <c r="AK368" s="95"/>
      <c r="AL368" s="95"/>
      <c r="AM368" s="95"/>
      <c r="AN368" s="95"/>
      <c r="AO368" s="95"/>
      <c r="AP368" s="95"/>
      <c r="AQ368" s="95"/>
    </row>
    <row r="369" spans="1:43" s="97" customFormat="1" hidden="1" x14ac:dyDescent="0.2">
      <c r="A369" s="325"/>
      <c r="B369" s="322"/>
      <c r="C369" s="92"/>
      <c r="D369" s="91">
        <f t="shared" si="1243"/>
        <v>0</v>
      </c>
      <c r="E369" s="307"/>
      <c r="F369" s="307"/>
      <c r="G369" s="147"/>
      <c r="H369" s="307"/>
      <c r="I369" s="307"/>
      <c r="J369" s="151" t="e">
        <f>IF(K369=$K$662,1,IF(K369=#REF!,2,IF(K369=$K$661,4,IF(C369="No_existen",5,0))))</f>
        <v>#REF!</v>
      </c>
      <c r="K369" s="147"/>
      <c r="L369" s="147"/>
      <c r="M369" s="307"/>
      <c r="N369" s="307"/>
      <c r="O369" s="151">
        <f t="shared" si="1244"/>
        <v>0</v>
      </c>
      <c r="P369" s="147"/>
      <c r="Q369" s="279"/>
      <c r="R369" s="307"/>
      <c r="S369" s="307"/>
      <c r="T369" s="151">
        <f t="shared" si="1245"/>
        <v>0</v>
      </c>
      <c r="U369" s="147"/>
      <c r="V369" s="147"/>
      <c r="W369" s="307"/>
      <c r="X369" s="307"/>
      <c r="Y369" s="151">
        <f t="shared" si="1255"/>
        <v>0</v>
      </c>
      <c r="Z369" s="147"/>
      <c r="AA369" s="307"/>
      <c r="AB369" s="384"/>
      <c r="AC369" s="306"/>
      <c r="AD369" s="386"/>
      <c r="AE369" s="327"/>
      <c r="AF369" s="327"/>
      <c r="AG369" s="147"/>
      <c r="AH369" s="147"/>
      <c r="AI369" s="93"/>
      <c r="AJ369" s="94"/>
      <c r="AK369" s="95"/>
      <c r="AL369" s="95"/>
      <c r="AM369" s="95"/>
      <c r="AN369" s="95"/>
      <c r="AO369" s="95"/>
      <c r="AP369" s="95"/>
      <c r="AQ369" s="95"/>
    </row>
    <row r="370" spans="1:43" s="97" customFormat="1" hidden="1" x14ac:dyDescent="0.2">
      <c r="A370" s="325"/>
      <c r="B370" s="324"/>
      <c r="C370" s="92"/>
      <c r="D370" s="91">
        <f t="shared" si="1243"/>
        <v>0</v>
      </c>
      <c r="E370" s="307"/>
      <c r="F370" s="307"/>
      <c r="G370" s="147"/>
      <c r="H370" s="307"/>
      <c r="I370" s="307"/>
      <c r="J370" s="151" t="e">
        <f>IF(K370=$K$662,1,IF(K370=#REF!,2,IF(K370=$K$661,4,IF(C370="No_existen",5,0))))</f>
        <v>#REF!</v>
      </c>
      <c r="K370" s="147"/>
      <c r="L370" s="147"/>
      <c r="M370" s="307"/>
      <c r="N370" s="307"/>
      <c r="O370" s="151">
        <f t="shared" si="1244"/>
        <v>0</v>
      </c>
      <c r="P370" s="147"/>
      <c r="Q370" s="279"/>
      <c r="R370" s="307"/>
      <c r="S370" s="307"/>
      <c r="T370" s="151">
        <f t="shared" si="1245"/>
        <v>0</v>
      </c>
      <c r="U370" s="147"/>
      <c r="V370" s="147"/>
      <c r="W370" s="307"/>
      <c r="X370" s="307"/>
      <c r="Y370" s="151">
        <f t="shared" si="1255"/>
        <v>0</v>
      </c>
      <c r="Z370" s="147"/>
      <c r="AA370" s="307"/>
      <c r="AB370" s="384"/>
      <c r="AC370" s="306"/>
      <c r="AD370" s="386"/>
      <c r="AE370" s="327"/>
      <c r="AF370" s="327"/>
      <c r="AG370" s="147"/>
      <c r="AH370" s="147"/>
      <c r="AI370" s="93"/>
      <c r="AJ370" s="94"/>
      <c r="AK370" s="95"/>
      <c r="AL370" s="95"/>
      <c r="AM370" s="95"/>
      <c r="AN370" s="95"/>
      <c r="AO370" s="95"/>
      <c r="AP370" s="95"/>
      <c r="AQ370" s="95"/>
    </row>
    <row r="371" spans="1:43" s="97" customFormat="1" hidden="1" x14ac:dyDescent="0.2">
      <c r="A371" s="325">
        <v>121</v>
      </c>
      <c r="B371" s="321" t="e">
        <f>IF(#REF!="ALTO",5,IF(#REF!="MEDIO-ALTO",4,IF(#REF!="MEDIO",3,IF(#REF!="MEDIO-BAJO",2,IF(#REF!="BAJO",1,0)))))</f>
        <v>#REF!</v>
      </c>
      <c r="C371" s="92"/>
      <c r="D371" s="91">
        <f t="shared" si="1243"/>
        <v>0</v>
      </c>
      <c r="E371" s="307" t="e">
        <f t="shared" ref="E371" si="1415">ROUND(AVERAGEIF(D371:D373,"&gt;0"),0)</f>
        <v>#DIV/0!</v>
      </c>
      <c r="F371" s="307" t="e">
        <f t="shared" ref="F371" si="1416">E371*0.6</f>
        <v>#DIV/0!</v>
      </c>
      <c r="G371" s="147"/>
      <c r="H371" s="307" t="e">
        <f t="shared" ref="H371" si="1417">IF(C371="No_existen",5*$H$10,I371*$H$10)</f>
        <v>#DIV/0!</v>
      </c>
      <c r="I371" s="307" t="e">
        <f t="shared" ref="I371" si="1418">ROUND(AVERAGEIF(J371:J373,"&gt;0"),0)</f>
        <v>#DIV/0!</v>
      </c>
      <c r="J371" s="151" t="e">
        <f>IF(K371=$K$662,1,IF(K371=#REF!,2,IF(K371=$K$661,4,IF(C371="No_existen",5,0))))</f>
        <v>#REF!</v>
      </c>
      <c r="K371" s="147"/>
      <c r="L371" s="147"/>
      <c r="M371" s="307" t="e">
        <f t="shared" ref="M371" si="1419">IF(C371="No_existen",5*$M$10,N371*$M$10)</f>
        <v>#DIV/0!</v>
      </c>
      <c r="N371" s="307" t="e">
        <f t="shared" ref="N371" si="1420">ROUND(AVERAGEIF(O371:O373,"&gt;0"),0)</f>
        <v>#DIV/0!</v>
      </c>
      <c r="O371" s="151">
        <f t="shared" si="1244"/>
        <v>0</v>
      </c>
      <c r="P371" s="147"/>
      <c r="Q371" s="279"/>
      <c r="R371" s="307" t="e">
        <f t="shared" ref="R371" si="1421">IF(C371="No_existen",5*$R$10,S371*$R$10)</f>
        <v>#DIV/0!</v>
      </c>
      <c r="S371" s="307" t="e">
        <f t="shared" ref="S371" si="1422">ROUND(AVERAGEIF(T371:T373,"&gt;0"),0)</f>
        <v>#DIV/0!</v>
      </c>
      <c r="T371" s="151">
        <f t="shared" si="1245"/>
        <v>0</v>
      </c>
      <c r="U371" s="147"/>
      <c r="V371" s="147"/>
      <c r="W371" s="307" t="e">
        <f t="shared" ref="W371" si="1423">IF(C371="No_existen",5*$W$10,X371*$W$10)</f>
        <v>#DIV/0!</v>
      </c>
      <c r="X371" s="307" t="e">
        <f t="shared" ref="X371" si="1424">ROUND(AVERAGEIF(Y371:Y373,"&gt;0"),0)</f>
        <v>#DIV/0!</v>
      </c>
      <c r="Y371" s="151">
        <f t="shared" si="1255"/>
        <v>0</v>
      </c>
      <c r="Z371" s="147"/>
      <c r="AA371" s="307" t="e">
        <f t="shared" ref="AA371" si="1425">ROUND(AVERAGE(E371,I371,N371,S371,X371),0)</f>
        <v>#DIV/0!</v>
      </c>
      <c r="AB371" s="384" t="e">
        <f t="shared" ref="AB371" si="1426">IF(AA371&lt;1.5,"FUERTE",IF(AND(AA371&gt;=1.5,AA371&lt;2.5),"ACEPTABLE",IF(AA371&gt;=5,"INEXISTENTE","DÉBIL")))</f>
        <v>#DIV/0!</v>
      </c>
      <c r="AC371" s="306" t="e">
        <f>IF(#REF!=0,0,ROUND((#REF!*AA371),0))</f>
        <v>#REF!</v>
      </c>
      <c r="AD371" s="386" t="e">
        <f t="shared" ref="AD371" si="1427">IF(AC371&gt;=36,"GRAVE", IF(AC371&lt;=10, "LEVE", "MODERADO"))</f>
        <v>#REF!</v>
      </c>
      <c r="AE371" s="327"/>
      <c r="AF371" s="327"/>
      <c r="AG371" s="147"/>
      <c r="AH371" s="147"/>
      <c r="AI371" s="93"/>
      <c r="AJ371" s="94"/>
      <c r="AK371" s="95"/>
      <c r="AL371" s="95"/>
      <c r="AM371" s="95"/>
      <c r="AN371" s="95"/>
      <c r="AO371" s="95"/>
      <c r="AP371" s="95"/>
      <c r="AQ371" s="95"/>
    </row>
    <row r="372" spans="1:43" s="97" customFormat="1" hidden="1" x14ac:dyDescent="0.2">
      <c r="A372" s="325"/>
      <c r="B372" s="322"/>
      <c r="C372" s="92"/>
      <c r="D372" s="91">
        <f t="shared" si="1243"/>
        <v>0</v>
      </c>
      <c r="E372" s="307"/>
      <c r="F372" s="307"/>
      <c r="G372" s="147"/>
      <c r="H372" s="307"/>
      <c r="I372" s="307"/>
      <c r="J372" s="151" t="e">
        <f>IF(K372=$K$662,1,IF(K372=#REF!,2,IF(K372=$K$661,4,IF(C372="No_existen",5,0))))</f>
        <v>#REF!</v>
      </c>
      <c r="K372" s="147"/>
      <c r="L372" s="147"/>
      <c r="M372" s="307"/>
      <c r="N372" s="307"/>
      <c r="O372" s="151">
        <f t="shared" si="1244"/>
        <v>0</v>
      </c>
      <c r="P372" s="147"/>
      <c r="Q372" s="279"/>
      <c r="R372" s="307"/>
      <c r="S372" s="307"/>
      <c r="T372" s="151">
        <f t="shared" si="1245"/>
        <v>0</v>
      </c>
      <c r="U372" s="147"/>
      <c r="V372" s="147"/>
      <c r="W372" s="307"/>
      <c r="X372" s="307"/>
      <c r="Y372" s="151">
        <f t="shared" si="1255"/>
        <v>0</v>
      </c>
      <c r="Z372" s="147"/>
      <c r="AA372" s="307"/>
      <c r="AB372" s="384"/>
      <c r="AC372" s="306"/>
      <c r="AD372" s="386"/>
      <c r="AE372" s="327"/>
      <c r="AF372" s="327"/>
      <c r="AG372" s="147"/>
      <c r="AH372" s="147"/>
      <c r="AI372" s="93"/>
      <c r="AJ372" s="94"/>
      <c r="AK372" s="95"/>
      <c r="AL372" s="95"/>
      <c r="AM372" s="95"/>
      <c r="AN372" s="95"/>
      <c r="AO372" s="95"/>
      <c r="AP372" s="95"/>
      <c r="AQ372" s="95"/>
    </row>
    <row r="373" spans="1:43" s="97" customFormat="1" hidden="1" x14ac:dyDescent="0.2">
      <c r="A373" s="325"/>
      <c r="B373" s="324"/>
      <c r="C373" s="92"/>
      <c r="D373" s="91">
        <f t="shared" si="1243"/>
        <v>0</v>
      </c>
      <c r="E373" s="307"/>
      <c r="F373" s="307"/>
      <c r="G373" s="147"/>
      <c r="H373" s="307"/>
      <c r="I373" s="307"/>
      <c r="J373" s="151" t="e">
        <f>IF(K373=$K$662,1,IF(K373=#REF!,2,IF(K373=$K$661,4,IF(C373="No_existen",5,0))))</f>
        <v>#REF!</v>
      </c>
      <c r="K373" s="147"/>
      <c r="L373" s="147"/>
      <c r="M373" s="307"/>
      <c r="N373" s="307"/>
      <c r="O373" s="151">
        <f t="shared" si="1244"/>
        <v>0</v>
      </c>
      <c r="P373" s="147"/>
      <c r="Q373" s="279"/>
      <c r="R373" s="307"/>
      <c r="S373" s="307"/>
      <c r="T373" s="151">
        <f t="shared" si="1245"/>
        <v>0</v>
      </c>
      <c r="U373" s="147"/>
      <c r="V373" s="147"/>
      <c r="W373" s="307"/>
      <c r="X373" s="307"/>
      <c r="Y373" s="151">
        <f t="shared" si="1255"/>
        <v>0</v>
      </c>
      <c r="Z373" s="147"/>
      <c r="AA373" s="307"/>
      <c r="AB373" s="384"/>
      <c r="AC373" s="306"/>
      <c r="AD373" s="386"/>
      <c r="AE373" s="327"/>
      <c r="AF373" s="327"/>
      <c r="AG373" s="147"/>
      <c r="AH373" s="147"/>
      <c r="AI373" s="93"/>
      <c r="AJ373" s="94"/>
      <c r="AK373" s="95"/>
      <c r="AL373" s="95"/>
      <c r="AM373" s="95"/>
      <c r="AN373" s="95"/>
      <c r="AO373" s="95"/>
      <c r="AP373" s="95"/>
      <c r="AQ373" s="95"/>
    </row>
    <row r="374" spans="1:43" s="97" customFormat="1" hidden="1" x14ac:dyDescent="0.2">
      <c r="A374" s="325">
        <v>122</v>
      </c>
      <c r="B374" s="321" t="e">
        <f>IF(#REF!="ALTO",5,IF(#REF!="MEDIO-ALTO",4,IF(#REF!="MEDIO",3,IF(#REF!="MEDIO-BAJO",2,IF(#REF!="BAJO",1,0)))))</f>
        <v>#REF!</v>
      </c>
      <c r="C374" s="92"/>
      <c r="D374" s="91">
        <f t="shared" si="1243"/>
        <v>0</v>
      </c>
      <c r="E374" s="307" t="e">
        <f t="shared" si="1171"/>
        <v>#DIV/0!</v>
      </c>
      <c r="F374" s="307" t="e">
        <f t="shared" si="1172"/>
        <v>#DIV/0!</v>
      </c>
      <c r="G374" s="147"/>
      <c r="H374" s="307" t="e">
        <f t="shared" ref="H374" si="1428">IF(C374="No_existen",5*$H$10,I374*$H$10)</f>
        <v>#DIV/0!</v>
      </c>
      <c r="I374" s="307" t="e">
        <f t="shared" si="1275"/>
        <v>#DIV/0!</v>
      </c>
      <c r="J374" s="151" t="e">
        <f>IF(K374=$K$662,1,IF(K374=#REF!,2,IF(K374=$K$661,4,IF(C374="No_existen",5,0))))</f>
        <v>#REF!</v>
      </c>
      <c r="K374" s="147"/>
      <c r="L374" s="147"/>
      <c r="M374" s="307" t="e">
        <f t="shared" ref="M374" si="1429">IF(C374="No_existen",5*$M$10,N374*$M$10)</f>
        <v>#DIV/0!</v>
      </c>
      <c r="N374" s="307" t="e">
        <f t="shared" si="1175"/>
        <v>#DIV/0!</v>
      </c>
      <c r="O374" s="151">
        <f t="shared" si="1244"/>
        <v>0</v>
      </c>
      <c r="P374" s="147"/>
      <c r="Q374" s="279"/>
      <c r="R374" s="307" t="e">
        <f t="shared" ref="R374" si="1430">IF(C374="No_existen",5*$R$10,S374*$R$10)</f>
        <v>#DIV/0!</v>
      </c>
      <c r="S374" s="307" t="e">
        <f t="shared" ref="S374" si="1431">ROUND(AVERAGEIF(T374:T376,"&gt;0"),0)</f>
        <v>#DIV/0!</v>
      </c>
      <c r="T374" s="151">
        <f t="shared" si="1245"/>
        <v>0</v>
      </c>
      <c r="U374" s="147"/>
      <c r="V374" s="147"/>
      <c r="W374" s="307" t="e">
        <f t="shared" ref="W374" si="1432">IF(C374="No_existen",5*$W$10,X374*$W$10)</f>
        <v>#DIV/0!</v>
      </c>
      <c r="X374" s="307" t="e">
        <f t="shared" ref="X374" si="1433">ROUND(AVERAGEIF(Y374:Y376,"&gt;0"),0)</f>
        <v>#DIV/0!</v>
      </c>
      <c r="Y374" s="151">
        <f t="shared" si="1255"/>
        <v>0</v>
      </c>
      <c r="Z374" s="147"/>
      <c r="AA374" s="307" t="e">
        <f t="shared" ref="AA374" si="1434">ROUND(AVERAGE(E374,I374,N374,S374,X374),0)</f>
        <v>#DIV/0!</v>
      </c>
      <c r="AB374" s="384" t="e">
        <f t="shared" ref="AB374" si="1435">IF(AA374&lt;1.5,"FUERTE",IF(AND(AA374&gt;=1.5,AA374&lt;2.5),"ACEPTABLE",IF(AA374&gt;=5,"INEXISTENTE","DÉBIL")))</f>
        <v>#DIV/0!</v>
      </c>
      <c r="AC374" s="306" t="e">
        <f>IF(#REF!=0,0,ROUND((#REF!*AA374),0))</f>
        <v>#REF!</v>
      </c>
      <c r="AD374" s="386" t="e">
        <f t="shared" ref="AD374" si="1436">IF(AC374&gt;=36,"GRAVE", IF(AC374&lt;=10, "LEVE", "MODERADO"))</f>
        <v>#REF!</v>
      </c>
      <c r="AE374" s="327"/>
      <c r="AF374" s="327"/>
      <c r="AG374" s="147"/>
      <c r="AH374" s="147"/>
      <c r="AI374" s="93"/>
      <c r="AJ374" s="94"/>
      <c r="AK374" s="95"/>
      <c r="AL374" s="95"/>
      <c r="AM374" s="95"/>
      <c r="AN374" s="95"/>
      <c r="AO374" s="95"/>
      <c r="AP374" s="95"/>
      <c r="AQ374" s="95"/>
    </row>
    <row r="375" spans="1:43" s="97" customFormat="1" hidden="1" x14ac:dyDescent="0.2">
      <c r="A375" s="325"/>
      <c r="B375" s="322"/>
      <c r="C375" s="92"/>
      <c r="D375" s="91">
        <f t="shared" si="1243"/>
        <v>0</v>
      </c>
      <c r="E375" s="307"/>
      <c r="F375" s="307"/>
      <c r="G375" s="147"/>
      <c r="H375" s="307"/>
      <c r="I375" s="307"/>
      <c r="J375" s="151" t="e">
        <f>IF(K375=$K$662,1,IF(K375=#REF!,2,IF(K375=$K$661,4,IF(C375="No_existen",5,0))))</f>
        <v>#REF!</v>
      </c>
      <c r="K375" s="147"/>
      <c r="L375" s="147"/>
      <c r="M375" s="307"/>
      <c r="N375" s="307"/>
      <c r="O375" s="151">
        <f t="shared" si="1244"/>
        <v>0</v>
      </c>
      <c r="P375" s="147"/>
      <c r="Q375" s="279"/>
      <c r="R375" s="307"/>
      <c r="S375" s="307"/>
      <c r="T375" s="151">
        <f t="shared" si="1245"/>
        <v>0</v>
      </c>
      <c r="U375" s="147"/>
      <c r="V375" s="147"/>
      <c r="W375" s="307"/>
      <c r="X375" s="307"/>
      <c r="Y375" s="151">
        <f t="shared" si="1255"/>
        <v>0</v>
      </c>
      <c r="Z375" s="147"/>
      <c r="AA375" s="307"/>
      <c r="AB375" s="384"/>
      <c r="AC375" s="306"/>
      <c r="AD375" s="386"/>
      <c r="AE375" s="327"/>
      <c r="AF375" s="327"/>
      <c r="AG375" s="147"/>
      <c r="AH375" s="147"/>
      <c r="AI375" s="93"/>
      <c r="AJ375" s="94"/>
      <c r="AK375" s="95"/>
      <c r="AL375" s="95"/>
      <c r="AM375" s="95"/>
      <c r="AN375" s="95"/>
      <c r="AO375" s="95"/>
      <c r="AP375" s="95"/>
      <c r="AQ375" s="95"/>
    </row>
    <row r="376" spans="1:43" s="97" customFormat="1" hidden="1" x14ac:dyDescent="0.2">
      <c r="A376" s="325"/>
      <c r="B376" s="324"/>
      <c r="C376" s="92"/>
      <c r="D376" s="91">
        <f t="shared" si="1243"/>
        <v>0</v>
      </c>
      <c r="E376" s="307"/>
      <c r="F376" s="307"/>
      <c r="G376" s="147"/>
      <c r="H376" s="307"/>
      <c r="I376" s="307"/>
      <c r="J376" s="151" t="e">
        <f>IF(K376=$K$662,1,IF(K376=#REF!,2,IF(K376=$K$661,4,IF(C376="No_existen",5,0))))</f>
        <v>#REF!</v>
      </c>
      <c r="K376" s="147"/>
      <c r="L376" s="147"/>
      <c r="M376" s="307"/>
      <c r="N376" s="307"/>
      <c r="O376" s="151">
        <f t="shared" si="1244"/>
        <v>0</v>
      </c>
      <c r="P376" s="147"/>
      <c r="Q376" s="279"/>
      <c r="R376" s="307"/>
      <c r="S376" s="307"/>
      <c r="T376" s="151">
        <f t="shared" si="1245"/>
        <v>0</v>
      </c>
      <c r="U376" s="147"/>
      <c r="V376" s="147"/>
      <c r="W376" s="307"/>
      <c r="X376" s="307"/>
      <c r="Y376" s="151">
        <f t="shared" si="1255"/>
        <v>0</v>
      </c>
      <c r="Z376" s="147"/>
      <c r="AA376" s="307"/>
      <c r="AB376" s="384"/>
      <c r="AC376" s="306"/>
      <c r="AD376" s="386"/>
      <c r="AE376" s="327"/>
      <c r="AF376" s="327"/>
      <c r="AG376" s="147"/>
      <c r="AH376" s="147"/>
      <c r="AI376" s="93"/>
      <c r="AJ376" s="94"/>
      <c r="AK376" s="95"/>
      <c r="AL376" s="95"/>
      <c r="AM376" s="95"/>
      <c r="AN376" s="95"/>
      <c r="AO376" s="95"/>
      <c r="AP376" s="95"/>
      <c r="AQ376" s="95"/>
    </row>
    <row r="377" spans="1:43" s="97" customFormat="1" hidden="1" x14ac:dyDescent="0.2">
      <c r="A377" s="325">
        <v>123</v>
      </c>
      <c r="B377" s="321" t="e">
        <f>IF(#REF!="ALTO",5,IF(#REF!="MEDIO-ALTO",4,IF(#REF!="MEDIO",3,IF(#REF!="MEDIO-BAJO",2,IF(#REF!="BAJO",1,0)))))</f>
        <v>#REF!</v>
      </c>
      <c r="C377" s="92"/>
      <c r="D377" s="91">
        <f t="shared" si="1243"/>
        <v>0</v>
      </c>
      <c r="E377" s="307" t="e">
        <f t="shared" si="1183"/>
        <v>#DIV/0!</v>
      </c>
      <c r="F377" s="307" t="e">
        <f t="shared" si="1184"/>
        <v>#DIV/0!</v>
      </c>
      <c r="G377" s="147"/>
      <c r="H377" s="307" t="e">
        <f t="shared" ref="H377" si="1437">IF(C377="No_existen",5*$H$10,I377*$H$10)</f>
        <v>#DIV/0!</v>
      </c>
      <c r="I377" s="307" t="e">
        <f t="shared" si="1288"/>
        <v>#DIV/0!</v>
      </c>
      <c r="J377" s="151" t="e">
        <f>IF(K377=$K$662,1,IF(K377=#REF!,2,IF(K377=$K$661,4,IF(C377="No_existen",5,0))))</f>
        <v>#REF!</v>
      </c>
      <c r="K377" s="147"/>
      <c r="L377" s="147"/>
      <c r="M377" s="307" t="e">
        <f t="shared" ref="M377" si="1438">IF(C377="No_existen",5*$M$10,N377*$M$10)</f>
        <v>#DIV/0!</v>
      </c>
      <c r="N377" s="307" t="e">
        <f t="shared" si="1187"/>
        <v>#DIV/0!</v>
      </c>
      <c r="O377" s="151">
        <f t="shared" si="1244"/>
        <v>0</v>
      </c>
      <c r="P377" s="147"/>
      <c r="Q377" s="279"/>
      <c r="R377" s="307" t="e">
        <f t="shared" ref="R377" si="1439">IF(C377="No_existen",5*$R$10,S377*$R$10)</f>
        <v>#DIV/0!</v>
      </c>
      <c r="S377" s="307" t="e">
        <f t="shared" ref="S377" si="1440">ROUND(AVERAGEIF(T377:T379,"&gt;0"),0)</f>
        <v>#DIV/0!</v>
      </c>
      <c r="T377" s="151">
        <f t="shared" si="1245"/>
        <v>0</v>
      </c>
      <c r="U377" s="147"/>
      <c r="V377" s="147"/>
      <c r="W377" s="307" t="e">
        <f t="shared" ref="W377" si="1441">IF(C377="No_existen",5*$W$10,X377*$W$10)</f>
        <v>#DIV/0!</v>
      </c>
      <c r="X377" s="307" t="e">
        <f t="shared" ref="X377" si="1442">ROUND(AVERAGEIF(Y377:Y379,"&gt;0"),0)</f>
        <v>#DIV/0!</v>
      </c>
      <c r="Y377" s="151">
        <f t="shared" si="1255"/>
        <v>0</v>
      </c>
      <c r="Z377" s="147"/>
      <c r="AA377" s="307" t="e">
        <f t="shared" ref="AA377" si="1443">ROUND(AVERAGE(E377,I377,N377,S377,X377),0)</f>
        <v>#DIV/0!</v>
      </c>
      <c r="AB377" s="384" t="e">
        <f t="shared" ref="AB377" si="1444">IF(AA377&lt;1.5,"FUERTE",IF(AND(AA377&gt;=1.5,AA377&lt;2.5),"ACEPTABLE",IF(AA377&gt;=5,"INEXISTENTE","DÉBIL")))</f>
        <v>#DIV/0!</v>
      </c>
      <c r="AC377" s="306" t="e">
        <f>IF(#REF!=0,0,ROUND((#REF!*AA377),0))</f>
        <v>#REF!</v>
      </c>
      <c r="AD377" s="386" t="e">
        <f t="shared" ref="AD377" si="1445">IF(AC377&gt;=36,"GRAVE", IF(AC377&lt;=10, "LEVE", "MODERADO"))</f>
        <v>#REF!</v>
      </c>
      <c r="AE377" s="327"/>
      <c r="AF377" s="327"/>
      <c r="AG377" s="147"/>
      <c r="AH377" s="147"/>
      <c r="AI377" s="93"/>
      <c r="AJ377" s="94"/>
      <c r="AK377" s="95"/>
      <c r="AL377" s="95"/>
      <c r="AM377" s="95"/>
      <c r="AN377" s="95"/>
      <c r="AO377" s="95"/>
      <c r="AP377" s="95"/>
      <c r="AQ377" s="95"/>
    </row>
    <row r="378" spans="1:43" s="97" customFormat="1" hidden="1" x14ac:dyDescent="0.2">
      <c r="A378" s="325"/>
      <c r="B378" s="322"/>
      <c r="C378" s="92"/>
      <c r="D378" s="91">
        <f t="shared" si="1243"/>
        <v>0</v>
      </c>
      <c r="E378" s="307"/>
      <c r="F378" s="307"/>
      <c r="G378" s="147"/>
      <c r="H378" s="307"/>
      <c r="I378" s="307"/>
      <c r="J378" s="151" t="e">
        <f>IF(K378=$K$662,1,IF(K378=#REF!,2,IF(K378=$K$661,4,IF(C378="No_existen",5,0))))</f>
        <v>#REF!</v>
      </c>
      <c r="K378" s="147"/>
      <c r="L378" s="147"/>
      <c r="M378" s="307"/>
      <c r="N378" s="307"/>
      <c r="O378" s="151">
        <f t="shared" si="1244"/>
        <v>0</v>
      </c>
      <c r="P378" s="147"/>
      <c r="Q378" s="279"/>
      <c r="R378" s="307"/>
      <c r="S378" s="307"/>
      <c r="T378" s="151">
        <f t="shared" si="1245"/>
        <v>0</v>
      </c>
      <c r="U378" s="147"/>
      <c r="V378" s="147"/>
      <c r="W378" s="307"/>
      <c r="X378" s="307"/>
      <c r="Y378" s="151">
        <f t="shared" si="1255"/>
        <v>0</v>
      </c>
      <c r="Z378" s="147"/>
      <c r="AA378" s="307"/>
      <c r="AB378" s="384"/>
      <c r="AC378" s="306"/>
      <c r="AD378" s="386"/>
      <c r="AE378" s="327"/>
      <c r="AF378" s="327"/>
      <c r="AG378" s="147"/>
      <c r="AH378" s="147"/>
      <c r="AI378" s="93"/>
      <c r="AJ378" s="94"/>
      <c r="AK378" s="95"/>
      <c r="AL378" s="95"/>
      <c r="AM378" s="95"/>
      <c r="AN378" s="95"/>
      <c r="AO378" s="95"/>
      <c r="AP378" s="95"/>
      <c r="AQ378" s="95"/>
    </row>
    <row r="379" spans="1:43" s="97" customFormat="1" hidden="1" x14ac:dyDescent="0.2">
      <c r="A379" s="325"/>
      <c r="B379" s="324"/>
      <c r="C379" s="92"/>
      <c r="D379" s="91">
        <f t="shared" si="1243"/>
        <v>0</v>
      </c>
      <c r="E379" s="307"/>
      <c r="F379" s="307"/>
      <c r="G379" s="147"/>
      <c r="H379" s="307"/>
      <c r="I379" s="307"/>
      <c r="J379" s="151" t="e">
        <f>IF(K379=$K$662,1,IF(K379=#REF!,2,IF(K379=$K$661,4,IF(C379="No_existen",5,0))))</f>
        <v>#REF!</v>
      </c>
      <c r="K379" s="147"/>
      <c r="L379" s="147"/>
      <c r="M379" s="307"/>
      <c r="N379" s="307"/>
      <c r="O379" s="151">
        <f t="shared" si="1244"/>
        <v>0</v>
      </c>
      <c r="P379" s="147"/>
      <c r="Q379" s="279"/>
      <c r="R379" s="307"/>
      <c r="S379" s="307"/>
      <c r="T379" s="151">
        <f t="shared" si="1245"/>
        <v>0</v>
      </c>
      <c r="U379" s="147"/>
      <c r="V379" s="147"/>
      <c r="W379" s="307"/>
      <c r="X379" s="307"/>
      <c r="Y379" s="151">
        <f t="shared" si="1255"/>
        <v>0</v>
      </c>
      <c r="Z379" s="147"/>
      <c r="AA379" s="307"/>
      <c r="AB379" s="384"/>
      <c r="AC379" s="306"/>
      <c r="AD379" s="386"/>
      <c r="AE379" s="327"/>
      <c r="AF379" s="327"/>
      <c r="AG379" s="147"/>
      <c r="AH379" s="147"/>
      <c r="AI379" s="93"/>
      <c r="AJ379" s="94"/>
      <c r="AK379" s="95"/>
      <c r="AL379" s="95"/>
      <c r="AM379" s="95"/>
      <c r="AN379" s="95"/>
      <c r="AO379" s="95"/>
      <c r="AP379" s="95"/>
      <c r="AQ379" s="95"/>
    </row>
    <row r="380" spans="1:43" s="97" customFormat="1" hidden="1" x14ac:dyDescent="0.2">
      <c r="A380" s="325">
        <v>124</v>
      </c>
      <c r="B380" s="321" t="e">
        <f>IF(#REF!="ALTO",5,IF(#REF!="MEDIO-ALTO",4,IF(#REF!="MEDIO",3,IF(#REF!="MEDIO-BAJO",2,IF(#REF!="BAJO",1,0)))))</f>
        <v>#REF!</v>
      </c>
      <c r="C380" s="92"/>
      <c r="D380" s="91">
        <f t="shared" si="1243"/>
        <v>0</v>
      </c>
      <c r="E380" s="307" t="e">
        <f t="shared" si="1195"/>
        <v>#DIV/0!</v>
      </c>
      <c r="F380" s="307" t="e">
        <f t="shared" si="1196"/>
        <v>#DIV/0!</v>
      </c>
      <c r="G380" s="147"/>
      <c r="H380" s="307" t="e">
        <f t="shared" ref="H380" si="1446">IF(C380="No_existen",5*$H$10,I380*$H$10)</f>
        <v>#DIV/0!</v>
      </c>
      <c r="I380" s="307" t="e">
        <f t="shared" si="1301"/>
        <v>#DIV/0!</v>
      </c>
      <c r="J380" s="151" t="e">
        <f>IF(K380=$K$662,1,IF(K380=#REF!,2,IF(K380=$K$661,4,IF(C380="No_existen",5,0))))</f>
        <v>#REF!</v>
      </c>
      <c r="K380" s="147"/>
      <c r="L380" s="147"/>
      <c r="M380" s="307" t="e">
        <f t="shared" ref="M380" si="1447">IF(C380="No_existen",5*$M$10,N380*$M$10)</f>
        <v>#DIV/0!</v>
      </c>
      <c r="N380" s="307" t="e">
        <f t="shared" si="1199"/>
        <v>#DIV/0!</v>
      </c>
      <c r="O380" s="151">
        <f t="shared" si="1244"/>
        <v>0</v>
      </c>
      <c r="P380" s="147"/>
      <c r="Q380" s="279"/>
      <c r="R380" s="307" t="e">
        <f t="shared" ref="R380" si="1448">IF(C380="No_existen",5*$R$10,S380*$R$10)</f>
        <v>#DIV/0!</v>
      </c>
      <c r="S380" s="307" t="e">
        <f t="shared" ref="S380" si="1449">ROUND(AVERAGEIF(T380:T382,"&gt;0"),0)</f>
        <v>#DIV/0!</v>
      </c>
      <c r="T380" s="151">
        <f t="shared" si="1245"/>
        <v>0</v>
      </c>
      <c r="U380" s="147"/>
      <c r="V380" s="147"/>
      <c r="W380" s="307" t="e">
        <f t="shared" ref="W380" si="1450">IF(C380="No_existen",5*$W$10,X380*$W$10)</f>
        <v>#DIV/0!</v>
      </c>
      <c r="X380" s="307" t="e">
        <f t="shared" ref="X380" si="1451">ROUND(AVERAGEIF(Y380:Y382,"&gt;0"),0)</f>
        <v>#DIV/0!</v>
      </c>
      <c r="Y380" s="151">
        <f t="shared" si="1255"/>
        <v>0</v>
      </c>
      <c r="Z380" s="147"/>
      <c r="AA380" s="307" t="e">
        <f t="shared" ref="AA380" si="1452">ROUND(AVERAGE(E380,I380,N380,S380,X380),0)</f>
        <v>#DIV/0!</v>
      </c>
      <c r="AB380" s="384" t="e">
        <f t="shared" ref="AB380" si="1453">IF(AA380&lt;1.5,"FUERTE",IF(AND(AA380&gt;=1.5,AA380&lt;2.5),"ACEPTABLE",IF(AA380&gt;=5,"INEXISTENTE","DÉBIL")))</f>
        <v>#DIV/0!</v>
      </c>
      <c r="AC380" s="306" t="e">
        <f>IF(#REF!=0,0,ROUND((#REF!*AA380),0))</f>
        <v>#REF!</v>
      </c>
      <c r="AD380" s="386" t="e">
        <f t="shared" ref="AD380" si="1454">IF(AC380&gt;=36,"GRAVE", IF(AC380&lt;=10, "LEVE", "MODERADO"))</f>
        <v>#REF!</v>
      </c>
      <c r="AE380" s="327"/>
      <c r="AF380" s="327"/>
      <c r="AG380" s="147"/>
      <c r="AH380" s="147"/>
      <c r="AI380" s="93"/>
      <c r="AJ380" s="94"/>
      <c r="AK380" s="95"/>
      <c r="AL380" s="95"/>
      <c r="AM380" s="95"/>
      <c r="AN380" s="95"/>
      <c r="AO380" s="95"/>
      <c r="AP380" s="95"/>
      <c r="AQ380" s="95"/>
    </row>
    <row r="381" spans="1:43" s="97" customFormat="1" hidden="1" x14ac:dyDescent="0.2">
      <c r="A381" s="325"/>
      <c r="B381" s="322"/>
      <c r="C381" s="92"/>
      <c r="D381" s="91">
        <f t="shared" si="1243"/>
        <v>0</v>
      </c>
      <c r="E381" s="307"/>
      <c r="F381" s="307"/>
      <c r="G381" s="147"/>
      <c r="H381" s="307"/>
      <c r="I381" s="307"/>
      <c r="J381" s="151" t="e">
        <f>IF(K381=$K$662,1,IF(K381=#REF!,2,IF(K381=$K$661,4,IF(C381="No_existen",5,0))))</f>
        <v>#REF!</v>
      </c>
      <c r="K381" s="147"/>
      <c r="L381" s="147"/>
      <c r="M381" s="307"/>
      <c r="N381" s="307"/>
      <c r="O381" s="151">
        <f t="shared" si="1244"/>
        <v>0</v>
      </c>
      <c r="P381" s="147"/>
      <c r="Q381" s="279"/>
      <c r="R381" s="307"/>
      <c r="S381" s="307"/>
      <c r="T381" s="151">
        <f t="shared" si="1245"/>
        <v>0</v>
      </c>
      <c r="U381" s="147"/>
      <c r="V381" s="147"/>
      <c r="W381" s="307"/>
      <c r="X381" s="307"/>
      <c r="Y381" s="151">
        <f t="shared" si="1255"/>
        <v>0</v>
      </c>
      <c r="Z381" s="147"/>
      <c r="AA381" s="307"/>
      <c r="AB381" s="384"/>
      <c r="AC381" s="306"/>
      <c r="AD381" s="386"/>
      <c r="AE381" s="327"/>
      <c r="AF381" s="327"/>
      <c r="AG381" s="147"/>
      <c r="AH381" s="147"/>
      <c r="AI381" s="93"/>
      <c r="AJ381" s="94"/>
      <c r="AK381" s="95"/>
      <c r="AL381" s="95"/>
      <c r="AM381" s="95"/>
      <c r="AN381" s="95"/>
      <c r="AO381" s="95"/>
      <c r="AP381" s="95"/>
      <c r="AQ381" s="95"/>
    </row>
    <row r="382" spans="1:43" s="97" customFormat="1" hidden="1" x14ac:dyDescent="0.2">
      <c r="A382" s="325"/>
      <c r="B382" s="324"/>
      <c r="C382" s="92"/>
      <c r="D382" s="91">
        <f t="shared" si="1243"/>
        <v>0</v>
      </c>
      <c r="E382" s="307"/>
      <c r="F382" s="307"/>
      <c r="G382" s="147"/>
      <c r="H382" s="307"/>
      <c r="I382" s="307"/>
      <c r="J382" s="151" t="e">
        <f>IF(K382=$K$662,1,IF(K382=#REF!,2,IF(K382=$K$661,4,IF(C382="No_existen",5,0))))</f>
        <v>#REF!</v>
      </c>
      <c r="K382" s="147"/>
      <c r="L382" s="147"/>
      <c r="M382" s="307"/>
      <c r="N382" s="307"/>
      <c r="O382" s="151">
        <f t="shared" si="1244"/>
        <v>0</v>
      </c>
      <c r="P382" s="147"/>
      <c r="Q382" s="279"/>
      <c r="R382" s="307"/>
      <c r="S382" s="307"/>
      <c r="T382" s="151">
        <f t="shared" si="1245"/>
        <v>0</v>
      </c>
      <c r="U382" s="147"/>
      <c r="V382" s="147"/>
      <c r="W382" s="307"/>
      <c r="X382" s="307"/>
      <c r="Y382" s="151">
        <f t="shared" si="1255"/>
        <v>0</v>
      </c>
      <c r="Z382" s="147"/>
      <c r="AA382" s="307"/>
      <c r="AB382" s="384"/>
      <c r="AC382" s="306"/>
      <c r="AD382" s="386"/>
      <c r="AE382" s="327"/>
      <c r="AF382" s="327"/>
      <c r="AG382" s="147"/>
      <c r="AH382" s="147"/>
      <c r="AI382" s="93"/>
      <c r="AJ382" s="94"/>
      <c r="AK382" s="95"/>
      <c r="AL382" s="95"/>
      <c r="AM382" s="95"/>
      <c r="AN382" s="95"/>
      <c r="AO382" s="95"/>
      <c r="AP382" s="95"/>
      <c r="AQ382" s="95"/>
    </row>
    <row r="383" spans="1:43" s="97" customFormat="1" hidden="1" x14ac:dyDescent="0.2">
      <c r="A383" s="325">
        <v>125</v>
      </c>
      <c r="B383" s="321" t="e">
        <f>IF(#REF!="ALTO",5,IF(#REF!="MEDIO-ALTO",4,IF(#REF!="MEDIO",3,IF(#REF!="MEDIO-BAJO",2,IF(#REF!="BAJO",1,0)))))</f>
        <v>#REF!</v>
      </c>
      <c r="C383" s="92"/>
      <c r="D383" s="91">
        <f t="shared" si="1243"/>
        <v>0</v>
      </c>
      <c r="E383" s="307" t="e">
        <f t="shared" si="1207"/>
        <v>#DIV/0!</v>
      </c>
      <c r="F383" s="307" t="e">
        <f t="shared" si="1208"/>
        <v>#DIV/0!</v>
      </c>
      <c r="G383" s="147"/>
      <c r="H383" s="307" t="e">
        <f t="shared" ref="H383" si="1455">IF(C383="No_existen",5*$H$10,I383*$H$10)</f>
        <v>#DIV/0!</v>
      </c>
      <c r="I383" s="307" t="e">
        <f t="shared" si="1314"/>
        <v>#DIV/0!</v>
      </c>
      <c r="J383" s="151" t="e">
        <f>IF(K383=$K$662,1,IF(K383=#REF!,2,IF(K383=$K$661,4,IF(C383="No_existen",5,0))))</f>
        <v>#REF!</v>
      </c>
      <c r="K383" s="147"/>
      <c r="L383" s="147"/>
      <c r="M383" s="307" t="e">
        <f t="shared" ref="M383" si="1456">IF(C383="No_existen",5*$M$10,N383*$M$10)</f>
        <v>#DIV/0!</v>
      </c>
      <c r="N383" s="307" t="e">
        <f t="shared" si="1211"/>
        <v>#DIV/0!</v>
      </c>
      <c r="O383" s="151">
        <f t="shared" si="1244"/>
        <v>0</v>
      </c>
      <c r="P383" s="147"/>
      <c r="Q383" s="279"/>
      <c r="R383" s="307" t="e">
        <f t="shared" ref="R383" si="1457">IF(C383="No_existen",5*$R$10,S383*$R$10)</f>
        <v>#DIV/0!</v>
      </c>
      <c r="S383" s="307" t="e">
        <f t="shared" ref="S383" si="1458">ROUND(AVERAGEIF(T383:T385,"&gt;0"),0)</f>
        <v>#DIV/0!</v>
      </c>
      <c r="T383" s="151">
        <f t="shared" si="1245"/>
        <v>0</v>
      </c>
      <c r="U383" s="147"/>
      <c r="V383" s="147"/>
      <c r="W383" s="307" t="e">
        <f t="shared" ref="W383" si="1459">IF(C383="No_existen",5*$W$10,X383*$W$10)</f>
        <v>#DIV/0!</v>
      </c>
      <c r="X383" s="307" t="e">
        <f t="shared" ref="X383" si="1460">ROUND(AVERAGEIF(Y383:Y385,"&gt;0"),0)</f>
        <v>#DIV/0!</v>
      </c>
      <c r="Y383" s="151">
        <f t="shared" si="1255"/>
        <v>0</v>
      </c>
      <c r="Z383" s="147"/>
      <c r="AA383" s="307" t="e">
        <f t="shared" ref="AA383" si="1461">ROUND(AVERAGE(E383,I383,N383,S383,X383),0)</f>
        <v>#DIV/0!</v>
      </c>
      <c r="AB383" s="384" t="e">
        <f t="shared" ref="AB383" si="1462">IF(AA383&lt;1.5,"FUERTE",IF(AND(AA383&gt;=1.5,AA383&lt;2.5),"ACEPTABLE",IF(AA383&gt;=5,"INEXISTENTE","DÉBIL")))</f>
        <v>#DIV/0!</v>
      </c>
      <c r="AC383" s="306" t="e">
        <f>IF(#REF!=0,0,ROUND((#REF!*AA383),0))</f>
        <v>#REF!</v>
      </c>
      <c r="AD383" s="386" t="e">
        <f t="shared" ref="AD383" si="1463">IF(AC383&gt;=36,"GRAVE", IF(AC383&lt;=10, "LEVE", "MODERADO"))</f>
        <v>#REF!</v>
      </c>
      <c r="AE383" s="327"/>
      <c r="AF383" s="327"/>
      <c r="AG383" s="147"/>
      <c r="AH383" s="147"/>
      <c r="AI383" s="93"/>
      <c r="AJ383" s="94"/>
      <c r="AK383" s="95"/>
      <c r="AL383" s="95"/>
      <c r="AM383" s="95"/>
      <c r="AN383" s="95"/>
      <c r="AO383" s="95"/>
      <c r="AP383" s="95"/>
      <c r="AQ383" s="95"/>
    </row>
    <row r="384" spans="1:43" s="97" customFormat="1" hidden="1" x14ac:dyDescent="0.2">
      <c r="A384" s="325"/>
      <c r="B384" s="322"/>
      <c r="C384" s="92"/>
      <c r="D384" s="91">
        <f t="shared" si="1243"/>
        <v>0</v>
      </c>
      <c r="E384" s="307"/>
      <c r="F384" s="307"/>
      <c r="G384" s="147"/>
      <c r="H384" s="307"/>
      <c r="I384" s="307"/>
      <c r="J384" s="151" t="e">
        <f>IF(K384=$K$662,1,IF(K384=#REF!,2,IF(K384=$K$661,4,IF(C384="No_existen",5,0))))</f>
        <v>#REF!</v>
      </c>
      <c r="K384" s="147"/>
      <c r="L384" s="147"/>
      <c r="M384" s="307"/>
      <c r="N384" s="307"/>
      <c r="O384" s="151">
        <f t="shared" si="1244"/>
        <v>0</v>
      </c>
      <c r="P384" s="147"/>
      <c r="Q384" s="279"/>
      <c r="R384" s="307"/>
      <c r="S384" s="307"/>
      <c r="T384" s="151">
        <f t="shared" si="1245"/>
        <v>0</v>
      </c>
      <c r="U384" s="147"/>
      <c r="V384" s="147"/>
      <c r="W384" s="307"/>
      <c r="X384" s="307"/>
      <c r="Y384" s="151">
        <f t="shared" si="1255"/>
        <v>0</v>
      </c>
      <c r="Z384" s="147"/>
      <c r="AA384" s="307"/>
      <c r="AB384" s="384"/>
      <c r="AC384" s="306"/>
      <c r="AD384" s="386"/>
      <c r="AE384" s="327"/>
      <c r="AF384" s="327"/>
      <c r="AG384" s="147"/>
      <c r="AH384" s="147"/>
      <c r="AI384" s="93"/>
      <c r="AJ384" s="94"/>
      <c r="AK384" s="95"/>
      <c r="AL384" s="95"/>
      <c r="AM384" s="95"/>
      <c r="AN384" s="95"/>
      <c r="AO384" s="95"/>
      <c r="AP384" s="95"/>
      <c r="AQ384" s="95"/>
    </row>
    <row r="385" spans="1:43" s="97" customFormat="1" hidden="1" x14ac:dyDescent="0.2">
      <c r="A385" s="325"/>
      <c r="B385" s="324"/>
      <c r="C385" s="92"/>
      <c r="D385" s="91">
        <f t="shared" si="1243"/>
        <v>0</v>
      </c>
      <c r="E385" s="307"/>
      <c r="F385" s="307"/>
      <c r="G385" s="147"/>
      <c r="H385" s="307"/>
      <c r="I385" s="307"/>
      <c r="J385" s="151" t="e">
        <f>IF(K385=$K$662,1,IF(K385=#REF!,2,IF(K385=$K$661,4,IF(C385="No_existen",5,0))))</f>
        <v>#REF!</v>
      </c>
      <c r="K385" s="147"/>
      <c r="L385" s="147"/>
      <c r="M385" s="307"/>
      <c r="N385" s="307"/>
      <c r="O385" s="151">
        <f t="shared" si="1244"/>
        <v>0</v>
      </c>
      <c r="P385" s="147"/>
      <c r="Q385" s="279"/>
      <c r="R385" s="307"/>
      <c r="S385" s="307"/>
      <c r="T385" s="151">
        <f t="shared" si="1245"/>
        <v>0</v>
      </c>
      <c r="U385" s="147"/>
      <c r="V385" s="147"/>
      <c r="W385" s="307"/>
      <c r="X385" s="307"/>
      <c r="Y385" s="151">
        <f t="shared" si="1255"/>
        <v>0</v>
      </c>
      <c r="Z385" s="147"/>
      <c r="AA385" s="307"/>
      <c r="AB385" s="384"/>
      <c r="AC385" s="306"/>
      <c r="AD385" s="386"/>
      <c r="AE385" s="327"/>
      <c r="AF385" s="327"/>
      <c r="AG385" s="147"/>
      <c r="AH385" s="147"/>
      <c r="AI385" s="93"/>
      <c r="AJ385" s="94"/>
      <c r="AK385" s="95"/>
      <c r="AL385" s="95"/>
      <c r="AM385" s="95"/>
      <c r="AN385" s="95"/>
      <c r="AO385" s="95"/>
      <c r="AP385" s="95"/>
      <c r="AQ385" s="95"/>
    </row>
    <row r="386" spans="1:43" s="97" customFormat="1" hidden="1" x14ac:dyDescent="0.2">
      <c r="A386" s="325">
        <v>126</v>
      </c>
      <c r="B386" s="321" t="e">
        <f>IF(#REF!="ALTO",5,IF(#REF!="MEDIO-ALTO",4,IF(#REF!="MEDIO",3,IF(#REF!="MEDIO-BAJO",2,IF(#REF!="BAJO",1,0)))))</f>
        <v>#REF!</v>
      </c>
      <c r="C386" s="92"/>
      <c r="D386" s="91">
        <f t="shared" si="1243"/>
        <v>0</v>
      </c>
      <c r="E386" s="307" t="e">
        <f t="shared" si="1219"/>
        <v>#DIV/0!</v>
      </c>
      <c r="F386" s="307" t="e">
        <f t="shared" si="1220"/>
        <v>#DIV/0!</v>
      </c>
      <c r="G386" s="147"/>
      <c r="H386" s="307" t="e">
        <f t="shared" ref="H386" si="1464">IF(C386="No_existen",5*$H$10,I386*$H$10)</f>
        <v>#DIV/0!</v>
      </c>
      <c r="I386" s="307" t="e">
        <f t="shared" si="1327"/>
        <v>#DIV/0!</v>
      </c>
      <c r="J386" s="151" t="e">
        <f>IF(K386=$K$662,1,IF(K386=#REF!,2,IF(K386=$K$661,4,IF(C386="No_existen",5,0))))</f>
        <v>#REF!</v>
      </c>
      <c r="K386" s="147"/>
      <c r="L386" s="147"/>
      <c r="M386" s="307" t="e">
        <f t="shared" ref="M386" si="1465">IF(C386="No_existen",5*$M$10,N386*$M$10)</f>
        <v>#DIV/0!</v>
      </c>
      <c r="N386" s="307" t="e">
        <f t="shared" si="1223"/>
        <v>#DIV/0!</v>
      </c>
      <c r="O386" s="151">
        <f t="shared" si="1244"/>
        <v>0</v>
      </c>
      <c r="P386" s="147"/>
      <c r="Q386" s="279"/>
      <c r="R386" s="307" t="e">
        <f t="shared" ref="R386" si="1466">IF(C386="No_existen",5*$R$10,S386*$R$10)</f>
        <v>#DIV/0!</v>
      </c>
      <c r="S386" s="307" t="e">
        <f t="shared" ref="S386" si="1467">ROUND(AVERAGEIF(T386:T388,"&gt;0"),0)</f>
        <v>#DIV/0!</v>
      </c>
      <c r="T386" s="151">
        <f t="shared" si="1245"/>
        <v>0</v>
      </c>
      <c r="U386" s="147"/>
      <c r="V386" s="147"/>
      <c r="W386" s="307" t="e">
        <f t="shared" ref="W386" si="1468">IF(C386="No_existen",5*$W$10,X386*$W$10)</f>
        <v>#DIV/0!</v>
      </c>
      <c r="X386" s="307" t="e">
        <f t="shared" ref="X386" si="1469">ROUND(AVERAGEIF(Y386:Y388,"&gt;0"),0)</f>
        <v>#DIV/0!</v>
      </c>
      <c r="Y386" s="151">
        <f t="shared" si="1255"/>
        <v>0</v>
      </c>
      <c r="Z386" s="147"/>
      <c r="AA386" s="307" t="e">
        <f t="shared" ref="AA386" si="1470">ROUND(AVERAGE(E386,I386,N386,S386,X386),0)</f>
        <v>#DIV/0!</v>
      </c>
      <c r="AB386" s="384" t="e">
        <f t="shared" ref="AB386" si="1471">IF(AA386&lt;1.5,"FUERTE",IF(AND(AA386&gt;=1.5,AA386&lt;2.5),"ACEPTABLE",IF(AA386&gt;=5,"INEXISTENTE","DÉBIL")))</f>
        <v>#DIV/0!</v>
      </c>
      <c r="AC386" s="306" t="e">
        <f>IF(#REF!=0,0,ROUND((#REF!*AA386),0))</f>
        <v>#REF!</v>
      </c>
      <c r="AD386" s="386" t="e">
        <f t="shared" ref="AD386" si="1472">IF(AC386&gt;=36,"GRAVE", IF(AC386&lt;=10, "LEVE", "MODERADO"))</f>
        <v>#REF!</v>
      </c>
      <c r="AE386" s="327"/>
      <c r="AF386" s="327"/>
      <c r="AG386" s="147"/>
      <c r="AH386" s="147"/>
      <c r="AI386" s="93"/>
      <c r="AJ386" s="94"/>
      <c r="AK386" s="95"/>
      <c r="AL386" s="95"/>
      <c r="AM386" s="95"/>
      <c r="AN386" s="95"/>
      <c r="AO386" s="95"/>
      <c r="AP386" s="95"/>
      <c r="AQ386" s="95"/>
    </row>
    <row r="387" spans="1:43" s="97" customFormat="1" hidden="1" x14ac:dyDescent="0.2">
      <c r="A387" s="325"/>
      <c r="B387" s="322"/>
      <c r="C387" s="92"/>
      <c r="D387" s="91">
        <f t="shared" si="1243"/>
        <v>0</v>
      </c>
      <c r="E387" s="307"/>
      <c r="F387" s="307"/>
      <c r="G387" s="147"/>
      <c r="H387" s="307"/>
      <c r="I387" s="307"/>
      <c r="J387" s="151" t="e">
        <f>IF(K387=$K$662,1,IF(K387=#REF!,2,IF(K387=$K$661,4,IF(C387="No_existen",5,0))))</f>
        <v>#REF!</v>
      </c>
      <c r="K387" s="147"/>
      <c r="L387" s="147"/>
      <c r="M387" s="307"/>
      <c r="N387" s="307"/>
      <c r="O387" s="151">
        <f t="shared" si="1244"/>
        <v>0</v>
      </c>
      <c r="P387" s="147"/>
      <c r="Q387" s="279"/>
      <c r="R387" s="307"/>
      <c r="S387" s="307"/>
      <c r="T387" s="151">
        <f t="shared" si="1245"/>
        <v>0</v>
      </c>
      <c r="U387" s="147"/>
      <c r="V387" s="147"/>
      <c r="W387" s="307"/>
      <c r="X387" s="307"/>
      <c r="Y387" s="151">
        <f t="shared" si="1255"/>
        <v>0</v>
      </c>
      <c r="Z387" s="147"/>
      <c r="AA387" s="307"/>
      <c r="AB387" s="384"/>
      <c r="AC387" s="306"/>
      <c r="AD387" s="386"/>
      <c r="AE387" s="327"/>
      <c r="AF387" s="327"/>
      <c r="AG387" s="147"/>
      <c r="AH387" s="147"/>
      <c r="AI387" s="93"/>
      <c r="AJ387" s="94"/>
      <c r="AK387" s="95"/>
      <c r="AL387" s="95"/>
      <c r="AM387" s="95"/>
      <c r="AN387" s="95"/>
      <c r="AO387" s="95"/>
      <c r="AP387" s="95"/>
      <c r="AQ387" s="95"/>
    </row>
    <row r="388" spans="1:43" s="97" customFormat="1" hidden="1" x14ac:dyDescent="0.2">
      <c r="A388" s="325"/>
      <c r="B388" s="324"/>
      <c r="C388" s="92"/>
      <c r="D388" s="91">
        <f t="shared" si="1243"/>
        <v>0</v>
      </c>
      <c r="E388" s="307"/>
      <c r="F388" s="307"/>
      <c r="G388" s="147"/>
      <c r="H388" s="307"/>
      <c r="I388" s="307"/>
      <c r="J388" s="151" t="e">
        <f>IF(K388=$K$662,1,IF(K388=#REF!,2,IF(K388=$K$661,4,IF(C388="No_existen",5,0))))</f>
        <v>#REF!</v>
      </c>
      <c r="K388" s="147"/>
      <c r="L388" s="147"/>
      <c r="M388" s="307"/>
      <c r="N388" s="307"/>
      <c r="O388" s="151">
        <f t="shared" si="1244"/>
        <v>0</v>
      </c>
      <c r="P388" s="147"/>
      <c r="Q388" s="279"/>
      <c r="R388" s="307"/>
      <c r="S388" s="307"/>
      <c r="T388" s="151">
        <f t="shared" si="1245"/>
        <v>0</v>
      </c>
      <c r="U388" s="147"/>
      <c r="V388" s="147"/>
      <c r="W388" s="307"/>
      <c r="X388" s="307"/>
      <c r="Y388" s="151">
        <f t="shared" si="1255"/>
        <v>0</v>
      </c>
      <c r="Z388" s="147"/>
      <c r="AA388" s="307"/>
      <c r="AB388" s="384"/>
      <c r="AC388" s="306"/>
      <c r="AD388" s="386"/>
      <c r="AE388" s="327"/>
      <c r="AF388" s="327"/>
      <c r="AG388" s="147"/>
      <c r="AH388" s="147"/>
      <c r="AI388" s="93"/>
      <c r="AJ388" s="94"/>
      <c r="AK388" s="95"/>
      <c r="AL388" s="95"/>
      <c r="AM388" s="95"/>
      <c r="AN388" s="95"/>
      <c r="AO388" s="95"/>
      <c r="AP388" s="95"/>
      <c r="AQ388" s="95"/>
    </row>
    <row r="389" spans="1:43" s="97" customFormat="1" hidden="1" x14ac:dyDescent="0.2">
      <c r="A389" s="325">
        <v>127</v>
      </c>
      <c r="B389" s="321" t="e">
        <f>IF(#REF!="ALTO",5,IF(#REF!="MEDIO-ALTO",4,IF(#REF!="MEDIO",3,IF(#REF!="MEDIO-BAJO",2,IF(#REF!="BAJO",1,0)))))</f>
        <v>#REF!</v>
      </c>
      <c r="C389" s="92"/>
      <c r="D389" s="91">
        <f t="shared" si="1243"/>
        <v>0</v>
      </c>
      <c r="E389" s="307" t="e">
        <f t="shared" si="1231"/>
        <v>#DIV/0!</v>
      </c>
      <c r="F389" s="307" t="e">
        <f t="shared" si="1232"/>
        <v>#DIV/0!</v>
      </c>
      <c r="G389" s="147"/>
      <c r="H389" s="307" t="e">
        <f t="shared" ref="H389" si="1473">IF(C389="No_existen",5*$H$10,I389*$H$10)</f>
        <v>#DIV/0!</v>
      </c>
      <c r="I389" s="307" t="e">
        <f t="shared" si="1340"/>
        <v>#DIV/0!</v>
      </c>
      <c r="J389" s="151" t="e">
        <f>IF(K389=$K$662,1,IF(K389=#REF!,2,IF(K389=$K$661,4,IF(C389="No_existen",5,0))))</f>
        <v>#REF!</v>
      </c>
      <c r="K389" s="147"/>
      <c r="L389" s="147"/>
      <c r="M389" s="307" t="e">
        <f t="shared" ref="M389" si="1474">IF(C389="No_existen",5*$M$10,N389*$M$10)</f>
        <v>#DIV/0!</v>
      </c>
      <c r="N389" s="307" t="e">
        <f t="shared" si="1235"/>
        <v>#DIV/0!</v>
      </c>
      <c r="O389" s="151">
        <f t="shared" si="1244"/>
        <v>0</v>
      </c>
      <c r="P389" s="147"/>
      <c r="Q389" s="279"/>
      <c r="R389" s="307" t="e">
        <f t="shared" ref="R389" si="1475">IF(C389="No_existen",5*$R$10,S389*$R$10)</f>
        <v>#DIV/0!</v>
      </c>
      <c r="S389" s="307" t="e">
        <f t="shared" ref="S389" si="1476">ROUND(AVERAGEIF(T389:T391,"&gt;0"),0)</f>
        <v>#DIV/0!</v>
      </c>
      <c r="T389" s="151">
        <f t="shared" si="1245"/>
        <v>0</v>
      </c>
      <c r="U389" s="147"/>
      <c r="V389" s="147"/>
      <c r="W389" s="307" t="e">
        <f t="shared" ref="W389" si="1477">IF(C389="No_existen",5*$W$10,X389*$W$10)</f>
        <v>#DIV/0!</v>
      </c>
      <c r="X389" s="307" t="e">
        <f t="shared" ref="X389" si="1478">ROUND(AVERAGEIF(Y389:Y391,"&gt;0"),0)</f>
        <v>#DIV/0!</v>
      </c>
      <c r="Y389" s="151">
        <f t="shared" si="1255"/>
        <v>0</v>
      </c>
      <c r="Z389" s="147"/>
      <c r="AA389" s="307" t="e">
        <f t="shared" ref="AA389" si="1479">ROUND(AVERAGE(E389,I389,N389,S389,X389),0)</f>
        <v>#DIV/0!</v>
      </c>
      <c r="AB389" s="384" t="e">
        <f t="shared" ref="AB389" si="1480">IF(AA389&lt;1.5,"FUERTE",IF(AND(AA389&gt;=1.5,AA389&lt;2.5),"ACEPTABLE",IF(AA389&gt;=5,"INEXISTENTE","DÉBIL")))</f>
        <v>#DIV/0!</v>
      </c>
      <c r="AC389" s="306" t="e">
        <f>IF(#REF!=0,0,ROUND((#REF!*AA389),0))</f>
        <v>#REF!</v>
      </c>
      <c r="AD389" s="386" t="e">
        <f t="shared" ref="AD389" si="1481">IF(AC389&gt;=36,"GRAVE", IF(AC389&lt;=10, "LEVE", "MODERADO"))</f>
        <v>#REF!</v>
      </c>
      <c r="AE389" s="327"/>
      <c r="AF389" s="327"/>
      <c r="AG389" s="147"/>
      <c r="AH389" s="147"/>
      <c r="AI389" s="93"/>
      <c r="AJ389" s="94"/>
      <c r="AK389" s="95"/>
      <c r="AL389" s="95"/>
      <c r="AM389" s="95"/>
      <c r="AN389" s="95"/>
      <c r="AO389" s="95"/>
      <c r="AP389" s="95"/>
      <c r="AQ389" s="95"/>
    </row>
    <row r="390" spans="1:43" s="97" customFormat="1" hidden="1" x14ac:dyDescent="0.2">
      <c r="A390" s="325"/>
      <c r="B390" s="322"/>
      <c r="C390" s="92"/>
      <c r="D390" s="91">
        <f t="shared" si="1243"/>
        <v>0</v>
      </c>
      <c r="E390" s="307"/>
      <c r="F390" s="307"/>
      <c r="G390" s="147"/>
      <c r="H390" s="307"/>
      <c r="I390" s="307"/>
      <c r="J390" s="151" t="e">
        <f>IF(K390=$K$662,1,IF(K390=#REF!,2,IF(K390=$K$661,4,IF(C390="No_existen",5,0))))</f>
        <v>#REF!</v>
      </c>
      <c r="K390" s="147"/>
      <c r="L390" s="147"/>
      <c r="M390" s="307"/>
      <c r="N390" s="307"/>
      <c r="O390" s="151">
        <f t="shared" si="1244"/>
        <v>0</v>
      </c>
      <c r="P390" s="147"/>
      <c r="Q390" s="279"/>
      <c r="R390" s="307"/>
      <c r="S390" s="307"/>
      <c r="T390" s="151">
        <f t="shared" si="1245"/>
        <v>0</v>
      </c>
      <c r="U390" s="147"/>
      <c r="V390" s="147"/>
      <c r="W390" s="307"/>
      <c r="X390" s="307"/>
      <c r="Y390" s="151">
        <f t="shared" si="1255"/>
        <v>0</v>
      </c>
      <c r="Z390" s="147"/>
      <c r="AA390" s="307"/>
      <c r="AB390" s="384"/>
      <c r="AC390" s="306"/>
      <c r="AD390" s="386"/>
      <c r="AE390" s="327"/>
      <c r="AF390" s="327"/>
      <c r="AG390" s="147"/>
      <c r="AH390" s="147"/>
      <c r="AI390" s="93"/>
      <c r="AJ390" s="94"/>
      <c r="AK390" s="95"/>
      <c r="AL390" s="95"/>
      <c r="AM390" s="95"/>
      <c r="AN390" s="95"/>
      <c r="AO390" s="95"/>
      <c r="AP390" s="95"/>
      <c r="AQ390" s="95"/>
    </row>
    <row r="391" spans="1:43" s="97" customFormat="1" hidden="1" x14ac:dyDescent="0.2">
      <c r="A391" s="325"/>
      <c r="B391" s="324"/>
      <c r="C391" s="92"/>
      <c r="D391" s="91">
        <f t="shared" si="1243"/>
        <v>0</v>
      </c>
      <c r="E391" s="307"/>
      <c r="F391" s="307"/>
      <c r="G391" s="147"/>
      <c r="H391" s="307"/>
      <c r="I391" s="307"/>
      <c r="J391" s="151" t="e">
        <f>IF(K391=$K$662,1,IF(K391=#REF!,2,IF(K391=$K$661,4,IF(C391="No_existen",5,0))))</f>
        <v>#REF!</v>
      </c>
      <c r="K391" s="147"/>
      <c r="L391" s="147"/>
      <c r="M391" s="307"/>
      <c r="N391" s="307"/>
      <c r="O391" s="151">
        <f t="shared" si="1244"/>
        <v>0</v>
      </c>
      <c r="P391" s="147"/>
      <c r="Q391" s="279"/>
      <c r="R391" s="307"/>
      <c r="S391" s="307"/>
      <c r="T391" s="151">
        <f t="shared" si="1245"/>
        <v>0</v>
      </c>
      <c r="U391" s="147"/>
      <c r="V391" s="147"/>
      <c r="W391" s="307"/>
      <c r="X391" s="307"/>
      <c r="Y391" s="151">
        <f t="shared" si="1255"/>
        <v>0</v>
      </c>
      <c r="Z391" s="147"/>
      <c r="AA391" s="307"/>
      <c r="AB391" s="384"/>
      <c r="AC391" s="306"/>
      <c r="AD391" s="386"/>
      <c r="AE391" s="327"/>
      <c r="AF391" s="327"/>
      <c r="AG391" s="147"/>
      <c r="AH391" s="147"/>
      <c r="AI391" s="93"/>
      <c r="AJ391" s="94"/>
      <c r="AK391" s="95"/>
      <c r="AL391" s="95"/>
      <c r="AM391" s="95"/>
      <c r="AN391" s="95"/>
      <c r="AO391" s="95"/>
      <c r="AP391" s="95"/>
      <c r="AQ391" s="95"/>
    </row>
    <row r="392" spans="1:43" s="97" customFormat="1" hidden="1" x14ac:dyDescent="0.2">
      <c r="A392" s="325">
        <v>128</v>
      </c>
      <c r="B392" s="321" t="e">
        <f>IF(#REF!="ALTO",5,IF(#REF!="MEDIO-ALTO",4,IF(#REF!="MEDIO",3,IF(#REF!="MEDIO-BAJO",2,IF(#REF!="BAJO",1,0)))))</f>
        <v>#REF!</v>
      </c>
      <c r="C392" s="92"/>
      <c r="D392" s="91">
        <f t="shared" si="1243"/>
        <v>0</v>
      </c>
      <c r="E392" s="307" t="e">
        <f t="shared" si="1246"/>
        <v>#DIV/0!</v>
      </c>
      <c r="F392" s="307" t="e">
        <f t="shared" si="1247"/>
        <v>#DIV/0!</v>
      </c>
      <c r="G392" s="147"/>
      <c r="H392" s="307" t="e">
        <f t="shared" ref="H392" si="1482">IF(C392="No_existen",5*$H$10,I392*$H$10)</f>
        <v>#DIV/0!</v>
      </c>
      <c r="I392" s="307" t="e">
        <f t="shared" si="1353"/>
        <v>#DIV/0!</v>
      </c>
      <c r="J392" s="151" t="e">
        <f>IF(K392=$K$662,1,IF(K392=#REF!,2,IF(K392=$K$661,4,IF(C392="No_existen",5,0))))</f>
        <v>#REF!</v>
      </c>
      <c r="K392" s="147"/>
      <c r="L392" s="147"/>
      <c r="M392" s="307" t="e">
        <f t="shared" ref="M392" si="1483">IF(C392="No_existen",5*$M$10,N392*$M$10)</f>
        <v>#DIV/0!</v>
      </c>
      <c r="N392" s="307" t="e">
        <f t="shared" si="1250"/>
        <v>#DIV/0!</v>
      </c>
      <c r="O392" s="151">
        <f t="shared" si="1244"/>
        <v>0</v>
      </c>
      <c r="P392" s="147"/>
      <c r="Q392" s="279"/>
      <c r="R392" s="307" t="e">
        <f t="shared" ref="R392" si="1484">IF(C392="No_existen",5*$R$10,S392*$R$10)</f>
        <v>#DIV/0!</v>
      </c>
      <c r="S392" s="307" t="e">
        <f t="shared" ref="S392" si="1485">ROUND(AVERAGEIF(T392:T394,"&gt;0"),0)</f>
        <v>#DIV/0!</v>
      </c>
      <c r="T392" s="151">
        <f t="shared" si="1245"/>
        <v>0</v>
      </c>
      <c r="U392" s="147"/>
      <c r="V392" s="147"/>
      <c r="W392" s="307" t="e">
        <f t="shared" ref="W392" si="1486">IF(C392="No_existen",5*$W$10,X392*$W$10)</f>
        <v>#DIV/0!</v>
      </c>
      <c r="X392" s="307" t="e">
        <f t="shared" ref="X392" si="1487">ROUND(AVERAGEIF(Y392:Y394,"&gt;0"),0)</f>
        <v>#DIV/0!</v>
      </c>
      <c r="Y392" s="151">
        <f t="shared" si="1255"/>
        <v>0</v>
      </c>
      <c r="Z392" s="147"/>
      <c r="AA392" s="307" t="e">
        <f t="shared" ref="AA392" si="1488">ROUND(AVERAGE(E392,I392,N392,S392,X392),0)</f>
        <v>#DIV/0!</v>
      </c>
      <c r="AB392" s="384" t="e">
        <f t="shared" ref="AB392" si="1489">IF(AA392&lt;1.5,"FUERTE",IF(AND(AA392&gt;=1.5,AA392&lt;2.5),"ACEPTABLE",IF(AA392&gt;=5,"INEXISTENTE","DÉBIL")))</f>
        <v>#DIV/0!</v>
      </c>
      <c r="AC392" s="306" t="e">
        <f>IF(#REF!=0,0,ROUND((#REF!*AA392),0))</f>
        <v>#REF!</v>
      </c>
      <c r="AD392" s="386" t="e">
        <f t="shared" ref="AD392" si="1490">IF(AC392&gt;=36,"GRAVE", IF(AC392&lt;=10, "LEVE", "MODERADO"))</f>
        <v>#REF!</v>
      </c>
      <c r="AE392" s="327"/>
      <c r="AF392" s="327"/>
      <c r="AG392" s="147"/>
      <c r="AH392" s="147"/>
      <c r="AI392" s="93"/>
      <c r="AJ392" s="94"/>
      <c r="AK392" s="95"/>
      <c r="AL392" s="95"/>
      <c r="AM392" s="95"/>
      <c r="AN392" s="95"/>
      <c r="AO392" s="95"/>
      <c r="AP392" s="95"/>
      <c r="AQ392" s="95"/>
    </row>
    <row r="393" spans="1:43" s="97" customFormat="1" hidden="1" x14ac:dyDescent="0.2">
      <c r="A393" s="325"/>
      <c r="B393" s="322"/>
      <c r="C393" s="92"/>
      <c r="D393" s="91">
        <f t="shared" si="1243"/>
        <v>0</v>
      </c>
      <c r="E393" s="307"/>
      <c r="F393" s="307"/>
      <c r="G393" s="147"/>
      <c r="H393" s="307"/>
      <c r="I393" s="307"/>
      <c r="J393" s="151" t="e">
        <f>IF(K393=$K$662,1,IF(K393=#REF!,2,IF(K393=$K$661,4,IF(C393="No_existen",5,0))))</f>
        <v>#REF!</v>
      </c>
      <c r="K393" s="147"/>
      <c r="L393" s="147"/>
      <c r="M393" s="307"/>
      <c r="N393" s="307"/>
      <c r="O393" s="151">
        <f t="shared" si="1244"/>
        <v>0</v>
      </c>
      <c r="P393" s="147"/>
      <c r="Q393" s="279"/>
      <c r="R393" s="307"/>
      <c r="S393" s="307"/>
      <c r="T393" s="151">
        <f t="shared" si="1245"/>
        <v>0</v>
      </c>
      <c r="U393" s="147"/>
      <c r="V393" s="147"/>
      <c r="W393" s="307"/>
      <c r="X393" s="307"/>
      <c r="Y393" s="151">
        <f t="shared" si="1255"/>
        <v>0</v>
      </c>
      <c r="Z393" s="147"/>
      <c r="AA393" s="307"/>
      <c r="AB393" s="384"/>
      <c r="AC393" s="306"/>
      <c r="AD393" s="386"/>
      <c r="AE393" s="327"/>
      <c r="AF393" s="327"/>
      <c r="AG393" s="147"/>
      <c r="AH393" s="147"/>
      <c r="AI393" s="93"/>
      <c r="AJ393" s="94"/>
      <c r="AK393" s="95"/>
      <c r="AL393" s="95"/>
      <c r="AM393" s="95"/>
      <c r="AN393" s="95"/>
      <c r="AO393" s="95"/>
      <c r="AP393" s="95"/>
      <c r="AQ393" s="95"/>
    </row>
    <row r="394" spans="1:43" s="97" customFormat="1" hidden="1" x14ac:dyDescent="0.2">
      <c r="A394" s="325"/>
      <c r="B394" s="324"/>
      <c r="C394" s="92"/>
      <c r="D394" s="91">
        <f t="shared" si="1243"/>
        <v>0</v>
      </c>
      <c r="E394" s="307"/>
      <c r="F394" s="307"/>
      <c r="G394" s="147"/>
      <c r="H394" s="307"/>
      <c r="I394" s="307"/>
      <c r="J394" s="151" t="e">
        <f>IF(K394=$K$662,1,IF(K394=#REF!,2,IF(K394=$K$661,4,IF(C394="No_existen",5,0))))</f>
        <v>#REF!</v>
      </c>
      <c r="K394" s="147"/>
      <c r="L394" s="147"/>
      <c r="M394" s="307"/>
      <c r="N394" s="307"/>
      <c r="O394" s="151">
        <f t="shared" si="1244"/>
        <v>0</v>
      </c>
      <c r="P394" s="147"/>
      <c r="Q394" s="279"/>
      <c r="R394" s="307"/>
      <c r="S394" s="307"/>
      <c r="T394" s="151">
        <f t="shared" si="1245"/>
        <v>0</v>
      </c>
      <c r="U394" s="147"/>
      <c r="V394" s="147"/>
      <c r="W394" s="307"/>
      <c r="X394" s="307"/>
      <c r="Y394" s="151">
        <f t="shared" si="1255"/>
        <v>0</v>
      </c>
      <c r="Z394" s="147"/>
      <c r="AA394" s="307"/>
      <c r="AB394" s="384"/>
      <c r="AC394" s="306"/>
      <c r="AD394" s="386"/>
      <c r="AE394" s="327"/>
      <c r="AF394" s="327"/>
      <c r="AG394" s="147"/>
      <c r="AH394" s="147"/>
      <c r="AI394" s="93"/>
      <c r="AJ394" s="94"/>
      <c r="AK394" s="95"/>
      <c r="AL394" s="95"/>
      <c r="AM394" s="95"/>
      <c r="AN394" s="95"/>
      <c r="AO394" s="95"/>
      <c r="AP394" s="95"/>
      <c r="AQ394" s="95"/>
    </row>
    <row r="395" spans="1:43" s="97" customFormat="1" hidden="1" x14ac:dyDescent="0.2">
      <c r="A395" s="325">
        <v>129</v>
      </c>
      <c r="B395" s="321" t="e">
        <f>IF(#REF!="ALTO",5,IF(#REF!="MEDIO-ALTO",4,IF(#REF!="MEDIO",3,IF(#REF!="MEDIO-BAJO",2,IF(#REF!="BAJO",1,0)))))</f>
        <v>#REF!</v>
      </c>
      <c r="C395" s="92"/>
      <c r="D395" s="91">
        <f t="shared" ref="D395:D458" si="1491">IF(C395=$C$665,1,IF(C395=$C$661,5,IF(C395=$C$662,4,IF(C395=$C$663,3,IF(C395=$C$664,2,0)))))</f>
        <v>0</v>
      </c>
      <c r="E395" s="307" t="e">
        <f t="shared" si="1259"/>
        <v>#DIV/0!</v>
      </c>
      <c r="F395" s="307" t="e">
        <f t="shared" si="1260"/>
        <v>#DIV/0!</v>
      </c>
      <c r="G395" s="147"/>
      <c r="H395" s="307" t="e">
        <f t="shared" ref="H395" si="1492">IF(C395="No_existen",5*$H$10,I395*$H$10)</f>
        <v>#DIV/0!</v>
      </c>
      <c r="I395" s="307" t="e">
        <f t="shared" si="1366"/>
        <v>#DIV/0!</v>
      </c>
      <c r="J395" s="151" t="e">
        <f>IF(K395=$K$662,1,IF(K395=#REF!,2,IF(K395=$K$661,4,IF(C395="No_existen",5,0))))</f>
        <v>#REF!</v>
      </c>
      <c r="K395" s="147"/>
      <c r="L395" s="147"/>
      <c r="M395" s="307" t="e">
        <f t="shared" ref="M395" si="1493">IF(C395="No_existen",5*$M$10,N395*$M$10)</f>
        <v>#DIV/0!</v>
      </c>
      <c r="N395" s="307" t="e">
        <f t="shared" si="1264"/>
        <v>#DIV/0!</v>
      </c>
      <c r="O395" s="151">
        <f t="shared" ref="O395:O458" si="1494">IF(P395=$U$662,1,IF(P395=$U$661,4,IF(C395="No_existen",5,0)))</f>
        <v>0</v>
      </c>
      <c r="P395" s="147"/>
      <c r="Q395" s="279"/>
      <c r="R395" s="307" t="e">
        <f t="shared" ref="R395" si="1495">IF(C395="No_existen",5*$R$10,S395*$R$10)</f>
        <v>#DIV/0!</v>
      </c>
      <c r="S395" s="307" t="e">
        <f t="shared" ref="S395" si="1496">ROUND(AVERAGEIF(T395:T397,"&gt;0"),0)</f>
        <v>#DIV/0!</v>
      </c>
      <c r="T395" s="151">
        <f t="shared" ref="T395:T458" si="1497">IF(U395=$Z$661,1,IF(U395=$Z$662,4,IF(C395="No_existen",5,0)))</f>
        <v>0</v>
      </c>
      <c r="U395" s="147"/>
      <c r="V395" s="147"/>
      <c r="W395" s="307" t="e">
        <f t="shared" ref="W395" si="1498">IF(C395="No_existen",5*$W$10,X395*$W$10)</f>
        <v>#DIV/0!</v>
      </c>
      <c r="X395" s="307" t="e">
        <f t="shared" ref="X395" si="1499">ROUND(AVERAGEIF(Y395:Y397,"&gt;0"),0)</f>
        <v>#DIV/0!</v>
      </c>
      <c r="Y395" s="151">
        <f t="shared" si="1255"/>
        <v>0</v>
      </c>
      <c r="Z395" s="147"/>
      <c r="AA395" s="307" t="e">
        <f t="shared" ref="AA395" si="1500">ROUND(AVERAGE(E395,I395,N395,S395,X395),0)</f>
        <v>#DIV/0!</v>
      </c>
      <c r="AB395" s="384" t="e">
        <f t="shared" ref="AB395" si="1501">IF(AA395&lt;1.5,"FUERTE",IF(AND(AA395&gt;=1.5,AA395&lt;2.5),"ACEPTABLE",IF(AA395&gt;=5,"INEXISTENTE","DÉBIL")))</f>
        <v>#DIV/0!</v>
      </c>
      <c r="AC395" s="306" t="e">
        <f>IF(#REF!=0,0,ROUND((#REF!*AA395),0))</f>
        <v>#REF!</v>
      </c>
      <c r="AD395" s="386" t="e">
        <f t="shared" ref="AD395" si="1502">IF(AC395&gt;=36,"GRAVE", IF(AC395&lt;=10, "LEVE", "MODERADO"))</f>
        <v>#REF!</v>
      </c>
      <c r="AE395" s="327"/>
      <c r="AF395" s="327"/>
      <c r="AG395" s="147"/>
      <c r="AH395" s="147"/>
      <c r="AI395" s="93"/>
      <c r="AJ395" s="94"/>
      <c r="AK395" s="95"/>
      <c r="AL395" s="95"/>
      <c r="AM395" s="95"/>
      <c r="AN395" s="95"/>
      <c r="AO395" s="95"/>
      <c r="AP395" s="95"/>
      <c r="AQ395" s="95"/>
    </row>
    <row r="396" spans="1:43" s="97" customFormat="1" hidden="1" x14ac:dyDescent="0.2">
      <c r="A396" s="325"/>
      <c r="B396" s="322"/>
      <c r="C396" s="92"/>
      <c r="D396" s="91">
        <f t="shared" si="1491"/>
        <v>0</v>
      </c>
      <c r="E396" s="307"/>
      <c r="F396" s="307"/>
      <c r="G396" s="147"/>
      <c r="H396" s="307"/>
      <c r="I396" s="307"/>
      <c r="J396" s="151" t="e">
        <f>IF(K396=$K$662,1,IF(K396=#REF!,2,IF(K396=$K$661,4,IF(C396="No_existen",5,0))))</f>
        <v>#REF!</v>
      </c>
      <c r="K396" s="147"/>
      <c r="L396" s="147"/>
      <c r="M396" s="307"/>
      <c r="N396" s="307"/>
      <c r="O396" s="151">
        <f t="shared" si="1494"/>
        <v>0</v>
      </c>
      <c r="P396" s="147"/>
      <c r="Q396" s="279"/>
      <c r="R396" s="307"/>
      <c r="S396" s="307"/>
      <c r="T396" s="151">
        <f t="shared" si="1497"/>
        <v>0</v>
      </c>
      <c r="U396" s="147"/>
      <c r="V396" s="147"/>
      <c r="W396" s="307"/>
      <c r="X396" s="307"/>
      <c r="Y396" s="151">
        <f t="shared" ref="Y396:Y459" si="1503">IF(Z396="Preventivo",1,IF(Z396="Detectivo",4, IF(C396="No_existen",5,0)))</f>
        <v>0</v>
      </c>
      <c r="Z396" s="147"/>
      <c r="AA396" s="307"/>
      <c r="AB396" s="384"/>
      <c r="AC396" s="306"/>
      <c r="AD396" s="386"/>
      <c r="AE396" s="327"/>
      <c r="AF396" s="327"/>
      <c r="AG396" s="147"/>
      <c r="AH396" s="147"/>
      <c r="AI396" s="93"/>
      <c r="AJ396" s="94"/>
      <c r="AK396" s="95"/>
      <c r="AL396" s="95"/>
      <c r="AM396" s="95"/>
      <c r="AN396" s="95"/>
      <c r="AO396" s="95"/>
      <c r="AP396" s="95"/>
      <c r="AQ396" s="95"/>
    </row>
    <row r="397" spans="1:43" s="97" customFormat="1" hidden="1" x14ac:dyDescent="0.2">
      <c r="A397" s="325"/>
      <c r="B397" s="324"/>
      <c r="C397" s="92"/>
      <c r="D397" s="91">
        <f t="shared" si="1491"/>
        <v>0</v>
      </c>
      <c r="E397" s="307"/>
      <c r="F397" s="307"/>
      <c r="G397" s="147"/>
      <c r="H397" s="307"/>
      <c r="I397" s="307"/>
      <c r="J397" s="151" t="e">
        <f>IF(K397=$K$662,1,IF(K397=#REF!,2,IF(K397=$K$661,4,IF(C397="No_existen",5,0))))</f>
        <v>#REF!</v>
      </c>
      <c r="K397" s="147"/>
      <c r="L397" s="147"/>
      <c r="M397" s="307"/>
      <c r="N397" s="307"/>
      <c r="O397" s="151">
        <f t="shared" si="1494"/>
        <v>0</v>
      </c>
      <c r="P397" s="147"/>
      <c r="Q397" s="279"/>
      <c r="R397" s="307"/>
      <c r="S397" s="307"/>
      <c r="T397" s="151">
        <f t="shared" si="1497"/>
        <v>0</v>
      </c>
      <c r="U397" s="147"/>
      <c r="V397" s="147"/>
      <c r="W397" s="307"/>
      <c r="X397" s="307"/>
      <c r="Y397" s="151">
        <f t="shared" si="1503"/>
        <v>0</v>
      </c>
      <c r="Z397" s="147"/>
      <c r="AA397" s="307"/>
      <c r="AB397" s="384"/>
      <c r="AC397" s="306"/>
      <c r="AD397" s="386"/>
      <c r="AE397" s="327"/>
      <c r="AF397" s="327"/>
      <c r="AG397" s="147"/>
      <c r="AH397" s="147"/>
      <c r="AI397" s="93"/>
      <c r="AJ397" s="94"/>
      <c r="AK397" s="95"/>
      <c r="AL397" s="95"/>
      <c r="AM397" s="95"/>
      <c r="AN397" s="95"/>
      <c r="AO397" s="95"/>
      <c r="AP397" s="95"/>
      <c r="AQ397" s="95"/>
    </row>
    <row r="398" spans="1:43" s="97" customFormat="1" hidden="1" x14ac:dyDescent="0.2">
      <c r="A398" s="325">
        <v>130</v>
      </c>
      <c r="B398" s="321" t="e">
        <f>IF(#REF!="ALTO",5,IF(#REF!="MEDIO-ALTO",4,IF(#REF!="MEDIO",3,IF(#REF!="MEDIO-BAJO",2,IF(#REF!="BAJO",1,0)))))</f>
        <v>#REF!</v>
      </c>
      <c r="C398" s="92"/>
      <c r="D398" s="91">
        <f t="shared" si="1491"/>
        <v>0</v>
      </c>
      <c r="E398" s="307" t="e">
        <f t="shared" si="1272"/>
        <v>#DIV/0!</v>
      </c>
      <c r="F398" s="307" t="e">
        <f t="shared" si="1273"/>
        <v>#DIV/0!</v>
      </c>
      <c r="G398" s="147"/>
      <c r="H398" s="307" t="e">
        <f t="shared" ref="H398" si="1504">IF(C398="No_existen",5*$H$10,I398*$H$10)</f>
        <v>#DIV/0!</v>
      </c>
      <c r="I398" s="307" t="e">
        <f t="shared" si="1379"/>
        <v>#DIV/0!</v>
      </c>
      <c r="J398" s="151" t="e">
        <f>IF(K398=$K$662,1,IF(K398=#REF!,2,IF(K398=$K$661,4,IF(C398="No_existen",5,0))))</f>
        <v>#REF!</v>
      </c>
      <c r="K398" s="147"/>
      <c r="L398" s="147"/>
      <c r="M398" s="307" t="e">
        <f t="shared" ref="M398" si="1505">IF(C398="No_existen",5*$M$10,N398*$M$10)</f>
        <v>#DIV/0!</v>
      </c>
      <c r="N398" s="307" t="e">
        <f t="shared" si="1277"/>
        <v>#DIV/0!</v>
      </c>
      <c r="O398" s="151">
        <f t="shared" si="1494"/>
        <v>0</v>
      </c>
      <c r="P398" s="147"/>
      <c r="Q398" s="279"/>
      <c r="R398" s="307" t="e">
        <f t="shared" ref="R398" si="1506">IF(C398="No_existen",5*$R$10,S398*$R$10)</f>
        <v>#DIV/0!</v>
      </c>
      <c r="S398" s="307" t="e">
        <f t="shared" ref="S398" si="1507">ROUND(AVERAGEIF(T398:T400,"&gt;0"),0)</f>
        <v>#DIV/0!</v>
      </c>
      <c r="T398" s="151">
        <f t="shared" si="1497"/>
        <v>0</v>
      </c>
      <c r="U398" s="147"/>
      <c r="V398" s="147"/>
      <c r="W398" s="307" t="e">
        <f t="shared" ref="W398" si="1508">IF(C398="No_existen",5*$W$10,X398*$W$10)</f>
        <v>#DIV/0!</v>
      </c>
      <c r="X398" s="307" t="e">
        <f t="shared" ref="X398" si="1509">ROUND(AVERAGEIF(Y398:Y400,"&gt;0"),0)</f>
        <v>#DIV/0!</v>
      </c>
      <c r="Y398" s="151">
        <f t="shared" si="1503"/>
        <v>0</v>
      </c>
      <c r="Z398" s="147"/>
      <c r="AA398" s="307" t="e">
        <f t="shared" ref="AA398" si="1510">ROUND(AVERAGE(E398,I398,N398,S398,X398),0)</f>
        <v>#DIV/0!</v>
      </c>
      <c r="AB398" s="384" t="e">
        <f t="shared" ref="AB398" si="1511">IF(AA398&lt;1.5,"FUERTE",IF(AND(AA398&gt;=1.5,AA398&lt;2.5),"ACEPTABLE",IF(AA398&gt;=5,"INEXISTENTE","DÉBIL")))</f>
        <v>#DIV/0!</v>
      </c>
      <c r="AC398" s="306" t="e">
        <f>IF(#REF!=0,0,ROUND((#REF!*AA398),0))</f>
        <v>#REF!</v>
      </c>
      <c r="AD398" s="386" t="e">
        <f t="shared" ref="AD398" si="1512">IF(AC398&gt;=36,"GRAVE", IF(AC398&lt;=10, "LEVE", "MODERADO"))</f>
        <v>#REF!</v>
      </c>
      <c r="AE398" s="327"/>
      <c r="AF398" s="327"/>
      <c r="AG398" s="147"/>
      <c r="AH398" s="147"/>
      <c r="AI398" s="93"/>
      <c r="AJ398" s="94"/>
      <c r="AK398" s="95"/>
      <c r="AL398" s="95"/>
      <c r="AM398" s="95"/>
      <c r="AN398" s="95"/>
      <c r="AO398" s="95"/>
      <c r="AP398" s="95"/>
      <c r="AQ398" s="95"/>
    </row>
    <row r="399" spans="1:43" s="97" customFormat="1" hidden="1" x14ac:dyDescent="0.2">
      <c r="A399" s="325"/>
      <c r="B399" s="322"/>
      <c r="C399" s="92"/>
      <c r="D399" s="91">
        <f t="shared" si="1491"/>
        <v>0</v>
      </c>
      <c r="E399" s="307"/>
      <c r="F399" s="307"/>
      <c r="G399" s="147"/>
      <c r="H399" s="307"/>
      <c r="I399" s="307"/>
      <c r="J399" s="151" t="e">
        <f>IF(K399=$K$662,1,IF(K399=#REF!,2,IF(K399=$K$661,4,IF(C399="No_existen",5,0))))</f>
        <v>#REF!</v>
      </c>
      <c r="K399" s="147"/>
      <c r="L399" s="147"/>
      <c r="M399" s="307"/>
      <c r="N399" s="307"/>
      <c r="O399" s="151">
        <f t="shared" si="1494"/>
        <v>0</v>
      </c>
      <c r="P399" s="147"/>
      <c r="Q399" s="279"/>
      <c r="R399" s="307"/>
      <c r="S399" s="307"/>
      <c r="T399" s="151">
        <f t="shared" si="1497"/>
        <v>0</v>
      </c>
      <c r="U399" s="147"/>
      <c r="V399" s="147"/>
      <c r="W399" s="307"/>
      <c r="X399" s="307"/>
      <c r="Y399" s="151">
        <f t="shared" si="1503"/>
        <v>0</v>
      </c>
      <c r="Z399" s="147"/>
      <c r="AA399" s="307"/>
      <c r="AB399" s="384"/>
      <c r="AC399" s="306"/>
      <c r="AD399" s="386"/>
      <c r="AE399" s="327"/>
      <c r="AF399" s="327"/>
      <c r="AG399" s="147"/>
      <c r="AH399" s="147"/>
      <c r="AI399" s="93"/>
      <c r="AJ399" s="94"/>
      <c r="AK399" s="95"/>
      <c r="AL399" s="95"/>
      <c r="AM399" s="95"/>
      <c r="AN399" s="95"/>
      <c r="AO399" s="95"/>
      <c r="AP399" s="95"/>
      <c r="AQ399" s="95"/>
    </row>
    <row r="400" spans="1:43" s="97" customFormat="1" hidden="1" x14ac:dyDescent="0.2">
      <c r="A400" s="325"/>
      <c r="B400" s="324"/>
      <c r="C400" s="92"/>
      <c r="D400" s="91">
        <f t="shared" si="1491"/>
        <v>0</v>
      </c>
      <c r="E400" s="307"/>
      <c r="F400" s="307"/>
      <c r="G400" s="147"/>
      <c r="H400" s="307"/>
      <c r="I400" s="307"/>
      <c r="J400" s="151" t="e">
        <f>IF(K400=$K$662,1,IF(K400=#REF!,2,IF(K400=$K$661,4,IF(C400="No_existen",5,0))))</f>
        <v>#REF!</v>
      </c>
      <c r="K400" s="147"/>
      <c r="L400" s="147"/>
      <c r="M400" s="307"/>
      <c r="N400" s="307"/>
      <c r="O400" s="151">
        <f t="shared" si="1494"/>
        <v>0</v>
      </c>
      <c r="P400" s="147"/>
      <c r="Q400" s="279"/>
      <c r="R400" s="307"/>
      <c r="S400" s="307"/>
      <c r="T400" s="151">
        <f t="shared" si="1497"/>
        <v>0</v>
      </c>
      <c r="U400" s="147"/>
      <c r="V400" s="147"/>
      <c r="W400" s="307"/>
      <c r="X400" s="307"/>
      <c r="Y400" s="151">
        <f t="shared" si="1503"/>
        <v>0</v>
      </c>
      <c r="Z400" s="147"/>
      <c r="AA400" s="307"/>
      <c r="AB400" s="384"/>
      <c r="AC400" s="306"/>
      <c r="AD400" s="386"/>
      <c r="AE400" s="327"/>
      <c r="AF400" s="327"/>
      <c r="AG400" s="147"/>
      <c r="AH400" s="147"/>
      <c r="AI400" s="93"/>
      <c r="AJ400" s="94"/>
      <c r="AK400" s="95"/>
      <c r="AL400" s="95"/>
      <c r="AM400" s="95"/>
      <c r="AN400" s="95"/>
      <c r="AO400" s="95"/>
      <c r="AP400" s="95"/>
      <c r="AQ400" s="95"/>
    </row>
    <row r="401" spans="1:43" s="97" customFormat="1" hidden="1" x14ac:dyDescent="0.2">
      <c r="A401" s="325">
        <v>131</v>
      </c>
      <c r="B401" s="321" t="e">
        <f>IF(#REF!="ALTO",5,IF(#REF!="MEDIO-ALTO",4,IF(#REF!="MEDIO",3,IF(#REF!="MEDIO-BAJO",2,IF(#REF!="BAJO",1,0)))))</f>
        <v>#REF!</v>
      </c>
      <c r="C401" s="92"/>
      <c r="D401" s="91">
        <f t="shared" si="1491"/>
        <v>0</v>
      </c>
      <c r="E401" s="307" t="e">
        <f t="shared" si="1285"/>
        <v>#DIV/0!</v>
      </c>
      <c r="F401" s="307" t="e">
        <f t="shared" si="1286"/>
        <v>#DIV/0!</v>
      </c>
      <c r="G401" s="147"/>
      <c r="H401" s="307" t="e">
        <f t="shared" ref="H401" si="1513">IF(C401="No_existen",5*$H$10,I401*$H$10)</f>
        <v>#DIV/0!</v>
      </c>
      <c r="I401" s="307" t="e">
        <f t="shared" si="1392"/>
        <v>#DIV/0!</v>
      </c>
      <c r="J401" s="151" t="e">
        <f>IF(K401=$K$662,1,IF(K401=#REF!,2,IF(K401=$K$661,4,IF(C401="No_existen",5,0))))</f>
        <v>#REF!</v>
      </c>
      <c r="K401" s="147"/>
      <c r="L401" s="147"/>
      <c r="M401" s="307" t="e">
        <f t="shared" ref="M401" si="1514">IF(C401="No_existen",5*$M$10,N401*$M$10)</f>
        <v>#DIV/0!</v>
      </c>
      <c r="N401" s="307" t="e">
        <f t="shared" si="1290"/>
        <v>#DIV/0!</v>
      </c>
      <c r="O401" s="151">
        <f t="shared" si="1494"/>
        <v>0</v>
      </c>
      <c r="P401" s="147"/>
      <c r="Q401" s="279"/>
      <c r="R401" s="307" t="e">
        <f t="shared" ref="R401" si="1515">IF(C401="No_existen",5*$R$10,S401*$R$10)</f>
        <v>#DIV/0!</v>
      </c>
      <c r="S401" s="307" t="e">
        <f t="shared" ref="S401" si="1516">ROUND(AVERAGEIF(T401:T403,"&gt;0"),0)</f>
        <v>#DIV/0!</v>
      </c>
      <c r="T401" s="151">
        <f t="shared" si="1497"/>
        <v>0</v>
      </c>
      <c r="U401" s="147"/>
      <c r="V401" s="147"/>
      <c r="W401" s="307" t="e">
        <f t="shared" ref="W401" si="1517">IF(C401="No_existen",5*$W$10,X401*$W$10)</f>
        <v>#DIV/0!</v>
      </c>
      <c r="X401" s="307" t="e">
        <f t="shared" ref="X401" si="1518">ROUND(AVERAGEIF(Y401:Y403,"&gt;0"),0)</f>
        <v>#DIV/0!</v>
      </c>
      <c r="Y401" s="151">
        <f t="shared" si="1503"/>
        <v>0</v>
      </c>
      <c r="Z401" s="147"/>
      <c r="AA401" s="307" t="e">
        <f t="shared" ref="AA401" si="1519">ROUND(AVERAGE(E401,I401,N401,S401,X401),0)</f>
        <v>#DIV/0!</v>
      </c>
      <c r="AB401" s="384" t="e">
        <f t="shared" ref="AB401" si="1520">IF(AA401&lt;1.5,"FUERTE",IF(AND(AA401&gt;=1.5,AA401&lt;2.5),"ACEPTABLE",IF(AA401&gt;=5,"INEXISTENTE","DÉBIL")))</f>
        <v>#DIV/0!</v>
      </c>
      <c r="AC401" s="306" t="e">
        <f>IF(#REF!=0,0,ROUND((#REF!*AA401),0))</f>
        <v>#REF!</v>
      </c>
      <c r="AD401" s="386" t="e">
        <f t="shared" ref="AD401" si="1521">IF(AC401&gt;=36,"GRAVE", IF(AC401&lt;=10, "LEVE", "MODERADO"))</f>
        <v>#REF!</v>
      </c>
      <c r="AE401" s="327"/>
      <c r="AF401" s="327"/>
      <c r="AG401" s="147"/>
      <c r="AH401" s="147"/>
      <c r="AI401" s="93"/>
      <c r="AJ401" s="94"/>
      <c r="AK401" s="95"/>
      <c r="AL401" s="95"/>
      <c r="AM401" s="95"/>
      <c r="AN401" s="95"/>
      <c r="AO401" s="95"/>
      <c r="AP401" s="95"/>
      <c r="AQ401" s="95"/>
    </row>
    <row r="402" spans="1:43" s="97" customFormat="1" hidden="1" x14ac:dyDescent="0.2">
      <c r="A402" s="325"/>
      <c r="B402" s="322"/>
      <c r="C402" s="92"/>
      <c r="D402" s="91">
        <f t="shared" si="1491"/>
        <v>0</v>
      </c>
      <c r="E402" s="307"/>
      <c r="F402" s="307"/>
      <c r="G402" s="147"/>
      <c r="H402" s="307"/>
      <c r="I402" s="307"/>
      <c r="J402" s="151" t="e">
        <f>IF(K402=$K$662,1,IF(K402=#REF!,2,IF(K402=$K$661,4,IF(C402="No_existen",5,0))))</f>
        <v>#REF!</v>
      </c>
      <c r="K402" s="147"/>
      <c r="L402" s="147"/>
      <c r="M402" s="307"/>
      <c r="N402" s="307"/>
      <c r="O402" s="151">
        <f t="shared" si="1494"/>
        <v>0</v>
      </c>
      <c r="P402" s="147"/>
      <c r="Q402" s="279"/>
      <c r="R402" s="307"/>
      <c r="S402" s="307"/>
      <c r="T402" s="151">
        <f t="shared" si="1497"/>
        <v>0</v>
      </c>
      <c r="U402" s="147"/>
      <c r="V402" s="147"/>
      <c r="W402" s="307"/>
      <c r="X402" s="307"/>
      <c r="Y402" s="151">
        <f t="shared" si="1503"/>
        <v>0</v>
      </c>
      <c r="Z402" s="147"/>
      <c r="AA402" s="307"/>
      <c r="AB402" s="384"/>
      <c r="AC402" s="306"/>
      <c r="AD402" s="386"/>
      <c r="AE402" s="327"/>
      <c r="AF402" s="327"/>
      <c r="AG402" s="147"/>
      <c r="AH402" s="147"/>
      <c r="AI402" s="93"/>
      <c r="AJ402" s="94"/>
      <c r="AK402" s="95"/>
      <c r="AL402" s="95"/>
      <c r="AM402" s="95"/>
      <c r="AN402" s="95"/>
      <c r="AO402" s="95"/>
      <c r="AP402" s="95"/>
      <c r="AQ402" s="95"/>
    </row>
    <row r="403" spans="1:43" s="97" customFormat="1" hidden="1" x14ac:dyDescent="0.2">
      <c r="A403" s="325"/>
      <c r="B403" s="324"/>
      <c r="C403" s="92"/>
      <c r="D403" s="91">
        <f t="shared" si="1491"/>
        <v>0</v>
      </c>
      <c r="E403" s="307"/>
      <c r="F403" s="307"/>
      <c r="G403" s="147"/>
      <c r="H403" s="307"/>
      <c r="I403" s="307"/>
      <c r="J403" s="151" t="e">
        <f>IF(K403=$K$662,1,IF(K403=#REF!,2,IF(K403=$K$661,4,IF(C403="No_existen",5,0))))</f>
        <v>#REF!</v>
      </c>
      <c r="K403" s="147"/>
      <c r="L403" s="147"/>
      <c r="M403" s="307"/>
      <c r="N403" s="307"/>
      <c r="O403" s="151">
        <f t="shared" si="1494"/>
        <v>0</v>
      </c>
      <c r="P403" s="147"/>
      <c r="Q403" s="279"/>
      <c r="R403" s="307"/>
      <c r="S403" s="307"/>
      <c r="T403" s="151">
        <f t="shared" si="1497"/>
        <v>0</v>
      </c>
      <c r="U403" s="147"/>
      <c r="V403" s="147"/>
      <c r="W403" s="307"/>
      <c r="X403" s="307"/>
      <c r="Y403" s="151">
        <f t="shared" si="1503"/>
        <v>0</v>
      </c>
      <c r="Z403" s="147"/>
      <c r="AA403" s="307"/>
      <c r="AB403" s="384"/>
      <c r="AC403" s="306"/>
      <c r="AD403" s="386"/>
      <c r="AE403" s="327"/>
      <c r="AF403" s="327"/>
      <c r="AG403" s="147"/>
      <c r="AH403" s="147"/>
      <c r="AI403" s="93"/>
      <c r="AJ403" s="94"/>
      <c r="AK403" s="95"/>
      <c r="AL403" s="95"/>
      <c r="AM403" s="95"/>
      <c r="AN403" s="95"/>
      <c r="AO403" s="95"/>
      <c r="AP403" s="95"/>
      <c r="AQ403" s="95"/>
    </row>
    <row r="404" spans="1:43" s="97" customFormat="1" hidden="1" x14ac:dyDescent="0.2">
      <c r="A404" s="325">
        <v>132</v>
      </c>
      <c r="B404" s="321" t="e">
        <f>IF(#REF!="ALTO",5,IF(#REF!="MEDIO-ALTO",4,IF(#REF!="MEDIO",3,IF(#REF!="MEDIO-BAJO",2,IF(#REF!="BAJO",1,0)))))</f>
        <v>#REF!</v>
      </c>
      <c r="C404" s="92"/>
      <c r="D404" s="91">
        <f t="shared" si="1491"/>
        <v>0</v>
      </c>
      <c r="E404" s="307" t="e">
        <f t="shared" si="1298"/>
        <v>#DIV/0!</v>
      </c>
      <c r="F404" s="307" t="e">
        <f t="shared" si="1299"/>
        <v>#DIV/0!</v>
      </c>
      <c r="G404" s="147"/>
      <c r="H404" s="307" t="e">
        <f t="shared" ref="H404" si="1522">IF(C404="No_existen",5*$H$10,I404*$H$10)</f>
        <v>#DIV/0!</v>
      </c>
      <c r="I404" s="307" t="e">
        <f t="shared" si="1405"/>
        <v>#DIV/0!</v>
      </c>
      <c r="J404" s="151" t="e">
        <f>IF(K404=$K$662,1,IF(K404=#REF!,2,IF(K404=$K$661,4,IF(C404="No_existen",5,0))))</f>
        <v>#REF!</v>
      </c>
      <c r="K404" s="147"/>
      <c r="L404" s="147"/>
      <c r="M404" s="307" t="e">
        <f t="shared" ref="M404" si="1523">IF(C404="No_existen",5*$M$10,N404*$M$10)</f>
        <v>#DIV/0!</v>
      </c>
      <c r="N404" s="307" t="e">
        <f t="shared" si="1303"/>
        <v>#DIV/0!</v>
      </c>
      <c r="O404" s="151">
        <f t="shared" si="1494"/>
        <v>0</v>
      </c>
      <c r="P404" s="147"/>
      <c r="Q404" s="279"/>
      <c r="R404" s="307" t="e">
        <f t="shared" ref="R404" si="1524">IF(C404="No_existen",5*$R$10,S404*$R$10)</f>
        <v>#DIV/0!</v>
      </c>
      <c r="S404" s="307" t="e">
        <f t="shared" ref="S404" si="1525">ROUND(AVERAGEIF(T404:T406,"&gt;0"),0)</f>
        <v>#DIV/0!</v>
      </c>
      <c r="T404" s="151">
        <f t="shared" si="1497"/>
        <v>0</v>
      </c>
      <c r="U404" s="147"/>
      <c r="V404" s="147"/>
      <c r="W404" s="307" t="e">
        <f t="shared" ref="W404" si="1526">IF(C404="No_existen",5*$W$10,X404*$W$10)</f>
        <v>#DIV/0!</v>
      </c>
      <c r="X404" s="307" t="e">
        <f t="shared" ref="X404" si="1527">ROUND(AVERAGEIF(Y404:Y406,"&gt;0"),0)</f>
        <v>#DIV/0!</v>
      </c>
      <c r="Y404" s="151">
        <f t="shared" si="1503"/>
        <v>0</v>
      </c>
      <c r="Z404" s="147"/>
      <c r="AA404" s="307" t="e">
        <f t="shared" ref="AA404" si="1528">ROUND(AVERAGE(E404,I404,N404,S404,X404),0)</f>
        <v>#DIV/0!</v>
      </c>
      <c r="AB404" s="384" t="e">
        <f t="shared" ref="AB404" si="1529">IF(AA404&lt;1.5,"FUERTE",IF(AND(AA404&gt;=1.5,AA404&lt;2.5),"ACEPTABLE",IF(AA404&gt;=5,"INEXISTENTE","DÉBIL")))</f>
        <v>#DIV/0!</v>
      </c>
      <c r="AC404" s="306" t="e">
        <f>IF(#REF!=0,0,ROUND((#REF!*AA404),0))</f>
        <v>#REF!</v>
      </c>
      <c r="AD404" s="386" t="e">
        <f t="shared" ref="AD404" si="1530">IF(AC404&gt;=36,"GRAVE", IF(AC404&lt;=10, "LEVE", "MODERADO"))</f>
        <v>#REF!</v>
      </c>
      <c r="AE404" s="327"/>
      <c r="AF404" s="327"/>
      <c r="AG404" s="147"/>
      <c r="AH404" s="147"/>
      <c r="AI404" s="93"/>
      <c r="AJ404" s="94"/>
      <c r="AK404" s="95"/>
      <c r="AL404" s="95"/>
      <c r="AM404" s="95"/>
      <c r="AN404" s="95"/>
      <c r="AO404" s="95"/>
      <c r="AP404" s="95"/>
      <c r="AQ404" s="95"/>
    </row>
    <row r="405" spans="1:43" s="97" customFormat="1" hidden="1" x14ac:dyDescent="0.2">
      <c r="A405" s="325"/>
      <c r="B405" s="322"/>
      <c r="C405" s="92"/>
      <c r="D405" s="91">
        <f t="shared" si="1491"/>
        <v>0</v>
      </c>
      <c r="E405" s="307"/>
      <c r="F405" s="307"/>
      <c r="G405" s="147"/>
      <c r="H405" s="307"/>
      <c r="I405" s="307"/>
      <c r="J405" s="151" t="e">
        <f>IF(K405=$K$662,1,IF(K405=#REF!,2,IF(K405=$K$661,4,IF(C405="No_existen",5,0))))</f>
        <v>#REF!</v>
      </c>
      <c r="K405" s="147"/>
      <c r="L405" s="147"/>
      <c r="M405" s="307"/>
      <c r="N405" s="307"/>
      <c r="O405" s="151">
        <f t="shared" si="1494"/>
        <v>0</v>
      </c>
      <c r="P405" s="147"/>
      <c r="Q405" s="279"/>
      <c r="R405" s="307"/>
      <c r="S405" s="307"/>
      <c r="T405" s="151">
        <f t="shared" si="1497"/>
        <v>0</v>
      </c>
      <c r="U405" s="147"/>
      <c r="V405" s="147"/>
      <c r="W405" s="307"/>
      <c r="X405" s="307"/>
      <c r="Y405" s="151">
        <f t="shared" si="1503"/>
        <v>0</v>
      </c>
      <c r="Z405" s="147"/>
      <c r="AA405" s="307"/>
      <c r="AB405" s="384"/>
      <c r="AC405" s="306"/>
      <c r="AD405" s="386"/>
      <c r="AE405" s="327"/>
      <c r="AF405" s="327"/>
      <c r="AG405" s="147"/>
      <c r="AH405" s="147"/>
      <c r="AI405" s="93"/>
      <c r="AJ405" s="94"/>
      <c r="AK405" s="95"/>
      <c r="AL405" s="95"/>
      <c r="AM405" s="95"/>
      <c r="AN405" s="95"/>
      <c r="AO405" s="95"/>
      <c r="AP405" s="95"/>
      <c r="AQ405" s="95"/>
    </row>
    <row r="406" spans="1:43" s="97" customFormat="1" hidden="1" x14ac:dyDescent="0.2">
      <c r="A406" s="325"/>
      <c r="B406" s="324"/>
      <c r="C406" s="92"/>
      <c r="D406" s="91">
        <f t="shared" si="1491"/>
        <v>0</v>
      </c>
      <c r="E406" s="307"/>
      <c r="F406" s="307"/>
      <c r="G406" s="147"/>
      <c r="H406" s="307"/>
      <c r="I406" s="307"/>
      <c r="J406" s="151" t="e">
        <f>IF(K406=$K$662,1,IF(K406=#REF!,2,IF(K406=$K$661,4,IF(C406="No_existen",5,0))))</f>
        <v>#REF!</v>
      </c>
      <c r="K406" s="147"/>
      <c r="L406" s="147"/>
      <c r="M406" s="307"/>
      <c r="N406" s="307"/>
      <c r="O406" s="151">
        <f t="shared" si="1494"/>
        <v>0</v>
      </c>
      <c r="P406" s="147"/>
      <c r="Q406" s="279"/>
      <c r="R406" s="307"/>
      <c r="S406" s="307"/>
      <c r="T406" s="151">
        <f t="shared" si="1497"/>
        <v>0</v>
      </c>
      <c r="U406" s="147"/>
      <c r="V406" s="147"/>
      <c r="W406" s="307"/>
      <c r="X406" s="307"/>
      <c r="Y406" s="151">
        <f t="shared" si="1503"/>
        <v>0</v>
      </c>
      <c r="Z406" s="147"/>
      <c r="AA406" s="307"/>
      <c r="AB406" s="384"/>
      <c r="AC406" s="306"/>
      <c r="AD406" s="386"/>
      <c r="AE406" s="327"/>
      <c r="AF406" s="327"/>
      <c r="AG406" s="147"/>
      <c r="AH406" s="147"/>
      <c r="AI406" s="93"/>
      <c r="AJ406" s="94"/>
      <c r="AK406" s="95"/>
      <c r="AL406" s="95"/>
      <c r="AM406" s="95"/>
      <c r="AN406" s="95"/>
      <c r="AO406" s="95"/>
      <c r="AP406" s="95"/>
      <c r="AQ406" s="95"/>
    </row>
    <row r="407" spans="1:43" s="97" customFormat="1" hidden="1" x14ac:dyDescent="0.2">
      <c r="A407" s="325">
        <v>133</v>
      </c>
      <c r="B407" s="321" t="e">
        <f>IF(#REF!="ALTO",5,IF(#REF!="MEDIO-ALTO",4,IF(#REF!="MEDIO",3,IF(#REF!="MEDIO-BAJO",2,IF(#REF!="BAJO",1,0)))))</f>
        <v>#REF!</v>
      </c>
      <c r="C407" s="92"/>
      <c r="D407" s="91">
        <f t="shared" si="1491"/>
        <v>0</v>
      </c>
      <c r="E407" s="307" t="e">
        <f t="shared" si="1311"/>
        <v>#DIV/0!</v>
      </c>
      <c r="F407" s="307" t="e">
        <f t="shared" si="1312"/>
        <v>#DIV/0!</v>
      </c>
      <c r="G407" s="147"/>
      <c r="H407" s="307" t="e">
        <f t="shared" ref="H407" si="1531">IF(C407="No_existen",5*$H$10,I407*$H$10)</f>
        <v>#DIV/0!</v>
      </c>
      <c r="I407" s="307" t="e">
        <f t="shared" ref="I407" si="1532">ROUND(AVERAGEIF(J407:J409,"&gt;0"),0)</f>
        <v>#DIV/0!</v>
      </c>
      <c r="J407" s="151" t="e">
        <f>IF(K407=$K$662,1,IF(K407=#REF!,2,IF(K407=$K$661,4,IF(C407="No_existen",5,0))))</f>
        <v>#REF!</v>
      </c>
      <c r="K407" s="147"/>
      <c r="L407" s="147"/>
      <c r="M407" s="307" t="e">
        <f t="shared" ref="M407" si="1533">IF(C407="No_existen",5*$M$10,N407*$M$10)</f>
        <v>#DIV/0!</v>
      </c>
      <c r="N407" s="307" t="e">
        <f t="shared" si="1316"/>
        <v>#DIV/0!</v>
      </c>
      <c r="O407" s="151">
        <f t="shared" si="1494"/>
        <v>0</v>
      </c>
      <c r="P407" s="147"/>
      <c r="Q407" s="279"/>
      <c r="R407" s="307" t="e">
        <f t="shared" ref="R407" si="1534">IF(C407="No_existen",5*$R$10,S407*$R$10)</f>
        <v>#DIV/0!</v>
      </c>
      <c r="S407" s="307" t="e">
        <f t="shared" ref="S407" si="1535">ROUND(AVERAGEIF(T407:T409,"&gt;0"),0)</f>
        <v>#DIV/0!</v>
      </c>
      <c r="T407" s="151">
        <f t="shared" si="1497"/>
        <v>0</v>
      </c>
      <c r="U407" s="147"/>
      <c r="V407" s="147"/>
      <c r="W407" s="307" t="e">
        <f t="shared" ref="W407" si="1536">IF(C407="No_existen",5*$W$10,X407*$W$10)</f>
        <v>#DIV/0!</v>
      </c>
      <c r="X407" s="307" t="e">
        <f t="shared" ref="X407" si="1537">ROUND(AVERAGEIF(Y407:Y409,"&gt;0"),0)</f>
        <v>#DIV/0!</v>
      </c>
      <c r="Y407" s="151">
        <f t="shared" si="1503"/>
        <v>0</v>
      </c>
      <c r="Z407" s="147"/>
      <c r="AA407" s="307" t="e">
        <f t="shared" ref="AA407" si="1538">ROUND(AVERAGE(E407,I407,N407,S407,X407),0)</f>
        <v>#DIV/0!</v>
      </c>
      <c r="AB407" s="384" t="e">
        <f t="shared" ref="AB407" si="1539">IF(AA407&lt;1.5,"FUERTE",IF(AND(AA407&gt;=1.5,AA407&lt;2.5),"ACEPTABLE",IF(AA407&gt;=5,"INEXISTENTE","DÉBIL")))</f>
        <v>#DIV/0!</v>
      </c>
      <c r="AC407" s="306" t="e">
        <f>IF(#REF!=0,0,ROUND((#REF!*AA407),0))</f>
        <v>#REF!</v>
      </c>
      <c r="AD407" s="386" t="e">
        <f t="shared" ref="AD407" si="1540">IF(AC407&gt;=36,"GRAVE", IF(AC407&lt;=10, "LEVE", "MODERADO"))</f>
        <v>#REF!</v>
      </c>
      <c r="AE407" s="327"/>
      <c r="AF407" s="327"/>
      <c r="AG407" s="147"/>
      <c r="AH407" s="147"/>
      <c r="AI407" s="93"/>
      <c r="AJ407" s="94"/>
      <c r="AK407" s="95"/>
      <c r="AL407" s="95"/>
      <c r="AM407" s="95"/>
      <c r="AN407" s="95"/>
      <c r="AO407" s="95"/>
      <c r="AP407" s="95"/>
      <c r="AQ407" s="95"/>
    </row>
    <row r="408" spans="1:43" s="97" customFormat="1" hidden="1" x14ac:dyDescent="0.2">
      <c r="A408" s="325"/>
      <c r="B408" s="322"/>
      <c r="C408" s="92"/>
      <c r="D408" s="91">
        <f t="shared" si="1491"/>
        <v>0</v>
      </c>
      <c r="E408" s="307"/>
      <c r="F408" s="307"/>
      <c r="G408" s="147"/>
      <c r="H408" s="307"/>
      <c r="I408" s="307"/>
      <c r="J408" s="151" t="e">
        <f>IF(K408=$K$662,1,IF(K408=#REF!,2,IF(K408=$K$661,4,IF(C408="No_existen",5,0))))</f>
        <v>#REF!</v>
      </c>
      <c r="K408" s="147"/>
      <c r="L408" s="147"/>
      <c r="M408" s="307"/>
      <c r="N408" s="307"/>
      <c r="O408" s="151">
        <f t="shared" si="1494"/>
        <v>0</v>
      </c>
      <c r="P408" s="147"/>
      <c r="Q408" s="279"/>
      <c r="R408" s="307"/>
      <c r="S408" s="307"/>
      <c r="T408" s="151">
        <f t="shared" si="1497"/>
        <v>0</v>
      </c>
      <c r="U408" s="147"/>
      <c r="V408" s="147"/>
      <c r="W408" s="307"/>
      <c r="X408" s="307"/>
      <c r="Y408" s="151">
        <f t="shared" si="1503"/>
        <v>0</v>
      </c>
      <c r="Z408" s="147"/>
      <c r="AA408" s="307"/>
      <c r="AB408" s="384"/>
      <c r="AC408" s="306"/>
      <c r="AD408" s="386"/>
      <c r="AE408" s="327"/>
      <c r="AF408" s="327"/>
      <c r="AG408" s="147"/>
      <c r="AH408" s="147"/>
      <c r="AI408" s="93"/>
      <c r="AJ408" s="94"/>
      <c r="AK408" s="95"/>
      <c r="AL408" s="95"/>
      <c r="AM408" s="95"/>
      <c r="AN408" s="95"/>
      <c r="AO408" s="95"/>
      <c r="AP408" s="95"/>
      <c r="AQ408" s="95"/>
    </row>
    <row r="409" spans="1:43" s="97" customFormat="1" hidden="1" x14ac:dyDescent="0.2">
      <c r="A409" s="325"/>
      <c r="B409" s="324"/>
      <c r="C409" s="92"/>
      <c r="D409" s="91">
        <f t="shared" si="1491"/>
        <v>0</v>
      </c>
      <c r="E409" s="307"/>
      <c r="F409" s="307"/>
      <c r="G409" s="147"/>
      <c r="H409" s="307"/>
      <c r="I409" s="307"/>
      <c r="J409" s="151" t="e">
        <f>IF(K409=$K$662,1,IF(K409=#REF!,2,IF(K409=$K$661,4,IF(C409="No_existen",5,0))))</f>
        <v>#REF!</v>
      </c>
      <c r="K409" s="147"/>
      <c r="L409" s="147"/>
      <c r="M409" s="307"/>
      <c r="N409" s="307"/>
      <c r="O409" s="151">
        <f t="shared" si="1494"/>
        <v>0</v>
      </c>
      <c r="P409" s="147"/>
      <c r="Q409" s="279"/>
      <c r="R409" s="307"/>
      <c r="S409" s="307"/>
      <c r="T409" s="151">
        <f t="shared" si="1497"/>
        <v>0</v>
      </c>
      <c r="U409" s="147"/>
      <c r="V409" s="147"/>
      <c r="W409" s="307"/>
      <c r="X409" s="307"/>
      <c r="Y409" s="151">
        <f t="shared" si="1503"/>
        <v>0</v>
      </c>
      <c r="Z409" s="147"/>
      <c r="AA409" s="307"/>
      <c r="AB409" s="384"/>
      <c r="AC409" s="306"/>
      <c r="AD409" s="386"/>
      <c r="AE409" s="327"/>
      <c r="AF409" s="327"/>
      <c r="AG409" s="147"/>
      <c r="AH409" s="147"/>
      <c r="AI409" s="93"/>
      <c r="AJ409" s="94"/>
      <c r="AK409" s="95"/>
      <c r="AL409" s="95"/>
      <c r="AM409" s="95"/>
      <c r="AN409" s="95"/>
      <c r="AO409" s="95"/>
      <c r="AP409" s="95"/>
      <c r="AQ409" s="95"/>
    </row>
    <row r="410" spans="1:43" s="97" customFormat="1" hidden="1" x14ac:dyDescent="0.2">
      <c r="A410" s="325">
        <v>134</v>
      </c>
      <c r="B410" s="321" t="e">
        <f>IF(#REF!="ALTO",5,IF(#REF!="MEDIO-ALTO",4,IF(#REF!="MEDIO",3,IF(#REF!="MEDIO-BAJO",2,IF(#REF!="BAJO",1,0)))))</f>
        <v>#REF!</v>
      </c>
      <c r="C410" s="92"/>
      <c r="D410" s="91">
        <f t="shared" si="1491"/>
        <v>0</v>
      </c>
      <c r="E410" s="307" t="e">
        <f t="shared" si="1324"/>
        <v>#DIV/0!</v>
      </c>
      <c r="F410" s="307" t="e">
        <f t="shared" si="1325"/>
        <v>#DIV/0!</v>
      </c>
      <c r="G410" s="147"/>
      <c r="H410" s="307" t="e">
        <f t="shared" ref="H410" si="1541">IF(C410="No_existen",5*$H$10,I410*$H$10)</f>
        <v>#DIV/0!</v>
      </c>
      <c r="I410" s="307" t="e">
        <f t="shared" ref="I410:I446" si="1542">ROUND(AVERAGEIF(J410:J412,"&gt;0"),0)</f>
        <v>#DIV/0!</v>
      </c>
      <c r="J410" s="151" t="e">
        <f>IF(K410=$K$662,1,IF(K410=#REF!,2,IF(K410=$K$661,4,IF(C410="No_existen",5,0))))</f>
        <v>#REF!</v>
      </c>
      <c r="K410" s="147"/>
      <c r="L410" s="147"/>
      <c r="M410" s="307" t="e">
        <f t="shared" ref="M410" si="1543">IF(C410="No_existen",5*$M$10,N410*$M$10)</f>
        <v>#DIV/0!</v>
      </c>
      <c r="N410" s="307" t="e">
        <f t="shared" si="1329"/>
        <v>#DIV/0!</v>
      </c>
      <c r="O410" s="151">
        <f t="shared" si="1494"/>
        <v>0</v>
      </c>
      <c r="P410" s="147"/>
      <c r="Q410" s="279"/>
      <c r="R410" s="307" t="e">
        <f t="shared" ref="R410" si="1544">IF(C410="No_existen",5*$R$10,S410*$R$10)</f>
        <v>#DIV/0!</v>
      </c>
      <c r="S410" s="307" t="e">
        <f t="shared" ref="S410" si="1545">ROUND(AVERAGEIF(T410:T412,"&gt;0"),0)</f>
        <v>#DIV/0!</v>
      </c>
      <c r="T410" s="151">
        <f t="shared" si="1497"/>
        <v>0</v>
      </c>
      <c r="U410" s="147"/>
      <c r="V410" s="147"/>
      <c r="W410" s="307" t="e">
        <f t="shared" ref="W410" si="1546">IF(C410="No_existen",5*$W$10,X410*$W$10)</f>
        <v>#DIV/0!</v>
      </c>
      <c r="X410" s="307" t="e">
        <f t="shared" ref="X410" si="1547">ROUND(AVERAGEIF(Y410:Y412,"&gt;0"),0)</f>
        <v>#DIV/0!</v>
      </c>
      <c r="Y410" s="151">
        <f t="shared" si="1503"/>
        <v>0</v>
      </c>
      <c r="Z410" s="147"/>
      <c r="AA410" s="307" t="e">
        <f t="shared" ref="AA410" si="1548">ROUND(AVERAGE(E410,I410,N410,S410,X410),0)</f>
        <v>#DIV/0!</v>
      </c>
      <c r="AB410" s="384" t="e">
        <f t="shared" ref="AB410" si="1549">IF(AA410&lt;1.5,"FUERTE",IF(AND(AA410&gt;=1.5,AA410&lt;2.5),"ACEPTABLE",IF(AA410&gt;=5,"INEXISTENTE","DÉBIL")))</f>
        <v>#DIV/0!</v>
      </c>
      <c r="AC410" s="306" t="e">
        <f>IF(#REF!=0,0,ROUND((#REF!*AA410),0))</f>
        <v>#REF!</v>
      </c>
      <c r="AD410" s="386" t="e">
        <f t="shared" ref="AD410" si="1550">IF(AC410&gt;=36,"GRAVE", IF(AC410&lt;=10, "LEVE", "MODERADO"))</f>
        <v>#REF!</v>
      </c>
      <c r="AE410" s="327"/>
      <c r="AF410" s="327"/>
      <c r="AG410" s="147"/>
      <c r="AH410" s="147"/>
      <c r="AI410" s="93"/>
      <c r="AJ410" s="94"/>
      <c r="AK410" s="95"/>
      <c r="AL410" s="95"/>
      <c r="AM410" s="95"/>
      <c r="AN410" s="95"/>
      <c r="AO410" s="95"/>
      <c r="AP410" s="95"/>
      <c r="AQ410" s="95"/>
    </row>
    <row r="411" spans="1:43" s="97" customFormat="1" hidden="1" x14ac:dyDescent="0.2">
      <c r="A411" s="325"/>
      <c r="B411" s="322"/>
      <c r="C411" s="92"/>
      <c r="D411" s="91">
        <f t="shared" si="1491"/>
        <v>0</v>
      </c>
      <c r="E411" s="307"/>
      <c r="F411" s="307"/>
      <c r="G411" s="147"/>
      <c r="H411" s="307"/>
      <c r="I411" s="307"/>
      <c r="J411" s="151" t="e">
        <f>IF(K411=$K$662,1,IF(K411=#REF!,2,IF(K411=$K$661,4,IF(C411="No_existen",5,0))))</f>
        <v>#REF!</v>
      </c>
      <c r="K411" s="147"/>
      <c r="L411" s="147"/>
      <c r="M411" s="307"/>
      <c r="N411" s="307"/>
      <c r="O411" s="151">
        <f t="shared" si="1494"/>
        <v>0</v>
      </c>
      <c r="P411" s="147"/>
      <c r="Q411" s="279"/>
      <c r="R411" s="307"/>
      <c r="S411" s="307"/>
      <c r="T411" s="151">
        <f t="shared" si="1497"/>
        <v>0</v>
      </c>
      <c r="U411" s="147"/>
      <c r="V411" s="147"/>
      <c r="W411" s="307"/>
      <c r="X411" s="307"/>
      <c r="Y411" s="151">
        <f t="shared" si="1503"/>
        <v>0</v>
      </c>
      <c r="Z411" s="147"/>
      <c r="AA411" s="307"/>
      <c r="AB411" s="384"/>
      <c r="AC411" s="306"/>
      <c r="AD411" s="386"/>
      <c r="AE411" s="327"/>
      <c r="AF411" s="327"/>
      <c r="AG411" s="147"/>
      <c r="AH411" s="147"/>
      <c r="AI411" s="93"/>
      <c r="AJ411" s="94"/>
      <c r="AK411" s="95"/>
      <c r="AL411" s="95"/>
      <c r="AM411" s="95"/>
      <c r="AN411" s="95"/>
      <c r="AO411" s="95"/>
      <c r="AP411" s="95"/>
      <c r="AQ411" s="95"/>
    </row>
    <row r="412" spans="1:43" s="97" customFormat="1" hidden="1" x14ac:dyDescent="0.2">
      <c r="A412" s="325"/>
      <c r="B412" s="324"/>
      <c r="C412" s="92"/>
      <c r="D412" s="91">
        <f t="shared" si="1491"/>
        <v>0</v>
      </c>
      <c r="E412" s="307"/>
      <c r="F412" s="307"/>
      <c r="G412" s="147"/>
      <c r="H412" s="307"/>
      <c r="I412" s="307"/>
      <c r="J412" s="151" t="e">
        <f>IF(K412=$K$662,1,IF(K412=#REF!,2,IF(K412=$K$661,4,IF(C412="No_existen",5,0))))</f>
        <v>#REF!</v>
      </c>
      <c r="K412" s="147"/>
      <c r="L412" s="147"/>
      <c r="M412" s="307"/>
      <c r="N412" s="307"/>
      <c r="O412" s="151">
        <f t="shared" si="1494"/>
        <v>0</v>
      </c>
      <c r="P412" s="147"/>
      <c r="Q412" s="279"/>
      <c r="R412" s="307"/>
      <c r="S412" s="307"/>
      <c r="T412" s="151">
        <f t="shared" si="1497"/>
        <v>0</v>
      </c>
      <c r="U412" s="147"/>
      <c r="V412" s="147"/>
      <c r="W412" s="307"/>
      <c r="X412" s="307"/>
      <c r="Y412" s="151">
        <f t="shared" si="1503"/>
        <v>0</v>
      </c>
      <c r="Z412" s="147"/>
      <c r="AA412" s="307"/>
      <c r="AB412" s="384"/>
      <c r="AC412" s="306"/>
      <c r="AD412" s="386"/>
      <c r="AE412" s="327"/>
      <c r="AF412" s="327"/>
      <c r="AG412" s="147"/>
      <c r="AH412" s="147"/>
      <c r="AI412" s="93"/>
      <c r="AJ412" s="94"/>
      <c r="AK412" s="95"/>
      <c r="AL412" s="95"/>
      <c r="AM412" s="95"/>
      <c r="AN412" s="95"/>
      <c r="AO412" s="95"/>
      <c r="AP412" s="95"/>
      <c r="AQ412" s="95"/>
    </row>
    <row r="413" spans="1:43" s="97" customFormat="1" hidden="1" x14ac:dyDescent="0.2">
      <c r="A413" s="325">
        <v>135</v>
      </c>
      <c r="B413" s="321" t="e">
        <f>IF(#REF!="ALTO",5,IF(#REF!="MEDIO-ALTO",4,IF(#REF!="MEDIO",3,IF(#REF!="MEDIO-BAJO",2,IF(#REF!="BAJO",1,0)))))</f>
        <v>#REF!</v>
      </c>
      <c r="C413" s="92"/>
      <c r="D413" s="91">
        <f t="shared" si="1491"/>
        <v>0</v>
      </c>
      <c r="E413" s="307" t="e">
        <f t="shared" si="1337"/>
        <v>#DIV/0!</v>
      </c>
      <c r="F413" s="307" t="e">
        <f t="shared" si="1338"/>
        <v>#DIV/0!</v>
      </c>
      <c r="G413" s="147"/>
      <c r="H413" s="307" t="e">
        <f t="shared" ref="H413" si="1551">IF(C413="No_existen",5*$H$10,I413*$H$10)</f>
        <v>#DIV/0!</v>
      </c>
      <c r="I413" s="307" t="e">
        <f t="shared" ref="I413:I449" si="1552">ROUND(AVERAGEIF(J413:J415,"&gt;0"),0)</f>
        <v>#DIV/0!</v>
      </c>
      <c r="J413" s="151" t="e">
        <f>IF(K413=$K$662,1,IF(K413=#REF!,2,IF(K413=$K$661,4,IF(C413="No_existen",5,0))))</f>
        <v>#REF!</v>
      </c>
      <c r="K413" s="147"/>
      <c r="L413" s="147"/>
      <c r="M413" s="307" t="e">
        <f t="shared" ref="M413" si="1553">IF(C413="No_existen",5*$M$10,N413*$M$10)</f>
        <v>#DIV/0!</v>
      </c>
      <c r="N413" s="307" t="e">
        <f t="shared" si="1342"/>
        <v>#DIV/0!</v>
      </c>
      <c r="O413" s="151">
        <f t="shared" si="1494"/>
        <v>0</v>
      </c>
      <c r="P413" s="147"/>
      <c r="Q413" s="279"/>
      <c r="R413" s="307" t="e">
        <f t="shared" ref="R413" si="1554">IF(C413="No_existen",5*$R$10,S413*$R$10)</f>
        <v>#DIV/0!</v>
      </c>
      <c r="S413" s="307" t="e">
        <f t="shared" ref="S413" si="1555">ROUND(AVERAGEIF(T413:T415,"&gt;0"),0)</f>
        <v>#DIV/0!</v>
      </c>
      <c r="T413" s="151">
        <f t="shared" si="1497"/>
        <v>0</v>
      </c>
      <c r="U413" s="147"/>
      <c r="V413" s="147"/>
      <c r="W413" s="307" t="e">
        <f t="shared" ref="W413" si="1556">IF(C413="No_existen",5*$W$10,X413*$W$10)</f>
        <v>#DIV/0!</v>
      </c>
      <c r="X413" s="307" t="e">
        <f t="shared" ref="X413" si="1557">ROUND(AVERAGEIF(Y413:Y415,"&gt;0"),0)</f>
        <v>#DIV/0!</v>
      </c>
      <c r="Y413" s="151">
        <f t="shared" si="1503"/>
        <v>0</v>
      </c>
      <c r="Z413" s="147"/>
      <c r="AA413" s="307" t="e">
        <f t="shared" ref="AA413" si="1558">ROUND(AVERAGE(E413,I413,N413,S413,X413),0)</f>
        <v>#DIV/0!</v>
      </c>
      <c r="AB413" s="384" t="e">
        <f t="shared" ref="AB413" si="1559">IF(AA413&lt;1.5,"FUERTE",IF(AND(AA413&gt;=1.5,AA413&lt;2.5),"ACEPTABLE",IF(AA413&gt;=5,"INEXISTENTE","DÉBIL")))</f>
        <v>#DIV/0!</v>
      </c>
      <c r="AC413" s="306" t="e">
        <f>IF(#REF!=0,0,ROUND((#REF!*AA413),0))</f>
        <v>#REF!</v>
      </c>
      <c r="AD413" s="386" t="e">
        <f t="shared" ref="AD413" si="1560">IF(AC413&gt;=36,"GRAVE", IF(AC413&lt;=10, "LEVE", "MODERADO"))</f>
        <v>#REF!</v>
      </c>
      <c r="AE413" s="327"/>
      <c r="AF413" s="327"/>
      <c r="AG413" s="147"/>
      <c r="AH413" s="147"/>
      <c r="AI413" s="93"/>
      <c r="AJ413" s="94"/>
      <c r="AK413" s="95"/>
      <c r="AL413" s="95"/>
      <c r="AM413" s="95"/>
      <c r="AN413" s="95"/>
      <c r="AO413" s="95"/>
      <c r="AP413" s="95"/>
      <c r="AQ413" s="95"/>
    </row>
    <row r="414" spans="1:43" s="97" customFormat="1" hidden="1" x14ac:dyDescent="0.2">
      <c r="A414" s="325"/>
      <c r="B414" s="322"/>
      <c r="C414" s="92"/>
      <c r="D414" s="91">
        <f t="shared" si="1491"/>
        <v>0</v>
      </c>
      <c r="E414" s="307"/>
      <c r="F414" s="307"/>
      <c r="G414" s="147"/>
      <c r="H414" s="307"/>
      <c r="I414" s="307"/>
      <c r="J414" s="151" t="e">
        <f>IF(K414=$K$662,1,IF(K414=#REF!,2,IF(K414=$K$661,4,IF(C414="No_existen",5,0))))</f>
        <v>#REF!</v>
      </c>
      <c r="K414" s="147"/>
      <c r="L414" s="147"/>
      <c r="M414" s="307"/>
      <c r="N414" s="307"/>
      <c r="O414" s="151">
        <f t="shared" si="1494"/>
        <v>0</v>
      </c>
      <c r="P414" s="147"/>
      <c r="Q414" s="279"/>
      <c r="R414" s="307"/>
      <c r="S414" s="307"/>
      <c r="T414" s="151">
        <f t="shared" si="1497"/>
        <v>0</v>
      </c>
      <c r="U414" s="147"/>
      <c r="V414" s="147"/>
      <c r="W414" s="307"/>
      <c r="X414" s="307"/>
      <c r="Y414" s="151">
        <f t="shared" si="1503"/>
        <v>0</v>
      </c>
      <c r="Z414" s="147"/>
      <c r="AA414" s="307"/>
      <c r="AB414" s="384"/>
      <c r="AC414" s="306"/>
      <c r="AD414" s="386"/>
      <c r="AE414" s="327"/>
      <c r="AF414" s="327"/>
      <c r="AG414" s="147"/>
      <c r="AH414" s="147"/>
      <c r="AI414" s="93"/>
      <c r="AJ414" s="94"/>
      <c r="AK414" s="95"/>
      <c r="AL414" s="95"/>
      <c r="AM414" s="95"/>
      <c r="AN414" s="95"/>
      <c r="AO414" s="95"/>
      <c r="AP414" s="95"/>
      <c r="AQ414" s="95"/>
    </row>
    <row r="415" spans="1:43" s="97" customFormat="1" hidden="1" x14ac:dyDescent="0.2">
      <c r="A415" s="325"/>
      <c r="B415" s="324"/>
      <c r="C415" s="92"/>
      <c r="D415" s="91">
        <f t="shared" si="1491"/>
        <v>0</v>
      </c>
      <c r="E415" s="307"/>
      <c r="F415" s="307"/>
      <c r="G415" s="147"/>
      <c r="H415" s="307"/>
      <c r="I415" s="307"/>
      <c r="J415" s="151" t="e">
        <f>IF(K415=$K$662,1,IF(K415=#REF!,2,IF(K415=$K$661,4,IF(C415="No_existen",5,0))))</f>
        <v>#REF!</v>
      </c>
      <c r="K415" s="147"/>
      <c r="L415" s="147"/>
      <c r="M415" s="307"/>
      <c r="N415" s="307"/>
      <c r="O415" s="151">
        <f t="shared" si="1494"/>
        <v>0</v>
      </c>
      <c r="P415" s="147"/>
      <c r="Q415" s="279"/>
      <c r="R415" s="307"/>
      <c r="S415" s="307"/>
      <c r="T415" s="151">
        <f t="shared" si="1497"/>
        <v>0</v>
      </c>
      <c r="U415" s="147"/>
      <c r="V415" s="147"/>
      <c r="W415" s="307"/>
      <c r="X415" s="307"/>
      <c r="Y415" s="151">
        <f t="shared" si="1503"/>
        <v>0</v>
      </c>
      <c r="Z415" s="147"/>
      <c r="AA415" s="307"/>
      <c r="AB415" s="384"/>
      <c r="AC415" s="306"/>
      <c r="AD415" s="386"/>
      <c r="AE415" s="327"/>
      <c r="AF415" s="327"/>
      <c r="AG415" s="147"/>
      <c r="AH415" s="147"/>
      <c r="AI415" s="93"/>
      <c r="AJ415" s="94"/>
      <c r="AK415" s="95"/>
      <c r="AL415" s="95"/>
      <c r="AM415" s="95"/>
      <c r="AN415" s="95"/>
      <c r="AO415" s="95"/>
      <c r="AP415" s="95"/>
      <c r="AQ415" s="95"/>
    </row>
    <row r="416" spans="1:43" s="97" customFormat="1" hidden="1" x14ac:dyDescent="0.2">
      <c r="A416" s="325">
        <v>136</v>
      </c>
      <c r="B416" s="321" t="e">
        <f>IF(#REF!="ALTO",5,IF(#REF!="MEDIO-ALTO",4,IF(#REF!="MEDIO",3,IF(#REF!="MEDIO-BAJO",2,IF(#REF!="BAJO",1,0)))))</f>
        <v>#REF!</v>
      </c>
      <c r="C416" s="92"/>
      <c r="D416" s="91">
        <f t="shared" si="1491"/>
        <v>0</v>
      </c>
      <c r="E416" s="307" t="e">
        <f t="shared" si="1350"/>
        <v>#DIV/0!</v>
      </c>
      <c r="F416" s="307" t="e">
        <f t="shared" si="1351"/>
        <v>#DIV/0!</v>
      </c>
      <c r="G416" s="147"/>
      <c r="H416" s="307" t="e">
        <f t="shared" ref="H416" si="1561">IF(C416="No_existen",5*$H$10,I416*$H$10)</f>
        <v>#DIV/0!</v>
      </c>
      <c r="I416" s="307" t="e">
        <f t="shared" ref="I416:I452" si="1562">ROUND(AVERAGEIF(J416:J418,"&gt;0"),0)</f>
        <v>#DIV/0!</v>
      </c>
      <c r="J416" s="151" t="e">
        <f>IF(K416=$K$662,1,IF(K416=#REF!,2,IF(K416=$K$661,4,IF(C416="No_existen",5,0))))</f>
        <v>#REF!</v>
      </c>
      <c r="K416" s="147"/>
      <c r="L416" s="147"/>
      <c r="M416" s="307" t="e">
        <f t="shared" ref="M416" si="1563">IF(C416="No_existen",5*$M$10,N416*$M$10)</f>
        <v>#DIV/0!</v>
      </c>
      <c r="N416" s="307" t="e">
        <f t="shared" si="1355"/>
        <v>#DIV/0!</v>
      </c>
      <c r="O416" s="151">
        <f t="shared" si="1494"/>
        <v>0</v>
      </c>
      <c r="P416" s="147"/>
      <c r="Q416" s="279"/>
      <c r="R416" s="307" t="e">
        <f t="shared" ref="R416" si="1564">IF(C416="No_existen",5*$R$10,S416*$R$10)</f>
        <v>#DIV/0!</v>
      </c>
      <c r="S416" s="307" t="e">
        <f t="shared" ref="S416" si="1565">ROUND(AVERAGEIF(T416:T418,"&gt;0"),0)</f>
        <v>#DIV/0!</v>
      </c>
      <c r="T416" s="151">
        <f t="shared" si="1497"/>
        <v>0</v>
      </c>
      <c r="U416" s="147"/>
      <c r="V416" s="147"/>
      <c r="W416" s="307" t="e">
        <f t="shared" ref="W416" si="1566">IF(C416="No_existen",5*$W$10,X416*$W$10)</f>
        <v>#DIV/0!</v>
      </c>
      <c r="X416" s="307" t="e">
        <f t="shared" ref="X416" si="1567">ROUND(AVERAGEIF(Y416:Y418,"&gt;0"),0)</f>
        <v>#DIV/0!</v>
      </c>
      <c r="Y416" s="151">
        <f t="shared" si="1503"/>
        <v>0</v>
      </c>
      <c r="Z416" s="147"/>
      <c r="AA416" s="307" t="e">
        <f t="shared" ref="AA416" si="1568">ROUND(AVERAGE(E416,I416,N416,S416,X416),0)</f>
        <v>#DIV/0!</v>
      </c>
      <c r="AB416" s="384" t="e">
        <f t="shared" ref="AB416" si="1569">IF(AA416&lt;1.5,"FUERTE",IF(AND(AA416&gt;=1.5,AA416&lt;2.5),"ACEPTABLE",IF(AA416&gt;=5,"INEXISTENTE","DÉBIL")))</f>
        <v>#DIV/0!</v>
      </c>
      <c r="AC416" s="306" t="e">
        <f>IF(#REF!=0,0,ROUND((#REF!*AA416),0))</f>
        <v>#REF!</v>
      </c>
      <c r="AD416" s="386" t="e">
        <f t="shared" ref="AD416" si="1570">IF(AC416&gt;=36,"GRAVE", IF(AC416&lt;=10, "LEVE", "MODERADO"))</f>
        <v>#REF!</v>
      </c>
      <c r="AE416" s="327"/>
      <c r="AF416" s="327"/>
      <c r="AG416" s="147"/>
      <c r="AH416" s="147"/>
      <c r="AI416" s="93"/>
      <c r="AJ416" s="94"/>
      <c r="AK416" s="95"/>
      <c r="AL416" s="95"/>
      <c r="AM416" s="95"/>
      <c r="AN416" s="95"/>
      <c r="AO416" s="95"/>
      <c r="AP416" s="95"/>
      <c r="AQ416" s="95"/>
    </row>
    <row r="417" spans="1:43" s="97" customFormat="1" hidden="1" x14ac:dyDescent="0.2">
      <c r="A417" s="325"/>
      <c r="B417" s="322"/>
      <c r="C417" s="92"/>
      <c r="D417" s="91">
        <f t="shared" si="1491"/>
        <v>0</v>
      </c>
      <c r="E417" s="307"/>
      <c r="F417" s="307"/>
      <c r="G417" s="147"/>
      <c r="H417" s="307"/>
      <c r="I417" s="307"/>
      <c r="J417" s="151" t="e">
        <f>IF(K417=$K$662,1,IF(K417=#REF!,2,IF(K417=$K$661,4,IF(C417="No_existen",5,0))))</f>
        <v>#REF!</v>
      </c>
      <c r="K417" s="147"/>
      <c r="L417" s="147"/>
      <c r="M417" s="307"/>
      <c r="N417" s="307"/>
      <c r="O417" s="151">
        <f t="shared" si="1494"/>
        <v>0</v>
      </c>
      <c r="P417" s="147"/>
      <c r="Q417" s="279"/>
      <c r="R417" s="307"/>
      <c r="S417" s="307"/>
      <c r="T417" s="151">
        <f t="shared" si="1497"/>
        <v>0</v>
      </c>
      <c r="U417" s="147"/>
      <c r="V417" s="147"/>
      <c r="W417" s="307"/>
      <c r="X417" s="307"/>
      <c r="Y417" s="151">
        <f t="shared" si="1503"/>
        <v>0</v>
      </c>
      <c r="Z417" s="147"/>
      <c r="AA417" s="307"/>
      <c r="AB417" s="384"/>
      <c r="AC417" s="306"/>
      <c r="AD417" s="386"/>
      <c r="AE417" s="327"/>
      <c r="AF417" s="327"/>
      <c r="AG417" s="147"/>
      <c r="AH417" s="147"/>
      <c r="AI417" s="93"/>
      <c r="AJ417" s="94"/>
      <c r="AK417" s="95"/>
      <c r="AL417" s="95"/>
      <c r="AM417" s="95"/>
      <c r="AN417" s="95"/>
      <c r="AO417" s="95"/>
      <c r="AP417" s="95"/>
      <c r="AQ417" s="95"/>
    </row>
    <row r="418" spans="1:43" s="97" customFormat="1" hidden="1" x14ac:dyDescent="0.2">
      <c r="A418" s="325"/>
      <c r="B418" s="324"/>
      <c r="C418" s="92"/>
      <c r="D418" s="91">
        <f t="shared" si="1491"/>
        <v>0</v>
      </c>
      <c r="E418" s="307"/>
      <c r="F418" s="307"/>
      <c r="G418" s="147"/>
      <c r="H418" s="307"/>
      <c r="I418" s="307"/>
      <c r="J418" s="151" t="e">
        <f>IF(K418=$K$662,1,IF(K418=#REF!,2,IF(K418=$K$661,4,IF(C418="No_existen",5,0))))</f>
        <v>#REF!</v>
      </c>
      <c r="K418" s="147"/>
      <c r="L418" s="147"/>
      <c r="M418" s="307"/>
      <c r="N418" s="307"/>
      <c r="O418" s="151">
        <f t="shared" si="1494"/>
        <v>0</v>
      </c>
      <c r="P418" s="147"/>
      <c r="Q418" s="279"/>
      <c r="R418" s="307"/>
      <c r="S418" s="307"/>
      <c r="T418" s="151">
        <f t="shared" si="1497"/>
        <v>0</v>
      </c>
      <c r="U418" s="147"/>
      <c r="V418" s="147"/>
      <c r="W418" s="307"/>
      <c r="X418" s="307"/>
      <c r="Y418" s="151">
        <f t="shared" si="1503"/>
        <v>0</v>
      </c>
      <c r="Z418" s="147"/>
      <c r="AA418" s="307"/>
      <c r="AB418" s="384"/>
      <c r="AC418" s="306"/>
      <c r="AD418" s="386"/>
      <c r="AE418" s="327"/>
      <c r="AF418" s="327"/>
      <c r="AG418" s="147"/>
      <c r="AH418" s="147"/>
      <c r="AI418" s="93"/>
      <c r="AJ418" s="94"/>
      <c r="AK418" s="95"/>
      <c r="AL418" s="95"/>
      <c r="AM418" s="95"/>
      <c r="AN418" s="95"/>
      <c r="AO418" s="95"/>
      <c r="AP418" s="95"/>
      <c r="AQ418" s="95"/>
    </row>
    <row r="419" spans="1:43" s="97" customFormat="1" hidden="1" x14ac:dyDescent="0.2">
      <c r="A419" s="325">
        <v>137</v>
      </c>
      <c r="B419" s="321" t="e">
        <f>IF(#REF!="ALTO",5,IF(#REF!="MEDIO-ALTO",4,IF(#REF!="MEDIO",3,IF(#REF!="MEDIO-BAJO",2,IF(#REF!="BAJO",1,0)))))</f>
        <v>#REF!</v>
      </c>
      <c r="C419" s="92"/>
      <c r="D419" s="91">
        <f t="shared" si="1491"/>
        <v>0</v>
      </c>
      <c r="E419" s="307" t="e">
        <f t="shared" si="1363"/>
        <v>#DIV/0!</v>
      </c>
      <c r="F419" s="307" t="e">
        <f t="shared" si="1364"/>
        <v>#DIV/0!</v>
      </c>
      <c r="G419" s="147"/>
      <c r="H419" s="307" t="e">
        <f t="shared" ref="H419" si="1571">IF(C419="No_existen",5*$H$10,I419*$H$10)</f>
        <v>#DIV/0!</v>
      </c>
      <c r="I419" s="307" t="e">
        <f t="shared" ref="I419:I455" si="1572">ROUND(AVERAGEIF(J419:J421,"&gt;0"),0)</f>
        <v>#DIV/0!</v>
      </c>
      <c r="J419" s="151" t="e">
        <f>IF(K419=$K$662,1,IF(K419=#REF!,2,IF(K419=$K$661,4,IF(C419="No_existen",5,0))))</f>
        <v>#REF!</v>
      </c>
      <c r="K419" s="147"/>
      <c r="L419" s="147"/>
      <c r="M419" s="307" t="e">
        <f t="shared" ref="M419" si="1573">IF(C419="No_existen",5*$M$10,N419*$M$10)</f>
        <v>#DIV/0!</v>
      </c>
      <c r="N419" s="307" t="e">
        <f t="shared" si="1368"/>
        <v>#DIV/0!</v>
      </c>
      <c r="O419" s="151">
        <f t="shared" si="1494"/>
        <v>0</v>
      </c>
      <c r="P419" s="147"/>
      <c r="Q419" s="279"/>
      <c r="R419" s="307" t="e">
        <f t="shared" ref="R419" si="1574">IF(C419="No_existen",5*$R$10,S419*$R$10)</f>
        <v>#DIV/0!</v>
      </c>
      <c r="S419" s="307" t="e">
        <f t="shared" ref="S419" si="1575">ROUND(AVERAGEIF(T419:T421,"&gt;0"),0)</f>
        <v>#DIV/0!</v>
      </c>
      <c r="T419" s="151">
        <f t="shared" si="1497"/>
        <v>0</v>
      </c>
      <c r="U419" s="147"/>
      <c r="V419" s="147"/>
      <c r="W419" s="307" t="e">
        <f t="shared" ref="W419" si="1576">IF(C419="No_existen",5*$W$10,X419*$W$10)</f>
        <v>#DIV/0!</v>
      </c>
      <c r="X419" s="307" t="e">
        <f t="shared" ref="X419" si="1577">ROUND(AVERAGEIF(Y419:Y421,"&gt;0"),0)</f>
        <v>#DIV/0!</v>
      </c>
      <c r="Y419" s="151">
        <f t="shared" si="1503"/>
        <v>0</v>
      </c>
      <c r="Z419" s="147"/>
      <c r="AA419" s="307" t="e">
        <f t="shared" ref="AA419" si="1578">ROUND(AVERAGE(E419,I419,N419,S419,X419),0)</f>
        <v>#DIV/0!</v>
      </c>
      <c r="AB419" s="384" t="e">
        <f t="shared" ref="AB419" si="1579">IF(AA419&lt;1.5,"FUERTE",IF(AND(AA419&gt;=1.5,AA419&lt;2.5),"ACEPTABLE",IF(AA419&gt;=5,"INEXISTENTE","DÉBIL")))</f>
        <v>#DIV/0!</v>
      </c>
      <c r="AC419" s="306" t="e">
        <f>IF(#REF!=0,0,ROUND((#REF!*AA419),0))</f>
        <v>#REF!</v>
      </c>
      <c r="AD419" s="386" t="e">
        <f t="shared" ref="AD419" si="1580">IF(AC419&gt;=36,"GRAVE", IF(AC419&lt;=10, "LEVE", "MODERADO"))</f>
        <v>#REF!</v>
      </c>
      <c r="AE419" s="327"/>
      <c r="AF419" s="327"/>
      <c r="AG419" s="147"/>
      <c r="AH419" s="147"/>
      <c r="AI419" s="93"/>
      <c r="AJ419" s="94"/>
      <c r="AK419" s="95"/>
      <c r="AL419" s="95"/>
      <c r="AM419" s="95"/>
      <c r="AN419" s="95"/>
      <c r="AO419" s="95"/>
      <c r="AP419" s="95"/>
      <c r="AQ419" s="95"/>
    </row>
    <row r="420" spans="1:43" s="97" customFormat="1" hidden="1" x14ac:dyDescent="0.2">
      <c r="A420" s="325"/>
      <c r="B420" s="322"/>
      <c r="C420" s="92"/>
      <c r="D420" s="91">
        <f t="shared" si="1491"/>
        <v>0</v>
      </c>
      <c r="E420" s="307"/>
      <c r="F420" s="307"/>
      <c r="G420" s="147"/>
      <c r="H420" s="307"/>
      <c r="I420" s="307"/>
      <c r="J420" s="151" t="e">
        <f>IF(K420=$K$662,1,IF(K420=#REF!,2,IF(K420=$K$661,4,IF(C420="No_existen",5,0))))</f>
        <v>#REF!</v>
      </c>
      <c r="K420" s="147"/>
      <c r="L420" s="147"/>
      <c r="M420" s="307"/>
      <c r="N420" s="307"/>
      <c r="O420" s="151">
        <f t="shared" si="1494"/>
        <v>0</v>
      </c>
      <c r="P420" s="147"/>
      <c r="Q420" s="279"/>
      <c r="R420" s="307"/>
      <c r="S420" s="307"/>
      <c r="T420" s="151">
        <f t="shared" si="1497"/>
        <v>0</v>
      </c>
      <c r="U420" s="147"/>
      <c r="V420" s="147"/>
      <c r="W420" s="307"/>
      <c r="X420" s="307"/>
      <c r="Y420" s="151">
        <f t="shared" si="1503"/>
        <v>0</v>
      </c>
      <c r="Z420" s="147"/>
      <c r="AA420" s="307"/>
      <c r="AB420" s="384"/>
      <c r="AC420" s="306"/>
      <c r="AD420" s="386"/>
      <c r="AE420" s="327"/>
      <c r="AF420" s="327"/>
      <c r="AG420" s="147"/>
      <c r="AH420" s="147"/>
      <c r="AI420" s="93"/>
      <c r="AJ420" s="94"/>
      <c r="AK420" s="95"/>
      <c r="AL420" s="95"/>
      <c r="AM420" s="95"/>
      <c r="AN420" s="95"/>
      <c r="AO420" s="95"/>
      <c r="AP420" s="95"/>
      <c r="AQ420" s="95"/>
    </row>
    <row r="421" spans="1:43" s="97" customFormat="1" hidden="1" x14ac:dyDescent="0.2">
      <c r="A421" s="325"/>
      <c r="B421" s="324"/>
      <c r="C421" s="92"/>
      <c r="D421" s="91">
        <f t="shared" si="1491"/>
        <v>0</v>
      </c>
      <c r="E421" s="307"/>
      <c r="F421" s="307"/>
      <c r="G421" s="147"/>
      <c r="H421" s="307"/>
      <c r="I421" s="307"/>
      <c r="J421" s="151" t="e">
        <f>IF(K421=$K$662,1,IF(K421=#REF!,2,IF(K421=$K$661,4,IF(C421="No_existen",5,0))))</f>
        <v>#REF!</v>
      </c>
      <c r="K421" s="147"/>
      <c r="L421" s="147"/>
      <c r="M421" s="307"/>
      <c r="N421" s="307"/>
      <c r="O421" s="151">
        <f t="shared" si="1494"/>
        <v>0</v>
      </c>
      <c r="P421" s="147"/>
      <c r="Q421" s="279"/>
      <c r="R421" s="307"/>
      <c r="S421" s="307"/>
      <c r="T421" s="151">
        <f t="shared" si="1497"/>
        <v>0</v>
      </c>
      <c r="U421" s="147"/>
      <c r="V421" s="147"/>
      <c r="W421" s="307"/>
      <c r="X421" s="307"/>
      <c r="Y421" s="151">
        <f t="shared" si="1503"/>
        <v>0</v>
      </c>
      <c r="Z421" s="147"/>
      <c r="AA421" s="307"/>
      <c r="AB421" s="384"/>
      <c r="AC421" s="306"/>
      <c r="AD421" s="386"/>
      <c r="AE421" s="327"/>
      <c r="AF421" s="327"/>
      <c r="AG421" s="147"/>
      <c r="AH421" s="147"/>
      <c r="AI421" s="93"/>
      <c r="AJ421" s="94"/>
      <c r="AK421" s="95"/>
      <c r="AL421" s="95"/>
      <c r="AM421" s="95"/>
      <c r="AN421" s="95"/>
      <c r="AO421" s="95"/>
      <c r="AP421" s="95"/>
      <c r="AQ421" s="95"/>
    </row>
    <row r="422" spans="1:43" s="97" customFormat="1" hidden="1" x14ac:dyDescent="0.2">
      <c r="A422" s="325">
        <v>138</v>
      </c>
      <c r="B422" s="321" t="e">
        <f>IF(#REF!="ALTO",5,IF(#REF!="MEDIO-ALTO",4,IF(#REF!="MEDIO",3,IF(#REF!="MEDIO-BAJO",2,IF(#REF!="BAJO",1,0)))))</f>
        <v>#REF!</v>
      </c>
      <c r="C422" s="92"/>
      <c r="D422" s="91">
        <f t="shared" si="1491"/>
        <v>0</v>
      </c>
      <c r="E422" s="307" t="e">
        <f t="shared" si="1376"/>
        <v>#DIV/0!</v>
      </c>
      <c r="F422" s="307" t="e">
        <f t="shared" si="1377"/>
        <v>#DIV/0!</v>
      </c>
      <c r="G422" s="147"/>
      <c r="H422" s="307" t="e">
        <f t="shared" ref="H422" si="1581">IF(C422="No_existen",5*$H$10,I422*$H$10)</f>
        <v>#DIV/0!</v>
      </c>
      <c r="I422" s="307" t="e">
        <f t="shared" ref="I422:I458" si="1582">ROUND(AVERAGEIF(J422:J424,"&gt;0"),0)</f>
        <v>#DIV/0!</v>
      </c>
      <c r="J422" s="151" t="e">
        <f>IF(K422=$K$662,1,IF(K422=#REF!,2,IF(K422=$K$661,4,IF(C422="No_existen",5,0))))</f>
        <v>#REF!</v>
      </c>
      <c r="K422" s="147"/>
      <c r="L422" s="147"/>
      <c r="M422" s="307" t="e">
        <f t="shared" ref="M422" si="1583">IF(C422="No_existen",5*$M$10,N422*$M$10)</f>
        <v>#DIV/0!</v>
      </c>
      <c r="N422" s="307" t="e">
        <f t="shared" si="1381"/>
        <v>#DIV/0!</v>
      </c>
      <c r="O422" s="151">
        <f t="shared" si="1494"/>
        <v>0</v>
      </c>
      <c r="P422" s="147"/>
      <c r="Q422" s="279"/>
      <c r="R422" s="307" t="e">
        <f t="shared" ref="R422" si="1584">IF(C422="No_existen",5*$R$10,S422*$R$10)</f>
        <v>#DIV/0!</v>
      </c>
      <c r="S422" s="307" t="e">
        <f t="shared" ref="S422" si="1585">ROUND(AVERAGEIF(T422:T424,"&gt;0"),0)</f>
        <v>#DIV/0!</v>
      </c>
      <c r="T422" s="151">
        <f t="shared" si="1497"/>
        <v>0</v>
      </c>
      <c r="U422" s="147"/>
      <c r="V422" s="147"/>
      <c r="W422" s="307" t="e">
        <f t="shared" ref="W422" si="1586">IF(C422="No_existen",5*$W$10,X422*$W$10)</f>
        <v>#DIV/0!</v>
      </c>
      <c r="X422" s="307" t="e">
        <f t="shared" ref="X422" si="1587">ROUND(AVERAGEIF(Y422:Y424,"&gt;0"),0)</f>
        <v>#DIV/0!</v>
      </c>
      <c r="Y422" s="151">
        <f t="shared" si="1503"/>
        <v>0</v>
      </c>
      <c r="Z422" s="147"/>
      <c r="AA422" s="307" t="e">
        <f t="shared" ref="AA422" si="1588">ROUND(AVERAGE(E422,I422,N422,S422,X422),0)</f>
        <v>#DIV/0!</v>
      </c>
      <c r="AB422" s="384" t="e">
        <f t="shared" ref="AB422" si="1589">IF(AA422&lt;1.5,"FUERTE",IF(AND(AA422&gt;=1.5,AA422&lt;2.5),"ACEPTABLE",IF(AA422&gt;=5,"INEXISTENTE","DÉBIL")))</f>
        <v>#DIV/0!</v>
      </c>
      <c r="AC422" s="306" t="e">
        <f>IF(#REF!=0,0,ROUND((#REF!*AA422),0))</f>
        <v>#REF!</v>
      </c>
      <c r="AD422" s="386" t="e">
        <f t="shared" ref="AD422" si="1590">IF(AC422&gt;=36,"GRAVE", IF(AC422&lt;=10, "LEVE", "MODERADO"))</f>
        <v>#REF!</v>
      </c>
      <c r="AE422" s="327"/>
      <c r="AF422" s="327"/>
      <c r="AG422" s="147"/>
      <c r="AH422" s="147"/>
      <c r="AI422" s="93"/>
      <c r="AJ422" s="94"/>
      <c r="AK422" s="95"/>
      <c r="AL422" s="95"/>
      <c r="AM422" s="95"/>
      <c r="AN422" s="95"/>
      <c r="AO422" s="95"/>
      <c r="AP422" s="95"/>
      <c r="AQ422" s="95"/>
    </row>
    <row r="423" spans="1:43" s="97" customFormat="1" hidden="1" x14ac:dyDescent="0.2">
      <c r="A423" s="325"/>
      <c r="B423" s="322"/>
      <c r="C423" s="92"/>
      <c r="D423" s="91">
        <f t="shared" si="1491"/>
        <v>0</v>
      </c>
      <c r="E423" s="307"/>
      <c r="F423" s="307"/>
      <c r="G423" s="147"/>
      <c r="H423" s="307"/>
      <c r="I423" s="307"/>
      <c r="J423" s="151" t="e">
        <f>IF(K423=$K$662,1,IF(K423=#REF!,2,IF(K423=$K$661,4,IF(C423="No_existen",5,0))))</f>
        <v>#REF!</v>
      </c>
      <c r="K423" s="147"/>
      <c r="L423" s="147"/>
      <c r="M423" s="307"/>
      <c r="N423" s="307"/>
      <c r="O423" s="151">
        <f t="shared" si="1494"/>
        <v>0</v>
      </c>
      <c r="P423" s="147"/>
      <c r="Q423" s="279"/>
      <c r="R423" s="307"/>
      <c r="S423" s="307"/>
      <c r="T423" s="151">
        <f t="shared" si="1497"/>
        <v>0</v>
      </c>
      <c r="U423" s="147"/>
      <c r="V423" s="147"/>
      <c r="W423" s="307"/>
      <c r="X423" s="307"/>
      <c r="Y423" s="151">
        <f t="shared" si="1503"/>
        <v>0</v>
      </c>
      <c r="Z423" s="147"/>
      <c r="AA423" s="307"/>
      <c r="AB423" s="384"/>
      <c r="AC423" s="306"/>
      <c r="AD423" s="386"/>
      <c r="AE423" s="327"/>
      <c r="AF423" s="327"/>
      <c r="AG423" s="147"/>
      <c r="AH423" s="147"/>
      <c r="AI423" s="93"/>
      <c r="AJ423" s="94"/>
      <c r="AK423" s="95"/>
      <c r="AL423" s="95"/>
      <c r="AM423" s="95"/>
      <c r="AN423" s="95"/>
      <c r="AO423" s="95"/>
      <c r="AP423" s="95"/>
      <c r="AQ423" s="95"/>
    </row>
    <row r="424" spans="1:43" s="97" customFormat="1" hidden="1" x14ac:dyDescent="0.2">
      <c r="A424" s="325"/>
      <c r="B424" s="324"/>
      <c r="C424" s="92"/>
      <c r="D424" s="91">
        <f t="shared" si="1491"/>
        <v>0</v>
      </c>
      <c r="E424" s="307"/>
      <c r="F424" s="307"/>
      <c r="G424" s="147"/>
      <c r="H424" s="307"/>
      <c r="I424" s="307"/>
      <c r="J424" s="151" t="e">
        <f>IF(K424=$K$662,1,IF(K424=#REF!,2,IF(K424=$K$661,4,IF(C424="No_existen",5,0))))</f>
        <v>#REF!</v>
      </c>
      <c r="K424" s="147"/>
      <c r="L424" s="147"/>
      <c r="M424" s="307"/>
      <c r="N424" s="307"/>
      <c r="O424" s="151">
        <f t="shared" si="1494"/>
        <v>0</v>
      </c>
      <c r="P424" s="147"/>
      <c r="Q424" s="279"/>
      <c r="R424" s="307"/>
      <c r="S424" s="307"/>
      <c r="T424" s="151">
        <f t="shared" si="1497"/>
        <v>0</v>
      </c>
      <c r="U424" s="147"/>
      <c r="V424" s="147"/>
      <c r="W424" s="307"/>
      <c r="X424" s="307"/>
      <c r="Y424" s="151">
        <f t="shared" si="1503"/>
        <v>0</v>
      </c>
      <c r="Z424" s="147"/>
      <c r="AA424" s="307"/>
      <c r="AB424" s="384"/>
      <c r="AC424" s="306"/>
      <c r="AD424" s="386"/>
      <c r="AE424" s="327"/>
      <c r="AF424" s="327"/>
      <c r="AG424" s="147"/>
      <c r="AH424" s="147"/>
      <c r="AI424" s="93"/>
      <c r="AJ424" s="94"/>
      <c r="AK424" s="95"/>
      <c r="AL424" s="95"/>
      <c r="AM424" s="95"/>
      <c r="AN424" s="95"/>
      <c r="AO424" s="95"/>
      <c r="AP424" s="95"/>
      <c r="AQ424" s="95"/>
    </row>
    <row r="425" spans="1:43" s="97" customFormat="1" hidden="1" x14ac:dyDescent="0.2">
      <c r="A425" s="325">
        <v>139</v>
      </c>
      <c r="B425" s="321" t="e">
        <f>IF(#REF!="ALTO",5,IF(#REF!="MEDIO-ALTO",4,IF(#REF!="MEDIO",3,IF(#REF!="MEDIO-BAJO",2,IF(#REF!="BAJO",1,0)))))</f>
        <v>#REF!</v>
      </c>
      <c r="C425" s="92"/>
      <c r="D425" s="91">
        <f t="shared" si="1491"/>
        <v>0</v>
      </c>
      <c r="E425" s="307" t="e">
        <f t="shared" si="1389"/>
        <v>#DIV/0!</v>
      </c>
      <c r="F425" s="307" t="e">
        <f t="shared" si="1390"/>
        <v>#DIV/0!</v>
      </c>
      <c r="G425" s="147"/>
      <c r="H425" s="307" t="e">
        <f t="shared" ref="H425" si="1591">IF(C425="No_existen",5*$H$10,I425*$H$10)</f>
        <v>#DIV/0!</v>
      </c>
      <c r="I425" s="307" t="e">
        <f t="shared" ref="I425:I461" si="1592">ROUND(AVERAGEIF(J425:J427,"&gt;0"),0)</f>
        <v>#DIV/0!</v>
      </c>
      <c r="J425" s="151" t="e">
        <f>IF(K425=$K$662,1,IF(K425=#REF!,2,IF(K425=$K$661,4,IF(C425="No_existen",5,0))))</f>
        <v>#REF!</v>
      </c>
      <c r="K425" s="147"/>
      <c r="L425" s="147"/>
      <c r="M425" s="307" t="e">
        <f t="shared" ref="M425" si="1593">IF(C425="No_existen",5*$M$10,N425*$M$10)</f>
        <v>#DIV/0!</v>
      </c>
      <c r="N425" s="307" t="e">
        <f t="shared" si="1394"/>
        <v>#DIV/0!</v>
      </c>
      <c r="O425" s="151">
        <f t="shared" si="1494"/>
        <v>0</v>
      </c>
      <c r="P425" s="147"/>
      <c r="Q425" s="279"/>
      <c r="R425" s="307" t="e">
        <f t="shared" ref="R425" si="1594">IF(C425="No_existen",5*$R$10,S425*$R$10)</f>
        <v>#DIV/0!</v>
      </c>
      <c r="S425" s="307" t="e">
        <f t="shared" ref="S425" si="1595">ROUND(AVERAGEIF(T425:T427,"&gt;0"),0)</f>
        <v>#DIV/0!</v>
      </c>
      <c r="T425" s="151">
        <f t="shared" si="1497"/>
        <v>0</v>
      </c>
      <c r="U425" s="147"/>
      <c r="V425" s="147"/>
      <c r="W425" s="307" t="e">
        <f t="shared" ref="W425" si="1596">IF(C425="No_existen",5*$W$10,X425*$W$10)</f>
        <v>#DIV/0!</v>
      </c>
      <c r="X425" s="307" t="e">
        <f t="shared" ref="X425" si="1597">ROUND(AVERAGEIF(Y425:Y427,"&gt;0"),0)</f>
        <v>#DIV/0!</v>
      </c>
      <c r="Y425" s="151">
        <f t="shared" si="1503"/>
        <v>0</v>
      </c>
      <c r="Z425" s="147"/>
      <c r="AA425" s="307" t="e">
        <f t="shared" ref="AA425" si="1598">ROUND(AVERAGE(E425,I425,N425,S425,X425),0)</f>
        <v>#DIV/0!</v>
      </c>
      <c r="AB425" s="384" t="e">
        <f t="shared" ref="AB425" si="1599">IF(AA425&lt;1.5,"FUERTE",IF(AND(AA425&gt;=1.5,AA425&lt;2.5),"ACEPTABLE",IF(AA425&gt;=5,"INEXISTENTE","DÉBIL")))</f>
        <v>#DIV/0!</v>
      </c>
      <c r="AC425" s="306" t="e">
        <f>IF(#REF!=0,0,ROUND((#REF!*AA425),0))</f>
        <v>#REF!</v>
      </c>
      <c r="AD425" s="386" t="e">
        <f t="shared" ref="AD425" si="1600">IF(AC425&gt;=36,"GRAVE", IF(AC425&lt;=10, "LEVE", "MODERADO"))</f>
        <v>#REF!</v>
      </c>
      <c r="AE425" s="327"/>
      <c r="AF425" s="327"/>
      <c r="AG425" s="147"/>
      <c r="AH425" s="147"/>
      <c r="AI425" s="93"/>
      <c r="AJ425" s="94"/>
      <c r="AK425" s="95"/>
      <c r="AL425" s="95"/>
      <c r="AM425" s="95"/>
      <c r="AN425" s="95"/>
      <c r="AO425" s="95"/>
      <c r="AP425" s="95"/>
      <c r="AQ425" s="95"/>
    </row>
    <row r="426" spans="1:43" s="97" customFormat="1" hidden="1" x14ac:dyDescent="0.2">
      <c r="A426" s="325"/>
      <c r="B426" s="322"/>
      <c r="C426" s="92"/>
      <c r="D426" s="91">
        <f t="shared" si="1491"/>
        <v>0</v>
      </c>
      <c r="E426" s="307"/>
      <c r="F426" s="307"/>
      <c r="G426" s="147"/>
      <c r="H426" s="307"/>
      <c r="I426" s="307"/>
      <c r="J426" s="151" t="e">
        <f>IF(K426=$K$662,1,IF(K426=#REF!,2,IF(K426=$K$661,4,IF(C426="No_existen",5,0))))</f>
        <v>#REF!</v>
      </c>
      <c r="K426" s="147"/>
      <c r="L426" s="147"/>
      <c r="M426" s="307"/>
      <c r="N426" s="307"/>
      <c r="O426" s="151">
        <f t="shared" si="1494"/>
        <v>0</v>
      </c>
      <c r="P426" s="147"/>
      <c r="Q426" s="279"/>
      <c r="R426" s="307"/>
      <c r="S426" s="307"/>
      <c r="T426" s="151">
        <f t="shared" si="1497"/>
        <v>0</v>
      </c>
      <c r="U426" s="147"/>
      <c r="V426" s="147"/>
      <c r="W426" s="307"/>
      <c r="X426" s="307"/>
      <c r="Y426" s="151">
        <f t="shared" si="1503"/>
        <v>0</v>
      </c>
      <c r="Z426" s="147"/>
      <c r="AA426" s="307"/>
      <c r="AB426" s="384"/>
      <c r="AC426" s="306"/>
      <c r="AD426" s="386"/>
      <c r="AE426" s="327"/>
      <c r="AF426" s="327"/>
      <c r="AG426" s="147"/>
      <c r="AH426" s="147"/>
      <c r="AI426" s="93"/>
      <c r="AJ426" s="94"/>
      <c r="AK426" s="95"/>
      <c r="AL426" s="95"/>
      <c r="AM426" s="95"/>
      <c r="AN426" s="95"/>
      <c r="AO426" s="95"/>
      <c r="AP426" s="95"/>
      <c r="AQ426" s="95"/>
    </row>
    <row r="427" spans="1:43" s="97" customFormat="1" hidden="1" x14ac:dyDescent="0.2">
      <c r="A427" s="325"/>
      <c r="B427" s="324"/>
      <c r="C427" s="92"/>
      <c r="D427" s="91">
        <f t="shared" si="1491"/>
        <v>0</v>
      </c>
      <c r="E427" s="307"/>
      <c r="F427" s="307"/>
      <c r="G427" s="147"/>
      <c r="H427" s="307"/>
      <c r="I427" s="307"/>
      <c r="J427" s="151" t="e">
        <f>IF(K427=$K$662,1,IF(K427=#REF!,2,IF(K427=$K$661,4,IF(C427="No_existen",5,0))))</f>
        <v>#REF!</v>
      </c>
      <c r="K427" s="147"/>
      <c r="L427" s="147"/>
      <c r="M427" s="307"/>
      <c r="N427" s="307"/>
      <c r="O427" s="151">
        <f t="shared" si="1494"/>
        <v>0</v>
      </c>
      <c r="P427" s="147"/>
      <c r="Q427" s="279"/>
      <c r="R427" s="307"/>
      <c r="S427" s="307"/>
      <c r="T427" s="151">
        <f t="shared" si="1497"/>
        <v>0</v>
      </c>
      <c r="U427" s="147"/>
      <c r="V427" s="147"/>
      <c r="W427" s="307"/>
      <c r="X427" s="307"/>
      <c r="Y427" s="151">
        <f t="shared" si="1503"/>
        <v>0</v>
      </c>
      <c r="Z427" s="147"/>
      <c r="AA427" s="307"/>
      <c r="AB427" s="384"/>
      <c r="AC427" s="306"/>
      <c r="AD427" s="386"/>
      <c r="AE427" s="327"/>
      <c r="AF427" s="327"/>
      <c r="AG427" s="147"/>
      <c r="AH427" s="147"/>
      <c r="AI427" s="93"/>
      <c r="AJ427" s="94"/>
      <c r="AK427" s="95"/>
      <c r="AL427" s="95"/>
      <c r="AM427" s="95"/>
      <c r="AN427" s="95"/>
      <c r="AO427" s="95"/>
      <c r="AP427" s="95"/>
      <c r="AQ427" s="95"/>
    </row>
    <row r="428" spans="1:43" s="97" customFormat="1" hidden="1" x14ac:dyDescent="0.2">
      <c r="A428" s="325">
        <v>140</v>
      </c>
      <c r="B428" s="321" t="e">
        <f>IF(#REF!="ALTO",5,IF(#REF!="MEDIO-ALTO",4,IF(#REF!="MEDIO",3,IF(#REF!="MEDIO-BAJO",2,IF(#REF!="BAJO",1,0)))))</f>
        <v>#REF!</v>
      </c>
      <c r="C428" s="92"/>
      <c r="D428" s="91">
        <f t="shared" si="1491"/>
        <v>0</v>
      </c>
      <c r="E428" s="307" t="e">
        <f t="shared" si="1402"/>
        <v>#DIV/0!</v>
      </c>
      <c r="F428" s="307" t="e">
        <f t="shared" si="1403"/>
        <v>#DIV/0!</v>
      </c>
      <c r="G428" s="147"/>
      <c r="H428" s="307" t="e">
        <f t="shared" ref="H428" si="1601">IF(C428="No_existen",5*$H$10,I428*$H$10)</f>
        <v>#DIV/0!</v>
      </c>
      <c r="I428" s="307" t="e">
        <f t="shared" ref="I428:I464" si="1602">ROUND(AVERAGEIF(J428:J430,"&gt;0"),0)</f>
        <v>#DIV/0!</v>
      </c>
      <c r="J428" s="151" t="e">
        <f>IF(K428=$K$662,1,IF(K428=#REF!,2,IF(K428=$K$661,4,IF(C428="No_existen",5,0))))</f>
        <v>#REF!</v>
      </c>
      <c r="K428" s="147"/>
      <c r="L428" s="147"/>
      <c r="M428" s="307" t="e">
        <f t="shared" ref="M428" si="1603">IF(C428="No_existen",5*$M$10,N428*$M$10)</f>
        <v>#DIV/0!</v>
      </c>
      <c r="N428" s="307" t="e">
        <f t="shared" si="1407"/>
        <v>#DIV/0!</v>
      </c>
      <c r="O428" s="151">
        <f t="shared" si="1494"/>
        <v>0</v>
      </c>
      <c r="P428" s="147"/>
      <c r="Q428" s="279"/>
      <c r="R428" s="307" t="e">
        <f t="shared" ref="R428" si="1604">IF(C428="No_existen",5*$R$10,S428*$R$10)</f>
        <v>#DIV/0!</v>
      </c>
      <c r="S428" s="307" t="e">
        <f t="shared" ref="S428" si="1605">ROUND(AVERAGEIF(T428:T430,"&gt;0"),0)</f>
        <v>#DIV/0!</v>
      </c>
      <c r="T428" s="151">
        <f t="shared" si="1497"/>
        <v>0</v>
      </c>
      <c r="U428" s="147"/>
      <c r="V428" s="147"/>
      <c r="W428" s="307" t="e">
        <f t="shared" ref="W428" si="1606">IF(C428="No_existen",5*$W$10,X428*$W$10)</f>
        <v>#DIV/0!</v>
      </c>
      <c r="X428" s="307" t="e">
        <f t="shared" ref="X428" si="1607">ROUND(AVERAGEIF(Y428:Y430,"&gt;0"),0)</f>
        <v>#DIV/0!</v>
      </c>
      <c r="Y428" s="151">
        <f t="shared" si="1503"/>
        <v>0</v>
      </c>
      <c r="Z428" s="147"/>
      <c r="AA428" s="307" t="e">
        <f t="shared" ref="AA428" si="1608">ROUND(AVERAGE(E428,I428,N428,S428,X428),0)</f>
        <v>#DIV/0!</v>
      </c>
      <c r="AB428" s="384" t="e">
        <f t="shared" ref="AB428" si="1609">IF(AA428&lt;1.5,"FUERTE",IF(AND(AA428&gt;=1.5,AA428&lt;2.5),"ACEPTABLE",IF(AA428&gt;=5,"INEXISTENTE","DÉBIL")))</f>
        <v>#DIV/0!</v>
      </c>
      <c r="AC428" s="306" t="e">
        <f>IF(#REF!=0,0,ROUND((#REF!*AA428),0))</f>
        <v>#REF!</v>
      </c>
      <c r="AD428" s="386" t="e">
        <f t="shared" ref="AD428" si="1610">IF(AC428&gt;=36,"GRAVE", IF(AC428&lt;=10, "LEVE", "MODERADO"))</f>
        <v>#REF!</v>
      </c>
      <c r="AE428" s="327"/>
      <c r="AF428" s="327"/>
      <c r="AG428" s="147"/>
      <c r="AH428" s="147"/>
      <c r="AI428" s="93"/>
      <c r="AJ428" s="94"/>
      <c r="AK428" s="95"/>
      <c r="AL428" s="95"/>
      <c r="AM428" s="95"/>
      <c r="AN428" s="95"/>
      <c r="AO428" s="95"/>
      <c r="AP428" s="95"/>
      <c r="AQ428" s="95"/>
    </row>
    <row r="429" spans="1:43" s="97" customFormat="1" hidden="1" x14ac:dyDescent="0.2">
      <c r="A429" s="325"/>
      <c r="B429" s="322"/>
      <c r="C429" s="92"/>
      <c r="D429" s="91">
        <f t="shared" si="1491"/>
        <v>0</v>
      </c>
      <c r="E429" s="307"/>
      <c r="F429" s="307"/>
      <c r="G429" s="147"/>
      <c r="H429" s="307"/>
      <c r="I429" s="307"/>
      <c r="J429" s="151" t="e">
        <f>IF(K429=$K$662,1,IF(K429=#REF!,2,IF(K429=$K$661,4,IF(C429="No_existen",5,0))))</f>
        <v>#REF!</v>
      </c>
      <c r="K429" s="147"/>
      <c r="L429" s="147"/>
      <c r="M429" s="307"/>
      <c r="N429" s="307"/>
      <c r="O429" s="151">
        <f t="shared" si="1494"/>
        <v>0</v>
      </c>
      <c r="P429" s="147"/>
      <c r="Q429" s="279"/>
      <c r="R429" s="307"/>
      <c r="S429" s="307"/>
      <c r="T429" s="151">
        <f t="shared" si="1497"/>
        <v>0</v>
      </c>
      <c r="U429" s="147"/>
      <c r="V429" s="147"/>
      <c r="W429" s="307"/>
      <c r="X429" s="307"/>
      <c r="Y429" s="151">
        <f t="shared" si="1503"/>
        <v>0</v>
      </c>
      <c r="Z429" s="147"/>
      <c r="AA429" s="307"/>
      <c r="AB429" s="384"/>
      <c r="AC429" s="306"/>
      <c r="AD429" s="386"/>
      <c r="AE429" s="327"/>
      <c r="AF429" s="327"/>
      <c r="AG429" s="147"/>
      <c r="AH429" s="147"/>
      <c r="AI429" s="93"/>
      <c r="AJ429" s="94"/>
      <c r="AK429" s="95"/>
      <c r="AL429" s="95"/>
      <c r="AM429" s="95"/>
      <c r="AN429" s="95"/>
      <c r="AO429" s="95"/>
      <c r="AP429" s="95"/>
      <c r="AQ429" s="95"/>
    </row>
    <row r="430" spans="1:43" s="97" customFormat="1" hidden="1" x14ac:dyDescent="0.2">
      <c r="A430" s="325"/>
      <c r="B430" s="324"/>
      <c r="C430" s="92"/>
      <c r="D430" s="91">
        <f t="shared" si="1491"/>
        <v>0</v>
      </c>
      <c r="E430" s="307"/>
      <c r="F430" s="307"/>
      <c r="G430" s="147"/>
      <c r="H430" s="307"/>
      <c r="I430" s="307"/>
      <c r="J430" s="151" t="e">
        <f>IF(K430=$K$662,1,IF(K430=#REF!,2,IF(K430=$K$661,4,IF(C430="No_existen",5,0))))</f>
        <v>#REF!</v>
      </c>
      <c r="K430" s="147"/>
      <c r="L430" s="147"/>
      <c r="M430" s="307"/>
      <c r="N430" s="307"/>
      <c r="O430" s="151">
        <f t="shared" si="1494"/>
        <v>0</v>
      </c>
      <c r="P430" s="147"/>
      <c r="Q430" s="279"/>
      <c r="R430" s="307"/>
      <c r="S430" s="307"/>
      <c r="T430" s="151">
        <f t="shared" si="1497"/>
        <v>0</v>
      </c>
      <c r="U430" s="147"/>
      <c r="V430" s="147"/>
      <c r="W430" s="307"/>
      <c r="X430" s="307"/>
      <c r="Y430" s="151">
        <f t="shared" si="1503"/>
        <v>0</v>
      </c>
      <c r="Z430" s="147"/>
      <c r="AA430" s="307"/>
      <c r="AB430" s="384"/>
      <c r="AC430" s="306"/>
      <c r="AD430" s="386"/>
      <c r="AE430" s="327"/>
      <c r="AF430" s="327"/>
      <c r="AG430" s="147"/>
      <c r="AH430" s="147"/>
      <c r="AI430" s="93"/>
      <c r="AJ430" s="94"/>
      <c r="AK430" s="95"/>
      <c r="AL430" s="95"/>
      <c r="AM430" s="95"/>
      <c r="AN430" s="95"/>
      <c r="AO430" s="95"/>
      <c r="AP430" s="95"/>
      <c r="AQ430" s="95"/>
    </row>
    <row r="431" spans="1:43" s="97" customFormat="1" hidden="1" x14ac:dyDescent="0.2">
      <c r="A431" s="325">
        <v>141</v>
      </c>
      <c r="B431" s="321" t="e">
        <f>IF(#REF!="ALTO",5,IF(#REF!="MEDIO-ALTO",4,IF(#REF!="MEDIO",3,IF(#REF!="MEDIO-BAJO",2,IF(#REF!="BAJO",1,0)))))</f>
        <v>#REF!</v>
      </c>
      <c r="C431" s="92"/>
      <c r="D431" s="91">
        <f t="shared" si="1491"/>
        <v>0</v>
      </c>
      <c r="E431" s="307" t="e">
        <f t="shared" ref="E431" si="1611">ROUND(AVERAGEIF(D431:D433,"&gt;0"),0)</f>
        <v>#DIV/0!</v>
      </c>
      <c r="F431" s="307" t="e">
        <f t="shared" ref="F431" si="1612">E431*0.6</f>
        <v>#DIV/0!</v>
      </c>
      <c r="G431" s="147"/>
      <c r="H431" s="307" t="e">
        <f t="shared" ref="H431" si="1613">IF(C431="No_existen",5*$H$10,I431*$H$10)</f>
        <v>#DIV/0!</v>
      </c>
      <c r="I431" s="307" t="e">
        <f t="shared" ref="I431:I467" si="1614">ROUND(AVERAGEIF(J431:J433,"&gt;0"),0)</f>
        <v>#DIV/0!</v>
      </c>
      <c r="J431" s="151" t="e">
        <f>IF(K431=$K$662,1,IF(K431=#REF!,2,IF(K431=$K$661,4,IF(C431="No_existen",5,0))))</f>
        <v>#REF!</v>
      </c>
      <c r="K431" s="147"/>
      <c r="L431" s="147"/>
      <c r="M431" s="307" t="e">
        <f t="shared" ref="M431" si="1615">IF(C431="No_existen",5*$M$10,N431*$M$10)</f>
        <v>#DIV/0!</v>
      </c>
      <c r="N431" s="307" t="e">
        <f t="shared" ref="N431" si="1616">ROUND(AVERAGEIF(O431:O433,"&gt;0"),0)</f>
        <v>#DIV/0!</v>
      </c>
      <c r="O431" s="151">
        <f t="shared" si="1494"/>
        <v>0</v>
      </c>
      <c r="P431" s="147"/>
      <c r="Q431" s="279"/>
      <c r="R431" s="307" t="e">
        <f t="shared" ref="R431" si="1617">IF(C431="No_existen",5*$R$10,S431*$R$10)</f>
        <v>#DIV/0!</v>
      </c>
      <c r="S431" s="307" t="e">
        <f t="shared" ref="S431" si="1618">ROUND(AVERAGEIF(T431:T433,"&gt;0"),0)</f>
        <v>#DIV/0!</v>
      </c>
      <c r="T431" s="151">
        <f t="shared" si="1497"/>
        <v>0</v>
      </c>
      <c r="U431" s="147"/>
      <c r="V431" s="147"/>
      <c r="W431" s="307" t="e">
        <f t="shared" ref="W431" si="1619">IF(C431="No_existen",5*$W$10,X431*$W$10)</f>
        <v>#DIV/0!</v>
      </c>
      <c r="X431" s="307" t="e">
        <f t="shared" ref="X431" si="1620">ROUND(AVERAGEIF(Y431:Y433,"&gt;0"),0)</f>
        <v>#DIV/0!</v>
      </c>
      <c r="Y431" s="151">
        <f t="shared" si="1503"/>
        <v>0</v>
      </c>
      <c r="Z431" s="147"/>
      <c r="AA431" s="307" t="e">
        <f t="shared" ref="AA431" si="1621">ROUND(AVERAGE(E431,I431,N431,S431,X431),0)</f>
        <v>#DIV/0!</v>
      </c>
      <c r="AB431" s="384" t="e">
        <f t="shared" ref="AB431" si="1622">IF(AA431&lt;1.5,"FUERTE",IF(AND(AA431&gt;=1.5,AA431&lt;2.5),"ACEPTABLE",IF(AA431&gt;=5,"INEXISTENTE","DÉBIL")))</f>
        <v>#DIV/0!</v>
      </c>
      <c r="AC431" s="306" t="e">
        <f>IF(#REF!=0,0,ROUND((#REF!*AA431),0))</f>
        <v>#REF!</v>
      </c>
      <c r="AD431" s="386" t="e">
        <f t="shared" ref="AD431" si="1623">IF(AC431&gt;=36,"GRAVE", IF(AC431&lt;=10, "LEVE", "MODERADO"))</f>
        <v>#REF!</v>
      </c>
      <c r="AE431" s="327"/>
      <c r="AF431" s="327"/>
      <c r="AG431" s="147"/>
      <c r="AH431" s="147"/>
      <c r="AI431" s="93"/>
      <c r="AJ431" s="94"/>
      <c r="AK431" s="95"/>
      <c r="AL431" s="95"/>
      <c r="AM431" s="95"/>
      <c r="AN431" s="95"/>
      <c r="AO431" s="95"/>
      <c r="AP431" s="95"/>
      <c r="AQ431" s="95"/>
    </row>
    <row r="432" spans="1:43" s="97" customFormat="1" hidden="1" x14ac:dyDescent="0.2">
      <c r="A432" s="325"/>
      <c r="B432" s="322"/>
      <c r="C432" s="92"/>
      <c r="D432" s="91">
        <f t="shared" si="1491"/>
        <v>0</v>
      </c>
      <c r="E432" s="307"/>
      <c r="F432" s="307"/>
      <c r="G432" s="147"/>
      <c r="H432" s="307"/>
      <c r="I432" s="307"/>
      <c r="J432" s="151" t="e">
        <f>IF(K432=$K$662,1,IF(K432=#REF!,2,IF(K432=$K$661,4,IF(C432="No_existen",5,0))))</f>
        <v>#REF!</v>
      </c>
      <c r="K432" s="147"/>
      <c r="L432" s="147"/>
      <c r="M432" s="307"/>
      <c r="N432" s="307"/>
      <c r="O432" s="151">
        <f t="shared" si="1494"/>
        <v>0</v>
      </c>
      <c r="P432" s="147"/>
      <c r="Q432" s="279"/>
      <c r="R432" s="307"/>
      <c r="S432" s="307"/>
      <c r="T432" s="151">
        <f t="shared" si="1497"/>
        <v>0</v>
      </c>
      <c r="U432" s="147"/>
      <c r="V432" s="147"/>
      <c r="W432" s="307"/>
      <c r="X432" s="307"/>
      <c r="Y432" s="151">
        <f t="shared" si="1503"/>
        <v>0</v>
      </c>
      <c r="Z432" s="147"/>
      <c r="AA432" s="307"/>
      <c r="AB432" s="384"/>
      <c r="AC432" s="306"/>
      <c r="AD432" s="386"/>
      <c r="AE432" s="327"/>
      <c r="AF432" s="327"/>
      <c r="AG432" s="147"/>
      <c r="AH432" s="147"/>
      <c r="AI432" s="93"/>
      <c r="AJ432" s="94"/>
      <c r="AK432" s="95"/>
      <c r="AL432" s="95"/>
      <c r="AM432" s="95"/>
      <c r="AN432" s="95"/>
      <c r="AO432" s="95"/>
      <c r="AP432" s="95"/>
      <c r="AQ432" s="95"/>
    </row>
    <row r="433" spans="1:43" s="97" customFormat="1" hidden="1" x14ac:dyDescent="0.2">
      <c r="A433" s="325"/>
      <c r="B433" s="324"/>
      <c r="C433" s="92"/>
      <c r="D433" s="91">
        <f t="shared" si="1491"/>
        <v>0</v>
      </c>
      <c r="E433" s="307"/>
      <c r="F433" s="307"/>
      <c r="G433" s="147"/>
      <c r="H433" s="307"/>
      <c r="I433" s="307"/>
      <c r="J433" s="151" t="e">
        <f>IF(K433=$K$662,1,IF(K433=#REF!,2,IF(K433=$K$661,4,IF(C433="No_existen",5,0))))</f>
        <v>#REF!</v>
      </c>
      <c r="K433" s="147"/>
      <c r="L433" s="147"/>
      <c r="M433" s="307"/>
      <c r="N433" s="307"/>
      <c r="O433" s="151">
        <f t="shared" si="1494"/>
        <v>0</v>
      </c>
      <c r="P433" s="147"/>
      <c r="Q433" s="279"/>
      <c r="R433" s="307"/>
      <c r="S433" s="307"/>
      <c r="T433" s="151">
        <f t="shared" si="1497"/>
        <v>0</v>
      </c>
      <c r="U433" s="147"/>
      <c r="V433" s="147"/>
      <c r="W433" s="307"/>
      <c r="X433" s="307"/>
      <c r="Y433" s="151">
        <f t="shared" si="1503"/>
        <v>0</v>
      </c>
      <c r="Z433" s="147"/>
      <c r="AA433" s="307"/>
      <c r="AB433" s="384"/>
      <c r="AC433" s="306"/>
      <c r="AD433" s="386"/>
      <c r="AE433" s="327"/>
      <c r="AF433" s="327"/>
      <c r="AG433" s="147"/>
      <c r="AH433" s="147"/>
      <c r="AI433" s="93"/>
      <c r="AJ433" s="94"/>
      <c r="AK433" s="95"/>
      <c r="AL433" s="95"/>
      <c r="AM433" s="95"/>
      <c r="AN433" s="95"/>
      <c r="AO433" s="95"/>
      <c r="AP433" s="95"/>
      <c r="AQ433" s="95"/>
    </row>
    <row r="434" spans="1:43" s="97" customFormat="1" hidden="1" x14ac:dyDescent="0.2">
      <c r="A434" s="325">
        <v>142</v>
      </c>
      <c r="B434" s="321" t="e">
        <f>IF(#REF!="ALTO",5,IF(#REF!="MEDIO-ALTO",4,IF(#REF!="MEDIO",3,IF(#REF!="MEDIO-BAJO",2,IF(#REF!="BAJO",1,0)))))</f>
        <v>#REF!</v>
      </c>
      <c r="C434" s="92"/>
      <c r="D434" s="91">
        <f t="shared" si="1491"/>
        <v>0</v>
      </c>
      <c r="E434" s="307" t="e">
        <f t="shared" ref="E434:E494" si="1624">ROUND(AVERAGEIF(D434:D436,"&gt;0"),0)</f>
        <v>#DIV/0!</v>
      </c>
      <c r="F434" s="307" t="e">
        <f t="shared" ref="F434:F494" si="1625">E434*0.6</f>
        <v>#DIV/0!</v>
      </c>
      <c r="G434" s="147"/>
      <c r="H434" s="307" t="e">
        <f t="shared" ref="H434" si="1626">IF(C434="No_existen",5*$H$10,I434*$H$10)</f>
        <v>#DIV/0!</v>
      </c>
      <c r="I434" s="307" t="e">
        <f t="shared" ref="I434:I470" si="1627">ROUND(AVERAGEIF(J434:J436,"&gt;0"),0)</f>
        <v>#DIV/0!</v>
      </c>
      <c r="J434" s="151" t="e">
        <f>IF(K434=$K$662,1,IF(K434=#REF!,2,IF(K434=$K$661,4,IF(C434="No_existen",5,0))))</f>
        <v>#REF!</v>
      </c>
      <c r="K434" s="147"/>
      <c r="L434" s="147"/>
      <c r="M434" s="307" t="e">
        <f t="shared" ref="M434" si="1628">IF(C434="No_existen",5*$M$10,N434*$M$10)</f>
        <v>#DIV/0!</v>
      </c>
      <c r="N434" s="307" t="e">
        <f t="shared" ref="N434:N494" si="1629">ROUND(AVERAGEIF(O434:O436,"&gt;0"),0)</f>
        <v>#DIV/0!</v>
      </c>
      <c r="O434" s="151">
        <f t="shared" si="1494"/>
        <v>0</v>
      </c>
      <c r="P434" s="147"/>
      <c r="Q434" s="279"/>
      <c r="R434" s="307" t="e">
        <f t="shared" ref="R434" si="1630">IF(C434="No_existen",5*$R$10,S434*$R$10)</f>
        <v>#DIV/0!</v>
      </c>
      <c r="S434" s="307" t="e">
        <f t="shared" ref="S434" si="1631">ROUND(AVERAGEIF(T434:T436,"&gt;0"),0)</f>
        <v>#DIV/0!</v>
      </c>
      <c r="T434" s="151">
        <f t="shared" si="1497"/>
        <v>0</v>
      </c>
      <c r="U434" s="147"/>
      <c r="V434" s="147"/>
      <c r="W434" s="307" t="e">
        <f t="shared" ref="W434" si="1632">IF(C434="No_existen",5*$W$10,X434*$W$10)</f>
        <v>#DIV/0!</v>
      </c>
      <c r="X434" s="307" t="e">
        <f t="shared" ref="X434" si="1633">ROUND(AVERAGEIF(Y434:Y436,"&gt;0"),0)</f>
        <v>#DIV/0!</v>
      </c>
      <c r="Y434" s="151">
        <f t="shared" si="1503"/>
        <v>0</v>
      </c>
      <c r="Z434" s="147"/>
      <c r="AA434" s="307" t="e">
        <f t="shared" ref="AA434" si="1634">ROUND(AVERAGE(E434,I434,N434,S434,X434),0)</f>
        <v>#DIV/0!</v>
      </c>
      <c r="AB434" s="384" t="e">
        <f t="shared" ref="AB434" si="1635">IF(AA434&lt;1.5,"FUERTE",IF(AND(AA434&gt;=1.5,AA434&lt;2.5),"ACEPTABLE",IF(AA434&gt;=5,"INEXISTENTE","DÉBIL")))</f>
        <v>#DIV/0!</v>
      </c>
      <c r="AC434" s="306" t="e">
        <f>IF(#REF!=0,0,ROUND((#REF!*AA434),0))</f>
        <v>#REF!</v>
      </c>
      <c r="AD434" s="386" t="e">
        <f t="shared" ref="AD434" si="1636">IF(AC434&gt;=36,"GRAVE", IF(AC434&lt;=10, "LEVE", "MODERADO"))</f>
        <v>#REF!</v>
      </c>
      <c r="AE434" s="327"/>
      <c r="AF434" s="327"/>
      <c r="AG434" s="147"/>
      <c r="AH434" s="147"/>
      <c r="AI434" s="93"/>
      <c r="AJ434" s="94"/>
      <c r="AK434" s="95"/>
      <c r="AL434" s="95"/>
      <c r="AM434" s="95"/>
      <c r="AN434" s="95"/>
      <c r="AO434" s="95"/>
      <c r="AP434" s="95"/>
      <c r="AQ434" s="95"/>
    </row>
    <row r="435" spans="1:43" s="97" customFormat="1" hidden="1" x14ac:dyDescent="0.2">
      <c r="A435" s="325"/>
      <c r="B435" s="322"/>
      <c r="C435" s="92"/>
      <c r="D435" s="91">
        <f t="shared" si="1491"/>
        <v>0</v>
      </c>
      <c r="E435" s="307"/>
      <c r="F435" s="307"/>
      <c r="G435" s="147"/>
      <c r="H435" s="307"/>
      <c r="I435" s="307"/>
      <c r="J435" s="151" t="e">
        <f>IF(K435=$K$662,1,IF(K435=#REF!,2,IF(K435=$K$661,4,IF(C435="No_existen",5,0))))</f>
        <v>#REF!</v>
      </c>
      <c r="K435" s="147"/>
      <c r="L435" s="147"/>
      <c r="M435" s="307"/>
      <c r="N435" s="307"/>
      <c r="O435" s="151">
        <f t="shared" si="1494"/>
        <v>0</v>
      </c>
      <c r="P435" s="147"/>
      <c r="Q435" s="279"/>
      <c r="R435" s="307"/>
      <c r="S435" s="307"/>
      <c r="T435" s="151">
        <f t="shared" si="1497"/>
        <v>0</v>
      </c>
      <c r="U435" s="147"/>
      <c r="V435" s="147"/>
      <c r="W435" s="307"/>
      <c r="X435" s="307"/>
      <c r="Y435" s="151">
        <f t="shared" si="1503"/>
        <v>0</v>
      </c>
      <c r="Z435" s="147"/>
      <c r="AA435" s="307"/>
      <c r="AB435" s="384"/>
      <c r="AC435" s="306"/>
      <c r="AD435" s="386"/>
      <c r="AE435" s="327"/>
      <c r="AF435" s="327"/>
      <c r="AG435" s="147"/>
      <c r="AH435" s="147"/>
      <c r="AI435" s="93"/>
      <c r="AJ435" s="94"/>
      <c r="AK435" s="95"/>
      <c r="AL435" s="95"/>
      <c r="AM435" s="95"/>
      <c r="AN435" s="95"/>
      <c r="AO435" s="95"/>
      <c r="AP435" s="95"/>
      <c r="AQ435" s="95"/>
    </row>
    <row r="436" spans="1:43" s="97" customFormat="1" hidden="1" x14ac:dyDescent="0.2">
      <c r="A436" s="325"/>
      <c r="B436" s="324"/>
      <c r="C436" s="92"/>
      <c r="D436" s="91">
        <f t="shared" si="1491"/>
        <v>0</v>
      </c>
      <c r="E436" s="307"/>
      <c r="F436" s="307"/>
      <c r="G436" s="147"/>
      <c r="H436" s="307"/>
      <c r="I436" s="307"/>
      <c r="J436" s="151" t="e">
        <f>IF(K436=$K$662,1,IF(K436=#REF!,2,IF(K436=$K$661,4,IF(C436="No_existen",5,0))))</f>
        <v>#REF!</v>
      </c>
      <c r="K436" s="147"/>
      <c r="L436" s="147"/>
      <c r="M436" s="307"/>
      <c r="N436" s="307"/>
      <c r="O436" s="151">
        <f t="shared" si="1494"/>
        <v>0</v>
      </c>
      <c r="P436" s="147"/>
      <c r="Q436" s="279"/>
      <c r="R436" s="307"/>
      <c r="S436" s="307"/>
      <c r="T436" s="151">
        <f t="shared" si="1497"/>
        <v>0</v>
      </c>
      <c r="U436" s="147"/>
      <c r="V436" s="147"/>
      <c r="W436" s="307"/>
      <c r="X436" s="307"/>
      <c r="Y436" s="151">
        <f t="shared" si="1503"/>
        <v>0</v>
      </c>
      <c r="Z436" s="147"/>
      <c r="AA436" s="307"/>
      <c r="AB436" s="384"/>
      <c r="AC436" s="306"/>
      <c r="AD436" s="386"/>
      <c r="AE436" s="327"/>
      <c r="AF436" s="327"/>
      <c r="AG436" s="147"/>
      <c r="AH436" s="147"/>
      <c r="AI436" s="93"/>
      <c r="AJ436" s="94"/>
      <c r="AK436" s="95"/>
      <c r="AL436" s="95"/>
      <c r="AM436" s="95"/>
      <c r="AN436" s="95"/>
      <c r="AO436" s="95"/>
      <c r="AP436" s="95"/>
      <c r="AQ436" s="95"/>
    </row>
    <row r="437" spans="1:43" s="97" customFormat="1" hidden="1" x14ac:dyDescent="0.2">
      <c r="A437" s="325">
        <v>143</v>
      </c>
      <c r="B437" s="321" t="e">
        <f>IF(#REF!="ALTO",5,IF(#REF!="MEDIO-ALTO",4,IF(#REF!="MEDIO",3,IF(#REF!="MEDIO-BAJO",2,IF(#REF!="BAJO",1,0)))))</f>
        <v>#REF!</v>
      </c>
      <c r="C437" s="92"/>
      <c r="D437" s="91">
        <f t="shared" si="1491"/>
        <v>0</v>
      </c>
      <c r="E437" s="307" t="e">
        <f t="shared" ref="E437:E497" si="1637">ROUND(AVERAGEIF(D437:D439,"&gt;0"),0)</f>
        <v>#DIV/0!</v>
      </c>
      <c r="F437" s="307" t="e">
        <f t="shared" ref="F437:F497" si="1638">E437*0.6</f>
        <v>#DIV/0!</v>
      </c>
      <c r="G437" s="147"/>
      <c r="H437" s="307" t="e">
        <f t="shared" ref="H437" si="1639">IF(C437="No_existen",5*$H$10,I437*$H$10)</f>
        <v>#DIV/0!</v>
      </c>
      <c r="I437" s="307" t="e">
        <f t="shared" ref="I437:I473" si="1640">ROUND(AVERAGEIF(J437:J439,"&gt;0"),0)</f>
        <v>#DIV/0!</v>
      </c>
      <c r="J437" s="151" t="e">
        <f>IF(K437=$K$662,1,IF(K437=#REF!,2,IF(K437=$K$661,4,IF(C437="No_existen",5,0))))</f>
        <v>#REF!</v>
      </c>
      <c r="K437" s="147"/>
      <c r="L437" s="147"/>
      <c r="M437" s="307" t="e">
        <f t="shared" ref="M437" si="1641">IF(C437="No_existen",5*$M$10,N437*$M$10)</f>
        <v>#DIV/0!</v>
      </c>
      <c r="N437" s="307" t="e">
        <f t="shared" ref="N437:N497" si="1642">ROUND(AVERAGEIF(O437:O439,"&gt;0"),0)</f>
        <v>#DIV/0!</v>
      </c>
      <c r="O437" s="151">
        <f t="shared" si="1494"/>
        <v>0</v>
      </c>
      <c r="P437" s="147"/>
      <c r="Q437" s="279"/>
      <c r="R437" s="307" t="e">
        <f t="shared" ref="R437" si="1643">IF(C437="No_existen",5*$R$10,S437*$R$10)</f>
        <v>#DIV/0!</v>
      </c>
      <c r="S437" s="307" t="e">
        <f t="shared" ref="S437" si="1644">ROUND(AVERAGEIF(T437:T439,"&gt;0"),0)</f>
        <v>#DIV/0!</v>
      </c>
      <c r="T437" s="151">
        <f t="shared" si="1497"/>
        <v>0</v>
      </c>
      <c r="U437" s="147"/>
      <c r="V437" s="147"/>
      <c r="W437" s="307" t="e">
        <f t="shared" ref="W437" si="1645">IF(C437="No_existen",5*$W$10,X437*$W$10)</f>
        <v>#DIV/0!</v>
      </c>
      <c r="X437" s="307" t="e">
        <f t="shared" ref="X437" si="1646">ROUND(AVERAGEIF(Y437:Y439,"&gt;0"),0)</f>
        <v>#DIV/0!</v>
      </c>
      <c r="Y437" s="151">
        <f t="shared" si="1503"/>
        <v>0</v>
      </c>
      <c r="Z437" s="147"/>
      <c r="AA437" s="307" t="e">
        <f t="shared" ref="AA437" si="1647">ROUND(AVERAGE(E437,I437,N437,S437,X437),0)</f>
        <v>#DIV/0!</v>
      </c>
      <c r="AB437" s="384" t="e">
        <f t="shared" ref="AB437" si="1648">IF(AA437&lt;1.5,"FUERTE",IF(AND(AA437&gt;=1.5,AA437&lt;2.5),"ACEPTABLE",IF(AA437&gt;=5,"INEXISTENTE","DÉBIL")))</f>
        <v>#DIV/0!</v>
      </c>
      <c r="AC437" s="306" t="e">
        <f>IF(#REF!=0,0,ROUND((#REF!*AA437),0))</f>
        <v>#REF!</v>
      </c>
      <c r="AD437" s="386" t="e">
        <f t="shared" ref="AD437" si="1649">IF(AC437&gt;=36,"GRAVE", IF(AC437&lt;=10, "LEVE", "MODERADO"))</f>
        <v>#REF!</v>
      </c>
      <c r="AE437" s="327"/>
      <c r="AF437" s="327"/>
      <c r="AG437" s="147"/>
      <c r="AH437" s="147"/>
      <c r="AI437" s="93"/>
      <c r="AJ437" s="94"/>
      <c r="AK437" s="95"/>
      <c r="AL437" s="95"/>
      <c r="AM437" s="95"/>
      <c r="AN437" s="95"/>
      <c r="AO437" s="95"/>
      <c r="AP437" s="95"/>
      <c r="AQ437" s="95"/>
    </row>
    <row r="438" spans="1:43" s="97" customFormat="1" hidden="1" x14ac:dyDescent="0.2">
      <c r="A438" s="325"/>
      <c r="B438" s="322"/>
      <c r="C438" s="92"/>
      <c r="D438" s="91">
        <f t="shared" si="1491"/>
        <v>0</v>
      </c>
      <c r="E438" s="307"/>
      <c r="F438" s="307"/>
      <c r="G438" s="147"/>
      <c r="H438" s="307"/>
      <c r="I438" s="307"/>
      <c r="J438" s="151" t="e">
        <f>IF(K438=$K$662,1,IF(K438=#REF!,2,IF(K438=$K$661,4,IF(C438="No_existen",5,0))))</f>
        <v>#REF!</v>
      </c>
      <c r="K438" s="147"/>
      <c r="L438" s="147"/>
      <c r="M438" s="307"/>
      <c r="N438" s="307"/>
      <c r="O438" s="151">
        <f t="shared" si="1494"/>
        <v>0</v>
      </c>
      <c r="P438" s="147"/>
      <c r="Q438" s="279"/>
      <c r="R438" s="307"/>
      <c r="S438" s="307"/>
      <c r="T438" s="151">
        <f t="shared" si="1497"/>
        <v>0</v>
      </c>
      <c r="U438" s="147"/>
      <c r="V438" s="147"/>
      <c r="W438" s="307"/>
      <c r="X438" s="307"/>
      <c r="Y438" s="151">
        <f t="shared" si="1503"/>
        <v>0</v>
      </c>
      <c r="Z438" s="147"/>
      <c r="AA438" s="307"/>
      <c r="AB438" s="384"/>
      <c r="AC438" s="306"/>
      <c r="AD438" s="386"/>
      <c r="AE438" s="327"/>
      <c r="AF438" s="327"/>
      <c r="AG438" s="147"/>
      <c r="AH438" s="147"/>
      <c r="AI438" s="93"/>
      <c r="AJ438" s="94"/>
      <c r="AK438" s="95"/>
      <c r="AL438" s="95"/>
      <c r="AM438" s="95"/>
      <c r="AN438" s="95"/>
      <c r="AO438" s="95"/>
      <c r="AP438" s="95"/>
      <c r="AQ438" s="95"/>
    </row>
    <row r="439" spans="1:43" s="97" customFormat="1" hidden="1" x14ac:dyDescent="0.2">
      <c r="A439" s="325"/>
      <c r="B439" s="324"/>
      <c r="C439" s="92"/>
      <c r="D439" s="91">
        <f t="shared" si="1491"/>
        <v>0</v>
      </c>
      <c r="E439" s="307"/>
      <c r="F439" s="307"/>
      <c r="G439" s="147"/>
      <c r="H439" s="307"/>
      <c r="I439" s="307"/>
      <c r="J439" s="151" t="e">
        <f>IF(K439=$K$662,1,IF(K439=#REF!,2,IF(K439=$K$661,4,IF(C439="No_existen",5,0))))</f>
        <v>#REF!</v>
      </c>
      <c r="K439" s="147"/>
      <c r="L439" s="147"/>
      <c r="M439" s="307"/>
      <c r="N439" s="307"/>
      <c r="O439" s="151">
        <f t="shared" si="1494"/>
        <v>0</v>
      </c>
      <c r="P439" s="147"/>
      <c r="Q439" s="279"/>
      <c r="R439" s="307"/>
      <c r="S439" s="307"/>
      <c r="T439" s="151">
        <f t="shared" si="1497"/>
        <v>0</v>
      </c>
      <c r="U439" s="147"/>
      <c r="V439" s="147"/>
      <c r="W439" s="307"/>
      <c r="X439" s="307"/>
      <c r="Y439" s="151">
        <f t="shared" si="1503"/>
        <v>0</v>
      </c>
      <c r="Z439" s="147"/>
      <c r="AA439" s="307"/>
      <c r="AB439" s="384"/>
      <c r="AC439" s="306"/>
      <c r="AD439" s="386"/>
      <c r="AE439" s="327"/>
      <c r="AF439" s="327"/>
      <c r="AG439" s="147"/>
      <c r="AH439" s="147"/>
      <c r="AI439" s="93"/>
      <c r="AJ439" s="94"/>
      <c r="AK439" s="95"/>
      <c r="AL439" s="95"/>
      <c r="AM439" s="95"/>
      <c r="AN439" s="95"/>
      <c r="AO439" s="95"/>
      <c r="AP439" s="95"/>
      <c r="AQ439" s="95"/>
    </row>
    <row r="440" spans="1:43" s="97" customFormat="1" hidden="1" x14ac:dyDescent="0.2">
      <c r="A440" s="325">
        <v>144</v>
      </c>
      <c r="B440" s="321" t="e">
        <f>IF(#REF!="ALTO",5,IF(#REF!="MEDIO-ALTO",4,IF(#REF!="MEDIO",3,IF(#REF!="MEDIO-BAJO",2,IF(#REF!="BAJO",1,0)))))</f>
        <v>#REF!</v>
      </c>
      <c r="C440" s="92"/>
      <c r="D440" s="91">
        <f t="shared" si="1491"/>
        <v>0</v>
      </c>
      <c r="E440" s="307" t="e">
        <f t="shared" ref="E440:E500" si="1650">ROUND(AVERAGEIF(D440:D442,"&gt;0"),0)</f>
        <v>#DIV/0!</v>
      </c>
      <c r="F440" s="307" t="e">
        <f t="shared" ref="F440:F500" si="1651">E440*0.6</f>
        <v>#DIV/0!</v>
      </c>
      <c r="G440" s="147"/>
      <c r="H440" s="307" t="e">
        <f t="shared" ref="H440" si="1652">IF(C440="No_existen",5*$H$10,I440*$H$10)</f>
        <v>#DIV/0!</v>
      </c>
      <c r="I440" s="307" t="e">
        <f t="shared" ref="I440:I476" si="1653">ROUND(AVERAGEIF(J440:J442,"&gt;0"),0)</f>
        <v>#DIV/0!</v>
      </c>
      <c r="J440" s="151" t="e">
        <f>IF(K440=$K$662,1,IF(K440=#REF!,2,IF(K440=$K$661,4,IF(C440="No_existen",5,0))))</f>
        <v>#REF!</v>
      </c>
      <c r="K440" s="147"/>
      <c r="L440" s="147"/>
      <c r="M440" s="307" t="e">
        <f t="shared" ref="M440" si="1654">IF(C440="No_existen",5*$M$10,N440*$M$10)</f>
        <v>#DIV/0!</v>
      </c>
      <c r="N440" s="307" t="e">
        <f t="shared" ref="N440:N500" si="1655">ROUND(AVERAGEIF(O440:O442,"&gt;0"),0)</f>
        <v>#DIV/0!</v>
      </c>
      <c r="O440" s="151">
        <f t="shared" si="1494"/>
        <v>0</v>
      </c>
      <c r="P440" s="147"/>
      <c r="Q440" s="279"/>
      <c r="R440" s="307" t="e">
        <f t="shared" ref="R440" si="1656">IF(C440="No_existen",5*$R$10,S440*$R$10)</f>
        <v>#DIV/0!</v>
      </c>
      <c r="S440" s="307" t="e">
        <f t="shared" ref="S440" si="1657">ROUND(AVERAGEIF(T440:T442,"&gt;0"),0)</f>
        <v>#DIV/0!</v>
      </c>
      <c r="T440" s="151">
        <f t="shared" si="1497"/>
        <v>0</v>
      </c>
      <c r="U440" s="147"/>
      <c r="V440" s="147"/>
      <c r="W440" s="307" t="e">
        <f t="shared" ref="W440" si="1658">IF(C440="No_existen",5*$W$10,X440*$W$10)</f>
        <v>#DIV/0!</v>
      </c>
      <c r="X440" s="307" t="e">
        <f t="shared" ref="X440" si="1659">ROUND(AVERAGEIF(Y440:Y442,"&gt;0"),0)</f>
        <v>#DIV/0!</v>
      </c>
      <c r="Y440" s="151">
        <f t="shared" si="1503"/>
        <v>0</v>
      </c>
      <c r="Z440" s="147"/>
      <c r="AA440" s="307" t="e">
        <f t="shared" ref="AA440" si="1660">ROUND(AVERAGE(E440,I440,N440,S440,X440),0)</f>
        <v>#DIV/0!</v>
      </c>
      <c r="AB440" s="384" t="e">
        <f t="shared" ref="AB440" si="1661">IF(AA440&lt;1.5,"FUERTE",IF(AND(AA440&gt;=1.5,AA440&lt;2.5),"ACEPTABLE",IF(AA440&gt;=5,"INEXISTENTE","DÉBIL")))</f>
        <v>#DIV/0!</v>
      </c>
      <c r="AC440" s="306" t="e">
        <f>IF(#REF!=0,0,ROUND((#REF!*AA440),0))</f>
        <v>#REF!</v>
      </c>
      <c r="AD440" s="386" t="e">
        <f t="shared" ref="AD440" si="1662">IF(AC440&gt;=36,"GRAVE", IF(AC440&lt;=10, "LEVE", "MODERADO"))</f>
        <v>#REF!</v>
      </c>
      <c r="AE440" s="327"/>
      <c r="AF440" s="327"/>
      <c r="AG440" s="147"/>
      <c r="AH440" s="147"/>
      <c r="AI440" s="93"/>
      <c r="AJ440" s="94"/>
      <c r="AK440" s="95"/>
      <c r="AL440" s="95"/>
      <c r="AM440" s="95"/>
      <c r="AN440" s="95"/>
      <c r="AO440" s="95"/>
      <c r="AP440" s="95"/>
      <c r="AQ440" s="95"/>
    </row>
    <row r="441" spans="1:43" s="97" customFormat="1" hidden="1" x14ac:dyDescent="0.2">
      <c r="A441" s="325"/>
      <c r="B441" s="322"/>
      <c r="C441" s="92"/>
      <c r="D441" s="91">
        <f t="shared" si="1491"/>
        <v>0</v>
      </c>
      <c r="E441" s="307"/>
      <c r="F441" s="307"/>
      <c r="G441" s="147"/>
      <c r="H441" s="307"/>
      <c r="I441" s="307"/>
      <c r="J441" s="151" t="e">
        <f>IF(K441=$K$662,1,IF(K441=#REF!,2,IF(K441=$K$661,4,IF(C441="No_existen",5,0))))</f>
        <v>#REF!</v>
      </c>
      <c r="K441" s="147"/>
      <c r="L441" s="147"/>
      <c r="M441" s="307"/>
      <c r="N441" s="307"/>
      <c r="O441" s="151">
        <f t="shared" si="1494"/>
        <v>0</v>
      </c>
      <c r="P441" s="147"/>
      <c r="Q441" s="279"/>
      <c r="R441" s="307"/>
      <c r="S441" s="307"/>
      <c r="T441" s="151">
        <f t="shared" si="1497"/>
        <v>0</v>
      </c>
      <c r="U441" s="147"/>
      <c r="V441" s="147"/>
      <c r="W441" s="307"/>
      <c r="X441" s="307"/>
      <c r="Y441" s="151">
        <f t="shared" si="1503"/>
        <v>0</v>
      </c>
      <c r="Z441" s="147"/>
      <c r="AA441" s="307"/>
      <c r="AB441" s="384"/>
      <c r="AC441" s="306"/>
      <c r="AD441" s="386"/>
      <c r="AE441" s="327"/>
      <c r="AF441" s="327"/>
      <c r="AG441" s="147"/>
      <c r="AH441" s="147"/>
      <c r="AI441" s="93"/>
      <c r="AJ441" s="94"/>
      <c r="AK441" s="95"/>
      <c r="AL441" s="95"/>
      <c r="AM441" s="95"/>
      <c r="AN441" s="95"/>
      <c r="AO441" s="95"/>
      <c r="AP441" s="95"/>
      <c r="AQ441" s="95"/>
    </row>
    <row r="442" spans="1:43" s="97" customFormat="1" hidden="1" x14ac:dyDescent="0.2">
      <c r="A442" s="325"/>
      <c r="B442" s="324"/>
      <c r="C442" s="92"/>
      <c r="D442" s="91">
        <f t="shared" si="1491"/>
        <v>0</v>
      </c>
      <c r="E442" s="307"/>
      <c r="F442" s="307"/>
      <c r="G442" s="147"/>
      <c r="H442" s="307"/>
      <c r="I442" s="307"/>
      <c r="J442" s="151" t="e">
        <f>IF(K442=$K$662,1,IF(K442=#REF!,2,IF(K442=$K$661,4,IF(C442="No_existen",5,0))))</f>
        <v>#REF!</v>
      </c>
      <c r="K442" s="147"/>
      <c r="L442" s="147"/>
      <c r="M442" s="307"/>
      <c r="N442" s="307"/>
      <c r="O442" s="151">
        <f t="shared" si="1494"/>
        <v>0</v>
      </c>
      <c r="P442" s="147"/>
      <c r="Q442" s="279"/>
      <c r="R442" s="307"/>
      <c r="S442" s="307"/>
      <c r="T442" s="151">
        <f t="shared" si="1497"/>
        <v>0</v>
      </c>
      <c r="U442" s="147"/>
      <c r="V442" s="147"/>
      <c r="W442" s="307"/>
      <c r="X442" s="307"/>
      <c r="Y442" s="151">
        <f t="shared" si="1503"/>
        <v>0</v>
      </c>
      <c r="Z442" s="147"/>
      <c r="AA442" s="307"/>
      <c r="AB442" s="384"/>
      <c r="AC442" s="306"/>
      <c r="AD442" s="386"/>
      <c r="AE442" s="327"/>
      <c r="AF442" s="327"/>
      <c r="AG442" s="147"/>
      <c r="AH442" s="147"/>
      <c r="AI442" s="93"/>
      <c r="AJ442" s="94"/>
      <c r="AK442" s="95"/>
      <c r="AL442" s="95"/>
      <c r="AM442" s="95"/>
      <c r="AN442" s="95"/>
      <c r="AO442" s="95"/>
      <c r="AP442" s="95"/>
      <c r="AQ442" s="95"/>
    </row>
    <row r="443" spans="1:43" s="97" customFormat="1" hidden="1" x14ac:dyDescent="0.2">
      <c r="A443" s="325">
        <v>145</v>
      </c>
      <c r="B443" s="321" t="e">
        <f>IF(#REF!="ALTO",5,IF(#REF!="MEDIO-ALTO",4,IF(#REF!="MEDIO",3,IF(#REF!="MEDIO-BAJO",2,IF(#REF!="BAJO",1,0)))))</f>
        <v>#REF!</v>
      </c>
      <c r="C443" s="92"/>
      <c r="D443" s="91">
        <f t="shared" si="1491"/>
        <v>0</v>
      </c>
      <c r="E443" s="307" t="e">
        <f t="shared" ref="E443:E503" si="1663">ROUND(AVERAGEIF(D443:D445,"&gt;0"),0)</f>
        <v>#DIV/0!</v>
      </c>
      <c r="F443" s="307" t="e">
        <f t="shared" ref="F443:F503" si="1664">E443*0.6</f>
        <v>#DIV/0!</v>
      </c>
      <c r="G443" s="147"/>
      <c r="H443" s="307" t="e">
        <f t="shared" ref="H443" si="1665">IF(C443="No_existen",5*$H$10,I443*$H$10)</f>
        <v>#DIV/0!</v>
      </c>
      <c r="I443" s="307" t="e">
        <f t="shared" ref="I443" si="1666">ROUND(AVERAGEIF(J443:J445,"&gt;0"),0)</f>
        <v>#DIV/0!</v>
      </c>
      <c r="J443" s="151" t="e">
        <f>IF(K443=$K$662,1,IF(K443=#REF!,2,IF(K443=$K$661,4,IF(C443="No_existen",5,0))))</f>
        <v>#REF!</v>
      </c>
      <c r="K443" s="147"/>
      <c r="L443" s="147"/>
      <c r="M443" s="307" t="e">
        <f t="shared" ref="M443" si="1667">IF(C443="No_existen",5*$M$10,N443*$M$10)</f>
        <v>#DIV/0!</v>
      </c>
      <c r="N443" s="307" t="e">
        <f t="shared" ref="N443:N503" si="1668">ROUND(AVERAGEIF(O443:O445,"&gt;0"),0)</f>
        <v>#DIV/0!</v>
      </c>
      <c r="O443" s="151">
        <f t="shared" si="1494"/>
        <v>0</v>
      </c>
      <c r="P443" s="147"/>
      <c r="Q443" s="279"/>
      <c r="R443" s="307" t="e">
        <f t="shared" ref="R443" si="1669">IF(C443="No_existen",5*$R$10,S443*$R$10)</f>
        <v>#DIV/0!</v>
      </c>
      <c r="S443" s="307" t="e">
        <f t="shared" ref="S443" si="1670">ROUND(AVERAGEIF(T443:T445,"&gt;0"),0)</f>
        <v>#DIV/0!</v>
      </c>
      <c r="T443" s="151">
        <f t="shared" si="1497"/>
        <v>0</v>
      </c>
      <c r="U443" s="147"/>
      <c r="V443" s="147"/>
      <c r="W443" s="307" t="e">
        <f t="shared" ref="W443" si="1671">IF(C443="No_existen",5*$W$10,X443*$W$10)</f>
        <v>#DIV/0!</v>
      </c>
      <c r="X443" s="307" t="e">
        <f t="shared" ref="X443" si="1672">ROUND(AVERAGEIF(Y443:Y445,"&gt;0"),0)</f>
        <v>#DIV/0!</v>
      </c>
      <c r="Y443" s="151">
        <f t="shared" si="1503"/>
        <v>0</v>
      </c>
      <c r="Z443" s="147"/>
      <c r="AA443" s="307" t="e">
        <f t="shared" ref="AA443" si="1673">ROUND(AVERAGE(E443,I443,N443,S443,X443),0)</f>
        <v>#DIV/0!</v>
      </c>
      <c r="AB443" s="384" t="e">
        <f t="shared" ref="AB443" si="1674">IF(AA443&lt;1.5,"FUERTE",IF(AND(AA443&gt;=1.5,AA443&lt;2.5),"ACEPTABLE",IF(AA443&gt;=5,"INEXISTENTE","DÉBIL")))</f>
        <v>#DIV/0!</v>
      </c>
      <c r="AC443" s="306" t="e">
        <f>IF(#REF!=0,0,ROUND((#REF!*AA443),0))</f>
        <v>#REF!</v>
      </c>
      <c r="AD443" s="386" t="e">
        <f t="shared" ref="AD443" si="1675">IF(AC443&gt;=36,"GRAVE", IF(AC443&lt;=10, "LEVE", "MODERADO"))</f>
        <v>#REF!</v>
      </c>
      <c r="AE443" s="327"/>
      <c r="AF443" s="327"/>
      <c r="AG443" s="147"/>
      <c r="AH443" s="147"/>
      <c r="AI443" s="93"/>
      <c r="AJ443" s="94"/>
      <c r="AK443" s="95"/>
      <c r="AL443" s="95"/>
      <c r="AM443" s="95"/>
      <c r="AN443" s="95"/>
      <c r="AO443" s="95"/>
      <c r="AP443" s="95"/>
      <c r="AQ443" s="95"/>
    </row>
    <row r="444" spans="1:43" s="97" customFormat="1" hidden="1" x14ac:dyDescent="0.2">
      <c r="A444" s="325"/>
      <c r="B444" s="322"/>
      <c r="C444" s="92"/>
      <c r="D444" s="91">
        <f t="shared" si="1491"/>
        <v>0</v>
      </c>
      <c r="E444" s="307"/>
      <c r="F444" s="307"/>
      <c r="G444" s="147"/>
      <c r="H444" s="307"/>
      <c r="I444" s="307"/>
      <c r="J444" s="151" t="e">
        <f>IF(K444=$K$662,1,IF(K444=#REF!,2,IF(K444=$K$661,4,IF(C444="No_existen",5,0))))</f>
        <v>#REF!</v>
      </c>
      <c r="K444" s="147"/>
      <c r="L444" s="147"/>
      <c r="M444" s="307"/>
      <c r="N444" s="307"/>
      <c r="O444" s="151">
        <f t="shared" si="1494"/>
        <v>0</v>
      </c>
      <c r="P444" s="147"/>
      <c r="Q444" s="279"/>
      <c r="R444" s="307"/>
      <c r="S444" s="307"/>
      <c r="T444" s="151">
        <f t="shared" si="1497"/>
        <v>0</v>
      </c>
      <c r="U444" s="147"/>
      <c r="V444" s="147"/>
      <c r="W444" s="307"/>
      <c r="X444" s="307"/>
      <c r="Y444" s="151">
        <f t="shared" si="1503"/>
        <v>0</v>
      </c>
      <c r="Z444" s="147"/>
      <c r="AA444" s="307"/>
      <c r="AB444" s="384"/>
      <c r="AC444" s="306"/>
      <c r="AD444" s="386"/>
      <c r="AE444" s="327"/>
      <c r="AF444" s="327"/>
      <c r="AG444" s="147"/>
      <c r="AH444" s="147"/>
      <c r="AI444" s="93"/>
      <c r="AJ444" s="94"/>
      <c r="AK444" s="95"/>
      <c r="AL444" s="95"/>
      <c r="AM444" s="95"/>
      <c r="AN444" s="95"/>
      <c r="AO444" s="95"/>
      <c r="AP444" s="95"/>
      <c r="AQ444" s="95"/>
    </row>
    <row r="445" spans="1:43" s="97" customFormat="1" hidden="1" x14ac:dyDescent="0.2">
      <c r="A445" s="325"/>
      <c r="B445" s="324"/>
      <c r="C445" s="92"/>
      <c r="D445" s="91">
        <f t="shared" si="1491"/>
        <v>0</v>
      </c>
      <c r="E445" s="307"/>
      <c r="F445" s="307"/>
      <c r="G445" s="147"/>
      <c r="H445" s="307"/>
      <c r="I445" s="307"/>
      <c r="J445" s="151" t="e">
        <f>IF(K445=$K$662,1,IF(K445=#REF!,2,IF(K445=$K$661,4,IF(C445="No_existen",5,0))))</f>
        <v>#REF!</v>
      </c>
      <c r="K445" s="147"/>
      <c r="L445" s="147"/>
      <c r="M445" s="307"/>
      <c r="N445" s="307"/>
      <c r="O445" s="151">
        <f t="shared" si="1494"/>
        <v>0</v>
      </c>
      <c r="P445" s="147"/>
      <c r="Q445" s="279"/>
      <c r="R445" s="307"/>
      <c r="S445" s="307"/>
      <c r="T445" s="151">
        <f t="shared" si="1497"/>
        <v>0</v>
      </c>
      <c r="U445" s="147"/>
      <c r="V445" s="147"/>
      <c r="W445" s="307"/>
      <c r="X445" s="307"/>
      <c r="Y445" s="151">
        <f t="shared" si="1503"/>
        <v>0</v>
      </c>
      <c r="Z445" s="147"/>
      <c r="AA445" s="307"/>
      <c r="AB445" s="384"/>
      <c r="AC445" s="306"/>
      <c r="AD445" s="386"/>
      <c r="AE445" s="327"/>
      <c r="AF445" s="327"/>
      <c r="AG445" s="147"/>
      <c r="AH445" s="147"/>
      <c r="AI445" s="93"/>
      <c r="AJ445" s="94"/>
      <c r="AK445" s="95"/>
      <c r="AL445" s="95"/>
      <c r="AM445" s="95"/>
      <c r="AN445" s="95"/>
      <c r="AO445" s="95"/>
      <c r="AP445" s="95"/>
      <c r="AQ445" s="95"/>
    </row>
    <row r="446" spans="1:43" s="97" customFormat="1" hidden="1" x14ac:dyDescent="0.2">
      <c r="A446" s="325">
        <v>146</v>
      </c>
      <c r="B446" s="321" t="e">
        <f>IF(#REF!="ALTO",5,IF(#REF!="MEDIO-ALTO",4,IF(#REF!="MEDIO",3,IF(#REF!="MEDIO-BAJO",2,IF(#REF!="BAJO",1,0)))))</f>
        <v>#REF!</v>
      </c>
      <c r="C446" s="92"/>
      <c r="D446" s="91">
        <f t="shared" si="1491"/>
        <v>0</v>
      </c>
      <c r="E446" s="307" t="e">
        <f t="shared" ref="E446:E506" si="1676">ROUND(AVERAGEIF(D446:D448,"&gt;0"),0)</f>
        <v>#DIV/0!</v>
      </c>
      <c r="F446" s="307" t="e">
        <f t="shared" ref="F446:F506" si="1677">E446*0.6</f>
        <v>#DIV/0!</v>
      </c>
      <c r="G446" s="147"/>
      <c r="H446" s="307" t="e">
        <f t="shared" ref="H446" si="1678">IF(C446="No_existen",5*$H$10,I446*$H$10)</f>
        <v>#DIV/0!</v>
      </c>
      <c r="I446" s="307" t="e">
        <f t="shared" si="1542"/>
        <v>#DIV/0!</v>
      </c>
      <c r="J446" s="151" t="e">
        <f>IF(K446=$K$662,1,IF(K446=#REF!,2,IF(K446=$K$661,4,IF(C446="No_existen",5,0))))</f>
        <v>#REF!</v>
      </c>
      <c r="K446" s="147"/>
      <c r="L446" s="147"/>
      <c r="M446" s="307" t="e">
        <f t="shared" ref="M446" si="1679">IF(C446="No_existen",5*$M$10,N446*$M$10)</f>
        <v>#DIV/0!</v>
      </c>
      <c r="N446" s="307" t="e">
        <f t="shared" ref="N446:N506" si="1680">ROUND(AVERAGEIF(O446:O448,"&gt;0"),0)</f>
        <v>#DIV/0!</v>
      </c>
      <c r="O446" s="151">
        <f t="shared" si="1494"/>
        <v>0</v>
      </c>
      <c r="P446" s="147"/>
      <c r="Q446" s="279"/>
      <c r="R446" s="307" t="e">
        <f t="shared" ref="R446" si="1681">IF(C446="No_existen",5*$R$10,S446*$R$10)</f>
        <v>#DIV/0!</v>
      </c>
      <c r="S446" s="307" t="e">
        <f t="shared" ref="S446" si="1682">ROUND(AVERAGEIF(T446:T448,"&gt;0"),0)</f>
        <v>#DIV/0!</v>
      </c>
      <c r="T446" s="151">
        <f t="shared" si="1497"/>
        <v>0</v>
      </c>
      <c r="U446" s="147"/>
      <c r="V446" s="147"/>
      <c r="W446" s="307" t="e">
        <f t="shared" ref="W446" si="1683">IF(C446="No_existen",5*$W$10,X446*$W$10)</f>
        <v>#DIV/0!</v>
      </c>
      <c r="X446" s="307" t="e">
        <f t="shared" ref="X446" si="1684">ROUND(AVERAGEIF(Y446:Y448,"&gt;0"),0)</f>
        <v>#DIV/0!</v>
      </c>
      <c r="Y446" s="151">
        <f t="shared" si="1503"/>
        <v>0</v>
      </c>
      <c r="Z446" s="147"/>
      <c r="AA446" s="307" t="e">
        <f t="shared" ref="AA446" si="1685">ROUND(AVERAGE(E446,I446,N446,S446,X446),0)</f>
        <v>#DIV/0!</v>
      </c>
      <c r="AB446" s="384" t="e">
        <f t="shared" ref="AB446" si="1686">IF(AA446&lt;1.5,"FUERTE",IF(AND(AA446&gt;=1.5,AA446&lt;2.5),"ACEPTABLE",IF(AA446&gt;=5,"INEXISTENTE","DÉBIL")))</f>
        <v>#DIV/0!</v>
      </c>
      <c r="AC446" s="306" t="e">
        <f>IF(#REF!=0,0,ROUND((#REF!*AA446),0))</f>
        <v>#REF!</v>
      </c>
      <c r="AD446" s="386" t="e">
        <f t="shared" ref="AD446" si="1687">IF(AC446&gt;=36,"GRAVE", IF(AC446&lt;=10, "LEVE", "MODERADO"))</f>
        <v>#REF!</v>
      </c>
      <c r="AE446" s="327"/>
      <c r="AF446" s="327"/>
      <c r="AG446" s="147"/>
      <c r="AH446" s="147"/>
      <c r="AI446" s="93"/>
      <c r="AJ446" s="94"/>
      <c r="AK446" s="95"/>
      <c r="AL446" s="95"/>
      <c r="AM446" s="95"/>
      <c r="AN446" s="95"/>
      <c r="AO446" s="95"/>
      <c r="AP446" s="95"/>
      <c r="AQ446" s="95"/>
    </row>
    <row r="447" spans="1:43" s="97" customFormat="1" hidden="1" x14ac:dyDescent="0.2">
      <c r="A447" s="325"/>
      <c r="B447" s="322"/>
      <c r="C447" s="92"/>
      <c r="D447" s="91">
        <f t="shared" si="1491"/>
        <v>0</v>
      </c>
      <c r="E447" s="307"/>
      <c r="F447" s="307"/>
      <c r="G447" s="147"/>
      <c r="H447" s="307"/>
      <c r="I447" s="307"/>
      <c r="J447" s="151" t="e">
        <f>IF(K447=$K$662,1,IF(K447=#REF!,2,IF(K447=$K$661,4,IF(C447="No_existen",5,0))))</f>
        <v>#REF!</v>
      </c>
      <c r="K447" s="147"/>
      <c r="L447" s="147"/>
      <c r="M447" s="307"/>
      <c r="N447" s="307"/>
      <c r="O447" s="151">
        <f t="shared" si="1494"/>
        <v>0</v>
      </c>
      <c r="P447" s="147"/>
      <c r="Q447" s="279"/>
      <c r="R447" s="307"/>
      <c r="S447" s="307"/>
      <c r="T447" s="151">
        <f t="shared" si="1497"/>
        <v>0</v>
      </c>
      <c r="U447" s="147"/>
      <c r="V447" s="147"/>
      <c r="W447" s="307"/>
      <c r="X447" s="307"/>
      <c r="Y447" s="151">
        <f t="shared" si="1503"/>
        <v>0</v>
      </c>
      <c r="Z447" s="147"/>
      <c r="AA447" s="307"/>
      <c r="AB447" s="384"/>
      <c r="AC447" s="306"/>
      <c r="AD447" s="386"/>
      <c r="AE447" s="327"/>
      <c r="AF447" s="327"/>
      <c r="AG447" s="147"/>
      <c r="AH447" s="147"/>
      <c r="AI447" s="93"/>
      <c r="AJ447" s="94"/>
      <c r="AK447" s="95"/>
      <c r="AL447" s="95"/>
      <c r="AM447" s="95"/>
      <c r="AN447" s="95"/>
      <c r="AO447" s="95"/>
      <c r="AP447" s="95"/>
      <c r="AQ447" s="95"/>
    </row>
    <row r="448" spans="1:43" s="97" customFormat="1" hidden="1" x14ac:dyDescent="0.2">
      <c r="A448" s="325"/>
      <c r="B448" s="324"/>
      <c r="C448" s="92"/>
      <c r="D448" s="91">
        <f t="shared" si="1491"/>
        <v>0</v>
      </c>
      <c r="E448" s="307"/>
      <c r="F448" s="307"/>
      <c r="G448" s="147"/>
      <c r="H448" s="307"/>
      <c r="I448" s="307"/>
      <c r="J448" s="151" t="e">
        <f>IF(K448=$K$662,1,IF(K448=#REF!,2,IF(K448=$K$661,4,IF(C448="No_existen",5,0))))</f>
        <v>#REF!</v>
      </c>
      <c r="K448" s="147"/>
      <c r="L448" s="147"/>
      <c r="M448" s="307"/>
      <c r="N448" s="307"/>
      <c r="O448" s="151">
        <f t="shared" si="1494"/>
        <v>0</v>
      </c>
      <c r="P448" s="147"/>
      <c r="Q448" s="279"/>
      <c r="R448" s="307"/>
      <c r="S448" s="307"/>
      <c r="T448" s="151">
        <f t="shared" si="1497"/>
        <v>0</v>
      </c>
      <c r="U448" s="147"/>
      <c r="V448" s="147"/>
      <c r="W448" s="307"/>
      <c r="X448" s="307"/>
      <c r="Y448" s="151">
        <f t="shared" si="1503"/>
        <v>0</v>
      </c>
      <c r="Z448" s="147"/>
      <c r="AA448" s="307"/>
      <c r="AB448" s="384"/>
      <c r="AC448" s="306"/>
      <c r="AD448" s="386"/>
      <c r="AE448" s="327"/>
      <c r="AF448" s="327"/>
      <c r="AG448" s="147"/>
      <c r="AH448" s="147"/>
      <c r="AI448" s="93"/>
      <c r="AJ448" s="94"/>
      <c r="AK448" s="95"/>
      <c r="AL448" s="95"/>
      <c r="AM448" s="95"/>
      <c r="AN448" s="95"/>
      <c r="AO448" s="95"/>
      <c r="AP448" s="95"/>
      <c r="AQ448" s="95"/>
    </row>
    <row r="449" spans="1:43" s="97" customFormat="1" hidden="1" x14ac:dyDescent="0.2">
      <c r="A449" s="325">
        <v>147</v>
      </c>
      <c r="B449" s="321" t="e">
        <f>IF(#REF!="ALTO",5,IF(#REF!="MEDIO-ALTO",4,IF(#REF!="MEDIO",3,IF(#REF!="MEDIO-BAJO",2,IF(#REF!="BAJO",1,0)))))</f>
        <v>#REF!</v>
      </c>
      <c r="C449" s="92"/>
      <c r="D449" s="91">
        <f t="shared" si="1491"/>
        <v>0</v>
      </c>
      <c r="E449" s="307" t="e">
        <f t="shared" ref="E449:E509" si="1688">ROUND(AVERAGEIF(D449:D451,"&gt;0"),0)</f>
        <v>#DIV/0!</v>
      </c>
      <c r="F449" s="307" t="e">
        <f t="shared" ref="F449:F509" si="1689">E449*0.6</f>
        <v>#DIV/0!</v>
      </c>
      <c r="G449" s="147"/>
      <c r="H449" s="307" t="e">
        <f t="shared" ref="H449" si="1690">IF(C449="No_existen",5*$H$10,I449*$H$10)</f>
        <v>#DIV/0!</v>
      </c>
      <c r="I449" s="307" t="e">
        <f t="shared" si="1552"/>
        <v>#DIV/0!</v>
      </c>
      <c r="J449" s="151" t="e">
        <f>IF(K449=$K$662,1,IF(K449=#REF!,2,IF(K449=$K$661,4,IF(C449="No_existen",5,0))))</f>
        <v>#REF!</v>
      </c>
      <c r="K449" s="147"/>
      <c r="L449" s="147"/>
      <c r="M449" s="307" t="e">
        <f t="shared" ref="M449" si="1691">IF(C449="No_existen",5*$M$10,N449*$M$10)</f>
        <v>#DIV/0!</v>
      </c>
      <c r="N449" s="307" t="e">
        <f t="shared" ref="N449:N509" si="1692">ROUND(AVERAGEIF(O449:O451,"&gt;0"),0)</f>
        <v>#DIV/0!</v>
      </c>
      <c r="O449" s="151">
        <f t="shared" si="1494"/>
        <v>0</v>
      </c>
      <c r="P449" s="147"/>
      <c r="Q449" s="279"/>
      <c r="R449" s="307" t="e">
        <f t="shared" ref="R449" si="1693">IF(C449="No_existen",5*$R$10,S449*$R$10)</f>
        <v>#DIV/0!</v>
      </c>
      <c r="S449" s="307" t="e">
        <f t="shared" ref="S449" si="1694">ROUND(AVERAGEIF(T449:T451,"&gt;0"),0)</f>
        <v>#DIV/0!</v>
      </c>
      <c r="T449" s="151">
        <f t="shared" si="1497"/>
        <v>0</v>
      </c>
      <c r="U449" s="147"/>
      <c r="V449" s="147"/>
      <c r="W449" s="307" t="e">
        <f t="shared" ref="W449" si="1695">IF(C449="No_existen",5*$W$10,X449*$W$10)</f>
        <v>#DIV/0!</v>
      </c>
      <c r="X449" s="307" t="e">
        <f t="shared" ref="X449" si="1696">ROUND(AVERAGEIF(Y449:Y451,"&gt;0"),0)</f>
        <v>#DIV/0!</v>
      </c>
      <c r="Y449" s="151">
        <f t="shared" si="1503"/>
        <v>0</v>
      </c>
      <c r="Z449" s="147"/>
      <c r="AA449" s="307" t="e">
        <f t="shared" ref="AA449" si="1697">ROUND(AVERAGE(E449,I449,N449,S449,X449),0)</f>
        <v>#DIV/0!</v>
      </c>
      <c r="AB449" s="384" t="e">
        <f t="shared" ref="AB449" si="1698">IF(AA449&lt;1.5,"FUERTE",IF(AND(AA449&gt;=1.5,AA449&lt;2.5),"ACEPTABLE",IF(AA449&gt;=5,"INEXISTENTE","DÉBIL")))</f>
        <v>#DIV/0!</v>
      </c>
      <c r="AC449" s="306" t="e">
        <f>IF(#REF!=0,0,ROUND((#REF!*AA449),0))</f>
        <v>#REF!</v>
      </c>
      <c r="AD449" s="386" t="e">
        <f t="shared" ref="AD449" si="1699">IF(AC449&gt;=36,"GRAVE", IF(AC449&lt;=10, "LEVE", "MODERADO"))</f>
        <v>#REF!</v>
      </c>
      <c r="AE449" s="327"/>
      <c r="AF449" s="327"/>
      <c r="AG449" s="147"/>
      <c r="AH449" s="147"/>
      <c r="AI449" s="93"/>
      <c r="AJ449" s="94"/>
      <c r="AK449" s="95"/>
      <c r="AL449" s="95"/>
      <c r="AM449" s="95"/>
      <c r="AN449" s="95"/>
      <c r="AO449" s="95"/>
      <c r="AP449" s="95"/>
      <c r="AQ449" s="95"/>
    </row>
    <row r="450" spans="1:43" s="97" customFormat="1" hidden="1" x14ac:dyDescent="0.2">
      <c r="A450" s="325"/>
      <c r="B450" s="322"/>
      <c r="C450" s="92"/>
      <c r="D450" s="91">
        <f t="shared" si="1491"/>
        <v>0</v>
      </c>
      <c r="E450" s="307"/>
      <c r="F450" s="307"/>
      <c r="G450" s="147"/>
      <c r="H450" s="307"/>
      <c r="I450" s="307"/>
      <c r="J450" s="151" t="e">
        <f>IF(K450=$K$662,1,IF(K450=#REF!,2,IF(K450=$K$661,4,IF(C450="No_existen",5,0))))</f>
        <v>#REF!</v>
      </c>
      <c r="K450" s="147"/>
      <c r="L450" s="147"/>
      <c r="M450" s="307"/>
      <c r="N450" s="307"/>
      <c r="O450" s="151">
        <f t="shared" si="1494"/>
        <v>0</v>
      </c>
      <c r="P450" s="147"/>
      <c r="Q450" s="279"/>
      <c r="R450" s="307"/>
      <c r="S450" s="307"/>
      <c r="T450" s="151">
        <f t="shared" si="1497"/>
        <v>0</v>
      </c>
      <c r="U450" s="147"/>
      <c r="V450" s="147"/>
      <c r="W450" s="307"/>
      <c r="X450" s="307"/>
      <c r="Y450" s="151">
        <f t="shared" si="1503"/>
        <v>0</v>
      </c>
      <c r="Z450" s="147"/>
      <c r="AA450" s="307"/>
      <c r="AB450" s="384"/>
      <c r="AC450" s="306"/>
      <c r="AD450" s="386"/>
      <c r="AE450" s="327"/>
      <c r="AF450" s="327"/>
      <c r="AG450" s="147"/>
      <c r="AH450" s="147"/>
      <c r="AI450" s="93"/>
      <c r="AJ450" s="94"/>
      <c r="AK450" s="95"/>
      <c r="AL450" s="95"/>
      <c r="AM450" s="95"/>
      <c r="AN450" s="95"/>
      <c r="AO450" s="95"/>
      <c r="AP450" s="95"/>
      <c r="AQ450" s="95"/>
    </row>
    <row r="451" spans="1:43" s="97" customFormat="1" hidden="1" x14ac:dyDescent="0.2">
      <c r="A451" s="325"/>
      <c r="B451" s="324"/>
      <c r="C451" s="92"/>
      <c r="D451" s="91">
        <f t="shared" si="1491"/>
        <v>0</v>
      </c>
      <c r="E451" s="307"/>
      <c r="F451" s="307"/>
      <c r="G451" s="147"/>
      <c r="H451" s="307"/>
      <c r="I451" s="307"/>
      <c r="J451" s="151" t="e">
        <f>IF(K451=$K$662,1,IF(K451=#REF!,2,IF(K451=$K$661,4,IF(C451="No_existen",5,0))))</f>
        <v>#REF!</v>
      </c>
      <c r="K451" s="147"/>
      <c r="L451" s="147"/>
      <c r="M451" s="307"/>
      <c r="N451" s="307"/>
      <c r="O451" s="151">
        <f t="shared" si="1494"/>
        <v>0</v>
      </c>
      <c r="P451" s="147"/>
      <c r="Q451" s="279"/>
      <c r="R451" s="307"/>
      <c r="S451" s="307"/>
      <c r="T451" s="151">
        <f t="shared" si="1497"/>
        <v>0</v>
      </c>
      <c r="U451" s="147"/>
      <c r="V451" s="147"/>
      <c r="W451" s="307"/>
      <c r="X451" s="307"/>
      <c r="Y451" s="151">
        <f t="shared" si="1503"/>
        <v>0</v>
      </c>
      <c r="Z451" s="147"/>
      <c r="AA451" s="307"/>
      <c r="AB451" s="384"/>
      <c r="AC451" s="306"/>
      <c r="AD451" s="386"/>
      <c r="AE451" s="327"/>
      <c r="AF451" s="327"/>
      <c r="AG451" s="147"/>
      <c r="AH451" s="147"/>
      <c r="AI451" s="93"/>
      <c r="AJ451" s="94"/>
      <c r="AK451" s="95"/>
      <c r="AL451" s="95"/>
      <c r="AM451" s="95"/>
      <c r="AN451" s="95"/>
      <c r="AO451" s="95"/>
      <c r="AP451" s="95"/>
      <c r="AQ451" s="95"/>
    </row>
    <row r="452" spans="1:43" s="97" customFormat="1" hidden="1" x14ac:dyDescent="0.2">
      <c r="A452" s="325">
        <v>148</v>
      </c>
      <c r="B452" s="321" t="e">
        <f>IF(#REF!="ALTO",5,IF(#REF!="MEDIO-ALTO",4,IF(#REF!="MEDIO",3,IF(#REF!="MEDIO-BAJO",2,IF(#REF!="BAJO",1,0)))))</f>
        <v>#REF!</v>
      </c>
      <c r="C452" s="92"/>
      <c r="D452" s="91">
        <f t="shared" si="1491"/>
        <v>0</v>
      </c>
      <c r="E452" s="307" t="e">
        <f t="shared" ref="E452:E512" si="1700">ROUND(AVERAGEIF(D452:D454,"&gt;0"),0)</f>
        <v>#DIV/0!</v>
      </c>
      <c r="F452" s="307" t="e">
        <f t="shared" ref="F452:F512" si="1701">E452*0.6</f>
        <v>#DIV/0!</v>
      </c>
      <c r="G452" s="147"/>
      <c r="H452" s="307" t="e">
        <f t="shared" ref="H452" si="1702">IF(C452="No_existen",5*$H$10,I452*$H$10)</f>
        <v>#DIV/0!</v>
      </c>
      <c r="I452" s="307" t="e">
        <f t="shared" si="1562"/>
        <v>#DIV/0!</v>
      </c>
      <c r="J452" s="151" t="e">
        <f>IF(K452=$K$662,1,IF(K452=#REF!,2,IF(K452=$K$661,4,IF(C452="No_existen",5,0))))</f>
        <v>#REF!</v>
      </c>
      <c r="K452" s="147"/>
      <c r="L452" s="147"/>
      <c r="M452" s="307" t="e">
        <f t="shared" ref="M452" si="1703">IF(C452="No_existen",5*$M$10,N452*$M$10)</f>
        <v>#DIV/0!</v>
      </c>
      <c r="N452" s="307" t="e">
        <f t="shared" ref="N452:N512" si="1704">ROUND(AVERAGEIF(O452:O454,"&gt;0"),0)</f>
        <v>#DIV/0!</v>
      </c>
      <c r="O452" s="151">
        <f t="shared" si="1494"/>
        <v>0</v>
      </c>
      <c r="P452" s="147"/>
      <c r="Q452" s="279"/>
      <c r="R452" s="307" t="e">
        <f t="shared" ref="R452" si="1705">IF(C452="No_existen",5*$R$10,S452*$R$10)</f>
        <v>#DIV/0!</v>
      </c>
      <c r="S452" s="307" t="e">
        <f t="shared" ref="S452" si="1706">ROUND(AVERAGEIF(T452:T454,"&gt;0"),0)</f>
        <v>#DIV/0!</v>
      </c>
      <c r="T452" s="151">
        <f t="shared" si="1497"/>
        <v>0</v>
      </c>
      <c r="U452" s="147"/>
      <c r="V452" s="147"/>
      <c r="W452" s="307" t="e">
        <f t="shared" ref="W452" si="1707">IF(C452="No_existen",5*$W$10,X452*$W$10)</f>
        <v>#DIV/0!</v>
      </c>
      <c r="X452" s="307" t="e">
        <f t="shared" ref="X452" si="1708">ROUND(AVERAGEIF(Y452:Y454,"&gt;0"),0)</f>
        <v>#DIV/0!</v>
      </c>
      <c r="Y452" s="151">
        <f t="shared" si="1503"/>
        <v>0</v>
      </c>
      <c r="Z452" s="147"/>
      <c r="AA452" s="307" t="e">
        <f t="shared" ref="AA452" si="1709">ROUND(AVERAGE(E452,I452,N452,S452,X452),0)</f>
        <v>#DIV/0!</v>
      </c>
      <c r="AB452" s="384" t="e">
        <f t="shared" ref="AB452" si="1710">IF(AA452&lt;1.5,"FUERTE",IF(AND(AA452&gt;=1.5,AA452&lt;2.5),"ACEPTABLE",IF(AA452&gt;=5,"INEXISTENTE","DÉBIL")))</f>
        <v>#DIV/0!</v>
      </c>
      <c r="AC452" s="306" t="e">
        <f>IF(#REF!=0,0,ROUND((#REF!*AA452),0))</f>
        <v>#REF!</v>
      </c>
      <c r="AD452" s="386" t="e">
        <f t="shared" ref="AD452" si="1711">IF(AC452&gt;=36,"GRAVE", IF(AC452&lt;=10, "LEVE", "MODERADO"))</f>
        <v>#REF!</v>
      </c>
      <c r="AE452" s="327"/>
      <c r="AF452" s="327"/>
      <c r="AG452" s="147"/>
      <c r="AH452" s="147"/>
      <c r="AI452" s="93"/>
      <c r="AJ452" s="94"/>
      <c r="AK452" s="95"/>
      <c r="AL452" s="95"/>
      <c r="AM452" s="95"/>
      <c r="AN452" s="95"/>
      <c r="AO452" s="95"/>
      <c r="AP452" s="95"/>
      <c r="AQ452" s="95"/>
    </row>
    <row r="453" spans="1:43" s="97" customFormat="1" hidden="1" x14ac:dyDescent="0.2">
      <c r="A453" s="325"/>
      <c r="B453" s="322"/>
      <c r="C453" s="92"/>
      <c r="D453" s="91">
        <f t="shared" si="1491"/>
        <v>0</v>
      </c>
      <c r="E453" s="307"/>
      <c r="F453" s="307"/>
      <c r="G453" s="147"/>
      <c r="H453" s="307"/>
      <c r="I453" s="307"/>
      <c r="J453" s="151" t="e">
        <f>IF(K453=$K$662,1,IF(K453=#REF!,2,IF(K453=$K$661,4,IF(C453="No_existen",5,0))))</f>
        <v>#REF!</v>
      </c>
      <c r="K453" s="147"/>
      <c r="L453" s="147"/>
      <c r="M453" s="307"/>
      <c r="N453" s="307"/>
      <c r="O453" s="151">
        <f t="shared" si="1494"/>
        <v>0</v>
      </c>
      <c r="P453" s="147"/>
      <c r="Q453" s="279"/>
      <c r="R453" s="307"/>
      <c r="S453" s="307"/>
      <c r="T453" s="151">
        <f t="shared" si="1497"/>
        <v>0</v>
      </c>
      <c r="U453" s="147"/>
      <c r="V453" s="147"/>
      <c r="W453" s="307"/>
      <c r="X453" s="307"/>
      <c r="Y453" s="151">
        <f t="shared" si="1503"/>
        <v>0</v>
      </c>
      <c r="Z453" s="147"/>
      <c r="AA453" s="307"/>
      <c r="AB453" s="384"/>
      <c r="AC453" s="306"/>
      <c r="AD453" s="386"/>
      <c r="AE453" s="327"/>
      <c r="AF453" s="327"/>
      <c r="AG453" s="147"/>
      <c r="AH453" s="147"/>
      <c r="AI453" s="93"/>
      <c r="AJ453" s="94"/>
      <c r="AK453" s="95"/>
      <c r="AL453" s="95"/>
      <c r="AM453" s="95"/>
      <c r="AN453" s="95"/>
      <c r="AO453" s="95"/>
      <c r="AP453" s="95"/>
      <c r="AQ453" s="95"/>
    </row>
    <row r="454" spans="1:43" s="97" customFormat="1" hidden="1" x14ac:dyDescent="0.2">
      <c r="A454" s="325"/>
      <c r="B454" s="324"/>
      <c r="C454" s="92"/>
      <c r="D454" s="91">
        <f t="shared" si="1491"/>
        <v>0</v>
      </c>
      <c r="E454" s="307"/>
      <c r="F454" s="307"/>
      <c r="G454" s="147"/>
      <c r="H454" s="307"/>
      <c r="I454" s="307"/>
      <c r="J454" s="151" t="e">
        <f>IF(K454=$K$662,1,IF(K454=#REF!,2,IF(K454=$K$661,4,IF(C454="No_existen",5,0))))</f>
        <v>#REF!</v>
      </c>
      <c r="K454" s="147"/>
      <c r="L454" s="147"/>
      <c r="M454" s="307"/>
      <c r="N454" s="307"/>
      <c r="O454" s="151">
        <f t="shared" si="1494"/>
        <v>0</v>
      </c>
      <c r="P454" s="147"/>
      <c r="Q454" s="279"/>
      <c r="R454" s="307"/>
      <c r="S454" s="307"/>
      <c r="T454" s="151">
        <f t="shared" si="1497"/>
        <v>0</v>
      </c>
      <c r="U454" s="147"/>
      <c r="V454" s="147"/>
      <c r="W454" s="307"/>
      <c r="X454" s="307"/>
      <c r="Y454" s="151">
        <f t="shared" si="1503"/>
        <v>0</v>
      </c>
      <c r="Z454" s="147"/>
      <c r="AA454" s="307"/>
      <c r="AB454" s="384"/>
      <c r="AC454" s="306"/>
      <c r="AD454" s="386"/>
      <c r="AE454" s="327"/>
      <c r="AF454" s="327"/>
      <c r="AG454" s="147"/>
      <c r="AH454" s="147"/>
      <c r="AI454" s="93"/>
      <c r="AJ454" s="94"/>
      <c r="AK454" s="95"/>
      <c r="AL454" s="95"/>
      <c r="AM454" s="95"/>
      <c r="AN454" s="95"/>
      <c r="AO454" s="95"/>
      <c r="AP454" s="95"/>
      <c r="AQ454" s="95"/>
    </row>
    <row r="455" spans="1:43" s="97" customFormat="1" hidden="1" x14ac:dyDescent="0.2">
      <c r="A455" s="325">
        <v>149</v>
      </c>
      <c r="B455" s="321" t="e">
        <f>IF(#REF!="ALTO",5,IF(#REF!="MEDIO-ALTO",4,IF(#REF!="MEDIO",3,IF(#REF!="MEDIO-BAJO",2,IF(#REF!="BAJO",1,0)))))</f>
        <v>#REF!</v>
      </c>
      <c r="C455" s="92"/>
      <c r="D455" s="91">
        <f t="shared" si="1491"/>
        <v>0</v>
      </c>
      <c r="E455" s="307" t="e">
        <f t="shared" ref="E455:E515" si="1712">ROUND(AVERAGEIF(D455:D457,"&gt;0"),0)</f>
        <v>#DIV/0!</v>
      </c>
      <c r="F455" s="307" t="e">
        <f t="shared" ref="F455:F515" si="1713">E455*0.6</f>
        <v>#DIV/0!</v>
      </c>
      <c r="G455" s="147"/>
      <c r="H455" s="307" t="e">
        <f t="shared" ref="H455" si="1714">IF(C455="No_existen",5*$H$10,I455*$H$10)</f>
        <v>#DIV/0!</v>
      </c>
      <c r="I455" s="307" t="e">
        <f t="shared" si="1572"/>
        <v>#DIV/0!</v>
      </c>
      <c r="J455" s="151" t="e">
        <f>IF(K455=$K$662,1,IF(K455=#REF!,2,IF(K455=$K$661,4,IF(C455="No_existen",5,0))))</f>
        <v>#REF!</v>
      </c>
      <c r="K455" s="147"/>
      <c r="L455" s="147"/>
      <c r="M455" s="307" t="e">
        <f t="shared" ref="M455" si="1715">IF(C455="No_existen",5*$M$10,N455*$M$10)</f>
        <v>#DIV/0!</v>
      </c>
      <c r="N455" s="307" t="e">
        <f t="shared" ref="N455:N515" si="1716">ROUND(AVERAGEIF(O455:O457,"&gt;0"),0)</f>
        <v>#DIV/0!</v>
      </c>
      <c r="O455" s="151">
        <f t="shared" si="1494"/>
        <v>0</v>
      </c>
      <c r="P455" s="147"/>
      <c r="Q455" s="279"/>
      <c r="R455" s="307" t="e">
        <f t="shared" ref="R455" si="1717">IF(C455="No_existen",5*$R$10,S455*$R$10)</f>
        <v>#DIV/0!</v>
      </c>
      <c r="S455" s="307" t="e">
        <f t="shared" ref="S455" si="1718">ROUND(AVERAGEIF(T455:T457,"&gt;0"),0)</f>
        <v>#DIV/0!</v>
      </c>
      <c r="T455" s="151">
        <f t="shared" si="1497"/>
        <v>0</v>
      </c>
      <c r="U455" s="147"/>
      <c r="V455" s="147"/>
      <c r="W455" s="307" t="e">
        <f t="shared" ref="W455" si="1719">IF(C455="No_existen",5*$W$10,X455*$W$10)</f>
        <v>#DIV/0!</v>
      </c>
      <c r="X455" s="307" t="e">
        <f t="shared" ref="X455" si="1720">ROUND(AVERAGEIF(Y455:Y457,"&gt;0"),0)</f>
        <v>#DIV/0!</v>
      </c>
      <c r="Y455" s="151">
        <f t="shared" si="1503"/>
        <v>0</v>
      </c>
      <c r="Z455" s="147"/>
      <c r="AA455" s="307" t="e">
        <f t="shared" ref="AA455" si="1721">ROUND(AVERAGE(E455,I455,N455,S455,X455),0)</f>
        <v>#DIV/0!</v>
      </c>
      <c r="AB455" s="384" t="e">
        <f t="shared" ref="AB455" si="1722">IF(AA455&lt;1.5,"FUERTE",IF(AND(AA455&gt;=1.5,AA455&lt;2.5),"ACEPTABLE",IF(AA455&gt;=5,"INEXISTENTE","DÉBIL")))</f>
        <v>#DIV/0!</v>
      </c>
      <c r="AC455" s="306" t="e">
        <f>IF(#REF!=0,0,ROUND((#REF!*AA455),0))</f>
        <v>#REF!</v>
      </c>
      <c r="AD455" s="386" t="e">
        <f t="shared" ref="AD455" si="1723">IF(AC455&gt;=36,"GRAVE", IF(AC455&lt;=10, "LEVE", "MODERADO"))</f>
        <v>#REF!</v>
      </c>
      <c r="AE455" s="327"/>
      <c r="AF455" s="327"/>
      <c r="AG455" s="147"/>
      <c r="AH455" s="147"/>
      <c r="AI455" s="93"/>
      <c r="AJ455" s="94"/>
      <c r="AK455" s="95"/>
      <c r="AL455" s="95"/>
      <c r="AM455" s="95"/>
      <c r="AN455" s="95"/>
      <c r="AO455" s="95"/>
      <c r="AP455" s="95"/>
      <c r="AQ455" s="95"/>
    </row>
    <row r="456" spans="1:43" s="97" customFormat="1" hidden="1" x14ac:dyDescent="0.2">
      <c r="A456" s="325"/>
      <c r="B456" s="322"/>
      <c r="C456" s="92"/>
      <c r="D456" s="91">
        <f t="shared" si="1491"/>
        <v>0</v>
      </c>
      <c r="E456" s="307"/>
      <c r="F456" s="307"/>
      <c r="G456" s="147"/>
      <c r="H456" s="307"/>
      <c r="I456" s="307"/>
      <c r="J456" s="151" t="e">
        <f>IF(K456=$K$662,1,IF(K456=#REF!,2,IF(K456=$K$661,4,IF(C456="No_existen",5,0))))</f>
        <v>#REF!</v>
      </c>
      <c r="K456" s="147"/>
      <c r="L456" s="147"/>
      <c r="M456" s="307"/>
      <c r="N456" s="307"/>
      <c r="O456" s="151">
        <f t="shared" si="1494"/>
        <v>0</v>
      </c>
      <c r="P456" s="147"/>
      <c r="Q456" s="279"/>
      <c r="R456" s="307"/>
      <c r="S456" s="307"/>
      <c r="T456" s="151">
        <f t="shared" si="1497"/>
        <v>0</v>
      </c>
      <c r="U456" s="147"/>
      <c r="V456" s="147"/>
      <c r="W456" s="307"/>
      <c r="X456" s="307"/>
      <c r="Y456" s="151">
        <f t="shared" si="1503"/>
        <v>0</v>
      </c>
      <c r="Z456" s="147"/>
      <c r="AA456" s="307"/>
      <c r="AB456" s="384"/>
      <c r="AC456" s="306"/>
      <c r="AD456" s="386"/>
      <c r="AE456" s="327"/>
      <c r="AF456" s="327"/>
      <c r="AG456" s="147"/>
      <c r="AH456" s="147"/>
      <c r="AI456" s="93"/>
      <c r="AJ456" s="94"/>
      <c r="AK456" s="95"/>
      <c r="AL456" s="95"/>
      <c r="AM456" s="95"/>
      <c r="AN456" s="95"/>
      <c r="AO456" s="95"/>
      <c r="AP456" s="95"/>
      <c r="AQ456" s="95"/>
    </row>
    <row r="457" spans="1:43" s="97" customFormat="1" hidden="1" x14ac:dyDescent="0.2">
      <c r="A457" s="325"/>
      <c r="B457" s="324"/>
      <c r="C457" s="92"/>
      <c r="D457" s="91">
        <f t="shared" si="1491"/>
        <v>0</v>
      </c>
      <c r="E457" s="307"/>
      <c r="F457" s="307"/>
      <c r="G457" s="147"/>
      <c r="H457" s="307"/>
      <c r="I457" s="307"/>
      <c r="J457" s="151" t="e">
        <f>IF(K457=$K$662,1,IF(K457=#REF!,2,IF(K457=$K$661,4,IF(C457="No_existen",5,0))))</f>
        <v>#REF!</v>
      </c>
      <c r="K457" s="147"/>
      <c r="L457" s="147"/>
      <c r="M457" s="307"/>
      <c r="N457" s="307"/>
      <c r="O457" s="151">
        <f t="shared" si="1494"/>
        <v>0</v>
      </c>
      <c r="P457" s="147"/>
      <c r="Q457" s="279"/>
      <c r="R457" s="307"/>
      <c r="S457" s="307"/>
      <c r="T457" s="151">
        <f t="shared" si="1497"/>
        <v>0</v>
      </c>
      <c r="U457" s="147"/>
      <c r="V457" s="147"/>
      <c r="W457" s="307"/>
      <c r="X457" s="307"/>
      <c r="Y457" s="151">
        <f t="shared" si="1503"/>
        <v>0</v>
      </c>
      <c r="Z457" s="147"/>
      <c r="AA457" s="307"/>
      <c r="AB457" s="384"/>
      <c r="AC457" s="306"/>
      <c r="AD457" s="386"/>
      <c r="AE457" s="327"/>
      <c r="AF457" s="327"/>
      <c r="AG457" s="147"/>
      <c r="AH457" s="147"/>
      <c r="AI457" s="93"/>
      <c r="AJ457" s="94"/>
      <c r="AK457" s="95"/>
      <c r="AL457" s="95"/>
      <c r="AM457" s="95"/>
      <c r="AN457" s="95"/>
      <c r="AO457" s="95"/>
      <c r="AP457" s="95"/>
      <c r="AQ457" s="95"/>
    </row>
    <row r="458" spans="1:43" s="97" customFormat="1" hidden="1" x14ac:dyDescent="0.2">
      <c r="A458" s="325">
        <v>150</v>
      </c>
      <c r="B458" s="321" t="e">
        <f>IF(#REF!="ALTO",5,IF(#REF!="MEDIO-ALTO",4,IF(#REF!="MEDIO",3,IF(#REF!="MEDIO-BAJO",2,IF(#REF!="BAJO",1,0)))))</f>
        <v>#REF!</v>
      </c>
      <c r="C458" s="92"/>
      <c r="D458" s="91">
        <f t="shared" si="1491"/>
        <v>0</v>
      </c>
      <c r="E458" s="307" t="e">
        <f t="shared" ref="E458:E518" si="1724">ROUND(AVERAGEIF(D458:D460,"&gt;0"),0)</f>
        <v>#DIV/0!</v>
      </c>
      <c r="F458" s="307" t="e">
        <f t="shared" ref="F458:F518" si="1725">E458*0.6</f>
        <v>#DIV/0!</v>
      </c>
      <c r="G458" s="147"/>
      <c r="H458" s="307" t="e">
        <f t="shared" ref="H458" si="1726">IF(C458="No_existen",5*$H$10,I458*$H$10)</f>
        <v>#DIV/0!</v>
      </c>
      <c r="I458" s="307" t="e">
        <f t="shared" si="1582"/>
        <v>#DIV/0!</v>
      </c>
      <c r="J458" s="151" t="e">
        <f>IF(K458=$K$662,1,IF(K458=#REF!,2,IF(K458=$K$661,4,IF(C458="No_existen",5,0))))</f>
        <v>#REF!</v>
      </c>
      <c r="K458" s="147"/>
      <c r="L458" s="147"/>
      <c r="M458" s="307" t="e">
        <f t="shared" ref="M458" si="1727">IF(C458="No_existen",5*$M$10,N458*$M$10)</f>
        <v>#DIV/0!</v>
      </c>
      <c r="N458" s="307" t="e">
        <f t="shared" ref="N458:N518" si="1728">ROUND(AVERAGEIF(O458:O460,"&gt;0"),0)</f>
        <v>#DIV/0!</v>
      </c>
      <c r="O458" s="151">
        <f t="shared" si="1494"/>
        <v>0</v>
      </c>
      <c r="P458" s="147"/>
      <c r="Q458" s="279"/>
      <c r="R458" s="307" t="e">
        <f t="shared" ref="R458" si="1729">IF(C458="No_existen",5*$R$10,S458*$R$10)</f>
        <v>#DIV/0!</v>
      </c>
      <c r="S458" s="307" t="e">
        <f t="shared" ref="S458" si="1730">ROUND(AVERAGEIF(T458:T460,"&gt;0"),0)</f>
        <v>#DIV/0!</v>
      </c>
      <c r="T458" s="151">
        <f t="shared" si="1497"/>
        <v>0</v>
      </c>
      <c r="U458" s="147"/>
      <c r="V458" s="147"/>
      <c r="W458" s="307" t="e">
        <f t="shared" ref="W458" si="1731">IF(C458="No_existen",5*$W$10,X458*$W$10)</f>
        <v>#DIV/0!</v>
      </c>
      <c r="X458" s="307" t="e">
        <f t="shared" ref="X458" si="1732">ROUND(AVERAGEIF(Y458:Y460,"&gt;0"),0)</f>
        <v>#DIV/0!</v>
      </c>
      <c r="Y458" s="151">
        <f t="shared" si="1503"/>
        <v>0</v>
      </c>
      <c r="Z458" s="147"/>
      <c r="AA458" s="307" t="e">
        <f t="shared" ref="AA458" si="1733">ROUND(AVERAGE(E458,I458,N458,S458,X458),0)</f>
        <v>#DIV/0!</v>
      </c>
      <c r="AB458" s="384" t="e">
        <f t="shared" ref="AB458" si="1734">IF(AA458&lt;1.5,"FUERTE",IF(AND(AA458&gt;=1.5,AA458&lt;2.5),"ACEPTABLE",IF(AA458&gt;=5,"INEXISTENTE","DÉBIL")))</f>
        <v>#DIV/0!</v>
      </c>
      <c r="AC458" s="306" t="e">
        <f>IF(#REF!=0,0,ROUND((#REF!*AA458),0))</f>
        <v>#REF!</v>
      </c>
      <c r="AD458" s="386" t="e">
        <f t="shared" ref="AD458" si="1735">IF(AC458&gt;=36,"GRAVE", IF(AC458&lt;=10, "LEVE", "MODERADO"))</f>
        <v>#REF!</v>
      </c>
      <c r="AE458" s="327"/>
      <c r="AF458" s="327"/>
      <c r="AG458" s="147"/>
      <c r="AH458" s="147"/>
      <c r="AI458" s="93"/>
      <c r="AJ458" s="94"/>
      <c r="AK458" s="95"/>
      <c r="AL458" s="95"/>
      <c r="AM458" s="95"/>
      <c r="AN458" s="95"/>
      <c r="AO458" s="95"/>
      <c r="AP458" s="95"/>
      <c r="AQ458" s="95"/>
    </row>
    <row r="459" spans="1:43" s="97" customFormat="1" hidden="1" x14ac:dyDescent="0.2">
      <c r="A459" s="325"/>
      <c r="B459" s="322"/>
      <c r="C459" s="92"/>
      <c r="D459" s="91">
        <f t="shared" ref="D459:D522" si="1736">IF(C459=$C$665,1,IF(C459=$C$661,5,IF(C459=$C$662,4,IF(C459=$C$663,3,IF(C459=$C$664,2,0)))))</f>
        <v>0</v>
      </c>
      <c r="E459" s="307"/>
      <c r="F459" s="307"/>
      <c r="G459" s="147"/>
      <c r="H459" s="307"/>
      <c r="I459" s="307"/>
      <c r="J459" s="151" t="e">
        <f>IF(K459=$K$662,1,IF(K459=#REF!,2,IF(K459=$K$661,4,IF(C459="No_existen",5,0))))</f>
        <v>#REF!</v>
      </c>
      <c r="K459" s="147"/>
      <c r="L459" s="147"/>
      <c r="M459" s="307"/>
      <c r="N459" s="307"/>
      <c r="O459" s="151">
        <f t="shared" ref="O459:O522" si="1737">IF(P459=$U$662,1,IF(P459=$U$661,4,IF(C459="No_existen",5,0)))</f>
        <v>0</v>
      </c>
      <c r="P459" s="147"/>
      <c r="Q459" s="279"/>
      <c r="R459" s="307"/>
      <c r="S459" s="307"/>
      <c r="T459" s="151">
        <f t="shared" ref="T459:T522" si="1738">IF(U459=$Z$661,1,IF(U459=$Z$662,4,IF(C459="No_existen",5,0)))</f>
        <v>0</v>
      </c>
      <c r="U459" s="147"/>
      <c r="V459" s="147"/>
      <c r="W459" s="307"/>
      <c r="X459" s="307"/>
      <c r="Y459" s="151">
        <f t="shared" si="1503"/>
        <v>0</v>
      </c>
      <c r="Z459" s="147"/>
      <c r="AA459" s="307"/>
      <c r="AB459" s="384"/>
      <c r="AC459" s="306"/>
      <c r="AD459" s="386"/>
      <c r="AE459" s="327"/>
      <c r="AF459" s="327"/>
      <c r="AG459" s="147"/>
      <c r="AH459" s="147"/>
      <c r="AI459" s="93"/>
      <c r="AJ459" s="94"/>
      <c r="AK459" s="95"/>
      <c r="AL459" s="95"/>
      <c r="AM459" s="95"/>
      <c r="AN459" s="95"/>
      <c r="AO459" s="95"/>
      <c r="AP459" s="95"/>
      <c r="AQ459" s="95"/>
    </row>
    <row r="460" spans="1:43" s="97" customFormat="1" hidden="1" x14ac:dyDescent="0.2">
      <c r="A460" s="325"/>
      <c r="B460" s="324"/>
      <c r="C460" s="92"/>
      <c r="D460" s="91">
        <f t="shared" si="1736"/>
        <v>0</v>
      </c>
      <c r="E460" s="307"/>
      <c r="F460" s="307"/>
      <c r="G460" s="147"/>
      <c r="H460" s="307"/>
      <c r="I460" s="307"/>
      <c r="J460" s="151" t="e">
        <f>IF(K460=$K$662,1,IF(K460=#REF!,2,IF(K460=$K$661,4,IF(C460="No_existen",5,0))))</f>
        <v>#REF!</v>
      </c>
      <c r="K460" s="147"/>
      <c r="L460" s="147"/>
      <c r="M460" s="307"/>
      <c r="N460" s="307"/>
      <c r="O460" s="151">
        <f t="shared" si="1737"/>
        <v>0</v>
      </c>
      <c r="P460" s="147"/>
      <c r="Q460" s="279"/>
      <c r="R460" s="307"/>
      <c r="S460" s="307"/>
      <c r="T460" s="151">
        <f t="shared" si="1738"/>
        <v>0</v>
      </c>
      <c r="U460" s="147"/>
      <c r="V460" s="147"/>
      <c r="W460" s="307"/>
      <c r="X460" s="307"/>
      <c r="Y460" s="151">
        <f t="shared" ref="Y460:Y523" si="1739">IF(Z460="Preventivo",1,IF(Z460="Detectivo",4, IF(C460="No_existen",5,0)))</f>
        <v>0</v>
      </c>
      <c r="Z460" s="147"/>
      <c r="AA460" s="307"/>
      <c r="AB460" s="384"/>
      <c r="AC460" s="306"/>
      <c r="AD460" s="386"/>
      <c r="AE460" s="327"/>
      <c r="AF460" s="327"/>
      <c r="AG460" s="147"/>
      <c r="AH460" s="147"/>
      <c r="AI460" s="93"/>
      <c r="AJ460" s="94"/>
      <c r="AK460" s="95"/>
      <c r="AL460" s="95"/>
      <c r="AM460" s="95"/>
      <c r="AN460" s="95"/>
      <c r="AO460" s="95"/>
      <c r="AP460" s="95"/>
      <c r="AQ460" s="95"/>
    </row>
    <row r="461" spans="1:43" s="97" customFormat="1" hidden="1" x14ac:dyDescent="0.2">
      <c r="A461" s="325">
        <v>151</v>
      </c>
      <c r="B461" s="321" t="e">
        <f>IF(#REF!="ALTO",5,IF(#REF!="MEDIO-ALTO",4,IF(#REF!="MEDIO",3,IF(#REF!="MEDIO-BAJO",2,IF(#REF!="BAJO",1,0)))))</f>
        <v>#REF!</v>
      </c>
      <c r="C461" s="92"/>
      <c r="D461" s="91">
        <f t="shared" si="1736"/>
        <v>0</v>
      </c>
      <c r="E461" s="307" t="e">
        <f t="shared" ref="E461:E521" si="1740">ROUND(AVERAGEIF(D461:D463,"&gt;0"),0)</f>
        <v>#DIV/0!</v>
      </c>
      <c r="F461" s="307" t="e">
        <f t="shared" ref="F461:F521" si="1741">E461*0.6</f>
        <v>#DIV/0!</v>
      </c>
      <c r="G461" s="147"/>
      <c r="H461" s="307" t="e">
        <f t="shared" ref="H461" si="1742">IF(C461="No_existen",5*$H$10,I461*$H$10)</f>
        <v>#DIV/0!</v>
      </c>
      <c r="I461" s="307" t="e">
        <f t="shared" si="1592"/>
        <v>#DIV/0!</v>
      </c>
      <c r="J461" s="151" t="e">
        <f>IF(K461=$K$662,1,IF(K461=#REF!,2,IF(K461=$K$661,4,IF(C461="No_existen",5,0))))</f>
        <v>#REF!</v>
      </c>
      <c r="K461" s="147"/>
      <c r="L461" s="147"/>
      <c r="M461" s="307" t="e">
        <f t="shared" ref="M461" si="1743">IF(C461="No_existen",5*$M$10,N461*$M$10)</f>
        <v>#DIV/0!</v>
      </c>
      <c r="N461" s="307" t="e">
        <f t="shared" ref="N461:N521" si="1744">ROUND(AVERAGEIF(O461:O463,"&gt;0"),0)</f>
        <v>#DIV/0!</v>
      </c>
      <c r="O461" s="151">
        <f t="shared" si="1737"/>
        <v>0</v>
      </c>
      <c r="P461" s="147"/>
      <c r="Q461" s="279"/>
      <c r="R461" s="307" t="e">
        <f t="shared" ref="R461" si="1745">IF(C461="No_existen",5*$R$10,S461*$R$10)</f>
        <v>#DIV/0!</v>
      </c>
      <c r="S461" s="307" t="e">
        <f t="shared" ref="S461" si="1746">ROUND(AVERAGEIF(T461:T463,"&gt;0"),0)</f>
        <v>#DIV/0!</v>
      </c>
      <c r="T461" s="151">
        <f t="shared" si="1738"/>
        <v>0</v>
      </c>
      <c r="U461" s="147"/>
      <c r="V461" s="147"/>
      <c r="W461" s="307" t="e">
        <f t="shared" ref="W461" si="1747">IF(C461="No_existen",5*$W$10,X461*$W$10)</f>
        <v>#DIV/0!</v>
      </c>
      <c r="X461" s="307" t="e">
        <f t="shared" ref="X461" si="1748">ROUND(AVERAGEIF(Y461:Y463,"&gt;0"),0)</f>
        <v>#DIV/0!</v>
      </c>
      <c r="Y461" s="151">
        <f t="shared" si="1739"/>
        <v>0</v>
      </c>
      <c r="Z461" s="147"/>
      <c r="AA461" s="307" t="e">
        <f t="shared" ref="AA461" si="1749">ROUND(AVERAGE(E461,I461,N461,S461,X461),0)</f>
        <v>#DIV/0!</v>
      </c>
      <c r="AB461" s="384" t="e">
        <f t="shared" ref="AB461" si="1750">IF(AA461&lt;1.5,"FUERTE",IF(AND(AA461&gt;=1.5,AA461&lt;2.5),"ACEPTABLE",IF(AA461&gt;=5,"INEXISTENTE","DÉBIL")))</f>
        <v>#DIV/0!</v>
      </c>
      <c r="AC461" s="306" t="e">
        <f>IF(#REF!=0,0,ROUND((#REF!*AA461),0))</f>
        <v>#REF!</v>
      </c>
      <c r="AD461" s="386" t="e">
        <f t="shared" ref="AD461" si="1751">IF(AC461&gt;=36,"GRAVE", IF(AC461&lt;=10, "LEVE", "MODERADO"))</f>
        <v>#REF!</v>
      </c>
      <c r="AE461" s="327"/>
      <c r="AF461" s="327"/>
      <c r="AG461" s="147"/>
      <c r="AH461" s="147"/>
      <c r="AI461" s="93"/>
      <c r="AJ461" s="94"/>
      <c r="AK461" s="95"/>
      <c r="AL461" s="95"/>
      <c r="AM461" s="95"/>
      <c r="AN461" s="95"/>
      <c r="AO461" s="95"/>
      <c r="AP461" s="95"/>
      <c r="AQ461" s="95"/>
    </row>
    <row r="462" spans="1:43" s="97" customFormat="1" hidden="1" x14ac:dyDescent="0.2">
      <c r="A462" s="325"/>
      <c r="B462" s="322"/>
      <c r="C462" s="92"/>
      <c r="D462" s="91">
        <f t="shared" si="1736"/>
        <v>0</v>
      </c>
      <c r="E462" s="307"/>
      <c r="F462" s="307"/>
      <c r="G462" s="147"/>
      <c r="H462" s="307"/>
      <c r="I462" s="307"/>
      <c r="J462" s="151" t="e">
        <f>IF(K462=$K$662,1,IF(K462=#REF!,2,IF(K462=$K$661,4,IF(C462="No_existen",5,0))))</f>
        <v>#REF!</v>
      </c>
      <c r="K462" s="147"/>
      <c r="L462" s="147"/>
      <c r="M462" s="307"/>
      <c r="N462" s="307"/>
      <c r="O462" s="151">
        <f t="shared" si="1737"/>
        <v>0</v>
      </c>
      <c r="P462" s="147"/>
      <c r="Q462" s="279"/>
      <c r="R462" s="307"/>
      <c r="S462" s="307"/>
      <c r="T462" s="151">
        <f t="shared" si="1738"/>
        <v>0</v>
      </c>
      <c r="U462" s="147"/>
      <c r="V462" s="147"/>
      <c r="W462" s="307"/>
      <c r="X462" s="307"/>
      <c r="Y462" s="151">
        <f t="shared" si="1739"/>
        <v>0</v>
      </c>
      <c r="Z462" s="147"/>
      <c r="AA462" s="307"/>
      <c r="AB462" s="384"/>
      <c r="AC462" s="306"/>
      <c r="AD462" s="386"/>
      <c r="AE462" s="327"/>
      <c r="AF462" s="327"/>
      <c r="AG462" s="147"/>
      <c r="AH462" s="147"/>
      <c r="AI462" s="93"/>
      <c r="AJ462" s="94"/>
      <c r="AK462" s="95"/>
      <c r="AL462" s="95"/>
      <c r="AM462" s="95"/>
      <c r="AN462" s="95"/>
      <c r="AO462" s="95"/>
      <c r="AP462" s="95"/>
      <c r="AQ462" s="95"/>
    </row>
    <row r="463" spans="1:43" s="97" customFormat="1" hidden="1" x14ac:dyDescent="0.2">
      <c r="A463" s="325"/>
      <c r="B463" s="324"/>
      <c r="C463" s="92"/>
      <c r="D463" s="91">
        <f t="shared" si="1736"/>
        <v>0</v>
      </c>
      <c r="E463" s="307"/>
      <c r="F463" s="307"/>
      <c r="G463" s="147"/>
      <c r="H463" s="307"/>
      <c r="I463" s="307"/>
      <c r="J463" s="151" t="e">
        <f>IF(K463=$K$662,1,IF(K463=#REF!,2,IF(K463=$K$661,4,IF(C463="No_existen",5,0))))</f>
        <v>#REF!</v>
      </c>
      <c r="K463" s="147"/>
      <c r="L463" s="147"/>
      <c r="M463" s="307"/>
      <c r="N463" s="307"/>
      <c r="O463" s="151">
        <f t="shared" si="1737"/>
        <v>0</v>
      </c>
      <c r="P463" s="147"/>
      <c r="Q463" s="279"/>
      <c r="R463" s="307"/>
      <c r="S463" s="307"/>
      <c r="T463" s="151">
        <f t="shared" si="1738"/>
        <v>0</v>
      </c>
      <c r="U463" s="147"/>
      <c r="V463" s="147"/>
      <c r="W463" s="307"/>
      <c r="X463" s="307"/>
      <c r="Y463" s="151">
        <f t="shared" si="1739"/>
        <v>0</v>
      </c>
      <c r="Z463" s="147"/>
      <c r="AA463" s="307"/>
      <c r="AB463" s="384"/>
      <c r="AC463" s="306"/>
      <c r="AD463" s="386"/>
      <c r="AE463" s="327"/>
      <c r="AF463" s="327"/>
      <c r="AG463" s="147"/>
      <c r="AH463" s="147"/>
      <c r="AI463" s="93"/>
      <c r="AJ463" s="94"/>
      <c r="AK463" s="95"/>
      <c r="AL463" s="95"/>
      <c r="AM463" s="95"/>
      <c r="AN463" s="95"/>
      <c r="AO463" s="95"/>
      <c r="AP463" s="95"/>
      <c r="AQ463" s="95"/>
    </row>
    <row r="464" spans="1:43" s="97" customFormat="1" hidden="1" x14ac:dyDescent="0.2">
      <c r="A464" s="325">
        <v>152</v>
      </c>
      <c r="B464" s="321" t="e">
        <f>IF(#REF!="ALTO",5,IF(#REF!="MEDIO-ALTO",4,IF(#REF!="MEDIO",3,IF(#REF!="MEDIO-BAJO",2,IF(#REF!="BAJO",1,0)))))</f>
        <v>#REF!</v>
      </c>
      <c r="C464" s="92"/>
      <c r="D464" s="91">
        <f t="shared" si="1736"/>
        <v>0</v>
      </c>
      <c r="E464" s="307" t="e">
        <f t="shared" ref="E464:E524" si="1752">ROUND(AVERAGEIF(D464:D466,"&gt;0"),0)</f>
        <v>#DIV/0!</v>
      </c>
      <c r="F464" s="307" t="e">
        <f t="shared" ref="F464:F524" si="1753">E464*0.6</f>
        <v>#DIV/0!</v>
      </c>
      <c r="G464" s="147"/>
      <c r="H464" s="307" t="e">
        <f t="shared" ref="H464" si="1754">IF(C464="No_existen",5*$H$10,I464*$H$10)</f>
        <v>#DIV/0!</v>
      </c>
      <c r="I464" s="307" t="e">
        <f t="shared" si="1602"/>
        <v>#DIV/0!</v>
      </c>
      <c r="J464" s="151" t="e">
        <f>IF(K464=$K$662,1,IF(K464=#REF!,2,IF(K464=$K$661,4,IF(C464="No_existen",5,0))))</f>
        <v>#REF!</v>
      </c>
      <c r="K464" s="147"/>
      <c r="L464" s="147"/>
      <c r="M464" s="307" t="e">
        <f t="shared" ref="M464" si="1755">IF(C464="No_existen",5*$M$10,N464*$M$10)</f>
        <v>#DIV/0!</v>
      </c>
      <c r="N464" s="307" t="e">
        <f t="shared" ref="N464:N524" si="1756">ROUND(AVERAGEIF(O464:O466,"&gt;0"),0)</f>
        <v>#DIV/0!</v>
      </c>
      <c r="O464" s="151">
        <f t="shared" si="1737"/>
        <v>0</v>
      </c>
      <c r="P464" s="147"/>
      <c r="Q464" s="279"/>
      <c r="R464" s="307" t="e">
        <f t="shared" ref="R464" si="1757">IF(C464="No_existen",5*$R$10,S464*$R$10)</f>
        <v>#DIV/0!</v>
      </c>
      <c r="S464" s="307" t="e">
        <f t="shared" ref="S464" si="1758">ROUND(AVERAGEIF(T464:T466,"&gt;0"),0)</f>
        <v>#DIV/0!</v>
      </c>
      <c r="T464" s="151">
        <f t="shared" si="1738"/>
        <v>0</v>
      </c>
      <c r="U464" s="147"/>
      <c r="V464" s="147"/>
      <c r="W464" s="307" t="e">
        <f t="shared" ref="W464" si="1759">IF(C464="No_existen",5*$W$10,X464*$W$10)</f>
        <v>#DIV/0!</v>
      </c>
      <c r="X464" s="307" t="e">
        <f t="shared" ref="X464" si="1760">ROUND(AVERAGEIF(Y464:Y466,"&gt;0"),0)</f>
        <v>#DIV/0!</v>
      </c>
      <c r="Y464" s="151">
        <f t="shared" si="1739"/>
        <v>0</v>
      </c>
      <c r="Z464" s="147"/>
      <c r="AA464" s="307" t="e">
        <f t="shared" ref="AA464" si="1761">ROUND(AVERAGE(E464,I464,N464,S464,X464),0)</f>
        <v>#DIV/0!</v>
      </c>
      <c r="AB464" s="384" t="e">
        <f t="shared" ref="AB464" si="1762">IF(AA464&lt;1.5,"FUERTE",IF(AND(AA464&gt;=1.5,AA464&lt;2.5),"ACEPTABLE",IF(AA464&gt;=5,"INEXISTENTE","DÉBIL")))</f>
        <v>#DIV/0!</v>
      </c>
      <c r="AC464" s="306" t="e">
        <f>IF(#REF!=0,0,ROUND((#REF!*AA464),0))</f>
        <v>#REF!</v>
      </c>
      <c r="AD464" s="386" t="e">
        <f t="shared" ref="AD464" si="1763">IF(AC464&gt;=36,"GRAVE", IF(AC464&lt;=10, "LEVE", "MODERADO"))</f>
        <v>#REF!</v>
      </c>
      <c r="AE464" s="327"/>
      <c r="AF464" s="327"/>
      <c r="AG464" s="147"/>
      <c r="AH464" s="147"/>
      <c r="AI464" s="93"/>
      <c r="AJ464" s="94"/>
      <c r="AK464" s="95"/>
      <c r="AL464" s="95"/>
      <c r="AM464" s="95"/>
      <c r="AN464" s="95"/>
      <c r="AO464" s="95"/>
      <c r="AP464" s="95"/>
      <c r="AQ464" s="95"/>
    </row>
    <row r="465" spans="1:43" s="97" customFormat="1" hidden="1" x14ac:dyDescent="0.2">
      <c r="A465" s="325"/>
      <c r="B465" s="322"/>
      <c r="C465" s="92"/>
      <c r="D465" s="91">
        <f t="shared" si="1736"/>
        <v>0</v>
      </c>
      <c r="E465" s="307"/>
      <c r="F465" s="307"/>
      <c r="G465" s="147"/>
      <c r="H465" s="307"/>
      <c r="I465" s="307"/>
      <c r="J465" s="151" t="e">
        <f>IF(K465=$K$662,1,IF(K465=#REF!,2,IF(K465=$K$661,4,IF(C465="No_existen",5,0))))</f>
        <v>#REF!</v>
      </c>
      <c r="K465" s="147"/>
      <c r="L465" s="147"/>
      <c r="M465" s="307"/>
      <c r="N465" s="307"/>
      <c r="O465" s="151">
        <f t="shared" si="1737"/>
        <v>0</v>
      </c>
      <c r="P465" s="147"/>
      <c r="Q465" s="279"/>
      <c r="R465" s="307"/>
      <c r="S465" s="307"/>
      <c r="T465" s="151">
        <f t="shared" si="1738"/>
        <v>0</v>
      </c>
      <c r="U465" s="147"/>
      <c r="V465" s="147"/>
      <c r="W465" s="307"/>
      <c r="X465" s="307"/>
      <c r="Y465" s="151">
        <f t="shared" si="1739"/>
        <v>0</v>
      </c>
      <c r="Z465" s="147"/>
      <c r="AA465" s="307"/>
      <c r="AB465" s="384"/>
      <c r="AC465" s="306"/>
      <c r="AD465" s="386"/>
      <c r="AE465" s="327"/>
      <c r="AF465" s="327"/>
      <c r="AG465" s="147"/>
      <c r="AH465" s="147"/>
      <c r="AI465" s="93"/>
      <c r="AJ465" s="94"/>
      <c r="AK465" s="95"/>
      <c r="AL465" s="95"/>
      <c r="AM465" s="95"/>
      <c r="AN465" s="95"/>
      <c r="AO465" s="95"/>
      <c r="AP465" s="95"/>
      <c r="AQ465" s="95"/>
    </row>
    <row r="466" spans="1:43" s="97" customFormat="1" hidden="1" x14ac:dyDescent="0.2">
      <c r="A466" s="325"/>
      <c r="B466" s="324"/>
      <c r="C466" s="92"/>
      <c r="D466" s="91">
        <f t="shared" si="1736"/>
        <v>0</v>
      </c>
      <c r="E466" s="307"/>
      <c r="F466" s="307"/>
      <c r="G466" s="147"/>
      <c r="H466" s="307"/>
      <c r="I466" s="307"/>
      <c r="J466" s="151" t="e">
        <f>IF(K466=$K$662,1,IF(K466=#REF!,2,IF(K466=$K$661,4,IF(C466="No_existen",5,0))))</f>
        <v>#REF!</v>
      </c>
      <c r="K466" s="147"/>
      <c r="L466" s="147"/>
      <c r="M466" s="307"/>
      <c r="N466" s="307"/>
      <c r="O466" s="151">
        <f t="shared" si="1737"/>
        <v>0</v>
      </c>
      <c r="P466" s="147"/>
      <c r="Q466" s="279"/>
      <c r="R466" s="307"/>
      <c r="S466" s="307"/>
      <c r="T466" s="151">
        <f t="shared" si="1738"/>
        <v>0</v>
      </c>
      <c r="U466" s="147"/>
      <c r="V466" s="147"/>
      <c r="W466" s="307"/>
      <c r="X466" s="307"/>
      <c r="Y466" s="151">
        <f t="shared" si="1739"/>
        <v>0</v>
      </c>
      <c r="Z466" s="147"/>
      <c r="AA466" s="307"/>
      <c r="AB466" s="384"/>
      <c r="AC466" s="306"/>
      <c r="AD466" s="386"/>
      <c r="AE466" s="327"/>
      <c r="AF466" s="327"/>
      <c r="AG466" s="147"/>
      <c r="AH466" s="147"/>
      <c r="AI466" s="93"/>
      <c r="AJ466" s="94"/>
      <c r="AK466" s="95"/>
      <c r="AL466" s="95"/>
      <c r="AM466" s="95"/>
      <c r="AN466" s="95"/>
      <c r="AO466" s="95"/>
      <c r="AP466" s="95"/>
      <c r="AQ466" s="95"/>
    </row>
    <row r="467" spans="1:43" s="97" customFormat="1" hidden="1" x14ac:dyDescent="0.2">
      <c r="A467" s="325">
        <v>153</v>
      </c>
      <c r="B467" s="321" t="e">
        <f>IF(#REF!="ALTO",5,IF(#REF!="MEDIO-ALTO",4,IF(#REF!="MEDIO",3,IF(#REF!="MEDIO-BAJO",2,IF(#REF!="BAJO",1,0)))))</f>
        <v>#REF!</v>
      </c>
      <c r="C467" s="92"/>
      <c r="D467" s="91">
        <f t="shared" si="1736"/>
        <v>0</v>
      </c>
      <c r="E467" s="307" t="e">
        <f t="shared" ref="E467:E527" si="1764">ROUND(AVERAGEIF(D467:D469,"&gt;0"),0)</f>
        <v>#DIV/0!</v>
      </c>
      <c r="F467" s="307" t="e">
        <f t="shared" ref="F467:F527" si="1765">E467*0.6</f>
        <v>#DIV/0!</v>
      </c>
      <c r="G467" s="147"/>
      <c r="H467" s="307" t="e">
        <f t="shared" ref="H467" si="1766">IF(C467="No_existen",5*$H$10,I467*$H$10)</f>
        <v>#DIV/0!</v>
      </c>
      <c r="I467" s="307" t="e">
        <f t="shared" si="1614"/>
        <v>#DIV/0!</v>
      </c>
      <c r="J467" s="151" t="e">
        <f>IF(K467=$K$662,1,IF(K467=#REF!,2,IF(K467=$K$661,4,IF(C467="No_existen",5,0))))</f>
        <v>#REF!</v>
      </c>
      <c r="K467" s="147"/>
      <c r="L467" s="147"/>
      <c r="M467" s="307" t="e">
        <f t="shared" ref="M467" si="1767">IF(C467="No_existen",5*$M$10,N467*$M$10)</f>
        <v>#DIV/0!</v>
      </c>
      <c r="N467" s="307" t="e">
        <f t="shared" ref="N467:N527" si="1768">ROUND(AVERAGEIF(O467:O469,"&gt;0"),0)</f>
        <v>#DIV/0!</v>
      </c>
      <c r="O467" s="151">
        <f t="shared" si="1737"/>
        <v>0</v>
      </c>
      <c r="P467" s="147"/>
      <c r="Q467" s="279"/>
      <c r="R467" s="307" t="e">
        <f t="shared" ref="R467" si="1769">IF(C467="No_existen",5*$R$10,S467*$R$10)</f>
        <v>#DIV/0!</v>
      </c>
      <c r="S467" s="307" t="e">
        <f t="shared" ref="S467" si="1770">ROUND(AVERAGEIF(T467:T469,"&gt;0"),0)</f>
        <v>#DIV/0!</v>
      </c>
      <c r="T467" s="151">
        <f t="shared" si="1738"/>
        <v>0</v>
      </c>
      <c r="U467" s="147"/>
      <c r="V467" s="147"/>
      <c r="W467" s="307" t="e">
        <f t="shared" ref="W467" si="1771">IF(C467="No_existen",5*$W$10,X467*$W$10)</f>
        <v>#DIV/0!</v>
      </c>
      <c r="X467" s="307" t="e">
        <f t="shared" ref="X467" si="1772">ROUND(AVERAGEIF(Y467:Y469,"&gt;0"),0)</f>
        <v>#DIV/0!</v>
      </c>
      <c r="Y467" s="151">
        <f t="shared" si="1739"/>
        <v>0</v>
      </c>
      <c r="Z467" s="147"/>
      <c r="AA467" s="307" t="e">
        <f t="shared" ref="AA467" si="1773">ROUND(AVERAGE(E467,I467,N467,S467,X467),0)</f>
        <v>#DIV/0!</v>
      </c>
      <c r="AB467" s="384" t="e">
        <f t="shared" ref="AB467" si="1774">IF(AA467&lt;1.5,"FUERTE",IF(AND(AA467&gt;=1.5,AA467&lt;2.5),"ACEPTABLE",IF(AA467&gt;=5,"INEXISTENTE","DÉBIL")))</f>
        <v>#DIV/0!</v>
      </c>
      <c r="AC467" s="306" t="e">
        <f>IF(#REF!=0,0,ROUND((#REF!*AA467),0))</f>
        <v>#REF!</v>
      </c>
      <c r="AD467" s="386" t="e">
        <f t="shared" ref="AD467" si="1775">IF(AC467&gt;=36,"GRAVE", IF(AC467&lt;=10, "LEVE", "MODERADO"))</f>
        <v>#REF!</v>
      </c>
      <c r="AE467" s="327"/>
      <c r="AF467" s="327"/>
      <c r="AG467" s="147"/>
      <c r="AH467" s="147"/>
      <c r="AI467" s="93"/>
      <c r="AJ467" s="94"/>
      <c r="AK467" s="95"/>
      <c r="AL467" s="95"/>
      <c r="AM467" s="95"/>
      <c r="AN467" s="95"/>
      <c r="AO467" s="95"/>
      <c r="AP467" s="95"/>
      <c r="AQ467" s="95"/>
    </row>
    <row r="468" spans="1:43" s="97" customFormat="1" hidden="1" x14ac:dyDescent="0.2">
      <c r="A468" s="325"/>
      <c r="B468" s="322"/>
      <c r="C468" s="92"/>
      <c r="D468" s="91">
        <f t="shared" si="1736"/>
        <v>0</v>
      </c>
      <c r="E468" s="307"/>
      <c r="F468" s="307"/>
      <c r="G468" s="147"/>
      <c r="H468" s="307"/>
      <c r="I468" s="307"/>
      <c r="J468" s="151" t="e">
        <f>IF(K468=$K$662,1,IF(K468=#REF!,2,IF(K468=$K$661,4,IF(C468="No_existen",5,0))))</f>
        <v>#REF!</v>
      </c>
      <c r="K468" s="147"/>
      <c r="L468" s="147"/>
      <c r="M468" s="307"/>
      <c r="N468" s="307"/>
      <c r="O468" s="151">
        <f t="shared" si="1737"/>
        <v>0</v>
      </c>
      <c r="P468" s="147"/>
      <c r="Q468" s="279"/>
      <c r="R468" s="307"/>
      <c r="S468" s="307"/>
      <c r="T468" s="151">
        <f t="shared" si="1738"/>
        <v>0</v>
      </c>
      <c r="U468" s="147"/>
      <c r="V468" s="147"/>
      <c r="W468" s="307"/>
      <c r="X468" s="307"/>
      <c r="Y468" s="151">
        <f t="shared" si="1739"/>
        <v>0</v>
      </c>
      <c r="Z468" s="147"/>
      <c r="AA468" s="307"/>
      <c r="AB468" s="384"/>
      <c r="AC468" s="306"/>
      <c r="AD468" s="386"/>
      <c r="AE468" s="327"/>
      <c r="AF468" s="327"/>
      <c r="AG468" s="147"/>
      <c r="AH468" s="147"/>
      <c r="AI468" s="93"/>
      <c r="AJ468" s="94"/>
      <c r="AK468" s="95"/>
      <c r="AL468" s="95"/>
      <c r="AM468" s="95"/>
      <c r="AN468" s="95"/>
      <c r="AO468" s="95"/>
      <c r="AP468" s="95"/>
      <c r="AQ468" s="95"/>
    </row>
    <row r="469" spans="1:43" s="97" customFormat="1" hidden="1" x14ac:dyDescent="0.2">
      <c r="A469" s="325"/>
      <c r="B469" s="324"/>
      <c r="C469" s="92"/>
      <c r="D469" s="91">
        <f t="shared" si="1736"/>
        <v>0</v>
      </c>
      <c r="E469" s="307"/>
      <c r="F469" s="307"/>
      <c r="G469" s="147"/>
      <c r="H469" s="307"/>
      <c r="I469" s="307"/>
      <c r="J469" s="151" t="e">
        <f>IF(K469=$K$662,1,IF(K469=#REF!,2,IF(K469=$K$661,4,IF(C469="No_existen",5,0))))</f>
        <v>#REF!</v>
      </c>
      <c r="K469" s="147"/>
      <c r="L469" s="147"/>
      <c r="M469" s="307"/>
      <c r="N469" s="307"/>
      <c r="O469" s="151">
        <f t="shared" si="1737"/>
        <v>0</v>
      </c>
      <c r="P469" s="147"/>
      <c r="Q469" s="279"/>
      <c r="R469" s="307"/>
      <c r="S469" s="307"/>
      <c r="T469" s="151">
        <f t="shared" si="1738"/>
        <v>0</v>
      </c>
      <c r="U469" s="147"/>
      <c r="V469" s="147"/>
      <c r="W469" s="307"/>
      <c r="X469" s="307"/>
      <c r="Y469" s="151">
        <f t="shared" si="1739"/>
        <v>0</v>
      </c>
      <c r="Z469" s="147"/>
      <c r="AA469" s="307"/>
      <c r="AB469" s="384"/>
      <c r="AC469" s="306"/>
      <c r="AD469" s="386"/>
      <c r="AE469" s="327"/>
      <c r="AF469" s="327"/>
      <c r="AG469" s="147"/>
      <c r="AH469" s="147"/>
      <c r="AI469" s="93"/>
      <c r="AJ469" s="94"/>
      <c r="AK469" s="95"/>
      <c r="AL469" s="95"/>
      <c r="AM469" s="95"/>
      <c r="AN469" s="95"/>
      <c r="AO469" s="95"/>
      <c r="AP469" s="95"/>
      <c r="AQ469" s="95"/>
    </row>
    <row r="470" spans="1:43" s="97" customFormat="1" hidden="1" x14ac:dyDescent="0.2">
      <c r="A470" s="325">
        <v>154</v>
      </c>
      <c r="B470" s="321" t="e">
        <f>IF(#REF!="ALTO",5,IF(#REF!="MEDIO-ALTO",4,IF(#REF!="MEDIO",3,IF(#REF!="MEDIO-BAJO",2,IF(#REF!="BAJO",1,0)))))</f>
        <v>#REF!</v>
      </c>
      <c r="C470" s="92"/>
      <c r="D470" s="91">
        <f t="shared" si="1736"/>
        <v>0</v>
      </c>
      <c r="E470" s="307" t="e">
        <f t="shared" ref="E470:E530" si="1776">ROUND(AVERAGEIF(D470:D472,"&gt;0"),0)</f>
        <v>#DIV/0!</v>
      </c>
      <c r="F470" s="307" t="e">
        <f t="shared" ref="F470:F530" si="1777">E470*0.6</f>
        <v>#DIV/0!</v>
      </c>
      <c r="G470" s="147"/>
      <c r="H470" s="307" t="e">
        <f t="shared" ref="H470" si="1778">IF(C470="No_existen",5*$H$10,I470*$H$10)</f>
        <v>#DIV/0!</v>
      </c>
      <c r="I470" s="307" t="e">
        <f t="shared" si="1627"/>
        <v>#DIV/0!</v>
      </c>
      <c r="J470" s="151" t="e">
        <f>IF(K470=$K$662,1,IF(K470=#REF!,2,IF(K470=$K$661,4,IF(C470="No_existen",5,0))))</f>
        <v>#REF!</v>
      </c>
      <c r="K470" s="147"/>
      <c r="L470" s="147"/>
      <c r="M470" s="307" t="e">
        <f t="shared" ref="M470" si="1779">IF(C470="No_existen",5*$M$10,N470*$M$10)</f>
        <v>#DIV/0!</v>
      </c>
      <c r="N470" s="307" t="e">
        <f t="shared" ref="N470:N530" si="1780">ROUND(AVERAGEIF(O470:O472,"&gt;0"),0)</f>
        <v>#DIV/0!</v>
      </c>
      <c r="O470" s="151">
        <f t="shared" si="1737"/>
        <v>0</v>
      </c>
      <c r="P470" s="147"/>
      <c r="Q470" s="279"/>
      <c r="R470" s="307" t="e">
        <f t="shared" ref="R470" si="1781">IF(C470="No_existen",5*$R$10,S470*$R$10)</f>
        <v>#DIV/0!</v>
      </c>
      <c r="S470" s="307" t="e">
        <f t="shared" ref="S470" si="1782">ROUND(AVERAGEIF(T470:T472,"&gt;0"),0)</f>
        <v>#DIV/0!</v>
      </c>
      <c r="T470" s="151">
        <f t="shared" si="1738"/>
        <v>0</v>
      </c>
      <c r="U470" s="147"/>
      <c r="V470" s="147"/>
      <c r="W470" s="307" t="e">
        <f t="shared" ref="W470" si="1783">IF(C470="No_existen",5*$W$10,X470*$W$10)</f>
        <v>#DIV/0!</v>
      </c>
      <c r="X470" s="307" t="e">
        <f t="shared" ref="X470" si="1784">ROUND(AVERAGEIF(Y470:Y472,"&gt;0"),0)</f>
        <v>#DIV/0!</v>
      </c>
      <c r="Y470" s="151">
        <f t="shared" si="1739"/>
        <v>0</v>
      </c>
      <c r="Z470" s="147"/>
      <c r="AA470" s="307" t="e">
        <f t="shared" ref="AA470" si="1785">ROUND(AVERAGE(E470,I470,N470,S470,X470),0)</f>
        <v>#DIV/0!</v>
      </c>
      <c r="AB470" s="384" t="e">
        <f t="shared" ref="AB470" si="1786">IF(AA470&lt;1.5,"FUERTE",IF(AND(AA470&gt;=1.5,AA470&lt;2.5),"ACEPTABLE",IF(AA470&gt;=5,"INEXISTENTE","DÉBIL")))</f>
        <v>#DIV/0!</v>
      </c>
      <c r="AC470" s="306" t="e">
        <f>IF(#REF!=0,0,ROUND((#REF!*AA470),0))</f>
        <v>#REF!</v>
      </c>
      <c r="AD470" s="386" t="e">
        <f t="shared" ref="AD470" si="1787">IF(AC470&gt;=36,"GRAVE", IF(AC470&lt;=10, "LEVE", "MODERADO"))</f>
        <v>#REF!</v>
      </c>
      <c r="AE470" s="327"/>
      <c r="AF470" s="327"/>
      <c r="AG470" s="147"/>
      <c r="AH470" s="147"/>
      <c r="AI470" s="93"/>
      <c r="AJ470" s="94"/>
      <c r="AK470" s="95"/>
      <c r="AL470" s="95"/>
      <c r="AM470" s="95"/>
      <c r="AN470" s="95"/>
      <c r="AO470" s="95"/>
      <c r="AP470" s="95"/>
      <c r="AQ470" s="95"/>
    </row>
    <row r="471" spans="1:43" s="97" customFormat="1" hidden="1" x14ac:dyDescent="0.2">
      <c r="A471" s="325"/>
      <c r="B471" s="322"/>
      <c r="C471" s="92"/>
      <c r="D471" s="91">
        <f t="shared" si="1736"/>
        <v>0</v>
      </c>
      <c r="E471" s="307"/>
      <c r="F471" s="307"/>
      <c r="G471" s="147"/>
      <c r="H471" s="307"/>
      <c r="I471" s="307"/>
      <c r="J471" s="151" t="e">
        <f>IF(K471=$K$662,1,IF(K471=#REF!,2,IF(K471=$K$661,4,IF(C471="No_existen",5,0))))</f>
        <v>#REF!</v>
      </c>
      <c r="K471" s="147"/>
      <c r="L471" s="147"/>
      <c r="M471" s="307"/>
      <c r="N471" s="307"/>
      <c r="O471" s="151">
        <f t="shared" si="1737"/>
        <v>0</v>
      </c>
      <c r="P471" s="147"/>
      <c r="Q471" s="279"/>
      <c r="R471" s="307"/>
      <c r="S471" s="307"/>
      <c r="T471" s="151">
        <f t="shared" si="1738"/>
        <v>0</v>
      </c>
      <c r="U471" s="147"/>
      <c r="V471" s="147"/>
      <c r="W471" s="307"/>
      <c r="X471" s="307"/>
      <c r="Y471" s="151">
        <f t="shared" si="1739"/>
        <v>0</v>
      </c>
      <c r="Z471" s="147"/>
      <c r="AA471" s="307"/>
      <c r="AB471" s="384"/>
      <c r="AC471" s="306"/>
      <c r="AD471" s="386"/>
      <c r="AE471" s="327"/>
      <c r="AF471" s="327"/>
      <c r="AG471" s="147"/>
      <c r="AH471" s="147"/>
      <c r="AI471" s="93"/>
      <c r="AJ471" s="94"/>
      <c r="AK471" s="95"/>
      <c r="AL471" s="95"/>
      <c r="AM471" s="95"/>
      <c r="AN471" s="95"/>
      <c r="AO471" s="95"/>
      <c r="AP471" s="95"/>
      <c r="AQ471" s="95"/>
    </row>
    <row r="472" spans="1:43" s="97" customFormat="1" hidden="1" x14ac:dyDescent="0.2">
      <c r="A472" s="325"/>
      <c r="B472" s="324"/>
      <c r="C472" s="92"/>
      <c r="D472" s="91">
        <f t="shared" si="1736"/>
        <v>0</v>
      </c>
      <c r="E472" s="307"/>
      <c r="F472" s="307"/>
      <c r="G472" s="147"/>
      <c r="H472" s="307"/>
      <c r="I472" s="307"/>
      <c r="J472" s="151" t="e">
        <f>IF(K472=$K$662,1,IF(K472=#REF!,2,IF(K472=$K$661,4,IF(C472="No_existen",5,0))))</f>
        <v>#REF!</v>
      </c>
      <c r="K472" s="147"/>
      <c r="L472" s="147"/>
      <c r="M472" s="307"/>
      <c r="N472" s="307"/>
      <c r="O472" s="151">
        <f t="shared" si="1737"/>
        <v>0</v>
      </c>
      <c r="P472" s="147"/>
      <c r="Q472" s="279"/>
      <c r="R472" s="307"/>
      <c r="S472" s="307"/>
      <c r="T472" s="151">
        <f t="shared" si="1738"/>
        <v>0</v>
      </c>
      <c r="U472" s="147"/>
      <c r="V472" s="147"/>
      <c r="W472" s="307"/>
      <c r="X472" s="307"/>
      <c r="Y472" s="151">
        <f t="shared" si="1739"/>
        <v>0</v>
      </c>
      <c r="Z472" s="147"/>
      <c r="AA472" s="307"/>
      <c r="AB472" s="384"/>
      <c r="AC472" s="306"/>
      <c r="AD472" s="386"/>
      <c r="AE472" s="327"/>
      <c r="AF472" s="327"/>
      <c r="AG472" s="147"/>
      <c r="AH472" s="147"/>
      <c r="AI472" s="93"/>
      <c r="AJ472" s="94"/>
      <c r="AK472" s="95"/>
      <c r="AL472" s="95"/>
      <c r="AM472" s="95"/>
      <c r="AN472" s="95"/>
      <c r="AO472" s="95"/>
      <c r="AP472" s="95"/>
      <c r="AQ472" s="95"/>
    </row>
    <row r="473" spans="1:43" s="97" customFormat="1" hidden="1" x14ac:dyDescent="0.2">
      <c r="A473" s="325">
        <v>155</v>
      </c>
      <c r="B473" s="321" t="e">
        <f>IF(#REF!="ALTO",5,IF(#REF!="MEDIO-ALTO",4,IF(#REF!="MEDIO",3,IF(#REF!="MEDIO-BAJO",2,IF(#REF!="BAJO",1,0)))))</f>
        <v>#REF!</v>
      </c>
      <c r="C473" s="92"/>
      <c r="D473" s="91">
        <f t="shared" si="1736"/>
        <v>0</v>
      </c>
      <c r="E473" s="307" t="e">
        <f t="shared" ref="E473:E533" si="1788">ROUND(AVERAGEIF(D473:D475,"&gt;0"),0)</f>
        <v>#DIV/0!</v>
      </c>
      <c r="F473" s="307" t="e">
        <f t="shared" ref="F473:F533" si="1789">E473*0.6</f>
        <v>#DIV/0!</v>
      </c>
      <c r="G473" s="147"/>
      <c r="H473" s="307" t="e">
        <f t="shared" ref="H473" si="1790">IF(C473="No_existen",5*$H$10,I473*$H$10)</f>
        <v>#DIV/0!</v>
      </c>
      <c r="I473" s="307" t="e">
        <f t="shared" si="1640"/>
        <v>#DIV/0!</v>
      </c>
      <c r="J473" s="151" t="e">
        <f>IF(K473=$K$662,1,IF(K473=#REF!,2,IF(K473=$K$661,4,IF(C473="No_existen",5,0))))</f>
        <v>#REF!</v>
      </c>
      <c r="K473" s="147"/>
      <c r="L473" s="147"/>
      <c r="M473" s="307" t="e">
        <f t="shared" ref="M473" si="1791">IF(C473="No_existen",5*$M$10,N473*$M$10)</f>
        <v>#DIV/0!</v>
      </c>
      <c r="N473" s="307" t="e">
        <f t="shared" ref="N473:N533" si="1792">ROUND(AVERAGEIF(O473:O475,"&gt;0"),0)</f>
        <v>#DIV/0!</v>
      </c>
      <c r="O473" s="151">
        <f t="shared" si="1737"/>
        <v>0</v>
      </c>
      <c r="P473" s="147"/>
      <c r="Q473" s="279"/>
      <c r="R473" s="307" t="e">
        <f t="shared" ref="R473" si="1793">IF(C473="No_existen",5*$R$10,S473*$R$10)</f>
        <v>#DIV/0!</v>
      </c>
      <c r="S473" s="307" t="e">
        <f t="shared" ref="S473" si="1794">ROUND(AVERAGEIF(T473:T475,"&gt;0"),0)</f>
        <v>#DIV/0!</v>
      </c>
      <c r="T473" s="151">
        <f t="shared" si="1738"/>
        <v>0</v>
      </c>
      <c r="U473" s="147"/>
      <c r="V473" s="147"/>
      <c r="W473" s="307" t="e">
        <f t="shared" ref="W473" si="1795">IF(C473="No_existen",5*$W$10,X473*$W$10)</f>
        <v>#DIV/0!</v>
      </c>
      <c r="X473" s="307" t="e">
        <f t="shared" ref="X473" si="1796">ROUND(AVERAGEIF(Y473:Y475,"&gt;0"),0)</f>
        <v>#DIV/0!</v>
      </c>
      <c r="Y473" s="151">
        <f t="shared" si="1739"/>
        <v>0</v>
      </c>
      <c r="Z473" s="147"/>
      <c r="AA473" s="307" t="e">
        <f t="shared" ref="AA473" si="1797">ROUND(AVERAGE(E473,I473,N473,S473,X473),0)</f>
        <v>#DIV/0!</v>
      </c>
      <c r="AB473" s="384" t="e">
        <f t="shared" ref="AB473" si="1798">IF(AA473&lt;1.5,"FUERTE",IF(AND(AA473&gt;=1.5,AA473&lt;2.5),"ACEPTABLE",IF(AA473&gt;=5,"INEXISTENTE","DÉBIL")))</f>
        <v>#DIV/0!</v>
      </c>
      <c r="AC473" s="306" t="e">
        <f>IF(#REF!=0,0,ROUND((#REF!*AA473),0))</f>
        <v>#REF!</v>
      </c>
      <c r="AD473" s="386" t="e">
        <f t="shared" ref="AD473" si="1799">IF(AC473&gt;=36,"GRAVE", IF(AC473&lt;=10, "LEVE", "MODERADO"))</f>
        <v>#REF!</v>
      </c>
      <c r="AE473" s="327"/>
      <c r="AF473" s="327"/>
      <c r="AG473" s="147"/>
      <c r="AH473" s="147"/>
      <c r="AI473" s="93"/>
      <c r="AJ473" s="94"/>
      <c r="AK473" s="95"/>
      <c r="AL473" s="95"/>
      <c r="AM473" s="95"/>
      <c r="AN473" s="95"/>
      <c r="AO473" s="95"/>
      <c r="AP473" s="95"/>
      <c r="AQ473" s="95"/>
    </row>
    <row r="474" spans="1:43" s="97" customFormat="1" hidden="1" x14ac:dyDescent="0.2">
      <c r="A474" s="325"/>
      <c r="B474" s="322"/>
      <c r="C474" s="92"/>
      <c r="D474" s="91">
        <f t="shared" si="1736"/>
        <v>0</v>
      </c>
      <c r="E474" s="307"/>
      <c r="F474" s="307"/>
      <c r="G474" s="147"/>
      <c r="H474" s="307"/>
      <c r="I474" s="307"/>
      <c r="J474" s="151" t="e">
        <f>IF(K474=$K$662,1,IF(K474=#REF!,2,IF(K474=$K$661,4,IF(C474="No_existen",5,0))))</f>
        <v>#REF!</v>
      </c>
      <c r="K474" s="147"/>
      <c r="L474" s="147"/>
      <c r="M474" s="307"/>
      <c r="N474" s="307"/>
      <c r="O474" s="151">
        <f t="shared" si="1737"/>
        <v>0</v>
      </c>
      <c r="P474" s="147"/>
      <c r="Q474" s="279"/>
      <c r="R474" s="307"/>
      <c r="S474" s="307"/>
      <c r="T474" s="151">
        <f t="shared" si="1738"/>
        <v>0</v>
      </c>
      <c r="U474" s="147"/>
      <c r="V474" s="147"/>
      <c r="W474" s="307"/>
      <c r="X474" s="307"/>
      <c r="Y474" s="151">
        <f t="shared" si="1739"/>
        <v>0</v>
      </c>
      <c r="Z474" s="147"/>
      <c r="AA474" s="307"/>
      <c r="AB474" s="384"/>
      <c r="AC474" s="306"/>
      <c r="AD474" s="386"/>
      <c r="AE474" s="327"/>
      <c r="AF474" s="327"/>
      <c r="AG474" s="147"/>
      <c r="AH474" s="147"/>
      <c r="AI474" s="93"/>
      <c r="AJ474" s="94"/>
      <c r="AK474" s="95"/>
      <c r="AL474" s="95"/>
      <c r="AM474" s="95"/>
      <c r="AN474" s="95"/>
      <c r="AO474" s="95"/>
      <c r="AP474" s="95"/>
      <c r="AQ474" s="95"/>
    </row>
    <row r="475" spans="1:43" s="97" customFormat="1" hidden="1" x14ac:dyDescent="0.2">
      <c r="A475" s="325"/>
      <c r="B475" s="324"/>
      <c r="C475" s="92"/>
      <c r="D475" s="91">
        <f t="shared" si="1736"/>
        <v>0</v>
      </c>
      <c r="E475" s="307"/>
      <c r="F475" s="307"/>
      <c r="G475" s="147"/>
      <c r="H475" s="307"/>
      <c r="I475" s="307"/>
      <c r="J475" s="151" t="e">
        <f>IF(K475=$K$662,1,IF(K475=#REF!,2,IF(K475=$K$661,4,IF(C475="No_existen",5,0))))</f>
        <v>#REF!</v>
      </c>
      <c r="K475" s="147"/>
      <c r="L475" s="147"/>
      <c r="M475" s="307"/>
      <c r="N475" s="307"/>
      <c r="O475" s="151">
        <f t="shared" si="1737"/>
        <v>0</v>
      </c>
      <c r="P475" s="147"/>
      <c r="Q475" s="279"/>
      <c r="R475" s="307"/>
      <c r="S475" s="307"/>
      <c r="T475" s="151">
        <f t="shared" si="1738"/>
        <v>0</v>
      </c>
      <c r="U475" s="147"/>
      <c r="V475" s="147"/>
      <c r="W475" s="307"/>
      <c r="X475" s="307"/>
      <c r="Y475" s="151">
        <f t="shared" si="1739"/>
        <v>0</v>
      </c>
      <c r="Z475" s="147"/>
      <c r="AA475" s="307"/>
      <c r="AB475" s="384"/>
      <c r="AC475" s="306"/>
      <c r="AD475" s="386"/>
      <c r="AE475" s="327"/>
      <c r="AF475" s="327"/>
      <c r="AG475" s="147"/>
      <c r="AH475" s="147"/>
      <c r="AI475" s="93"/>
      <c r="AJ475" s="94"/>
      <c r="AK475" s="95"/>
      <c r="AL475" s="95"/>
      <c r="AM475" s="95"/>
      <c r="AN475" s="95"/>
      <c r="AO475" s="95"/>
      <c r="AP475" s="95"/>
      <c r="AQ475" s="95"/>
    </row>
    <row r="476" spans="1:43" s="97" customFormat="1" hidden="1" x14ac:dyDescent="0.2">
      <c r="A476" s="325">
        <v>156</v>
      </c>
      <c r="B476" s="321" t="e">
        <f>IF(#REF!="ALTO",5,IF(#REF!="MEDIO-ALTO",4,IF(#REF!="MEDIO",3,IF(#REF!="MEDIO-BAJO",2,IF(#REF!="BAJO",1,0)))))</f>
        <v>#REF!</v>
      </c>
      <c r="C476" s="92"/>
      <c r="D476" s="91">
        <f t="shared" si="1736"/>
        <v>0</v>
      </c>
      <c r="E476" s="307" t="e">
        <f t="shared" ref="E476" si="1800">ROUND(AVERAGEIF(D476:D478,"&gt;0"),0)</f>
        <v>#DIV/0!</v>
      </c>
      <c r="F476" s="307" t="e">
        <f t="shared" ref="F476" si="1801">E476*0.6</f>
        <v>#DIV/0!</v>
      </c>
      <c r="G476" s="147"/>
      <c r="H476" s="307" t="e">
        <f t="shared" ref="H476" si="1802">IF(C476="No_existen",5*$H$10,I476*$H$10)</f>
        <v>#DIV/0!</v>
      </c>
      <c r="I476" s="307" t="e">
        <f t="shared" si="1653"/>
        <v>#DIV/0!</v>
      </c>
      <c r="J476" s="151" t="e">
        <f>IF(K476=$K$662,1,IF(K476=#REF!,2,IF(K476=$K$661,4,IF(C476="No_existen",5,0))))</f>
        <v>#REF!</v>
      </c>
      <c r="K476" s="147"/>
      <c r="L476" s="147"/>
      <c r="M476" s="307" t="e">
        <f t="shared" ref="M476" si="1803">IF(C476="No_existen",5*$M$10,N476*$M$10)</f>
        <v>#DIV/0!</v>
      </c>
      <c r="N476" s="307" t="e">
        <f t="shared" ref="N476" si="1804">ROUND(AVERAGEIF(O476:O478,"&gt;0"),0)</f>
        <v>#DIV/0!</v>
      </c>
      <c r="O476" s="151">
        <f t="shared" si="1737"/>
        <v>0</v>
      </c>
      <c r="P476" s="147"/>
      <c r="Q476" s="279"/>
      <c r="R476" s="307" t="e">
        <f t="shared" ref="R476" si="1805">IF(C476="No_existen",5*$R$10,S476*$R$10)</f>
        <v>#DIV/0!</v>
      </c>
      <c r="S476" s="307" t="e">
        <f t="shared" ref="S476" si="1806">ROUND(AVERAGEIF(T476:T478,"&gt;0"),0)</f>
        <v>#DIV/0!</v>
      </c>
      <c r="T476" s="151">
        <f t="shared" si="1738"/>
        <v>0</v>
      </c>
      <c r="U476" s="147"/>
      <c r="V476" s="147"/>
      <c r="W476" s="307" t="e">
        <f t="shared" ref="W476" si="1807">IF(C476="No_existen",5*$W$10,X476*$W$10)</f>
        <v>#DIV/0!</v>
      </c>
      <c r="X476" s="307" t="e">
        <f t="shared" ref="X476" si="1808">ROUND(AVERAGEIF(Y476:Y478,"&gt;0"),0)</f>
        <v>#DIV/0!</v>
      </c>
      <c r="Y476" s="151">
        <f t="shared" si="1739"/>
        <v>0</v>
      </c>
      <c r="Z476" s="147"/>
      <c r="AA476" s="307" t="e">
        <f t="shared" ref="AA476" si="1809">ROUND(AVERAGE(E476,I476,N476,S476,X476),0)</f>
        <v>#DIV/0!</v>
      </c>
      <c r="AB476" s="384" t="e">
        <f t="shared" ref="AB476" si="1810">IF(AA476&lt;1.5,"FUERTE",IF(AND(AA476&gt;=1.5,AA476&lt;2.5),"ACEPTABLE",IF(AA476&gt;=5,"INEXISTENTE","DÉBIL")))</f>
        <v>#DIV/0!</v>
      </c>
      <c r="AC476" s="306" t="e">
        <f>IF(#REF!=0,0,ROUND((#REF!*AA476),0))</f>
        <v>#REF!</v>
      </c>
      <c r="AD476" s="386" t="e">
        <f t="shared" ref="AD476" si="1811">IF(AC476&gt;=36,"GRAVE", IF(AC476&lt;=10, "LEVE", "MODERADO"))</f>
        <v>#REF!</v>
      </c>
      <c r="AE476" s="327"/>
      <c r="AF476" s="327"/>
      <c r="AG476" s="147"/>
      <c r="AH476" s="147"/>
      <c r="AI476" s="93"/>
      <c r="AJ476" s="94"/>
      <c r="AK476" s="95"/>
      <c r="AL476" s="95"/>
      <c r="AM476" s="95"/>
      <c r="AN476" s="95"/>
      <c r="AO476" s="95"/>
      <c r="AP476" s="95"/>
      <c r="AQ476" s="95"/>
    </row>
    <row r="477" spans="1:43" s="97" customFormat="1" hidden="1" x14ac:dyDescent="0.2">
      <c r="A477" s="325"/>
      <c r="B477" s="322"/>
      <c r="C477" s="92"/>
      <c r="D477" s="91">
        <f t="shared" si="1736"/>
        <v>0</v>
      </c>
      <c r="E477" s="307"/>
      <c r="F477" s="307"/>
      <c r="G477" s="147"/>
      <c r="H477" s="307"/>
      <c r="I477" s="307"/>
      <c r="J477" s="151" t="e">
        <f>IF(K477=$K$662,1,IF(K477=#REF!,2,IF(K477=$K$661,4,IF(C477="No_existen",5,0))))</f>
        <v>#REF!</v>
      </c>
      <c r="K477" s="147"/>
      <c r="L477" s="147"/>
      <c r="M477" s="307"/>
      <c r="N477" s="307"/>
      <c r="O477" s="151">
        <f t="shared" si="1737"/>
        <v>0</v>
      </c>
      <c r="P477" s="147"/>
      <c r="Q477" s="279"/>
      <c r="R477" s="307"/>
      <c r="S477" s="307"/>
      <c r="T477" s="151">
        <f t="shared" si="1738"/>
        <v>0</v>
      </c>
      <c r="U477" s="147"/>
      <c r="V477" s="147"/>
      <c r="W477" s="307"/>
      <c r="X477" s="307"/>
      <c r="Y477" s="151">
        <f t="shared" si="1739"/>
        <v>0</v>
      </c>
      <c r="Z477" s="147"/>
      <c r="AA477" s="307"/>
      <c r="AB477" s="384"/>
      <c r="AC477" s="306"/>
      <c r="AD477" s="386"/>
      <c r="AE477" s="327"/>
      <c r="AF477" s="327"/>
      <c r="AG477" s="147"/>
      <c r="AH477" s="147"/>
      <c r="AI477" s="93"/>
      <c r="AJ477" s="94"/>
      <c r="AK477" s="95"/>
      <c r="AL477" s="95"/>
      <c r="AM477" s="95"/>
      <c r="AN477" s="95"/>
      <c r="AO477" s="95"/>
      <c r="AP477" s="95"/>
      <c r="AQ477" s="95"/>
    </row>
    <row r="478" spans="1:43" s="97" customFormat="1" hidden="1" x14ac:dyDescent="0.2">
      <c r="A478" s="325"/>
      <c r="B478" s="324"/>
      <c r="C478" s="92"/>
      <c r="D478" s="91">
        <f t="shared" si="1736"/>
        <v>0</v>
      </c>
      <c r="E478" s="307"/>
      <c r="F478" s="307"/>
      <c r="G478" s="147"/>
      <c r="H478" s="307"/>
      <c r="I478" s="307"/>
      <c r="J478" s="151" t="e">
        <f>IF(K478=$K$662,1,IF(K478=#REF!,2,IF(K478=$K$661,4,IF(C478="No_existen",5,0))))</f>
        <v>#REF!</v>
      </c>
      <c r="K478" s="147"/>
      <c r="L478" s="147"/>
      <c r="M478" s="307"/>
      <c r="N478" s="307"/>
      <c r="O478" s="151">
        <f t="shared" si="1737"/>
        <v>0</v>
      </c>
      <c r="P478" s="147"/>
      <c r="Q478" s="279"/>
      <c r="R478" s="307"/>
      <c r="S478" s="307"/>
      <c r="T478" s="151">
        <f t="shared" si="1738"/>
        <v>0</v>
      </c>
      <c r="U478" s="147"/>
      <c r="V478" s="147"/>
      <c r="W478" s="307"/>
      <c r="X478" s="307"/>
      <c r="Y478" s="151">
        <f t="shared" si="1739"/>
        <v>0</v>
      </c>
      <c r="Z478" s="147"/>
      <c r="AA478" s="307"/>
      <c r="AB478" s="384"/>
      <c r="AC478" s="306"/>
      <c r="AD478" s="386"/>
      <c r="AE478" s="327"/>
      <c r="AF478" s="327"/>
      <c r="AG478" s="147"/>
      <c r="AH478" s="147"/>
      <c r="AI478" s="93"/>
      <c r="AJ478" s="94"/>
      <c r="AK478" s="95"/>
      <c r="AL478" s="95"/>
      <c r="AM478" s="95"/>
      <c r="AN478" s="95"/>
      <c r="AO478" s="95"/>
      <c r="AP478" s="95"/>
      <c r="AQ478" s="95"/>
    </row>
    <row r="479" spans="1:43" s="97" customFormat="1" hidden="1" x14ac:dyDescent="0.2">
      <c r="A479" s="325">
        <v>157</v>
      </c>
      <c r="B479" s="321" t="e">
        <f>IF(#REF!="ALTO",5,IF(#REF!="MEDIO-ALTO",4,IF(#REF!="MEDIO",3,IF(#REF!="MEDIO-BAJO",2,IF(#REF!="BAJO",1,0)))))</f>
        <v>#REF!</v>
      </c>
      <c r="C479" s="92"/>
      <c r="D479" s="91">
        <f t="shared" si="1736"/>
        <v>0</v>
      </c>
      <c r="E479" s="307" t="e">
        <f t="shared" ref="E479" si="1812">ROUND(AVERAGEIF(D479:D481,"&gt;0"),0)</f>
        <v>#DIV/0!</v>
      </c>
      <c r="F479" s="307" t="e">
        <f t="shared" ref="F479" si="1813">E479*0.6</f>
        <v>#DIV/0!</v>
      </c>
      <c r="G479" s="147"/>
      <c r="H479" s="307" t="e">
        <f t="shared" ref="H479" si="1814">IF(C479="No_existen",5*$H$10,I479*$H$10)</f>
        <v>#DIV/0!</v>
      </c>
      <c r="I479" s="307" t="e">
        <f t="shared" ref="I479" si="1815">ROUND(AVERAGEIF(J479:J481,"&gt;0"),0)</f>
        <v>#DIV/0!</v>
      </c>
      <c r="J479" s="151" t="e">
        <f>IF(K479=$K$662,1,IF(K479=#REF!,2,IF(K479=$K$661,4,IF(C479="No_existen",5,0))))</f>
        <v>#REF!</v>
      </c>
      <c r="K479" s="147"/>
      <c r="L479" s="147"/>
      <c r="M479" s="307" t="e">
        <f t="shared" ref="M479" si="1816">IF(C479="No_existen",5*$M$10,N479*$M$10)</f>
        <v>#DIV/0!</v>
      </c>
      <c r="N479" s="307" t="e">
        <f t="shared" ref="N479" si="1817">ROUND(AVERAGEIF(O479:O481,"&gt;0"),0)</f>
        <v>#DIV/0!</v>
      </c>
      <c r="O479" s="151">
        <f t="shared" si="1737"/>
        <v>0</v>
      </c>
      <c r="P479" s="147"/>
      <c r="Q479" s="279"/>
      <c r="R479" s="307" t="e">
        <f t="shared" ref="R479" si="1818">IF(C479="No_existen",5*$R$10,S479*$R$10)</f>
        <v>#DIV/0!</v>
      </c>
      <c r="S479" s="307" t="e">
        <f t="shared" ref="S479" si="1819">ROUND(AVERAGEIF(T479:T481,"&gt;0"),0)</f>
        <v>#DIV/0!</v>
      </c>
      <c r="T479" s="151">
        <f t="shared" si="1738"/>
        <v>0</v>
      </c>
      <c r="U479" s="147"/>
      <c r="V479" s="147"/>
      <c r="W479" s="307" t="e">
        <f t="shared" ref="W479" si="1820">IF(C479="No_existen",5*$W$10,X479*$W$10)</f>
        <v>#DIV/0!</v>
      </c>
      <c r="X479" s="307" t="e">
        <f t="shared" ref="X479" si="1821">ROUND(AVERAGEIF(Y479:Y481,"&gt;0"),0)</f>
        <v>#DIV/0!</v>
      </c>
      <c r="Y479" s="151">
        <f t="shared" si="1739"/>
        <v>0</v>
      </c>
      <c r="Z479" s="147"/>
      <c r="AA479" s="307" t="e">
        <f t="shared" ref="AA479" si="1822">ROUND(AVERAGE(E479,I479,N479,S479,X479),0)</f>
        <v>#DIV/0!</v>
      </c>
      <c r="AB479" s="384" t="e">
        <f t="shared" ref="AB479" si="1823">IF(AA479&lt;1.5,"FUERTE",IF(AND(AA479&gt;=1.5,AA479&lt;2.5),"ACEPTABLE",IF(AA479&gt;=5,"INEXISTENTE","DÉBIL")))</f>
        <v>#DIV/0!</v>
      </c>
      <c r="AC479" s="306" t="e">
        <f>IF(#REF!=0,0,ROUND((#REF!*AA479),0))</f>
        <v>#REF!</v>
      </c>
      <c r="AD479" s="386" t="e">
        <f t="shared" ref="AD479" si="1824">IF(AC479&gt;=36,"GRAVE", IF(AC479&lt;=10, "LEVE", "MODERADO"))</f>
        <v>#REF!</v>
      </c>
      <c r="AE479" s="327"/>
      <c r="AF479" s="327"/>
      <c r="AG479" s="147"/>
      <c r="AH479" s="147"/>
      <c r="AI479" s="93"/>
      <c r="AJ479" s="94"/>
      <c r="AK479" s="95"/>
      <c r="AL479" s="95"/>
      <c r="AM479" s="95"/>
      <c r="AN479" s="95"/>
      <c r="AO479" s="95"/>
      <c r="AP479" s="95"/>
      <c r="AQ479" s="95"/>
    </row>
    <row r="480" spans="1:43" s="97" customFormat="1" hidden="1" x14ac:dyDescent="0.2">
      <c r="A480" s="325"/>
      <c r="B480" s="322"/>
      <c r="C480" s="92"/>
      <c r="D480" s="91">
        <f t="shared" si="1736"/>
        <v>0</v>
      </c>
      <c r="E480" s="307"/>
      <c r="F480" s="307"/>
      <c r="G480" s="147"/>
      <c r="H480" s="307"/>
      <c r="I480" s="307"/>
      <c r="J480" s="151" t="e">
        <f>IF(K480=$K$662,1,IF(K480=#REF!,2,IF(K480=$K$661,4,IF(C480="No_existen",5,0))))</f>
        <v>#REF!</v>
      </c>
      <c r="K480" s="147"/>
      <c r="L480" s="147"/>
      <c r="M480" s="307"/>
      <c r="N480" s="307"/>
      <c r="O480" s="151">
        <f t="shared" si="1737"/>
        <v>0</v>
      </c>
      <c r="P480" s="147"/>
      <c r="Q480" s="279"/>
      <c r="R480" s="307"/>
      <c r="S480" s="307"/>
      <c r="T480" s="151">
        <f t="shared" si="1738"/>
        <v>0</v>
      </c>
      <c r="U480" s="147"/>
      <c r="V480" s="147"/>
      <c r="W480" s="307"/>
      <c r="X480" s="307"/>
      <c r="Y480" s="151">
        <f t="shared" si="1739"/>
        <v>0</v>
      </c>
      <c r="Z480" s="147"/>
      <c r="AA480" s="307"/>
      <c r="AB480" s="384"/>
      <c r="AC480" s="306"/>
      <c r="AD480" s="386"/>
      <c r="AE480" s="327"/>
      <c r="AF480" s="327"/>
      <c r="AG480" s="147"/>
      <c r="AH480" s="147"/>
      <c r="AI480" s="93"/>
      <c r="AJ480" s="94"/>
      <c r="AK480" s="95"/>
      <c r="AL480" s="95"/>
      <c r="AM480" s="95"/>
      <c r="AN480" s="95"/>
      <c r="AO480" s="95"/>
      <c r="AP480" s="95"/>
      <c r="AQ480" s="95"/>
    </row>
    <row r="481" spans="1:43" s="97" customFormat="1" hidden="1" x14ac:dyDescent="0.2">
      <c r="A481" s="325"/>
      <c r="B481" s="324"/>
      <c r="C481" s="92"/>
      <c r="D481" s="91">
        <f t="shared" si="1736"/>
        <v>0</v>
      </c>
      <c r="E481" s="307"/>
      <c r="F481" s="307"/>
      <c r="G481" s="147"/>
      <c r="H481" s="307"/>
      <c r="I481" s="307"/>
      <c r="J481" s="151" t="e">
        <f>IF(K481=$K$662,1,IF(K481=#REF!,2,IF(K481=$K$661,4,IF(C481="No_existen",5,0))))</f>
        <v>#REF!</v>
      </c>
      <c r="K481" s="147"/>
      <c r="L481" s="147"/>
      <c r="M481" s="307"/>
      <c r="N481" s="307"/>
      <c r="O481" s="151">
        <f t="shared" si="1737"/>
        <v>0</v>
      </c>
      <c r="P481" s="147"/>
      <c r="Q481" s="279"/>
      <c r="R481" s="307"/>
      <c r="S481" s="307"/>
      <c r="T481" s="151">
        <f t="shared" si="1738"/>
        <v>0</v>
      </c>
      <c r="U481" s="147"/>
      <c r="V481" s="147"/>
      <c r="W481" s="307"/>
      <c r="X481" s="307"/>
      <c r="Y481" s="151">
        <f t="shared" si="1739"/>
        <v>0</v>
      </c>
      <c r="Z481" s="147"/>
      <c r="AA481" s="307"/>
      <c r="AB481" s="384"/>
      <c r="AC481" s="306"/>
      <c r="AD481" s="386"/>
      <c r="AE481" s="327"/>
      <c r="AF481" s="327"/>
      <c r="AG481" s="147"/>
      <c r="AH481" s="147"/>
      <c r="AI481" s="93"/>
      <c r="AJ481" s="94"/>
      <c r="AK481" s="95"/>
      <c r="AL481" s="95"/>
      <c r="AM481" s="95"/>
      <c r="AN481" s="95"/>
      <c r="AO481" s="95"/>
      <c r="AP481" s="95"/>
      <c r="AQ481" s="95"/>
    </row>
    <row r="482" spans="1:43" s="97" customFormat="1" hidden="1" x14ac:dyDescent="0.2">
      <c r="A482" s="325">
        <v>158</v>
      </c>
      <c r="B482" s="321" t="e">
        <f>IF(#REF!="ALTO",5,IF(#REF!="MEDIO-ALTO",4,IF(#REF!="MEDIO",3,IF(#REF!="MEDIO-BAJO",2,IF(#REF!="BAJO",1,0)))))</f>
        <v>#REF!</v>
      </c>
      <c r="C482" s="92"/>
      <c r="D482" s="91">
        <f t="shared" si="1736"/>
        <v>0</v>
      </c>
      <c r="E482" s="307" t="e">
        <f t="shared" ref="E482" si="1825">ROUND(AVERAGEIF(D482:D484,"&gt;0"),0)</f>
        <v>#DIV/0!</v>
      </c>
      <c r="F482" s="307" t="e">
        <f t="shared" ref="F482" si="1826">E482*0.6</f>
        <v>#DIV/0!</v>
      </c>
      <c r="G482" s="147"/>
      <c r="H482" s="307" t="e">
        <f t="shared" ref="H482" si="1827">IF(C482="No_existen",5*$H$10,I482*$H$10)</f>
        <v>#DIV/0!</v>
      </c>
      <c r="I482" s="307" t="e">
        <f t="shared" ref="I482:I518" si="1828">ROUND(AVERAGEIF(J482:J484,"&gt;0"),0)</f>
        <v>#DIV/0!</v>
      </c>
      <c r="J482" s="151" t="e">
        <f>IF(K482=$K$662,1,IF(K482=#REF!,2,IF(K482=$K$661,4,IF(C482="No_existen",5,0))))</f>
        <v>#REF!</v>
      </c>
      <c r="K482" s="147"/>
      <c r="L482" s="147"/>
      <c r="M482" s="307" t="e">
        <f t="shared" ref="M482" si="1829">IF(C482="No_existen",5*$M$10,N482*$M$10)</f>
        <v>#DIV/0!</v>
      </c>
      <c r="N482" s="307" t="e">
        <f t="shared" ref="N482" si="1830">ROUND(AVERAGEIF(O482:O484,"&gt;0"),0)</f>
        <v>#DIV/0!</v>
      </c>
      <c r="O482" s="151">
        <f t="shared" si="1737"/>
        <v>0</v>
      </c>
      <c r="P482" s="147"/>
      <c r="Q482" s="279"/>
      <c r="R482" s="307" t="e">
        <f t="shared" ref="R482" si="1831">IF(C482="No_existen",5*$R$10,S482*$R$10)</f>
        <v>#DIV/0!</v>
      </c>
      <c r="S482" s="307" t="e">
        <f t="shared" ref="S482" si="1832">ROUND(AVERAGEIF(T482:T484,"&gt;0"),0)</f>
        <v>#DIV/0!</v>
      </c>
      <c r="T482" s="151">
        <f t="shared" si="1738"/>
        <v>0</v>
      </c>
      <c r="U482" s="147"/>
      <c r="V482" s="147"/>
      <c r="W482" s="307" t="e">
        <f t="shared" ref="W482" si="1833">IF(C482="No_existen",5*$W$10,X482*$W$10)</f>
        <v>#DIV/0!</v>
      </c>
      <c r="X482" s="307" t="e">
        <f t="shared" ref="X482" si="1834">ROUND(AVERAGEIF(Y482:Y484,"&gt;0"),0)</f>
        <v>#DIV/0!</v>
      </c>
      <c r="Y482" s="151">
        <f t="shared" si="1739"/>
        <v>0</v>
      </c>
      <c r="Z482" s="147"/>
      <c r="AA482" s="307" t="e">
        <f t="shared" ref="AA482" si="1835">ROUND(AVERAGE(E482,I482,N482,S482,X482),0)</f>
        <v>#DIV/0!</v>
      </c>
      <c r="AB482" s="384" t="e">
        <f t="shared" ref="AB482" si="1836">IF(AA482&lt;1.5,"FUERTE",IF(AND(AA482&gt;=1.5,AA482&lt;2.5),"ACEPTABLE",IF(AA482&gt;=5,"INEXISTENTE","DÉBIL")))</f>
        <v>#DIV/0!</v>
      </c>
      <c r="AC482" s="306" t="e">
        <f>IF(#REF!=0,0,ROUND((#REF!*AA482),0))</f>
        <v>#REF!</v>
      </c>
      <c r="AD482" s="386" t="e">
        <f t="shared" ref="AD482" si="1837">IF(AC482&gt;=36,"GRAVE", IF(AC482&lt;=10, "LEVE", "MODERADO"))</f>
        <v>#REF!</v>
      </c>
      <c r="AE482" s="327"/>
      <c r="AF482" s="327"/>
      <c r="AG482" s="147"/>
      <c r="AH482" s="147"/>
      <c r="AI482" s="93"/>
      <c r="AJ482" s="94"/>
      <c r="AK482" s="95"/>
      <c r="AL482" s="95"/>
      <c r="AM482" s="95"/>
      <c r="AN482" s="95"/>
      <c r="AO482" s="95"/>
      <c r="AP482" s="95"/>
      <c r="AQ482" s="95"/>
    </row>
    <row r="483" spans="1:43" s="97" customFormat="1" hidden="1" x14ac:dyDescent="0.2">
      <c r="A483" s="325"/>
      <c r="B483" s="322"/>
      <c r="C483" s="92"/>
      <c r="D483" s="91">
        <f t="shared" si="1736"/>
        <v>0</v>
      </c>
      <c r="E483" s="307"/>
      <c r="F483" s="307"/>
      <c r="G483" s="147"/>
      <c r="H483" s="307"/>
      <c r="I483" s="307"/>
      <c r="J483" s="151" t="e">
        <f>IF(K483=$K$662,1,IF(K483=#REF!,2,IF(K483=$K$661,4,IF(C483="No_existen",5,0))))</f>
        <v>#REF!</v>
      </c>
      <c r="K483" s="147"/>
      <c r="L483" s="147"/>
      <c r="M483" s="307"/>
      <c r="N483" s="307"/>
      <c r="O483" s="151">
        <f t="shared" si="1737"/>
        <v>0</v>
      </c>
      <c r="P483" s="147"/>
      <c r="Q483" s="279"/>
      <c r="R483" s="307"/>
      <c r="S483" s="307"/>
      <c r="T483" s="151">
        <f t="shared" si="1738"/>
        <v>0</v>
      </c>
      <c r="U483" s="147"/>
      <c r="V483" s="147"/>
      <c r="W483" s="307"/>
      <c r="X483" s="307"/>
      <c r="Y483" s="151">
        <f t="shared" si="1739"/>
        <v>0</v>
      </c>
      <c r="Z483" s="147"/>
      <c r="AA483" s="307"/>
      <c r="AB483" s="384"/>
      <c r="AC483" s="306"/>
      <c r="AD483" s="386"/>
      <c r="AE483" s="327"/>
      <c r="AF483" s="327"/>
      <c r="AG483" s="147"/>
      <c r="AH483" s="147"/>
      <c r="AI483" s="93"/>
      <c r="AJ483" s="94"/>
      <c r="AK483" s="95"/>
      <c r="AL483" s="95"/>
      <c r="AM483" s="95"/>
      <c r="AN483" s="95"/>
      <c r="AO483" s="95"/>
      <c r="AP483" s="95"/>
      <c r="AQ483" s="95"/>
    </row>
    <row r="484" spans="1:43" s="97" customFormat="1" hidden="1" x14ac:dyDescent="0.2">
      <c r="A484" s="325"/>
      <c r="B484" s="324"/>
      <c r="C484" s="92"/>
      <c r="D484" s="91">
        <f t="shared" si="1736"/>
        <v>0</v>
      </c>
      <c r="E484" s="307"/>
      <c r="F484" s="307"/>
      <c r="G484" s="147"/>
      <c r="H484" s="307"/>
      <c r="I484" s="307"/>
      <c r="J484" s="151" t="e">
        <f>IF(K484=$K$662,1,IF(K484=#REF!,2,IF(K484=$K$661,4,IF(C484="No_existen",5,0))))</f>
        <v>#REF!</v>
      </c>
      <c r="K484" s="147"/>
      <c r="L484" s="147"/>
      <c r="M484" s="307"/>
      <c r="N484" s="307"/>
      <c r="O484" s="151">
        <f t="shared" si="1737"/>
        <v>0</v>
      </c>
      <c r="P484" s="147"/>
      <c r="Q484" s="279"/>
      <c r="R484" s="307"/>
      <c r="S484" s="307"/>
      <c r="T484" s="151">
        <f t="shared" si="1738"/>
        <v>0</v>
      </c>
      <c r="U484" s="147"/>
      <c r="V484" s="147"/>
      <c r="W484" s="307"/>
      <c r="X484" s="307"/>
      <c r="Y484" s="151">
        <f t="shared" si="1739"/>
        <v>0</v>
      </c>
      <c r="Z484" s="147"/>
      <c r="AA484" s="307"/>
      <c r="AB484" s="384"/>
      <c r="AC484" s="306"/>
      <c r="AD484" s="386"/>
      <c r="AE484" s="327"/>
      <c r="AF484" s="327"/>
      <c r="AG484" s="147"/>
      <c r="AH484" s="147"/>
      <c r="AI484" s="93"/>
      <c r="AJ484" s="94"/>
      <c r="AK484" s="95"/>
      <c r="AL484" s="95"/>
      <c r="AM484" s="95"/>
      <c r="AN484" s="95"/>
      <c r="AO484" s="95"/>
      <c r="AP484" s="95"/>
      <c r="AQ484" s="95"/>
    </row>
    <row r="485" spans="1:43" s="97" customFormat="1" hidden="1" x14ac:dyDescent="0.2">
      <c r="A485" s="325">
        <v>159</v>
      </c>
      <c r="B485" s="321" t="e">
        <f>IF(#REF!="ALTO",5,IF(#REF!="MEDIO-ALTO",4,IF(#REF!="MEDIO",3,IF(#REF!="MEDIO-BAJO",2,IF(#REF!="BAJO",1,0)))))</f>
        <v>#REF!</v>
      </c>
      <c r="C485" s="92"/>
      <c r="D485" s="91">
        <f t="shared" si="1736"/>
        <v>0</v>
      </c>
      <c r="E485" s="307" t="e">
        <f t="shared" ref="E485" si="1838">ROUND(AVERAGEIF(D485:D487,"&gt;0"),0)</f>
        <v>#DIV/0!</v>
      </c>
      <c r="F485" s="307" t="e">
        <f t="shared" ref="F485" si="1839">E485*0.6</f>
        <v>#DIV/0!</v>
      </c>
      <c r="G485" s="147"/>
      <c r="H485" s="307" t="e">
        <f t="shared" ref="H485" si="1840">IF(C485="No_existen",5*$H$10,I485*$H$10)</f>
        <v>#DIV/0!</v>
      </c>
      <c r="I485" s="307" t="e">
        <f t="shared" ref="I485:I521" si="1841">ROUND(AVERAGEIF(J485:J487,"&gt;0"),0)</f>
        <v>#DIV/0!</v>
      </c>
      <c r="J485" s="151" t="e">
        <f>IF(K485=$K$662,1,IF(K485=#REF!,2,IF(K485=$K$661,4,IF(C485="No_existen",5,0))))</f>
        <v>#REF!</v>
      </c>
      <c r="K485" s="147"/>
      <c r="L485" s="147"/>
      <c r="M485" s="307" t="e">
        <f t="shared" ref="M485" si="1842">IF(C485="No_existen",5*$M$10,N485*$M$10)</f>
        <v>#DIV/0!</v>
      </c>
      <c r="N485" s="307" t="e">
        <f t="shared" ref="N485" si="1843">ROUND(AVERAGEIF(O485:O487,"&gt;0"),0)</f>
        <v>#DIV/0!</v>
      </c>
      <c r="O485" s="151">
        <f t="shared" si="1737"/>
        <v>0</v>
      </c>
      <c r="P485" s="147"/>
      <c r="Q485" s="279"/>
      <c r="R485" s="307" t="e">
        <f t="shared" ref="R485" si="1844">IF(C485="No_existen",5*$R$10,S485*$R$10)</f>
        <v>#DIV/0!</v>
      </c>
      <c r="S485" s="307" t="e">
        <f t="shared" ref="S485" si="1845">ROUND(AVERAGEIF(T485:T487,"&gt;0"),0)</f>
        <v>#DIV/0!</v>
      </c>
      <c r="T485" s="151">
        <f t="shared" si="1738"/>
        <v>0</v>
      </c>
      <c r="U485" s="147"/>
      <c r="V485" s="147"/>
      <c r="W485" s="307" t="e">
        <f t="shared" ref="W485" si="1846">IF(C485="No_existen",5*$W$10,X485*$W$10)</f>
        <v>#DIV/0!</v>
      </c>
      <c r="X485" s="307" t="e">
        <f t="shared" ref="X485" si="1847">ROUND(AVERAGEIF(Y485:Y487,"&gt;0"),0)</f>
        <v>#DIV/0!</v>
      </c>
      <c r="Y485" s="151">
        <f t="shared" si="1739"/>
        <v>0</v>
      </c>
      <c r="Z485" s="147"/>
      <c r="AA485" s="307" t="e">
        <f t="shared" ref="AA485" si="1848">ROUND(AVERAGE(E485,I485,N485,S485,X485),0)</f>
        <v>#DIV/0!</v>
      </c>
      <c r="AB485" s="384" t="e">
        <f t="shared" ref="AB485" si="1849">IF(AA485&lt;1.5,"FUERTE",IF(AND(AA485&gt;=1.5,AA485&lt;2.5),"ACEPTABLE",IF(AA485&gt;=5,"INEXISTENTE","DÉBIL")))</f>
        <v>#DIV/0!</v>
      </c>
      <c r="AC485" s="306" t="e">
        <f>IF(#REF!=0,0,ROUND((#REF!*AA485),0))</f>
        <v>#REF!</v>
      </c>
      <c r="AD485" s="386" t="e">
        <f t="shared" ref="AD485" si="1850">IF(AC485&gt;=36,"GRAVE", IF(AC485&lt;=10, "LEVE", "MODERADO"))</f>
        <v>#REF!</v>
      </c>
      <c r="AE485" s="327"/>
      <c r="AF485" s="327"/>
      <c r="AG485" s="147"/>
      <c r="AH485" s="147"/>
      <c r="AI485" s="93"/>
      <c r="AJ485" s="94"/>
      <c r="AK485" s="95"/>
      <c r="AL485" s="95"/>
      <c r="AM485" s="95"/>
      <c r="AN485" s="95"/>
      <c r="AO485" s="95"/>
      <c r="AP485" s="95"/>
      <c r="AQ485" s="95"/>
    </row>
    <row r="486" spans="1:43" s="97" customFormat="1" hidden="1" x14ac:dyDescent="0.2">
      <c r="A486" s="325"/>
      <c r="B486" s="322"/>
      <c r="C486" s="92"/>
      <c r="D486" s="91">
        <f t="shared" si="1736"/>
        <v>0</v>
      </c>
      <c r="E486" s="307"/>
      <c r="F486" s="307"/>
      <c r="G486" s="147"/>
      <c r="H486" s="307"/>
      <c r="I486" s="307"/>
      <c r="J486" s="151" t="e">
        <f>IF(K486=$K$662,1,IF(K486=#REF!,2,IF(K486=$K$661,4,IF(C486="No_existen",5,0))))</f>
        <v>#REF!</v>
      </c>
      <c r="K486" s="147"/>
      <c r="L486" s="147"/>
      <c r="M486" s="307"/>
      <c r="N486" s="307"/>
      <c r="O486" s="151">
        <f t="shared" si="1737"/>
        <v>0</v>
      </c>
      <c r="P486" s="147"/>
      <c r="Q486" s="279"/>
      <c r="R486" s="307"/>
      <c r="S486" s="307"/>
      <c r="T486" s="151">
        <f t="shared" si="1738"/>
        <v>0</v>
      </c>
      <c r="U486" s="147"/>
      <c r="V486" s="147"/>
      <c r="W486" s="307"/>
      <c r="X486" s="307"/>
      <c r="Y486" s="151">
        <f t="shared" si="1739"/>
        <v>0</v>
      </c>
      <c r="Z486" s="147"/>
      <c r="AA486" s="307"/>
      <c r="AB486" s="384"/>
      <c r="AC486" s="306"/>
      <c r="AD486" s="386"/>
      <c r="AE486" s="327"/>
      <c r="AF486" s="327"/>
      <c r="AG486" s="147"/>
      <c r="AH486" s="147"/>
      <c r="AI486" s="93"/>
      <c r="AJ486" s="94"/>
      <c r="AK486" s="95"/>
      <c r="AL486" s="95"/>
      <c r="AM486" s="95"/>
      <c r="AN486" s="95"/>
      <c r="AO486" s="95"/>
      <c r="AP486" s="95"/>
      <c r="AQ486" s="95"/>
    </row>
    <row r="487" spans="1:43" s="97" customFormat="1" hidden="1" x14ac:dyDescent="0.2">
      <c r="A487" s="325"/>
      <c r="B487" s="324"/>
      <c r="C487" s="92"/>
      <c r="D487" s="91">
        <f t="shared" si="1736"/>
        <v>0</v>
      </c>
      <c r="E487" s="307"/>
      <c r="F487" s="307"/>
      <c r="G487" s="147"/>
      <c r="H487" s="307"/>
      <c r="I487" s="307"/>
      <c r="J487" s="151" t="e">
        <f>IF(K487=$K$662,1,IF(K487=#REF!,2,IF(K487=$K$661,4,IF(C487="No_existen",5,0))))</f>
        <v>#REF!</v>
      </c>
      <c r="K487" s="147"/>
      <c r="L487" s="147"/>
      <c r="M487" s="307"/>
      <c r="N487" s="307"/>
      <c r="O487" s="151">
        <f t="shared" si="1737"/>
        <v>0</v>
      </c>
      <c r="P487" s="147"/>
      <c r="Q487" s="279"/>
      <c r="R487" s="307"/>
      <c r="S487" s="307"/>
      <c r="T487" s="151">
        <f t="shared" si="1738"/>
        <v>0</v>
      </c>
      <c r="U487" s="147"/>
      <c r="V487" s="147"/>
      <c r="W487" s="307"/>
      <c r="X487" s="307"/>
      <c r="Y487" s="151">
        <f t="shared" si="1739"/>
        <v>0</v>
      </c>
      <c r="Z487" s="147"/>
      <c r="AA487" s="307"/>
      <c r="AB487" s="384"/>
      <c r="AC487" s="306"/>
      <c r="AD487" s="386"/>
      <c r="AE487" s="327"/>
      <c r="AF487" s="327"/>
      <c r="AG487" s="147"/>
      <c r="AH487" s="147"/>
      <c r="AI487" s="93"/>
      <c r="AJ487" s="94"/>
      <c r="AK487" s="95"/>
      <c r="AL487" s="95"/>
      <c r="AM487" s="95"/>
      <c r="AN487" s="95"/>
      <c r="AO487" s="95"/>
      <c r="AP487" s="95"/>
      <c r="AQ487" s="95"/>
    </row>
    <row r="488" spans="1:43" s="97" customFormat="1" hidden="1" x14ac:dyDescent="0.2">
      <c r="A488" s="325">
        <v>160</v>
      </c>
      <c r="B488" s="321" t="e">
        <f>IF(#REF!="ALTO",5,IF(#REF!="MEDIO-ALTO",4,IF(#REF!="MEDIO",3,IF(#REF!="MEDIO-BAJO",2,IF(#REF!="BAJO",1,0)))))</f>
        <v>#REF!</v>
      </c>
      <c r="C488" s="92"/>
      <c r="D488" s="91">
        <f t="shared" si="1736"/>
        <v>0</v>
      </c>
      <c r="E488" s="307" t="e">
        <f t="shared" ref="E488" si="1851">ROUND(AVERAGEIF(D488:D490,"&gt;0"),0)</f>
        <v>#DIV/0!</v>
      </c>
      <c r="F488" s="307" t="e">
        <f t="shared" ref="F488" si="1852">E488*0.6</f>
        <v>#DIV/0!</v>
      </c>
      <c r="G488" s="147"/>
      <c r="H488" s="307" t="e">
        <f t="shared" ref="H488" si="1853">IF(C488="No_existen",5*$H$10,I488*$H$10)</f>
        <v>#DIV/0!</v>
      </c>
      <c r="I488" s="307" t="e">
        <f t="shared" ref="I488:I524" si="1854">ROUND(AVERAGEIF(J488:J490,"&gt;0"),0)</f>
        <v>#DIV/0!</v>
      </c>
      <c r="J488" s="151" t="e">
        <f>IF(K488=$K$662,1,IF(K488=#REF!,2,IF(K488=$K$661,4,IF(C488="No_existen",5,0))))</f>
        <v>#REF!</v>
      </c>
      <c r="K488" s="147"/>
      <c r="L488" s="147"/>
      <c r="M488" s="307" t="e">
        <f t="shared" ref="M488" si="1855">IF(C488="No_existen",5*$M$10,N488*$M$10)</f>
        <v>#DIV/0!</v>
      </c>
      <c r="N488" s="307" t="e">
        <f t="shared" ref="N488" si="1856">ROUND(AVERAGEIF(O488:O490,"&gt;0"),0)</f>
        <v>#DIV/0!</v>
      </c>
      <c r="O488" s="151">
        <f t="shared" si="1737"/>
        <v>0</v>
      </c>
      <c r="P488" s="147"/>
      <c r="Q488" s="279"/>
      <c r="R488" s="307" t="e">
        <f t="shared" ref="R488" si="1857">IF(C488="No_existen",5*$R$10,S488*$R$10)</f>
        <v>#DIV/0!</v>
      </c>
      <c r="S488" s="307" t="e">
        <f t="shared" ref="S488" si="1858">ROUND(AVERAGEIF(T488:T490,"&gt;0"),0)</f>
        <v>#DIV/0!</v>
      </c>
      <c r="T488" s="151">
        <f t="shared" si="1738"/>
        <v>0</v>
      </c>
      <c r="U488" s="147"/>
      <c r="V488" s="147"/>
      <c r="W488" s="307" t="e">
        <f t="shared" ref="W488" si="1859">IF(C488="No_existen",5*$W$10,X488*$W$10)</f>
        <v>#DIV/0!</v>
      </c>
      <c r="X488" s="307" t="e">
        <f t="shared" ref="X488" si="1860">ROUND(AVERAGEIF(Y488:Y490,"&gt;0"),0)</f>
        <v>#DIV/0!</v>
      </c>
      <c r="Y488" s="151">
        <f t="shared" si="1739"/>
        <v>0</v>
      </c>
      <c r="Z488" s="147"/>
      <c r="AA488" s="307" t="e">
        <f t="shared" ref="AA488" si="1861">ROUND(AVERAGE(E488,I488,N488,S488,X488),0)</f>
        <v>#DIV/0!</v>
      </c>
      <c r="AB488" s="384" t="e">
        <f t="shared" ref="AB488" si="1862">IF(AA488&lt;1.5,"FUERTE",IF(AND(AA488&gt;=1.5,AA488&lt;2.5),"ACEPTABLE",IF(AA488&gt;=5,"INEXISTENTE","DÉBIL")))</f>
        <v>#DIV/0!</v>
      </c>
      <c r="AC488" s="306" t="e">
        <f>IF(#REF!=0,0,ROUND((#REF!*AA488),0))</f>
        <v>#REF!</v>
      </c>
      <c r="AD488" s="386" t="e">
        <f t="shared" ref="AD488" si="1863">IF(AC488&gt;=36,"GRAVE", IF(AC488&lt;=10, "LEVE", "MODERADO"))</f>
        <v>#REF!</v>
      </c>
      <c r="AE488" s="327"/>
      <c r="AF488" s="327"/>
      <c r="AG488" s="147"/>
      <c r="AH488" s="147"/>
      <c r="AI488" s="93"/>
      <c r="AJ488" s="94"/>
      <c r="AK488" s="95"/>
      <c r="AL488" s="95"/>
      <c r="AM488" s="95"/>
      <c r="AN488" s="95"/>
      <c r="AO488" s="95"/>
      <c r="AP488" s="95"/>
      <c r="AQ488" s="95"/>
    </row>
    <row r="489" spans="1:43" s="97" customFormat="1" hidden="1" x14ac:dyDescent="0.2">
      <c r="A489" s="325"/>
      <c r="B489" s="322"/>
      <c r="C489" s="92"/>
      <c r="D489" s="91">
        <f t="shared" si="1736"/>
        <v>0</v>
      </c>
      <c r="E489" s="307"/>
      <c r="F489" s="307"/>
      <c r="G489" s="147"/>
      <c r="H489" s="307"/>
      <c r="I489" s="307"/>
      <c r="J489" s="151" t="e">
        <f>IF(K489=$K$662,1,IF(K489=#REF!,2,IF(K489=$K$661,4,IF(C489="No_existen",5,0))))</f>
        <v>#REF!</v>
      </c>
      <c r="K489" s="147"/>
      <c r="L489" s="147"/>
      <c r="M489" s="307"/>
      <c r="N489" s="307"/>
      <c r="O489" s="151">
        <f t="shared" si="1737"/>
        <v>0</v>
      </c>
      <c r="P489" s="147"/>
      <c r="Q489" s="279"/>
      <c r="R489" s="307"/>
      <c r="S489" s="307"/>
      <c r="T489" s="151">
        <f t="shared" si="1738"/>
        <v>0</v>
      </c>
      <c r="U489" s="147"/>
      <c r="V489" s="147"/>
      <c r="W489" s="307"/>
      <c r="X489" s="307"/>
      <c r="Y489" s="151">
        <f t="shared" si="1739"/>
        <v>0</v>
      </c>
      <c r="Z489" s="147"/>
      <c r="AA489" s="307"/>
      <c r="AB489" s="384"/>
      <c r="AC489" s="306"/>
      <c r="AD489" s="386"/>
      <c r="AE489" s="327"/>
      <c r="AF489" s="327"/>
      <c r="AG489" s="147"/>
      <c r="AH489" s="147"/>
      <c r="AI489" s="93"/>
      <c r="AJ489" s="94"/>
      <c r="AK489" s="95"/>
      <c r="AL489" s="95"/>
      <c r="AM489" s="95"/>
      <c r="AN489" s="95"/>
      <c r="AO489" s="95"/>
      <c r="AP489" s="95"/>
      <c r="AQ489" s="95"/>
    </row>
    <row r="490" spans="1:43" s="97" customFormat="1" hidden="1" x14ac:dyDescent="0.2">
      <c r="A490" s="325"/>
      <c r="B490" s="324"/>
      <c r="C490" s="92"/>
      <c r="D490" s="91">
        <f t="shared" si="1736"/>
        <v>0</v>
      </c>
      <c r="E490" s="307"/>
      <c r="F490" s="307"/>
      <c r="G490" s="147"/>
      <c r="H490" s="307"/>
      <c r="I490" s="307"/>
      <c r="J490" s="151" t="e">
        <f>IF(K490=$K$662,1,IF(K490=#REF!,2,IF(K490=$K$661,4,IF(C490="No_existen",5,0))))</f>
        <v>#REF!</v>
      </c>
      <c r="K490" s="147"/>
      <c r="L490" s="147"/>
      <c r="M490" s="307"/>
      <c r="N490" s="307"/>
      <c r="O490" s="151">
        <f t="shared" si="1737"/>
        <v>0</v>
      </c>
      <c r="P490" s="147"/>
      <c r="Q490" s="279"/>
      <c r="R490" s="307"/>
      <c r="S490" s="307"/>
      <c r="T490" s="151">
        <f t="shared" si="1738"/>
        <v>0</v>
      </c>
      <c r="U490" s="147"/>
      <c r="V490" s="147"/>
      <c r="W490" s="307"/>
      <c r="X490" s="307"/>
      <c r="Y490" s="151">
        <f t="shared" si="1739"/>
        <v>0</v>
      </c>
      <c r="Z490" s="147"/>
      <c r="AA490" s="307"/>
      <c r="AB490" s="384"/>
      <c r="AC490" s="306"/>
      <c r="AD490" s="386"/>
      <c r="AE490" s="327"/>
      <c r="AF490" s="327"/>
      <c r="AG490" s="147"/>
      <c r="AH490" s="147"/>
      <c r="AI490" s="93"/>
      <c r="AJ490" s="94"/>
      <c r="AK490" s="95"/>
      <c r="AL490" s="95"/>
      <c r="AM490" s="95"/>
      <c r="AN490" s="95"/>
      <c r="AO490" s="95"/>
      <c r="AP490" s="95"/>
      <c r="AQ490" s="95"/>
    </row>
    <row r="491" spans="1:43" s="97" customFormat="1" hidden="1" x14ac:dyDescent="0.2">
      <c r="A491" s="325">
        <v>161</v>
      </c>
      <c r="B491" s="321" t="e">
        <f>IF(#REF!="ALTO",5,IF(#REF!="MEDIO-ALTO",4,IF(#REF!="MEDIO",3,IF(#REF!="MEDIO-BAJO",2,IF(#REF!="BAJO",1,0)))))</f>
        <v>#REF!</v>
      </c>
      <c r="C491" s="92"/>
      <c r="D491" s="91">
        <f t="shared" si="1736"/>
        <v>0</v>
      </c>
      <c r="E491" s="307" t="e">
        <f t="shared" ref="E491" si="1864">ROUND(AVERAGEIF(D491:D493,"&gt;0"),0)</f>
        <v>#DIV/0!</v>
      </c>
      <c r="F491" s="307" t="e">
        <f t="shared" ref="F491" si="1865">E491*0.6</f>
        <v>#DIV/0!</v>
      </c>
      <c r="G491" s="147"/>
      <c r="H491" s="307" t="e">
        <f t="shared" ref="H491" si="1866">IF(C491="No_existen",5*$H$10,I491*$H$10)</f>
        <v>#DIV/0!</v>
      </c>
      <c r="I491" s="307" t="e">
        <f t="shared" ref="I491:I527" si="1867">ROUND(AVERAGEIF(J491:J493,"&gt;0"),0)</f>
        <v>#DIV/0!</v>
      </c>
      <c r="J491" s="151" t="e">
        <f>IF(K491=$K$662,1,IF(K491=#REF!,2,IF(K491=$K$661,4,IF(C491="No_existen",5,0))))</f>
        <v>#REF!</v>
      </c>
      <c r="K491" s="147"/>
      <c r="L491" s="147"/>
      <c r="M491" s="307" t="e">
        <f t="shared" ref="M491" si="1868">IF(C491="No_existen",5*$M$10,N491*$M$10)</f>
        <v>#DIV/0!</v>
      </c>
      <c r="N491" s="307" t="e">
        <f t="shared" ref="N491" si="1869">ROUND(AVERAGEIF(O491:O493,"&gt;0"),0)</f>
        <v>#DIV/0!</v>
      </c>
      <c r="O491" s="151">
        <f t="shared" si="1737"/>
        <v>0</v>
      </c>
      <c r="P491" s="147"/>
      <c r="Q491" s="279"/>
      <c r="R491" s="307" t="e">
        <f t="shared" ref="R491" si="1870">IF(C491="No_existen",5*$R$10,S491*$R$10)</f>
        <v>#DIV/0!</v>
      </c>
      <c r="S491" s="307" t="e">
        <f t="shared" ref="S491" si="1871">ROUND(AVERAGEIF(T491:T493,"&gt;0"),0)</f>
        <v>#DIV/0!</v>
      </c>
      <c r="T491" s="151">
        <f t="shared" si="1738"/>
        <v>0</v>
      </c>
      <c r="U491" s="147"/>
      <c r="V491" s="147"/>
      <c r="W491" s="307" t="e">
        <f t="shared" ref="W491" si="1872">IF(C491="No_existen",5*$W$10,X491*$W$10)</f>
        <v>#DIV/0!</v>
      </c>
      <c r="X491" s="307" t="e">
        <f t="shared" ref="X491" si="1873">ROUND(AVERAGEIF(Y491:Y493,"&gt;0"),0)</f>
        <v>#DIV/0!</v>
      </c>
      <c r="Y491" s="151">
        <f t="shared" si="1739"/>
        <v>0</v>
      </c>
      <c r="Z491" s="147"/>
      <c r="AA491" s="307" t="e">
        <f t="shared" ref="AA491" si="1874">ROUND(AVERAGE(E491,I491,N491,S491,X491),0)</f>
        <v>#DIV/0!</v>
      </c>
      <c r="AB491" s="384" t="e">
        <f t="shared" ref="AB491" si="1875">IF(AA491&lt;1.5,"FUERTE",IF(AND(AA491&gt;=1.5,AA491&lt;2.5),"ACEPTABLE",IF(AA491&gt;=5,"INEXISTENTE","DÉBIL")))</f>
        <v>#DIV/0!</v>
      </c>
      <c r="AC491" s="306" t="e">
        <f>IF(#REF!=0,0,ROUND((#REF!*AA491),0))</f>
        <v>#REF!</v>
      </c>
      <c r="AD491" s="386" t="e">
        <f t="shared" ref="AD491" si="1876">IF(AC491&gt;=36,"GRAVE", IF(AC491&lt;=10, "LEVE", "MODERADO"))</f>
        <v>#REF!</v>
      </c>
      <c r="AE491" s="327"/>
      <c r="AF491" s="327"/>
      <c r="AG491" s="147"/>
      <c r="AH491" s="147"/>
      <c r="AI491" s="93"/>
      <c r="AJ491" s="94"/>
      <c r="AK491" s="95"/>
      <c r="AL491" s="95"/>
      <c r="AM491" s="95"/>
      <c r="AN491" s="95"/>
      <c r="AO491" s="95"/>
      <c r="AP491" s="95"/>
      <c r="AQ491" s="95"/>
    </row>
    <row r="492" spans="1:43" s="97" customFormat="1" hidden="1" x14ac:dyDescent="0.2">
      <c r="A492" s="325"/>
      <c r="B492" s="322"/>
      <c r="C492" s="92"/>
      <c r="D492" s="91">
        <f t="shared" si="1736"/>
        <v>0</v>
      </c>
      <c r="E492" s="307"/>
      <c r="F492" s="307"/>
      <c r="G492" s="147"/>
      <c r="H492" s="307"/>
      <c r="I492" s="307"/>
      <c r="J492" s="151" t="e">
        <f>IF(K492=$K$662,1,IF(K492=#REF!,2,IF(K492=$K$661,4,IF(C492="No_existen",5,0))))</f>
        <v>#REF!</v>
      </c>
      <c r="K492" s="147"/>
      <c r="L492" s="147"/>
      <c r="M492" s="307"/>
      <c r="N492" s="307"/>
      <c r="O492" s="151">
        <f t="shared" si="1737"/>
        <v>0</v>
      </c>
      <c r="P492" s="147"/>
      <c r="Q492" s="279"/>
      <c r="R492" s="307"/>
      <c r="S492" s="307"/>
      <c r="T492" s="151">
        <f t="shared" si="1738"/>
        <v>0</v>
      </c>
      <c r="U492" s="147"/>
      <c r="V492" s="147"/>
      <c r="W492" s="307"/>
      <c r="X492" s="307"/>
      <c r="Y492" s="151">
        <f t="shared" si="1739"/>
        <v>0</v>
      </c>
      <c r="Z492" s="147"/>
      <c r="AA492" s="307"/>
      <c r="AB492" s="384"/>
      <c r="AC492" s="306"/>
      <c r="AD492" s="386"/>
      <c r="AE492" s="327"/>
      <c r="AF492" s="327"/>
      <c r="AG492" s="147"/>
      <c r="AH492" s="147"/>
      <c r="AI492" s="93"/>
      <c r="AJ492" s="94"/>
      <c r="AK492" s="95"/>
      <c r="AL492" s="95"/>
      <c r="AM492" s="95"/>
      <c r="AN492" s="95"/>
      <c r="AO492" s="95"/>
      <c r="AP492" s="95"/>
      <c r="AQ492" s="95"/>
    </row>
    <row r="493" spans="1:43" s="97" customFormat="1" hidden="1" x14ac:dyDescent="0.2">
      <c r="A493" s="325"/>
      <c r="B493" s="324"/>
      <c r="C493" s="92"/>
      <c r="D493" s="91">
        <f t="shared" si="1736"/>
        <v>0</v>
      </c>
      <c r="E493" s="307"/>
      <c r="F493" s="307"/>
      <c r="G493" s="147"/>
      <c r="H493" s="307"/>
      <c r="I493" s="307"/>
      <c r="J493" s="151" t="e">
        <f>IF(K493=$K$662,1,IF(K493=#REF!,2,IF(K493=$K$661,4,IF(C493="No_existen",5,0))))</f>
        <v>#REF!</v>
      </c>
      <c r="K493" s="147"/>
      <c r="L493" s="147"/>
      <c r="M493" s="307"/>
      <c r="N493" s="307"/>
      <c r="O493" s="151">
        <f t="shared" si="1737"/>
        <v>0</v>
      </c>
      <c r="P493" s="147"/>
      <c r="Q493" s="279"/>
      <c r="R493" s="307"/>
      <c r="S493" s="307"/>
      <c r="T493" s="151">
        <f t="shared" si="1738"/>
        <v>0</v>
      </c>
      <c r="U493" s="147"/>
      <c r="V493" s="147"/>
      <c r="W493" s="307"/>
      <c r="X493" s="307"/>
      <c r="Y493" s="151">
        <f t="shared" si="1739"/>
        <v>0</v>
      </c>
      <c r="Z493" s="147"/>
      <c r="AA493" s="307"/>
      <c r="AB493" s="384"/>
      <c r="AC493" s="306"/>
      <c r="AD493" s="386"/>
      <c r="AE493" s="327"/>
      <c r="AF493" s="327"/>
      <c r="AG493" s="147"/>
      <c r="AH493" s="147"/>
      <c r="AI493" s="93"/>
      <c r="AJ493" s="94"/>
      <c r="AK493" s="95"/>
      <c r="AL493" s="95"/>
      <c r="AM493" s="95"/>
      <c r="AN493" s="95"/>
      <c r="AO493" s="95"/>
      <c r="AP493" s="95"/>
      <c r="AQ493" s="95"/>
    </row>
    <row r="494" spans="1:43" s="97" customFormat="1" hidden="1" x14ac:dyDescent="0.2">
      <c r="A494" s="325">
        <v>162</v>
      </c>
      <c r="B494" s="321" t="e">
        <f>IF(#REF!="ALTO",5,IF(#REF!="MEDIO-ALTO",4,IF(#REF!="MEDIO",3,IF(#REF!="MEDIO-BAJO",2,IF(#REF!="BAJO",1,0)))))</f>
        <v>#REF!</v>
      </c>
      <c r="C494" s="92"/>
      <c r="D494" s="91">
        <f t="shared" si="1736"/>
        <v>0</v>
      </c>
      <c r="E494" s="307" t="e">
        <f t="shared" si="1624"/>
        <v>#DIV/0!</v>
      </c>
      <c r="F494" s="307" t="e">
        <f t="shared" si="1625"/>
        <v>#DIV/0!</v>
      </c>
      <c r="G494" s="147"/>
      <c r="H494" s="307" t="e">
        <f t="shared" ref="H494" si="1877">IF(C494="No_existen",5*$H$10,I494*$H$10)</f>
        <v>#DIV/0!</v>
      </c>
      <c r="I494" s="307" t="e">
        <f t="shared" ref="I494:I530" si="1878">ROUND(AVERAGEIF(J494:J496,"&gt;0"),0)</f>
        <v>#DIV/0!</v>
      </c>
      <c r="J494" s="151" t="e">
        <f>IF(K494=$K$662,1,IF(K494=#REF!,2,IF(K494=$K$661,4,IF(C494="No_existen",5,0))))</f>
        <v>#REF!</v>
      </c>
      <c r="K494" s="147"/>
      <c r="L494" s="147"/>
      <c r="M494" s="307" t="e">
        <f t="shared" ref="M494" si="1879">IF(C494="No_existen",5*$M$10,N494*$M$10)</f>
        <v>#DIV/0!</v>
      </c>
      <c r="N494" s="307" t="e">
        <f t="shared" si="1629"/>
        <v>#DIV/0!</v>
      </c>
      <c r="O494" s="151">
        <f t="shared" si="1737"/>
        <v>0</v>
      </c>
      <c r="P494" s="147"/>
      <c r="Q494" s="279"/>
      <c r="R494" s="307" t="e">
        <f t="shared" ref="R494" si="1880">IF(C494="No_existen",5*$R$10,S494*$R$10)</f>
        <v>#DIV/0!</v>
      </c>
      <c r="S494" s="307" t="e">
        <f t="shared" ref="S494" si="1881">ROUND(AVERAGEIF(T494:T496,"&gt;0"),0)</f>
        <v>#DIV/0!</v>
      </c>
      <c r="T494" s="151">
        <f t="shared" si="1738"/>
        <v>0</v>
      </c>
      <c r="U494" s="147"/>
      <c r="V494" s="147"/>
      <c r="W494" s="307" t="e">
        <f t="shared" ref="W494" si="1882">IF(C494="No_existen",5*$W$10,X494*$W$10)</f>
        <v>#DIV/0!</v>
      </c>
      <c r="X494" s="307" t="e">
        <f t="shared" ref="X494" si="1883">ROUND(AVERAGEIF(Y494:Y496,"&gt;0"),0)</f>
        <v>#DIV/0!</v>
      </c>
      <c r="Y494" s="151">
        <f t="shared" si="1739"/>
        <v>0</v>
      </c>
      <c r="Z494" s="147"/>
      <c r="AA494" s="307" t="e">
        <f t="shared" ref="AA494" si="1884">ROUND(AVERAGE(E494,I494,N494,S494,X494),0)</f>
        <v>#DIV/0!</v>
      </c>
      <c r="AB494" s="384" t="e">
        <f t="shared" ref="AB494" si="1885">IF(AA494&lt;1.5,"FUERTE",IF(AND(AA494&gt;=1.5,AA494&lt;2.5),"ACEPTABLE",IF(AA494&gt;=5,"INEXISTENTE","DÉBIL")))</f>
        <v>#DIV/0!</v>
      </c>
      <c r="AC494" s="306" t="e">
        <f>IF(#REF!=0,0,ROUND((#REF!*AA494),0))</f>
        <v>#REF!</v>
      </c>
      <c r="AD494" s="386" t="e">
        <f t="shared" ref="AD494" si="1886">IF(AC494&gt;=36,"GRAVE", IF(AC494&lt;=10, "LEVE", "MODERADO"))</f>
        <v>#REF!</v>
      </c>
      <c r="AE494" s="327"/>
      <c r="AF494" s="327"/>
      <c r="AG494" s="147"/>
      <c r="AH494" s="147"/>
      <c r="AI494" s="93"/>
      <c r="AJ494" s="94"/>
      <c r="AK494" s="95"/>
      <c r="AL494" s="95"/>
      <c r="AM494" s="95"/>
      <c r="AN494" s="95"/>
      <c r="AO494" s="95"/>
      <c r="AP494" s="95"/>
      <c r="AQ494" s="95"/>
    </row>
    <row r="495" spans="1:43" s="97" customFormat="1" hidden="1" x14ac:dyDescent="0.2">
      <c r="A495" s="325"/>
      <c r="B495" s="322"/>
      <c r="C495" s="92"/>
      <c r="D495" s="91">
        <f t="shared" si="1736"/>
        <v>0</v>
      </c>
      <c r="E495" s="307"/>
      <c r="F495" s="307"/>
      <c r="G495" s="147"/>
      <c r="H495" s="307"/>
      <c r="I495" s="307"/>
      <c r="J495" s="151" t="e">
        <f>IF(K495=$K$662,1,IF(K495=#REF!,2,IF(K495=$K$661,4,IF(C495="No_existen",5,0))))</f>
        <v>#REF!</v>
      </c>
      <c r="K495" s="147"/>
      <c r="L495" s="147"/>
      <c r="M495" s="307"/>
      <c r="N495" s="307"/>
      <c r="O495" s="151">
        <f t="shared" si="1737"/>
        <v>0</v>
      </c>
      <c r="P495" s="147"/>
      <c r="Q495" s="279"/>
      <c r="R495" s="307"/>
      <c r="S495" s="307"/>
      <c r="T495" s="151">
        <f t="shared" si="1738"/>
        <v>0</v>
      </c>
      <c r="U495" s="147"/>
      <c r="V495" s="147"/>
      <c r="W495" s="307"/>
      <c r="X495" s="307"/>
      <c r="Y495" s="151">
        <f t="shared" si="1739"/>
        <v>0</v>
      </c>
      <c r="Z495" s="147"/>
      <c r="AA495" s="307"/>
      <c r="AB495" s="384"/>
      <c r="AC495" s="306"/>
      <c r="AD495" s="386"/>
      <c r="AE495" s="327"/>
      <c r="AF495" s="327"/>
      <c r="AG495" s="147"/>
      <c r="AH495" s="147"/>
      <c r="AI495" s="93"/>
      <c r="AJ495" s="94"/>
      <c r="AK495" s="95"/>
      <c r="AL495" s="95"/>
      <c r="AM495" s="95"/>
      <c r="AN495" s="95"/>
      <c r="AO495" s="95"/>
      <c r="AP495" s="95"/>
      <c r="AQ495" s="95"/>
    </row>
    <row r="496" spans="1:43" s="97" customFormat="1" hidden="1" x14ac:dyDescent="0.2">
      <c r="A496" s="325"/>
      <c r="B496" s="324"/>
      <c r="C496" s="92"/>
      <c r="D496" s="91">
        <f t="shared" si="1736"/>
        <v>0</v>
      </c>
      <c r="E496" s="307"/>
      <c r="F496" s="307"/>
      <c r="G496" s="147"/>
      <c r="H496" s="307"/>
      <c r="I496" s="307"/>
      <c r="J496" s="151" t="e">
        <f>IF(K496=$K$662,1,IF(K496=#REF!,2,IF(K496=$K$661,4,IF(C496="No_existen",5,0))))</f>
        <v>#REF!</v>
      </c>
      <c r="K496" s="147"/>
      <c r="L496" s="147"/>
      <c r="M496" s="307"/>
      <c r="N496" s="307"/>
      <c r="O496" s="151">
        <f t="shared" si="1737"/>
        <v>0</v>
      </c>
      <c r="P496" s="147"/>
      <c r="Q496" s="279"/>
      <c r="R496" s="307"/>
      <c r="S496" s="307"/>
      <c r="T496" s="151">
        <f t="shared" si="1738"/>
        <v>0</v>
      </c>
      <c r="U496" s="147"/>
      <c r="V496" s="147"/>
      <c r="W496" s="307"/>
      <c r="X496" s="307"/>
      <c r="Y496" s="151">
        <f t="shared" si="1739"/>
        <v>0</v>
      </c>
      <c r="Z496" s="147"/>
      <c r="AA496" s="307"/>
      <c r="AB496" s="384"/>
      <c r="AC496" s="306"/>
      <c r="AD496" s="386"/>
      <c r="AE496" s="327"/>
      <c r="AF496" s="327"/>
      <c r="AG496" s="147"/>
      <c r="AH496" s="147"/>
      <c r="AI496" s="93"/>
      <c r="AJ496" s="94"/>
      <c r="AK496" s="95"/>
      <c r="AL496" s="95"/>
      <c r="AM496" s="95"/>
      <c r="AN496" s="95"/>
      <c r="AO496" s="95"/>
      <c r="AP496" s="95"/>
      <c r="AQ496" s="95"/>
    </row>
    <row r="497" spans="1:43" s="97" customFormat="1" hidden="1" x14ac:dyDescent="0.2">
      <c r="A497" s="325">
        <v>163</v>
      </c>
      <c r="B497" s="321" t="e">
        <f>IF(#REF!="ALTO",5,IF(#REF!="MEDIO-ALTO",4,IF(#REF!="MEDIO",3,IF(#REF!="MEDIO-BAJO",2,IF(#REF!="BAJO",1,0)))))</f>
        <v>#REF!</v>
      </c>
      <c r="C497" s="92"/>
      <c r="D497" s="91">
        <f t="shared" si="1736"/>
        <v>0</v>
      </c>
      <c r="E497" s="307" t="e">
        <f t="shared" si="1637"/>
        <v>#DIV/0!</v>
      </c>
      <c r="F497" s="307" t="e">
        <f t="shared" si="1638"/>
        <v>#DIV/0!</v>
      </c>
      <c r="G497" s="147"/>
      <c r="H497" s="307" t="e">
        <f t="shared" ref="H497" si="1887">IF(C497="No_existen",5*$H$10,I497*$H$10)</f>
        <v>#DIV/0!</v>
      </c>
      <c r="I497" s="307" t="e">
        <f t="shared" ref="I497:I533" si="1888">ROUND(AVERAGEIF(J497:J499,"&gt;0"),0)</f>
        <v>#DIV/0!</v>
      </c>
      <c r="J497" s="151" t="e">
        <f>IF(K497=$K$662,1,IF(K497=#REF!,2,IF(K497=$K$661,4,IF(C497="No_existen",5,0))))</f>
        <v>#REF!</v>
      </c>
      <c r="K497" s="147"/>
      <c r="L497" s="147"/>
      <c r="M497" s="307" t="e">
        <f t="shared" ref="M497" si="1889">IF(C497="No_existen",5*$M$10,N497*$M$10)</f>
        <v>#DIV/0!</v>
      </c>
      <c r="N497" s="307" t="e">
        <f t="shared" si="1642"/>
        <v>#DIV/0!</v>
      </c>
      <c r="O497" s="151">
        <f t="shared" si="1737"/>
        <v>0</v>
      </c>
      <c r="P497" s="147"/>
      <c r="Q497" s="279"/>
      <c r="R497" s="307" t="e">
        <f t="shared" ref="R497" si="1890">IF(C497="No_existen",5*$R$10,S497*$R$10)</f>
        <v>#DIV/0!</v>
      </c>
      <c r="S497" s="307" t="e">
        <f t="shared" ref="S497" si="1891">ROUND(AVERAGEIF(T497:T499,"&gt;0"),0)</f>
        <v>#DIV/0!</v>
      </c>
      <c r="T497" s="151">
        <f t="shared" si="1738"/>
        <v>0</v>
      </c>
      <c r="U497" s="147"/>
      <c r="V497" s="147"/>
      <c r="W497" s="307" t="e">
        <f t="shared" ref="W497" si="1892">IF(C497="No_existen",5*$W$10,X497*$W$10)</f>
        <v>#DIV/0!</v>
      </c>
      <c r="X497" s="307" t="e">
        <f t="shared" ref="X497" si="1893">ROUND(AVERAGEIF(Y497:Y499,"&gt;0"),0)</f>
        <v>#DIV/0!</v>
      </c>
      <c r="Y497" s="151">
        <f t="shared" si="1739"/>
        <v>0</v>
      </c>
      <c r="Z497" s="147"/>
      <c r="AA497" s="307" t="e">
        <f t="shared" ref="AA497" si="1894">ROUND(AVERAGE(E497,I497,N497,S497,X497),0)</f>
        <v>#DIV/0!</v>
      </c>
      <c r="AB497" s="384" t="e">
        <f t="shared" ref="AB497" si="1895">IF(AA497&lt;1.5,"FUERTE",IF(AND(AA497&gt;=1.5,AA497&lt;2.5),"ACEPTABLE",IF(AA497&gt;=5,"INEXISTENTE","DÉBIL")))</f>
        <v>#DIV/0!</v>
      </c>
      <c r="AC497" s="306" t="e">
        <f>IF(#REF!=0,0,ROUND((#REF!*AA497),0))</f>
        <v>#REF!</v>
      </c>
      <c r="AD497" s="386" t="e">
        <f t="shared" ref="AD497" si="1896">IF(AC497&gt;=36,"GRAVE", IF(AC497&lt;=10, "LEVE", "MODERADO"))</f>
        <v>#REF!</v>
      </c>
      <c r="AE497" s="327"/>
      <c r="AF497" s="327"/>
      <c r="AG497" s="147"/>
      <c r="AH497" s="147"/>
      <c r="AI497" s="93"/>
      <c r="AJ497" s="94"/>
      <c r="AK497" s="95"/>
      <c r="AL497" s="95"/>
      <c r="AM497" s="95"/>
      <c r="AN497" s="95"/>
      <c r="AO497" s="95"/>
      <c r="AP497" s="95"/>
      <c r="AQ497" s="95"/>
    </row>
    <row r="498" spans="1:43" s="97" customFormat="1" hidden="1" x14ac:dyDescent="0.2">
      <c r="A498" s="325"/>
      <c r="B498" s="322"/>
      <c r="C498" s="92"/>
      <c r="D498" s="91">
        <f t="shared" si="1736"/>
        <v>0</v>
      </c>
      <c r="E498" s="307"/>
      <c r="F498" s="307"/>
      <c r="G498" s="147"/>
      <c r="H498" s="307"/>
      <c r="I498" s="307"/>
      <c r="J498" s="151" t="e">
        <f>IF(K498=$K$662,1,IF(K498=#REF!,2,IF(K498=$K$661,4,IF(C498="No_existen",5,0))))</f>
        <v>#REF!</v>
      </c>
      <c r="K498" s="147"/>
      <c r="L498" s="147"/>
      <c r="M498" s="307"/>
      <c r="N498" s="307"/>
      <c r="O498" s="151">
        <f t="shared" si="1737"/>
        <v>0</v>
      </c>
      <c r="P498" s="147"/>
      <c r="Q498" s="279"/>
      <c r="R498" s="307"/>
      <c r="S498" s="307"/>
      <c r="T498" s="151">
        <f t="shared" si="1738"/>
        <v>0</v>
      </c>
      <c r="U498" s="147"/>
      <c r="V498" s="147"/>
      <c r="W498" s="307"/>
      <c r="X498" s="307"/>
      <c r="Y498" s="151">
        <f t="shared" si="1739"/>
        <v>0</v>
      </c>
      <c r="Z498" s="147"/>
      <c r="AA498" s="307"/>
      <c r="AB498" s="384"/>
      <c r="AC498" s="306"/>
      <c r="AD498" s="386"/>
      <c r="AE498" s="327"/>
      <c r="AF498" s="327"/>
      <c r="AG498" s="147"/>
      <c r="AH498" s="147"/>
      <c r="AI498" s="93"/>
      <c r="AJ498" s="94"/>
      <c r="AK498" s="95"/>
      <c r="AL498" s="95"/>
      <c r="AM498" s="95"/>
      <c r="AN498" s="95"/>
      <c r="AO498" s="95"/>
      <c r="AP498" s="95"/>
      <c r="AQ498" s="95"/>
    </row>
    <row r="499" spans="1:43" s="97" customFormat="1" hidden="1" x14ac:dyDescent="0.2">
      <c r="A499" s="325"/>
      <c r="B499" s="324"/>
      <c r="C499" s="92"/>
      <c r="D499" s="91">
        <f t="shared" si="1736"/>
        <v>0</v>
      </c>
      <c r="E499" s="307"/>
      <c r="F499" s="307"/>
      <c r="G499" s="147"/>
      <c r="H499" s="307"/>
      <c r="I499" s="307"/>
      <c r="J499" s="151" t="e">
        <f>IF(K499=$K$662,1,IF(K499=#REF!,2,IF(K499=$K$661,4,IF(C499="No_existen",5,0))))</f>
        <v>#REF!</v>
      </c>
      <c r="K499" s="147"/>
      <c r="L499" s="147"/>
      <c r="M499" s="307"/>
      <c r="N499" s="307"/>
      <c r="O499" s="151">
        <f t="shared" si="1737"/>
        <v>0</v>
      </c>
      <c r="P499" s="147"/>
      <c r="Q499" s="279"/>
      <c r="R499" s="307"/>
      <c r="S499" s="307"/>
      <c r="T499" s="151">
        <f t="shared" si="1738"/>
        <v>0</v>
      </c>
      <c r="U499" s="147"/>
      <c r="V499" s="147"/>
      <c r="W499" s="307"/>
      <c r="X499" s="307"/>
      <c r="Y499" s="151">
        <f t="shared" si="1739"/>
        <v>0</v>
      </c>
      <c r="Z499" s="147"/>
      <c r="AA499" s="307"/>
      <c r="AB499" s="384"/>
      <c r="AC499" s="306"/>
      <c r="AD499" s="386"/>
      <c r="AE499" s="327"/>
      <c r="AF499" s="327"/>
      <c r="AG499" s="147"/>
      <c r="AH499" s="147"/>
      <c r="AI499" s="93"/>
      <c r="AJ499" s="94"/>
      <c r="AK499" s="95"/>
      <c r="AL499" s="95"/>
      <c r="AM499" s="95"/>
      <c r="AN499" s="95"/>
      <c r="AO499" s="95"/>
      <c r="AP499" s="95"/>
      <c r="AQ499" s="95"/>
    </row>
    <row r="500" spans="1:43" s="97" customFormat="1" hidden="1" x14ac:dyDescent="0.2">
      <c r="A500" s="325">
        <v>164</v>
      </c>
      <c r="B500" s="321" t="e">
        <f>IF(#REF!="ALTO",5,IF(#REF!="MEDIO-ALTO",4,IF(#REF!="MEDIO",3,IF(#REF!="MEDIO-BAJO",2,IF(#REF!="BAJO",1,0)))))</f>
        <v>#REF!</v>
      </c>
      <c r="C500" s="92"/>
      <c r="D500" s="91">
        <f t="shared" si="1736"/>
        <v>0</v>
      </c>
      <c r="E500" s="307" t="e">
        <f t="shared" si="1650"/>
        <v>#DIV/0!</v>
      </c>
      <c r="F500" s="307" t="e">
        <f t="shared" si="1651"/>
        <v>#DIV/0!</v>
      </c>
      <c r="G500" s="147"/>
      <c r="H500" s="307" t="e">
        <f t="shared" ref="H500" si="1897">IF(C500="No_existen",5*$H$10,I500*$H$10)</f>
        <v>#DIV/0!</v>
      </c>
      <c r="I500" s="307" t="e">
        <f t="shared" ref="I500" si="1898">ROUND(AVERAGEIF(J500:J502,"&gt;0"),0)</f>
        <v>#DIV/0!</v>
      </c>
      <c r="J500" s="151" t="e">
        <f>IF(K500=$K$662,1,IF(K500=#REF!,2,IF(K500=$K$661,4,IF(C500="No_existen",5,0))))</f>
        <v>#REF!</v>
      </c>
      <c r="K500" s="147"/>
      <c r="L500" s="147"/>
      <c r="M500" s="307" t="e">
        <f t="shared" ref="M500" si="1899">IF(C500="No_existen",5*$M$10,N500*$M$10)</f>
        <v>#DIV/0!</v>
      </c>
      <c r="N500" s="307" t="e">
        <f t="shared" si="1655"/>
        <v>#DIV/0!</v>
      </c>
      <c r="O500" s="151">
        <f t="shared" si="1737"/>
        <v>0</v>
      </c>
      <c r="P500" s="147"/>
      <c r="Q500" s="279"/>
      <c r="R500" s="307" t="e">
        <f t="shared" ref="R500" si="1900">IF(C500="No_existen",5*$R$10,S500*$R$10)</f>
        <v>#DIV/0!</v>
      </c>
      <c r="S500" s="307" t="e">
        <f t="shared" ref="S500" si="1901">ROUND(AVERAGEIF(T500:T502,"&gt;0"),0)</f>
        <v>#DIV/0!</v>
      </c>
      <c r="T500" s="151">
        <f t="shared" si="1738"/>
        <v>0</v>
      </c>
      <c r="U500" s="147"/>
      <c r="V500" s="147"/>
      <c r="W500" s="307" t="e">
        <f t="shared" ref="W500" si="1902">IF(C500="No_existen",5*$W$10,X500*$W$10)</f>
        <v>#DIV/0!</v>
      </c>
      <c r="X500" s="307" t="e">
        <f t="shared" ref="X500" si="1903">ROUND(AVERAGEIF(Y500:Y502,"&gt;0"),0)</f>
        <v>#DIV/0!</v>
      </c>
      <c r="Y500" s="151">
        <f t="shared" si="1739"/>
        <v>0</v>
      </c>
      <c r="Z500" s="147"/>
      <c r="AA500" s="307" t="e">
        <f t="shared" ref="AA500" si="1904">ROUND(AVERAGE(E500,I500,N500,S500,X500),0)</f>
        <v>#DIV/0!</v>
      </c>
      <c r="AB500" s="384" t="e">
        <f t="shared" ref="AB500" si="1905">IF(AA500&lt;1.5,"FUERTE",IF(AND(AA500&gt;=1.5,AA500&lt;2.5),"ACEPTABLE",IF(AA500&gt;=5,"INEXISTENTE","DÉBIL")))</f>
        <v>#DIV/0!</v>
      </c>
      <c r="AC500" s="306" t="e">
        <f>IF(#REF!=0,0,ROUND((#REF!*AA500),0))</f>
        <v>#REF!</v>
      </c>
      <c r="AD500" s="386" t="e">
        <f t="shared" ref="AD500" si="1906">IF(AC500&gt;=36,"GRAVE", IF(AC500&lt;=10, "LEVE", "MODERADO"))</f>
        <v>#REF!</v>
      </c>
      <c r="AE500" s="327"/>
      <c r="AF500" s="327"/>
      <c r="AG500" s="147"/>
      <c r="AH500" s="147"/>
      <c r="AI500" s="93"/>
      <c r="AJ500" s="94"/>
      <c r="AK500" s="95"/>
      <c r="AL500" s="95"/>
      <c r="AM500" s="95"/>
      <c r="AN500" s="95"/>
      <c r="AO500" s="95"/>
      <c r="AP500" s="95"/>
      <c r="AQ500" s="95"/>
    </row>
    <row r="501" spans="1:43" s="97" customFormat="1" hidden="1" x14ac:dyDescent="0.2">
      <c r="A501" s="325"/>
      <c r="B501" s="322"/>
      <c r="C501" s="92"/>
      <c r="D501" s="91">
        <f t="shared" si="1736"/>
        <v>0</v>
      </c>
      <c r="E501" s="307"/>
      <c r="F501" s="307"/>
      <c r="G501" s="147"/>
      <c r="H501" s="307"/>
      <c r="I501" s="307"/>
      <c r="J501" s="151" t="e">
        <f>IF(K501=$K$662,1,IF(K501=#REF!,2,IF(K501=$K$661,4,IF(C501="No_existen",5,0))))</f>
        <v>#REF!</v>
      </c>
      <c r="K501" s="147"/>
      <c r="L501" s="147"/>
      <c r="M501" s="307"/>
      <c r="N501" s="307"/>
      <c r="O501" s="151">
        <f t="shared" si="1737"/>
        <v>0</v>
      </c>
      <c r="P501" s="147"/>
      <c r="Q501" s="279"/>
      <c r="R501" s="307"/>
      <c r="S501" s="307"/>
      <c r="T501" s="151">
        <f t="shared" si="1738"/>
        <v>0</v>
      </c>
      <c r="U501" s="147"/>
      <c r="V501" s="147"/>
      <c r="W501" s="307"/>
      <c r="X501" s="307"/>
      <c r="Y501" s="151">
        <f t="shared" si="1739"/>
        <v>0</v>
      </c>
      <c r="Z501" s="147"/>
      <c r="AA501" s="307"/>
      <c r="AB501" s="384"/>
      <c r="AC501" s="306"/>
      <c r="AD501" s="386"/>
      <c r="AE501" s="327"/>
      <c r="AF501" s="327"/>
      <c r="AG501" s="147"/>
      <c r="AH501" s="147"/>
      <c r="AI501" s="93"/>
      <c r="AJ501" s="94"/>
      <c r="AK501" s="95"/>
      <c r="AL501" s="95"/>
      <c r="AM501" s="95"/>
      <c r="AN501" s="95"/>
      <c r="AO501" s="95"/>
      <c r="AP501" s="95"/>
      <c r="AQ501" s="95"/>
    </row>
    <row r="502" spans="1:43" s="97" customFormat="1" hidden="1" x14ac:dyDescent="0.2">
      <c r="A502" s="325"/>
      <c r="B502" s="324"/>
      <c r="C502" s="92"/>
      <c r="D502" s="91">
        <f t="shared" si="1736"/>
        <v>0</v>
      </c>
      <c r="E502" s="307"/>
      <c r="F502" s="307"/>
      <c r="G502" s="147"/>
      <c r="H502" s="307"/>
      <c r="I502" s="307"/>
      <c r="J502" s="151" t="e">
        <f>IF(K502=$K$662,1,IF(K502=#REF!,2,IF(K502=$K$661,4,IF(C502="No_existen",5,0))))</f>
        <v>#REF!</v>
      </c>
      <c r="K502" s="147"/>
      <c r="L502" s="147"/>
      <c r="M502" s="307"/>
      <c r="N502" s="307"/>
      <c r="O502" s="151">
        <f t="shared" si="1737"/>
        <v>0</v>
      </c>
      <c r="P502" s="147"/>
      <c r="Q502" s="279"/>
      <c r="R502" s="307"/>
      <c r="S502" s="307"/>
      <c r="T502" s="151">
        <f t="shared" si="1738"/>
        <v>0</v>
      </c>
      <c r="U502" s="147"/>
      <c r="V502" s="147"/>
      <c r="W502" s="307"/>
      <c r="X502" s="307"/>
      <c r="Y502" s="151">
        <f t="shared" si="1739"/>
        <v>0</v>
      </c>
      <c r="Z502" s="147"/>
      <c r="AA502" s="307"/>
      <c r="AB502" s="384"/>
      <c r="AC502" s="306"/>
      <c r="AD502" s="386"/>
      <c r="AE502" s="327"/>
      <c r="AF502" s="327"/>
      <c r="AG502" s="147"/>
      <c r="AH502" s="147"/>
      <c r="AI502" s="93"/>
      <c r="AJ502" s="94"/>
      <c r="AK502" s="95"/>
      <c r="AL502" s="95"/>
      <c r="AM502" s="95"/>
      <c r="AN502" s="95"/>
      <c r="AO502" s="95"/>
      <c r="AP502" s="95"/>
      <c r="AQ502" s="95"/>
    </row>
    <row r="503" spans="1:43" s="97" customFormat="1" hidden="1" x14ac:dyDescent="0.2">
      <c r="A503" s="325">
        <v>165</v>
      </c>
      <c r="B503" s="321" t="e">
        <f>IF(#REF!="ALTO",5,IF(#REF!="MEDIO-ALTO",4,IF(#REF!="MEDIO",3,IF(#REF!="MEDIO-BAJO",2,IF(#REF!="BAJO",1,0)))))</f>
        <v>#REF!</v>
      </c>
      <c r="C503" s="92"/>
      <c r="D503" s="91">
        <f t="shared" si="1736"/>
        <v>0</v>
      </c>
      <c r="E503" s="307" t="e">
        <f t="shared" si="1663"/>
        <v>#DIV/0!</v>
      </c>
      <c r="F503" s="307" t="e">
        <f t="shared" si="1664"/>
        <v>#DIV/0!</v>
      </c>
      <c r="G503" s="147"/>
      <c r="H503" s="307" t="e">
        <f t="shared" ref="H503" si="1907">IF(C503="No_existen",5*$H$10,I503*$H$10)</f>
        <v>#DIV/0!</v>
      </c>
      <c r="I503" s="307" t="e">
        <f t="shared" ref="I503" si="1908">ROUND(AVERAGEIF(J503:J505,"&gt;0"),0)</f>
        <v>#DIV/0!</v>
      </c>
      <c r="J503" s="151" t="e">
        <f>IF(K503=$K$662,1,IF(K503=#REF!,2,IF(K503=$K$661,4,IF(C503="No_existen",5,0))))</f>
        <v>#REF!</v>
      </c>
      <c r="K503" s="147"/>
      <c r="L503" s="147"/>
      <c r="M503" s="307" t="e">
        <f t="shared" ref="M503" si="1909">IF(C503="No_existen",5*$M$10,N503*$M$10)</f>
        <v>#DIV/0!</v>
      </c>
      <c r="N503" s="307" t="e">
        <f t="shared" si="1668"/>
        <v>#DIV/0!</v>
      </c>
      <c r="O503" s="151">
        <f t="shared" si="1737"/>
        <v>0</v>
      </c>
      <c r="P503" s="147"/>
      <c r="Q503" s="279"/>
      <c r="R503" s="307" t="e">
        <f t="shared" ref="R503" si="1910">IF(C503="No_existen",5*$R$10,S503*$R$10)</f>
        <v>#DIV/0!</v>
      </c>
      <c r="S503" s="307" t="e">
        <f t="shared" ref="S503" si="1911">ROUND(AVERAGEIF(T503:T505,"&gt;0"),0)</f>
        <v>#DIV/0!</v>
      </c>
      <c r="T503" s="151">
        <f t="shared" si="1738"/>
        <v>0</v>
      </c>
      <c r="U503" s="147"/>
      <c r="V503" s="147"/>
      <c r="W503" s="307" t="e">
        <f t="shared" ref="W503" si="1912">IF(C503="No_existen",5*$W$10,X503*$W$10)</f>
        <v>#DIV/0!</v>
      </c>
      <c r="X503" s="307" t="e">
        <f t="shared" ref="X503" si="1913">ROUND(AVERAGEIF(Y503:Y505,"&gt;0"),0)</f>
        <v>#DIV/0!</v>
      </c>
      <c r="Y503" s="151">
        <f t="shared" si="1739"/>
        <v>0</v>
      </c>
      <c r="Z503" s="147"/>
      <c r="AA503" s="307" t="e">
        <f t="shared" ref="AA503" si="1914">ROUND(AVERAGE(E503,I503,N503,S503,X503),0)</f>
        <v>#DIV/0!</v>
      </c>
      <c r="AB503" s="384" t="e">
        <f t="shared" ref="AB503" si="1915">IF(AA503&lt;1.5,"FUERTE",IF(AND(AA503&gt;=1.5,AA503&lt;2.5),"ACEPTABLE",IF(AA503&gt;=5,"INEXISTENTE","DÉBIL")))</f>
        <v>#DIV/0!</v>
      </c>
      <c r="AC503" s="306" t="e">
        <f>IF(#REF!=0,0,ROUND((#REF!*AA503),0))</f>
        <v>#REF!</v>
      </c>
      <c r="AD503" s="386" t="e">
        <f t="shared" ref="AD503" si="1916">IF(AC503&gt;=36,"GRAVE", IF(AC503&lt;=10, "LEVE", "MODERADO"))</f>
        <v>#REF!</v>
      </c>
      <c r="AE503" s="327"/>
      <c r="AF503" s="327"/>
      <c r="AG503" s="147"/>
      <c r="AH503" s="147"/>
      <c r="AI503" s="93"/>
      <c r="AJ503" s="94"/>
      <c r="AK503" s="95"/>
      <c r="AL503" s="95"/>
      <c r="AM503" s="95"/>
      <c r="AN503" s="95"/>
      <c r="AO503" s="95"/>
      <c r="AP503" s="95"/>
      <c r="AQ503" s="95"/>
    </row>
    <row r="504" spans="1:43" s="97" customFormat="1" hidden="1" x14ac:dyDescent="0.2">
      <c r="A504" s="325"/>
      <c r="B504" s="322"/>
      <c r="C504" s="92"/>
      <c r="D504" s="91">
        <f t="shared" si="1736"/>
        <v>0</v>
      </c>
      <c r="E504" s="307"/>
      <c r="F504" s="307"/>
      <c r="G504" s="147"/>
      <c r="H504" s="307"/>
      <c r="I504" s="307"/>
      <c r="J504" s="151" t="e">
        <f>IF(K504=$K$662,1,IF(K504=#REF!,2,IF(K504=$K$661,4,IF(C504="No_existen",5,0))))</f>
        <v>#REF!</v>
      </c>
      <c r="K504" s="147"/>
      <c r="L504" s="147"/>
      <c r="M504" s="307"/>
      <c r="N504" s="307"/>
      <c r="O504" s="151">
        <f t="shared" si="1737"/>
        <v>0</v>
      </c>
      <c r="P504" s="147"/>
      <c r="Q504" s="279"/>
      <c r="R504" s="307"/>
      <c r="S504" s="307"/>
      <c r="T504" s="151">
        <f t="shared" si="1738"/>
        <v>0</v>
      </c>
      <c r="U504" s="147"/>
      <c r="V504" s="147"/>
      <c r="W504" s="307"/>
      <c r="X504" s="307"/>
      <c r="Y504" s="151">
        <f t="shared" si="1739"/>
        <v>0</v>
      </c>
      <c r="Z504" s="147"/>
      <c r="AA504" s="307"/>
      <c r="AB504" s="384"/>
      <c r="AC504" s="306"/>
      <c r="AD504" s="386"/>
      <c r="AE504" s="327"/>
      <c r="AF504" s="327"/>
      <c r="AG504" s="147"/>
      <c r="AH504" s="147"/>
      <c r="AI504" s="93"/>
      <c r="AJ504" s="94"/>
      <c r="AK504" s="95"/>
      <c r="AL504" s="95"/>
      <c r="AM504" s="95"/>
      <c r="AN504" s="95"/>
      <c r="AO504" s="95"/>
      <c r="AP504" s="95"/>
      <c r="AQ504" s="95"/>
    </row>
    <row r="505" spans="1:43" s="97" customFormat="1" hidden="1" x14ac:dyDescent="0.2">
      <c r="A505" s="325"/>
      <c r="B505" s="324"/>
      <c r="C505" s="92"/>
      <c r="D505" s="91">
        <f t="shared" si="1736"/>
        <v>0</v>
      </c>
      <c r="E505" s="307"/>
      <c r="F505" s="307"/>
      <c r="G505" s="147"/>
      <c r="H505" s="307"/>
      <c r="I505" s="307"/>
      <c r="J505" s="151" t="e">
        <f>IF(K505=$K$662,1,IF(K505=#REF!,2,IF(K505=$K$661,4,IF(C505="No_existen",5,0))))</f>
        <v>#REF!</v>
      </c>
      <c r="K505" s="147"/>
      <c r="L505" s="147"/>
      <c r="M505" s="307"/>
      <c r="N505" s="307"/>
      <c r="O505" s="151">
        <f t="shared" si="1737"/>
        <v>0</v>
      </c>
      <c r="P505" s="147"/>
      <c r="Q505" s="279"/>
      <c r="R505" s="307"/>
      <c r="S505" s="307"/>
      <c r="T505" s="151">
        <f t="shared" si="1738"/>
        <v>0</v>
      </c>
      <c r="U505" s="147"/>
      <c r="V505" s="147"/>
      <c r="W505" s="307"/>
      <c r="X505" s="307"/>
      <c r="Y505" s="151">
        <f t="shared" si="1739"/>
        <v>0</v>
      </c>
      <c r="Z505" s="147"/>
      <c r="AA505" s="307"/>
      <c r="AB505" s="384"/>
      <c r="AC505" s="306"/>
      <c r="AD505" s="386"/>
      <c r="AE505" s="327"/>
      <c r="AF505" s="327"/>
      <c r="AG505" s="147"/>
      <c r="AH505" s="147"/>
      <c r="AI505" s="93"/>
      <c r="AJ505" s="94"/>
      <c r="AK505" s="95"/>
      <c r="AL505" s="95"/>
      <c r="AM505" s="95"/>
      <c r="AN505" s="95"/>
      <c r="AO505" s="95"/>
      <c r="AP505" s="95"/>
      <c r="AQ505" s="95"/>
    </row>
    <row r="506" spans="1:43" s="97" customFormat="1" hidden="1" x14ac:dyDescent="0.2">
      <c r="A506" s="325">
        <v>166</v>
      </c>
      <c r="B506" s="321" t="e">
        <f>IF(#REF!="ALTO",5,IF(#REF!="MEDIO-ALTO",4,IF(#REF!="MEDIO",3,IF(#REF!="MEDIO-BAJO",2,IF(#REF!="BAJO",1,0)))))</f>
        <v>#REF!</v>
      </c>
      <c r="C506" s="92"/>
      <c r="D506" s="91">
        <f t="shared" si="1736"/>
        <v>0</v>
      </c>
      <c r="E506" s="307" t="e">
        <f t="shared" si="1676"/>
        <v>#DIV/0!</v>
      </c>
      <c r="F506" s="307" t="e">
        <f t="shared" si="1677"/>
        <v>#DIV/0!</v>
      </c>
      <c r="G506" s="147"/>
      <c r="H506" s="307" t="e">
        <f t="shared" ref="H506" si="1917">IF(C506="No_existen",5*$H$10,I506*$H$10)</f>
        <v>#DIV/0!</v>
      </c>
      <c r="I506" s="307" t="e">
        <f t="shared" ref="I506" si="1918">ROUND(AVERAGEIF(J506:J508,"&gt;0"),0)</f>
        <v>#DIV/0!</v>
      </c>
      <c r="J506" s="151" t="e">
        <f>IF(K506=$K$662,1,IF(K506=#REF!,2,IF(K506=$K$661,4,IF(C506="No_existen",5,0))))</f>
        <v>#REF!</v>
      </c>
      <c r="K506" s="147"/>
      <c r="L506" s="147"/>
      <c r="M506" s="307" t="e">
        <f t="shared" ref="M506" si="1919">IF(C506="No_existen",5*$M$10,N506*$M$10)</f>
        <v>#DIV/0!</v>
      </c>
      <c r="N506" s="307" t="e">
        <f t="shared" si="1680"/>
        <v>#DIV/0!</v>
      </c>
      <c r="O506" s="151">
        <f t="shared" si="1737"/>
        <v>0</v>
      </c>
      <c r="P506" s="147"/>
      <c r="Q506" s="279"/>
      <c r="R506" s="307" t="e">
        <f t="shared" ref="R506" si="1920">IF(C506="No_existen",5*$R$10,S506*$R$10)</f>
        <v>#DIV/0!</v>
      </c>
      <c r="S506" s="307" t="e">
        <f t="shared" ref="S506" si="1921">ROUND(AVERAGEIF(T506:T508,"&gt;0"),0)</f>
        <v>#DIV/0!</v>
      </c>
      <c r="T506" s="151">
        <f t="shared" si="1738"/>
        <v>0</v>
      </c>
      <c r="U506" s="147"/>
      <c r="V506" s="147"/>
      <c r="W506" s="307" t="e">
        <f t="shared" ref="W506" si="1922">IF(C506="No_existen",5*$W$10,X506*$W$10)</f>
        <v>#DIV/0!</v>
      </c>
      <c r="X506" s="307" t="e">
        <f t="shared" ref="X506" si="1923">ROUND(AVERAGEIF(Y506:Y508,"&gt;0"),0)</f>
        <v>#DIV/0!</v>
      </c>
      <c r="Y506" s="151">
        <f t="shared" si="1739"/>
        <v>0</v>
      </c>
      <c r="Z506" s="147"/>
      <c r="AA506" s="307" t="e">
        <f t="shared" ref="AA506" si="1924">ROUND(AVERAGE(E506,I506,N506,S506,X506),0)</f>
        <v>#DIV/0!</v>
      </c>
      <c r="AB506" s="384" t="e">
        <f t="shared" ref="AB506" si="1925">IF(AA506&lt;1.5,"FUERTE",IF(AND(AA506&gt;=1.5,AA506&lt;2.5),"ACEPTABLE",IF(AA506&gt;=5,"INEXISTENTE","DÉBIL")))</f>
        <v>#DIV/0!</v>
      </c>
      <c r="AC506" s="306" t="e">
        <f>IF(#REF!=0,0,ROUND((#REF!*AA506),0))</f>
        <v>#REF!</v>
      </c>
      <c r="AD506" s="386" t="e">
        <f t="shared" ref="AD506" si="1926">IF(AC506&gt;=36,"GRAVE", IF(AC506&lt;=10, "LEVE", "MODERADO"))</f>
        <v>#REF!</v>
      </c>
      <c r="AE506" s="327"/>
      <c r="AF506" s="327"/>
      <c r="AG506" s="147"/>
      <c r="AH506" s="147"/>
      <c r="AI506" s="93"/>
      <c r="AJ506" s="94"/>
      <c r="AK506" s="95"/>
      <c r="AL506" s="95"/>
      <c r="AM506" s="95"/>
      <c r="AN506" s="95"/>
      <c r="AO506" s="95"/>
      <c r="AP506" s="95"/>
      <c r="AQ506" s="95"/>
    </row>
    <row r="507" spans="1:43" s="97" customFormat="1" hidden="1" x14ac:dyDescent="0.2">
      <c r="A507" s="325"/>
      <c r="B507" s="322"/>
      <c r="C507" s="92"/>
      <c r="D507" s="91">
        <f t="shared" si="1736"/>
        <v>0</v>
      </c>
      <c r="E507" s="307"/>
      <c r="F507" s="307"/>
      <c r="G507" s="147"/>
      <c r="H507" s="307"/>
      <c r="I507" s="307"/>
      <c r="J507" s="151" t="e">
        <f>IF(K507=$K$662,1,IF(K507=#REF!,2,IF(K507=$K$661,4,IF(C507="No_existen",5,0))))</f>
        <v>#REF!</v>
      </c>
      <c r="K507" s="147"/>
      <c r="L507" s="147"/>
      <c r="M507" s="307"/>
      <c r="N507" s="307"/>
      <c r="O507" s="151">
        <f t="shared" si="1737"/>
        <v>0</v>
      </c>
      <c r="P507" s="147"/>
      <c r="Q507" s="279"/>
      <c r="R507" s="307"/>
      <c r="S507" s="307"/>
      <c r="T507" s="151">
        <f t="shared" si="1738"/>
        <v>0</v>
      </c>
      <c r="U507" s="147"/>
      <c r="V507" s="147"/>
      <c r="W507" s="307"/>
      <c r="X507" s="307"/>
      <c r="Y507" s="151">
        <f t="shared" si="1739"/>
        <v>0</v>
      </c>
      <c r="Z507" s="147"/>
      <c r="AA507" s="307"/>
      <c r="AB507" s="384"/>
      <c r="AC507" s="306"/>
      <c r="AD507" s="386"/>
      <c r="AE507" s="327"/>
      <c r="AF507" s="327"/>
      <c r="AG507" s="147"/>
      <c r="AH507" s="147"/>
      <c r="AI507" s="93"/>
      <c r="AJ507" s="94"/>
      <c r="AK507" s="95"/>
      <c r="AL507" s="95"/>
      <c r="AM507" s="95"/>
      <c r="AN507" s="95"/>
      <c r="AO507" s="95"/>
      <c r="AP507" s="95"/>
      <c r="AQ507" s="95"/>
    </row>
    <row r="508" spans="1:43" s="97" customFormat="1" hidden="1" x14ac:dyDescent="0.2">
      <c r="A508" s="325"/>
      <c r="B508" s="324"/>
      <c r="C508" s="92"/>
      <c r="D508" s="91">
        <f t="shared" si="1736"/>
        <v>0</v>
      </c>
      <c r="E508" s="307"/>
      <c r="F508" s="307"/>
      <c r="G508" s="147"/>
      <c r="H508" s="307"/>
      <c r="I508" s="307"/>
      <c r="J508" s="151" t="e">
        <f>IF(K508=$K$662,1,IF(K508=#REF!,2,IF(K508=$K$661,4,IF(C508="No_existen",5,0))))</f>
        <v>#REF!</v>
      </c>
      <c r="K508" s="147"/>
      <c r="L508" s="147"/>
      <c r="M508" s="307"/>
      <c r="N508" s="307"/>
      <c r="O508" s="151">
        <f t="shared" si="1737"/>
        <v>0</v>
      </c>
      <c r="P508" s="147"/>
      <c r="Q508" s="279"/>
      <c r="R508" s="307"/>
      <c r="S508" s="307"/>
      <c r="T508" s="151">
        <f t="shared" si="1738"/>
        <v>0</v>
      </c>
      <c r="U508" s="147"/>
      <c r="V508" s="147"/>
      <c r="W508" s="307"/>
      <c r="X508" s="307"/>
      <c r="Y508" s="151">
        <f t="shared" si="1739"/>
        <v>0</v>
      </c>
      <c r="Z508" s="147"/>
      <c r="AA508" s="307"/>
      <c r="AB508" s="384"/>
      <c r="AC508" s="306"/>
      <c r="AD508" s="386"/>
      <c r="AE508" s="327"/>
      <c r="AF508" s="327"/>
      <c r="AG508" s="147"/>
      <c r="AH508" s="147"/>
      <c r="AI508" s="93"/>
      <c r="AJ508" s="94"/>
      <c r="AK508" s="95"/>
      <c r="AL508" s="95"/>
      <c r="AM508" s="95"/>
      <c r="AN508" s="95"/>
      <c r="AO508" s="95"/>
      <c r="AP508" s="95"/>
      <c r="AQ508" s="95"/>
    </row>
    <row r="509" spans="1:43" s="97" customFormat="1" hidden="1" x14ac:dyDescent="0.2">
      <c r="A509" s="325">
        <v>167</v>
      </c>
      <c r="B509" s="321" t="e">
        <f>IF(#REF!="ALTO",5,IF(#REF!="MEDIO-ALTO",4,IF(#REF!="MEDIO",3,IF(#REF!="MEDIO-BAJO",2,IF(#REF!="BAJO",1,0)))))</f>
        <v>#REF!</v>
      </c>
      <c r="C509" s="92"/>
      <c r="D509" s="91">
        <f t="shared" si="1736"/>
        <v>0</v>
      </c>
      <c r="E509" s="307" t="e">
        <f t="shared" si="1688"/>
        <v>#DIV/0!</v>
      </c>
      <c r="F509" s="307" t="e">
        <f t="shared" si="1689"/>
        <v>#DIV/0!</v>
      </c>
      <c r="G509" s="147"/>
      <c r="H509" s="307" t="e">
        <f t="shared" ref="H509" si="1927">IF(C509="No_existen",5*$H$10,I509*$H$10)</f>
        <v>#DIV/0!</v>
      </c>
      <c r="I509" s="307" t="e">
        <f t="shared" ref="I509" si="1928">ROUND(AVERAGEIF(J509:J511,"&gt;0"),0)</f>
        <v>#DIV/0!</v>
      </c>
      <c r="J509" s="151" t="e">
        <f>IF(K509=$K$662,1,IF(K509=#REF!,2,IF(K509=$K$661,4,IF(C509="No_existen",5,0))))</f>
        <v>#REF!</v>
      </c>
      <c r="K509" s="147"/>
      <c r="L509" s="147"/>
      <c r="M509" s="307" t="e">
        <f t="shared" ref="M509" si="1929">IF(C509="No_existen",5*$M$10,N509*$M$10)</f>
        <v>#DIV/0!</v>
      </c>
      <c r="N509" s="307" t="e">
        <f t="shared" si="1692"/>
        <v>#DIV/0!</v>
      </c>
      <c r="O509" s="151">
        <f t="shared" si="1737"/>
        <v>0</v>
      </c>
      <c r="P509" s="147"/>
      <c r="Q509" s="279"/>
      <c r="R509" s="307" t="e">
        <f t="shared" ref="R509" si="1930">IF(C509="No_existen",5*$R$10,S509*$R$10)</f>
        <v>#DIV/0!</v>
      </c>
      <c r="S509" s="307" t="e">
        <f t="shared" ref="S509" si="1931">ROUND(AVERAGEIF(T509:T511,"&gt;0"),0)</f>
        <v>#DIV/0!</v>
      </c>
      <c r="T509" s="151">
        <f t="shared" si="1738"/>
        <v>0</v>
      </c>
      <c r="U509" s="147"/>
      <c r="V509" s="147"/>
      <c r="W509" s="307" t="e">
        <f t="shared" ref="W509" si="1932">IF(C509="No_existen",5*$W$10,X509*$W$10)</f>
        <v>#DIV/0!</v>
      </c>
      <c r="X509" s="307" t="e">
        <f t="shared" ref="X509" si="1933">ROUND(AVERAGEIF(Y509:Y511,"&gt;0"),0)</f>
        <v>#DIV/0!</v>
      </c>
      <c r="Y509" s="151">
        <f t="shared" si="1739"/>
        <v>0</v>
      </c>
      <c r="Z509" s="147"/>
      <c r="AA509" s="307" t="e">
        <f t="shared" ref="AA509" si="1934">ROUND(AVERAGE(E509,I509,N509,S509,X509),0)</f>
        <v>#DIV/0!</v>
      </c>
      <c r="AB509" s="384" t="e">
        <f t="shared" ref="AB509" si="1935">IF(AA509&lt;1.5,"FUERTE",IF(AND(AA509&gt;=1.5,AA509&lt;2.5),"ACEPTABLE",IF(AA509&gt;=5,"INEXISTENTE","DÉBIL")))</f>
        <v>#DIV/0!</v>
      </c>
      <c r="AC509" s="306" t="e">
        <f>IF(#REF!=0,0,ROUND((#REF!*AA509),0))</f>
        <v>#REF!</v>
      </c>
      <c r="AD509" s="386" t="e">
        <f t="shared" ref="AD509" si="1936">IF(AC509&gt;=36,"GRAVE", IF(AC509&lt;=10, "LEVE", "MODERADO"))</f>
        <v>#REF!</v>
      </c>
      <c r="AE509" s="327"/>
      <c r="AF509" s="327"/>
      <c r="AG509" s="147"/>
      <c r="AH509" s="147"/>
      <c r="AI509" s="93"/>
      <c r="AJ509" s="94"/>
      <c r="AK509" s="95"/>
      <c r="AL509" s="95"/>
      <c r="AM509" s="95"/>
      <c r="AN509" s="95"/>
      <c r="AO509" s="95"/>
      <c r="AP509" s="95"/>
      <c r="AQ509" s="95"/>
    </row>
    <row r="510" spans="1:43" s="97" customFormat="1" hidden="1" x14ac:dyDescent="0.2">
      <c r="A510" s="325"/>
      <c r="B510" s="322"/>
      <c r="C510" s="92"/>
      <c r="D510" s="91">
        <f t="shared" si="1736"/>
        <v>0</v>
      </c>
      <c r="E510" s="307"/>
      <c r="F510" s="307"/>
      <c r="G510" s="147"/>
      <c r="H510" s="307"/>
      <c r="I510" s="307"/>
      <c r="J510" s="151" t="e">
        <f>IF(K510=$K$662,1,IF(K510=#REF!,2,IF(K510=$K$661,4,IF(C510="No_existen",5,0))))</f>
        <v>#REF!</v>
      </c>
      <c r="K510" s="147"/>
      <c r="L510" s="147"/>
      <c r="M510" s="307"/>
      <c r="N510" s="307"/>
      <c r="O510" s="151">
        <f t="shared" si="1737"/>
        <v>0</v>
      </c>
      <c r="P510" s="147"/>
      <c r="Q510" s="279"/>
      <c r="R510" s="307"/>
      <c r="S510" s="307"/>
      <c r="T510" s="151">
        <f t="shared" si="1738"/>
        <v>0</v>
      </c>
      <c r="U510" s="147"/>
      <c r="V510" s="147"/>
      <c r="W510" s="307"/>
      <c r="X510" s="307"/>
      <c r="Y510" s="151">
        <f t="shared" si="1739"/>
        <v>0</v>
      </c>
      <c r="Z510" s="147"/>
      <c r="AA510" s="307"/>
      <c r="AB510" s="384"/>
      <c r="AC510" s="306"/>
      <c r="AD510" s="386"/>
      <c r="AE510" s="327"/>
      <c r="AF510" s="327"/>
      <c r="AG510" s="147"/>
      <c r="AH510" s="147"/>
      <c r="AI510" s="93"/>
      <c r="AJ510" s="94"/>
      <c r="AK510" s="95"/>
      <c r="AL510" s="95"/>
      <c r="AM510" s="95"/>
      <c r="AN510" s="95"/>
      <c r="AO510" s="95"/>
      <c r="AP510" s="95"/>
      <c r="AQ510" s="95"/>
    </row>
    <row r="511" spans="1:43" s="97" customFormat="1" hidden="1" x14ac:dyDescent="0.2">
      <c r="A511" s="325"/>
      <c r="B511" s="324"/>
      <c r="C511" s="92"/>
      <c r="D511" s="91">
        <f t="shared" si="1736"/>
        <v>0</v>
      </c>
      <c r="E511" s="307"/>
      <c r="F511" s="307"/>
      <c r="G511" s="147"/>
      <c r="H511" s="307"/>
      <c r="I511" s="307"/>
      <c r="J511" s="151" t="e">
        <f>IF(K511=$K$662,1,IF(K511=#REF!,2,IF(K511=$K$661,4,IF(C511="No_existen",5,0))))</f>
        <v>#REF!</v>
      </c>
      <c r="K511" s="147"/>
      <c r="L511" s="147"/>
      <c r="M511" s="307"/>
      <c r="N511" s="307"/>
      <c r="O511" s="151">
        <f t="shared" si="1737"/>
        <v>0</v>
      </c>
      <c r="P511" s="147"/>
      <c r="Q511" s="279"/>
      <c r="R511" s="307"/>
      <c r="S511" s="307"/>
      <c r="T511" s="151">
        <f t="shared" si="1738"/>
        <v>0</v>
      </c>
      <c r="U511" s="147"/>
      <c r="V511" s="147"/>
      <c r="W511" s="307"/>
      <c r="X511" s="307"/>
      <c r="Y511" s="151">
        <f t="shared" si="1739"/>
        <v>0</v>
      </c>
      <c r="Z511" s="147"/>
      <c r="AA511" s="307"/>
      <c r="AB511" s="384"/>
      <c r="AC511" s="306"/>
      <c r="AD511" s="386"/>
      <c r="AE511" s="327"/>
      <c r="AF511" s="327"/>
      <c r="AG511" s="147"/>
      <c r="AH511" s="147"/>
      <c r="AI511" s="93"/>
      <c r="AJ511" s="94"/>
      <c r="AK511" s="95"/>
      <c r="AL511" s="95"/>
      <c r="AM511" s="95"/>
      <c r="AN511" s="95"/>
      <c r="AO511" s="95"/>
      <c r="AP511" s="95"/>
      <c r="AQ511" s="95"/>
    </row>
    <row r="512" spans="1:43" s="97" customFormat="1" hidden="1" x14ac:dyDescent="0.2">
      <c r="A512" s="325">
        <v>168</v>
      </c>
      <c r="B512" s="321" t="e">
        <f>IF(#REF!="ALTO",5,IF(#REF!="MEDIO-ALTO",4,IF(#REF!="MEDIO",3,IF(#REF!="MEDIO-BAJO",2,IF(#REF!="BAJO",1,0)))))</f>
        <v>#REF!</v>
      </c>
      <c r="C512" s="92"/>
      <c r="D512" s="91">
        <f t="shared" si="1736"/>
        <v>0</v>
      </c>
      <c r="E512" s="307" t="e">
        <f t="shared" si="1700"/>
        <v>#DIV/0!</v>
      </c>
      <c r="F512" s="307" t="e">
        <f t="shared" si="1701"/>
        <v>#DIV/0!</v>
      </c>
      <c r="G512" s="147"/>
      <c r="H512" s="307" t="e">
        <f t="shared" ref="H512" si="1937">IF(C512="No_existen",5*$H$10,I512*$H$10)</f>
        <v>#DIV/0!</v>
      </c>
      <c r="I512" s="307" t="e">
        <f t="shared" ref="I512" si="1938">ROUND(AVERAGEIF(J512:J514,"&gt;0"),0)</f>
        <v>#DIV/0!</v>
      </c>
      <c r="J512" s="151" t="e">
        <f>IF(K512=$K$662,1,IF(K512=#REF!,2,IF(K512=$K$661,4,IF(C512="No_existen",5,0))))</f>
        <v>#REF!</v>
      </c>
      <c r="K512" s="147"/>
      <c r="L512" s="147"/>
      <c r="M512" s="307" t="e">
        <f t="shared" ref="M512" si="1939">IF(C512="No_existen",5*$M$10,N512*$M$10)</f>
        <v>#DIV/0!</v>
      </c>
      <c r="N512" s="307" t="e">
        <f t="shared" si="1704"/>
        <v>#DIV/0!</v>
      </c>
      <c r="O512" s="151">
        <f t="shared" si="1737"/>
        <v>0</v>
      </c>
      <c r="P512" s="147"/>
      <c r="Q512" s="279"/>
      <c r="R512" s="307" t="e">
        <f t="shared" ref="R512" si="1940">IF(C512="No_existen",5*$R$10,S512*$R$10)</f>
        <v>#DIV/0!</v>
      </c>
      <c r="S512" s="307" t="e">
        <f t="shared" ref="S512" si="1941">ROUND(AVERAGEIF(T512:T514,"&gt;0"),0)</f>
        <v>#DIV/0!</v>
      </c>
      <c r="T512" s="151">
        <f t="shared" si="1738"/>
        <v>0</v>
      </c>
      <c r="U512" s="147"/>
      <c r="V512" s="147"/>
      <c r="W512" s="307" t="e">
        <f t="shared" ref="W512" si="1942">IF(C512="No_existen",5*$W$10,X512*$W$10)</f>
        <v>#DIV/0!</v>
      </c>
      <c r="X512" s="307" t="e">
        <f t="shared" ref="X512" si="1943">ROUND(AVERAGEIF(Y512:Y514,"&gt;0"),0)</f>
        <v>#DIV/0!</v>
      </c>
      <c r="Y512" s="151">
        <f t="shared" si="1739"/>
        <v>0</v>
      </c>
      <c r="Z512" s="147"/>
      <c r="AA512" s="307" t="e">
        <f t="shared" ref="AA512" si="1944">ROUND(AVERAGE(E512,I512,N512,S512,X512),0)</f>
        <v>#DIV/0!</v>
      </c>
      <c r="AB512" s="384" t="e">
        <f t="shared" ref="AB512" si="1945">IF(AA512&lt;1.5,"FUERTE",IF(AND(AA512&gt;=1.5,AA512&lt;2.5),"ACEPTABLE",IF(AA512&gt;=5,"INEXISTENTE","DÉBIL")))</f>
        <v>#DIV/0!</v>
      </c>
      <c r="AC512" s="306" t="e">
        <f>IF(#REF!=0,0,ROUND((#REF!*AA512),0))</f>
        <v>#REF!</v>
      </c>
      <c r="AD512" s="386" t="e">
        <f t="shared" ref="AD512" si="1946">IF(AC512&gt;=36,"GRAVE", IF(AC512&lt;=10, "LEVE", "MODERADO"))</f>
        <v>#REF!</v>
      </c>
      <c r="AE512" s="327"/>
      <c r="AF512" s="327"/>
      <c r="AG512" s="147"/>
      <c r="AH512" s="147"/>
      <c r="AI512" s="93"/>
      <c r="AJ512" s="94"/>
      <c r="AK512" s="95"/>
      <c r="AL512" s="95"/>
      <c r="AM512" s="95"/>
      <c r="AN512" s="95"/>
      <c r="AO512" s="95"/>
      <c r="AP512" s="95"/>
      <c r="AQ512" s="95"/>
    </row>
    <row r="513" spans="1:43" s="97" customFormat="1" hidden="1" x14ac:dyDescent="0.2">
      <c r="A513" s="325"/>
      <c r="B513" s="322"/>
      <c r="C513" s="92"/>
      <c r="D513" s="91">
        <f t="shared" si="1736"/>
        <v>0</v>
      </c>
      <c r="E513" s="307"/>
      <c r="F513" s="307"/>
      <c r="G513" s="147"/>
      <c r="H513" s="307"/>
      <c r="I513" s="307"/>
      <c r="J513" s="151" t="e">
        <f>IF(K513=$K$662,1,IF(K513=#REF!,2,IF(K513=$K$661,4,IF(C513="No_existen",5,0))))</f>
        <v>#REF!</v>
      </c>
      <c r="K513" s="147"/>
      <c r="L513" s="147"/>
      <c r="M513" s="307"/>
      <c r="N513" s="307"/>
      <c r="O513" s="151">
        <f t="shared" si="1737"/>
        <v>0</v>
      </c>
      <c r="P513" s="147"/>
      <c r="Q513" s="279"/>
      <c r="R513" s="307"/>
      <c r="S513" s="307"/>
      <c r="T513" s="151">
        <f t="shared" si="1738"/>
        <v>0</v>
      </c>
      <c r="U513" s="147"/>
      <c r="V513" s="147"/>
      <c r="W513" s="307"/>
      <c r="X513" s="307"/>
      <c r="Y513" s="151">
        <f t="shared" si="1739"/>
        <v>0</v>
      </c>
      <c r="Z513" s="147"/>
      <c r="AA513" s="307"/>
      <c r="AB513" s="384"/>
      <c r="AC513" s="306"/>
      <c r="AD513" s="386"/>
      <c r="AE513" s="327"/>
      <c r="AF513" s="327"/>
      <c r="AG513" s="147"/>
      <c r="AH513" s="147"/>
      <c r="AI513" s="93"/>
      <c r="AJ513" s="94"/>
      <c r="AK513" s="95"/>
      <c r="AL513" s="95"/>
      <c r="AM513" s="95"/>
      <c r="AN513" s="95"/>
      <c r="AO513" s="95"/>
      <c r="AP513" s="95"/>
      <c r="AQ513" s="95"/>
    </row>
    <row r="514" spans="1:43" s="97" customFormat="1" hidden="1" x14ac:dyDescent="0.2">
      <c r="A514" s="325"/>
      <c r="B514" s="324"/>
      <c r="C514" s="92"/>
      <c r="D514" s="91">
        <f t="shared" si="1736"/>
        <v>0</v>
      </c>
      <c r="E514" s="307"/>
      <c r="F514" s="307"/>
      <c r="G514" s="147"/>
      <c r="H514" s="307"/>
      <c r="I514" s="307"/>
      <c r="J514" s="151" t="e">
        <f>IF(K514=$K$662,1,IF(K514=#REF!,2,IF(K514=$K$661,4,IF(C514="No_existen",5,0))))</f>
        <v>#REF!</v>
      </c>
      <c r="K514" s="147"/>
      <c r="L514" s="147"/>
      <c r="M514" s="307"/>
      <c r="N514" s="307"/>
      <c r="O514" s="151">
        <f t="shared" si="1737"/>
        <v>0</v>
      </c>
      <c r="P514" s="147"/>
      <c r="Q514" s="279"/>
      <c r="R514" s="307"/>
      <c r="S514" s="307"/>
      <c r="T514" s="151">
        <f t="shared" si="1738"/>
        <v>0</v>
      </c>
      <c r="U514" s="147"/>
      <c r="V514" s="147"/>
      <c r="W514" s="307"/>
      <c r="X514" s="307"/>
      <c r="Y514" s="151">
        <f t="shared" si="1739"/>
        <v>0</v>
      </c>
      <c r="Z514" s="147"/>
      <c r="AA514" s="307"/>
      <c r="AB514" s="384"/>
      <c r="AC514" s="306"/>
      <c r="AD514" s="386"/>
      <c r="AE514" s="327"/>
      <c r="AF514" s="327"/>
      <c r="AG514" s="147"/>
      <c r="AH514" s="147"/>
      <c r="AI514" s="93"/>
      <c r="AJ514" s="94"/>
      <c r="AK514" s="95"/>
      <c r="AL514" s="95"/>
      <c r="AM514" s="95"/>
      <c r="AN514" s="95"/>
      <c r="AO514" s="95"/>
      <c r="AP514" s="95"/>
      <c r="AQ514" s="95"/>
    </row>
    <row r="515" spans="1:43" s="97" customFormat="1" hidden="1" x14ac:dyDescent="0.2">
      <c r="A515" s="325">
        <v>169</v>
      </c>
      <c r="B515" s="321" t="e">
        <f>IF(#REF!="ALTO",5,IF(#REF!="MEDIO-ALTO",4,IF(#REF!="MEDIO",3,IF(#REF!="MEDIO-BAJO",2,IF(#REF!="BAJO",1,0)))))</f>
        <v>#REF!</v>
      </c>
      <c r="C515" s="92"/>
      <c r="D515" s="91">
        <f t="shared" si="1736"/>
        <v>0</v>
      </c>
      <c r="E515" s="307" t="e">
        <f t="shared" si="1712"/>
        <v>#DIV/0!</v>
      </c>
      <c r="F515" s="307" t="e">
        <f t="shared" si="1713"/>
        <v>#DIV/0!</v>
      </c>
      <c r="G515" s="147"/>
      <c r="H515" s="307" t="e">
        <f t="shared" ref="H515" si="1947">IF(C515="No_existen",5*$H$10,I515*$H$10)</f>
        <v>#DIV/0!</v>
      </c>
      <c r="I515" s="307" t="e">
        <f t="shared" ref="I515" si="1948">ROUND(AVERAGEIF(J515:J517,"&gt;0"),0)</f>
        <v>#DIV/0!</v>
      </c>
      <c r="J515" s="151" t="e">
        <f>IF(K515=$K$662,1,IF(K515=#REF!,2,IF(K515=$K$661,4,IF(C515="No_existen",5,0))))</f>
        <v>#REF!</v>
      </c>
      <c r="K515" s="147"/>
      <c r="L515" s="147"/>
      <c r="M515" s="307" t="e">
        <f t="shared" ref="M515" si="1949">IF(C515="No_existen",5*$M$10,N515*$M$10)</f>
        <v>#DIV/0!</v>
      </c>
      <c r="N515" s="307" t="e">
        <f t="shared" si="1716"/>
        <v>#DIV/0!</v>
      </c>
      <c r="O515" s="151">
        <f t="shared" si="1737"/>
        <v>0</v>
      </c>
      <c r="P515" s="147"/>
      <c r="Q515" s="279"/>
      <c r="R515" s="307" t="e">
        <f t="shared" ref="R515" si="1950">IF(C515="No_existen",5*$R$10,S515*$R$10)</f>
        <v>#DIV/0!</v>
      </c>
      <c r="S515" s="307" t="e">
        <f t="shared" ref="S515" si="1951">ROUND(AVERAGEIF(T515:T517,"&gt;0"),0)</f>
        <v>#DIV/0!</v>
      </c>
      <c r="T515" s="151">
        <f t="shared" si="1738"/>
        <v>0</v>
      </c>
      <c r="U515" s="147"/>
      <c r="V515" s="147"/>
      <c r="W515" s="307" t="e">
        <f t="shared" ref="W515" si="1952">IF(C515="No_existen",5*$W$10,X515*$W$10)</f>
        <v>#DIV/0!</v>
      </c>
      <c r="X515" s="307" t="e">
        <f t="shared" ref="X515" si="1953">ROUND(AVERAGEIF(Y515:Y517,"&gt;0"),0)</f>
        <v>#DIV/0!</v>
      </c>
      <c r="Y515" s="151">
        <f t="shared" si="1739"/>
        <v>0</v>
      </c>
      <c r="Z515" s="147"/>
      <c r="AA515" s="307" t="e">
        <f t="shared" ref="AA515" si="1954">ROUND(AVERAGE(E515,I515,N515,S515,X515),0)</f>
        <v>#DIV/0!</v>
      </c>
      <c r="AB515" s="384" t="e">
        <f t="shared" ref="AB515" si="1955">IF(AA515&lt;1.5,"FUERTE",IF(AND(AA515&gt;=1.5,AA515&lt;2.5),"ACEPTABLE",IF(AA515&gt;=5,"INEXISTENTE","DÉBIL")))</f>
        <v>#DIV/0!</v>
      </c>
      <c r="AC515" s="306" t="e">
        <f>IF(#REF!=0,0,ROUND((#REF!*AA515),0))</f>
        <v>#REF!</v>
      </c>
      <c r="AD515" s="386" t="e">
        <f t="shared" ref="AD515" si="1956">IF(AC515&gt;=36,"GRAVE", IF(AC515&lt;=10, "LEVE", "MODERADO"))</f>
        <v>#REF!</v>
      </c>
      <c r="AE515" s="327"/>
      <c r="AF515" s="327"/>
      <c r="AG515" s="147"/>
      <c r="AH515" s="147"/>
      <c r="AI515" s="93"/>
      <c r="AJ515" s="94"/>
      <c r="AK515" s="95"/>
      <c r="AL515" s="95"/>
      <c r="AM515" s="95"/>
      <c r="AN515" s="95"/>
      <c r="AO515" s="95"/>
      <c r="AP515" s="95"/>
      <c r="AQ515" s="95"/>
    </row>
    <row r="516" spans="1:43" s="97" customFormat="1" hidden="1" x14ac:dyDescent="0.2">
      <c r="A516" s="325"/>
      <c r="B516" s="322"/>
      <c r="C516" s="92"/>
      <c r="D516" s="91">
        <f t="shared" si="1736"/>
        <v>0</v>
      </c>
      <c r="E516" s="307"/>
      <c r="F516" s="307"/>
      <c r="G516" s="147"/>
      <c r="H516" s="307"/>
      <c r="I516" s="307"/>
      <c r="J516" s="151" t="e">
        <f>IF(K516=$K$662,1,IF(K516=#REF!,2,IF(K516=$K$661,4,IF(C516="No_existen",5,0))))</f>
        <v>#REF!</v>
      </c>
      <c r="K516" s="147"/>
      <c r="L516" s="147"/>
      <c r="M516" s="307"/>
      <c r="N516" s="307"/>
      <c r="O516" s="151">
        <f t="shared" si="1737"/>
        <v>0</v>
      </c>
      <c r="P516" s="147"/>
      <c r="Q516" s="279"/>
      <c r="R516" s="307"/>
      <c r="S516" s="307"/>
      <c r="T516" s="151">
        <f t="shared" si="1738"/>
        <v>0</v>
      </c>
      <c r="U516" s="147"/>
      <c r="V516" s="147"/>
      <c r="W516" s="307"/>
      <c r="X516" s="307"/>
      <c r="Y516" s="151">
        <f t="shared" si="1739"/>
        <v>0</v>
      </c>
      <c r="Z516" s="147"/>
      <c r="AA516" s="307"/>
      <c r="AB516" s="384"/>
      <c r="AC516" s="306"/>
      <c r="AD516" s="386"/>
      <c r="AE516" s="327"/>
      <c r="AF516" s="327"/>
      <c r="AG516" s="147"/>
      <c r="AH516" s="147"/>
      <c r="AI516" s="93"/>
      <c r="AJ516" s="94"/>
      <c r="AK516" s="95"/>
      <c r="AL516" s="95"/>
      <c r="AM516" s="95"/>
      <c r="AN516" s="95"/>
      <c r="AO516" s="95"/>
      <c r="AP516" s="95"/>
      <c r="AQ516" s="95"/>
    </row>
    <row r="517" spans="1:43" s="97" customFormat="1" hidden="1" x14ac:dyDescent="0.2">
      <c r="A517" s="325"/>
      <c r="B517" s="324"/>
      <c r="C517" s="92"/>
      <c r="D517" s="91">
        <f t="shared" si="1736"/>
        <v>0</v>
      </c>
      <c r="E517" s="307"/>
      <c r="F517" s="307"/>
      <c r="G517" s="147"/>
      <c r="H517" s="307"/>
      <c r="I517" s="307"/>
      <c r="J517" s="151" t="e">
        <f>IF(K517=$K$662,1,IF(K517=#REF!,2,IF(K517=$K$661,4,IF(C517="No_existen",5,0))))</f>
        <v>#REF!</v>
      </c>
      <c r="K517" s="147"/>
      <c r="L517" s="147"/>
      <c r="M517" s="307"/>
      <c r="N517" s="307"/>
      <c r="O517" s="151">
        <f t="shared" si="1737"/>
        <v>0</v>
      </c>
      <c r="P517" s="147"/>
      <c r="Q517" s="279"/>
      <c r="R517" s="307"/>
      <c r="S517" s="307"/>
      <c r="T517" s="151">
        <f t="shared" si="1738"/>
        <v>0</v>
      </c>
      <c r="U517" s="147"/>
      <c r="V517" s="147"/>
      <c r="W517" s="307"/>
      <c r="X517" s="307"/>
      <c r="Y517" s="151">
        <f t="shared" si="1739"/>
        <v>0</v>
      </c>
      <c r="Z517" s="147"/>
      <c r="AA517" s="307"/>
      <c r="AB517" s="384"/>
      <c r="AC517" s="306"/>
      <c r="AD517" s="386"/>
      <c r="AE517" s="327"/>
      <c r="AF517" s="327"/>
      <c r="AG517" s="147"/>
      <c r="AH517" s="147"/>
      <c r="AI517" s="93"/>
      <c r="AJ517" s="94"/>
      <c r="AK517" s="95"/>
      <c r="AL517" s="95"/>
      <c r="AM517" s="95"/>
      <c r="AN517" s="95"/>
      <c r="AO517" s="95"/>
      <c r="AP517" s="95"/>
      <c r="AQ517" s="95"/>
    </row>
    <row r="518" spans="1:43" s="97" customFormat="1" hidden="1" x14ac:dyDescent="0.2">
      <c r="A518" s="325">
        <v>170</v>
      </c>
      <c r="B518" s="321" t="e">
        <f>IF(#REF!="ALTO",5,IF(#REF!="MEDIO-ALTO",4,IF(#REF!="MEDIO",3,IF(#REF!="MEDIO-BAJO",2,IF(#REF!="BAJO",1,0)))))</f>
        <v>#REF!</v>
      </c>
      <c r="C518" s="92"/>
      <c r="D518" s="91">
        <f t="shared" si="1736"/>
        <v>0</v>
      </c>
      <c r="E518" s="307" t="e">
        <f t="shared" si="1724"/>
        <v>#DIV/0!</v>
      </c>
      <c r="F518" s="307" t="e">
        <f t="shared" si="1725"/>
        <v>#DIV/0!</v>
      </c>
      <c r="G518" s="147"/>
      <c r="H518" s="307" t="e">
        <f t="shared" ref="H518" si="1957">IF(C518="No_existen",5*$H$10,I518*$H$10)</f>
        <v>#DIV/0!</v>
      </c>
      <c r="I518" s="307" t="e">
        <f t="shared" si="1828"/>
        <v>#DIV/0!</v>
      </c>
      <c r="J518" s="151" t="e">
        <f>IF(K518=$K$662,1,IF(K518=#REF!,2,IF(K518=$K$661,4,IF(C518="No_existen",5,0))))</f>
        <v>#REF!</v>
      </c>
      <c r="K518" s="147"/>
      <c r="L518" s="147"/>
      <c r="M518" s="307" t="e">
        <f t="shared" ref="M518" si="1958">IF(C518="No_existen",5*$M$10,N518*$M$10)</f>
        <v>#DIV/0!</v>
      </c>
      <c r="N518" s="307" t="e">
        <f t="shared" si="1728"/>
        <v>#DIV/0!</v>
      </c>
      <c r="O518" s="151">
        <f t="shared" si="1737"/>
        <v>0</v>
      </c>
      <c r="P518" s="147"/>
      <c r="Q518" s="279"/>
      <c r="R518" s="307" t="e">
        <f t="shared" ref="R518" si="1959">IF(C518="No_existen",5*$R$10,S518*$R$10)</f>
        <v>#DIV/0!</v>
      </c>
      <c r="S518" s="307" t="e">
        <f t="shared" ref="S518" si="1960">ROUND(AVERAGEIF(T518:T520,"&gt;0"),0)</f>
        <v>#DIV/0!</v>
      </c>
      <c r="T518" s="151">
        <f t="shared" si="1738"/>
        <v>0</v>
      </c>
      <c r="U518" s="147"/>
      <c r="V518" s="147"/>
      <c r="W518" s="307" t="e">
        <f t="shared" ref="W518" si="1961">IF(C518="No_existen",5*$W$10,X518*$W$10)</f>
        <v>#DIV/0!</v>
      </c>
      <c r="X518" s="307" t="e">
        <f t="shared" ref="X518" si="1962">ROUND(AVERAGEIF(Y518:Y520,"&gt;0"),0)</f>
        <v>#DIV/0!</v>
      </c>
      <c r="Y518" s="151">
        <f t="shared" si="1739"/>
        <v>0</v>
      </c>
      <c r="Z518" s="147"/>
      <c r="AA518" s="307" t="e">
        <f t="shared" ref="AA518" si="1963">ROUND(AVERAGE(E518,I518,N518,S518,X518),0)</f>
        <v>#DIV/0!</v>
      </c>
      <c r="AB518" s="384" t="e">
        <f t="shared" ref="AB518" si="1964">IF(AA518&lt;1.5,"FUERTE",IF(AND(AA518&gt;=1.5,AA518&lt;2.5),"ACEPTABLE",IF(AA518&gt;=5,"INEXISTENTE","DÉBIL")))</f>
        <v>#DIV/0!</v>
      </c>
      <c r="AC518" s="306" t="e">
        <f>IF(#REF!=0,0,ROUND((#REF!*AA518),0))</f>
        <v>#REF!</v>
      </c>
      <c r="AD518" s="386" t="e">
        <f t="shared" ref="AD518" si="1965">IF(AC518&gt;=36,"GRAVE", IF(AC518&lt;=10, "LEVE", "MODERADO"))</f>
        <v>#REF!</v>
      </c>
      <c r="AE518" s="327"/>
      <c r="AF518" s="327"/>
      <c r="AG518" s="147"/>
      <c r="AH518" s="147"/>
      <c r="AI518" s="93"/>
      <c r="AJ518" s="94"/>
      <c r="AK518" s="95"/>
      <c r="AL518" s="95"/>
      <c r="AM518" s="95"/>
      <c r="AN518" s="95"/>
      <c r="AO518" s="95"/>
      <c r="AP518" s="95"/>
      <c r="AQ518" s="95"/>
    </row>
    <row r="519" spans="1:43" s="97" customFormat="1" hidden="1" x14ac:dyDescent="0.2">
      <c r="A519" s="325"/>
      <c r="B519" s="322"/>
      <c r="C519" s="92"/>
      <c r="D519" s="91">
        <f t="shared" si="1736"/>
        <v>0</v>
      </c>
      <c r="E519" s="307"/>
      <c r="F519" s="307"/>
      <c r="G519" s="147"/>
      <c r="H519" s="307"/>
      <c r="I519" s="307"/>
      <c r="J519" s="151" t="e">
        <f>IF(K519=$K$662,1,IF(K519=#REF!,2,IF(K519=$K$661,4,IF(C519="No_existen",5,0))))</f>
        <v>#REF!</v>
      </c>
      <c r="K519" s="147"/>
      <c r="L519" s="147"/>
      <c r="M519" s="307"/>
      <c r="N519" s="307"/>
      <c r="O519" s="151">
        <f t="shared" si="1737"/>
        <v>0</v>
      </c>
      <c r="P519" s="147"/>
      <c r="Q519" s="279"/>
      <c r="R519" s="307"/>
      <c r="S519" s="307"/>
      <c r="T519" s="151">
        <f t="shared" si="1738"/>
        <v>0</v>
      </c>
      <c r="U519" s="147"/>
      <c r="V519" s="147"/>
      <c r="W519" s="307"/>
      <c r="X519" s="307"/>
      <c r="Y519" s="151">
        <f t="shared" si="1739"/>
        <v>0</v>
      </c>
      <c r="Z519" s="147"/>
      <c r="AA519" s="307"/>
      <c r="AB519" s="384"/>
      <c r="AC519" s="306"/>
      <c r="AD519" s="386"/>
      <c r="AE519" s="327"/>
      <c r="AF519" s="327"/>
      <c r="AG519" s="147"/>
      <c r="AH519" s="147"/>
      <c r="AI519" s="93"/>
      <c r="AJ519" s="94"/>
      <c r="AK519" s="95"/>
      <c r="AL519" s="95"/>
      <c r="AM519" s="95"/>
      <c r="AN519" s="95"/>
      <c r="AO519" s="95"/>
      <c r="AP519" s="95"/>
      <c r="AQ519" s="95"/>
    </row>
    <row r="520" spans="1:43" s="97" customFormat="1" hidden="1" x14ac:dyDescent="0.2">
      <c r="A520" s="325"/>
      <c r="B520" s="324"/>
      <c r="C520" s="92"/>
      <c r="D520" s="91">
        <f t="shared" si="1736"/>
        <v>0</v>
      </c>
      <c r="E520" s="307"/>
      <c r="F520" s="307"/>
      <c r="G520" s="147"/>
      <c r="H520" s="307"/>
      <c r="I520" s="307"/>
      <c r="J520" s="151" t="e">
        <f>IF(K520=$K$662,1,IF(K520=#REF!,2,IF(K520=$K$661,4,IF(C520="No_existen",5,0))))</f>
        <v>#REF!</v>
      </c>
      <c r="K520" s="147"/>
      <c r="L520" s="147"/>
      <c r="M520" s="307"/>
      <c r="N520" s="307"/>
      <c r="O520" s="151">
        <f t="shared" si="1737"/>
        <v>0</v>
      </c>
      <c r="P520" s="147"/>
      <c r="Q520" s="279"/>
      <c r="R520" s="307"/>
      <c r="S520" s="307"/>
      <c r="T520" s="151">
        <f t="shared" si="1738"/>
        <v>0</v>
      </c>
      <c r="U520" s="147"/>
      <c r="V520" s="147"/>
      <c r="W520" s="307"/>
      <c r="X520" s="307"/>
      <c r="Y520" s="151">
        <f t="shared" si="1739"/>
        <v>0</v>
      </c>
      <c r="Z520" s="147"/>
      <c r="AA520" s="307"/>
      <c r="AB520" s="384"/>
      <c r="AC520" s="306"/>
      <c r="AD520" s="386"/>
      <c r="AE520" s="327"/>
      <c r="AF520" s="327"/>
      <c r="AG520" s="147"/>
      <c r="AH520" s="147"/>
      <c r="AI520" s="93"/>
      <c r="AJ520" s="94"/>
      <c r="AK520" s="95"/>
      <c r="AL520" s="95"/>
      <c r="AM520" s="95"/>
      <c r="AN520" s="95"/>
      <c r="AO520" s="95"/>
      <c r="AP520" s="95"/>
      <c r="AQ520" s="95"/>
    </row>
    <row r="521" spans="1:43" s="97" customFormat="1" hidden="1" x14ac:dyDescent="0.2">
      <c r="A521" s="325">
        <v>171</v>
      </c>
      <c r="B521" s="321" t="e">
        <f>IF(#REF!="ALTO",5,IF(#REF!="MEDIO-ALTO",4,IF(#REF!="MEDIO",3,IF(#REF!="MEDIO-BAJO",2,IF(#REF!="BAJO",1,0)))))</f>
        <v>#REF!</v>
      </c>
      <c r="C521" s="92"/>
      <c r="D521" s="91">
        <f t="shared" si="1736"/>
        <v>0</v>
      </c>
      <c r="E521" s="307" t="e">
        <f t="shared" si="1740"/>
        <v>#DIV/0!</v>
      </c>
      <c r="F521" s="307" t="e">
        <f t="shared" si="1741"/>
        <v>#DIV/0!</v>
      </c>
      <c r="G521" s="147"/>
      <c r="H521" s="307" t="e">
        <f t="shared" ref="H521" si="1966">IF(C521="No_existen",5*$H$10,I521*$H$10)</f>
        <v>#DIV/0!</v>
      </c>
      <c r="I521" s="307" t="e">
        <f t="shared" si="1841"/>
        <v>#DIV/0!</v>
      </c>
      <c r="J521" s="151" t="e">
        <f>IF(K521=$K$662,1,IF(K521=#REF!,2,IF(K521=$K$661,4,IF(C521="No_existen",5,0))))</f>
        <v>#REF!</v>
      </c>
      <c r="K521" s="147"/>
      <c r="L521" s="147"/>
      <c r="M521" s="307" t="e">
        <f t="shared" ref="M521" si="1967">IF(C521="No_existen",5*$M$10,N521*$M$10)</f>
        <v>#DIV/0!</v>
      </c>
      <c r="N521" s="307" t="e">
        <f t="shared" si="1744"/>
        <v>#DIV/0!</v>
      </c>
      <c r="O521" s="151">
        <f t="shared" si="1737"/>
        <v>0</v>
      </c>
      <c r="P521" s="147"/>
      <c r="Q521" s="279"/>
      <c r="R521" s="307" t="e">
        <f t="shared" ref="R521" si="1968">IF(C521="No_existen",5*$R$10,S521*$R$10)</f>
        <v>#DIV/0!</v>
      </c>
      <c r="S521" s="307" t="e">
        <f t="shared" ref="S521" si="1969">ROUND(AVERAGEIF(T521:T523,"&gt;0"),0)</f>
        <v>#DIV/0!</v>
      </c>
      <c r="T521" s="151">
        <f t="shared" si="1738"/>
        <v>0</v>
      </c>
      <c r="U521" s="147"/>
      <c r="V521" s="147"/>
      <c r="W521" s="307" t="e">
        <f t="shared" ref="W521" si="1970">IF(C521="No_existen",5*$W$10,X521*$W$10)</f>
        <v>#DIV/0!</v>
      </c>
      <c r="X521" s="307" t="e">
        <f t="shared" ref="X521" si="1971">ROUND(AVERAGEIF(Y521:Y523,"&gt;0"),0)</f>
        <v>#DIV/0!</v>
      </c>
      <c r="Y521" s="151">
        <f t="shared" si="1739"/>
        <v>0</v>
      </c>
      <c r="Z521" s="147"/>
      <c r="AA521" s="307" t="e">
        <f t="shared" ref="AA521" si="1972">ROUND(AVERAGE(E521,I521,N521,S521,X521),0)</f>
        <v>#DIV/0!</v>
      </c>
      <c r="AB521" s="384" t="e">
        <f t="shared" ref="AB521" si="1973">IF(AA521&lt;1.5,"FUERTE",IF(AND(AA521&gt;=1.5,AA521&lt;2.5),"ACEPTABLE",IF(AA521&gt;=5,"INEXISTENTE","DÉBIL")))</f>
        <v>#DIV/0!</v>
      </c>
      <c r="AC521" s="306" t="e">
        <f>IF(#REF!=0,0,ROUND((#REF!*AA521),0))</f>
        <v>#REF!</v>
      </c>
      <c r="AD521" s="386" t="e">
        <f t="shared" ref="AD521" si="1974">IF(AC521&gt;=36,"GRAVE", IF(AC521&lt;=10, "LEVE", "MODERADO"))</f>
        <v>#REF!</v>
      </c>
      <c r="AE521" s="327"/>
      <c r="AF521" s="327"/>
      <c r="AG521" s="147"/>
      <c r="AH521" s="147"/>
      <c r="AI521" s="93"/>
      <c r="AJ521" s="94"/>
      <c r="AK521" s="95"/>
      <c r="AL521" s="95"/>
      <c r="AM521" s="95"/>
      <c r="AN521" s="95"/>
      <c r="AO521" s="95"/>
      <c r="AP521" s="95"/>
      <c r="AQ521" s="95"/>
    </row>
    <row r="522" spans="1:43" s="97" customFormat="1" hidden="1" x14ac:dyDescent="0.2">
      <c r="A522" s="325"/>
      <c r="B522" s="322"/>
      <c r="C522" s="92"/>
      <c r="D522" s="91">
        <f t="shared" si="1736"/>
        <v>0</v>
      </c>
      <c r="E522" s="307"/>
      <c r="F522" s="307"/>
      <c r="G522" s="147"/>
      <c r="H522" s="307"/>
      <c r="I522" s="307"/>
      <c r="J522" s="151" t="e">
        <f>IF(K522=$K$662,1,IF(K522=#REF!,2,IF(K522=$K$661,4,IF(C522="No_existen",5,0))))</f>
        <v>#REF!</v>
      </c>
      <c r="K522" s="147"/>
      <c r="L522" s="147"/>
      <c r="M522" s="307"/>
      <c r="N522" s="307"/>
      <c r="O522" s="151">
        <f t="shared" si="1737"/>
        <v>0</v>
      </c>
      <c r="P522" s="147"/>
      <c r="Q522" s="279"/>
      <c r="R522" s="307"/>
      <c r="S522" s="307"/>
      <c r="T522" s="151">
        <f t="shared" si="1738"/>
        <v>0</v>
      </c>
      <c r="U522" s="147"/>
      <c r="V522" s="147"/>
      <c r="W522" s="307"/>
      <c r="X522" s="307"/>
      <c r="Y522" s="151">
        <f t="shared" si="1739"/>
        <v>0</v>
      </c>
      <c r="Z522" s="147"/>
      <c r="AA522" s="307"/>
      <c r="AB522" s="384"/>
      <c r="AC522" s="306"/>
      <c r="AD522" s="386"/>
      <c r="AE522" s="327"/>
      <c r="AF522" s="327"/>
      <c r="AG522" s="147"/>
      <c r="AH522" s="147"/>
      <c r="AI522" s="93"/>
      <c r="AJ522" s="94"/>
      <c r="AK522" s="95"/>
      <c r="AL522" s="95"/>
      <c r="AM522" s="95"/>
      <c r="AN522" s="95"/>
      <c r="AO522" s="95"/>
      <c r="AP522" s="95"/>
      <c r="AQ522" s="95"/>
    </row>
    <row r="523" spans="1:43" s="97" customFormat="1" hidden="1" x14ac:dyDescent="0.2">
      <c r="A523" s="325"/>
      <c r="B523" s="324"/>
      <c r="C523" s="92"/>
      <c r="D523" s="91">
        <f t="shared" ref="D523:D568" si="1975">IF(C523=$C$665,1,IF(C523=$C$661,5,IF(C523=$C$662,4,IF(C523=$C$663,3,IF(C523=$C$664,2,0)))))</f>
        <v>0</v>
      </c>
      <c r="E523" s="307"/>
      <c r="F523" s="307"/>
      <c r="G523" s="147"/>
      <c r="H523" s="307"/>
      <c r="I523" s="307"/>
      <c r="J523" s="151" t="e">
        <f>IF(K523=$K$662,1,IF(K523=#REF!,2,IF(K523=$K$661,4,IF(C523="No_existen",5,0))))</f>
        <v>#REF!</v>
      </c>
      <c r="K523" s="147"/>
      <c r="L523" s="147"/>
      <c r="M523" s="307"/>
      <c r="N523" s="307"/>
      <c r="O523" s="151">
        <f t="shared" ref="O523:O568" si="1976">IF(P523=$U$662,1,IF(P523=$U$661,4,IF(C523="No_existen",5,0)))</f>
        <v>0</v>
      </c>
      <c r="P523" s="147"/>
      <c r="Q523" s="279"/>
      <c r="R523" s="307"/>
      <c r="S523" s="307"/>
      <c r="T523" s="151">
        <f t="shared" ref="T523:T568" si="1977">IF(U523=$Z$661,1,IF(U523=$Z$662,4,IF(C523="No_existen",5,0)))</f>
        <v>0</v>
      </c>
      <c r="U523" s="147"/>
      <c r="V523" s="147"/>
      <c r="W523" s="307"/>
      <c r="X523" s="307"/>
      <c r="Y523" s="151">
        <f t="shared" si="1739"/>
        <v>0</v>
      </c>
      <c r="Z523" s="147"/>
      <c r="AA523" s="307"/>
      <c r="AB523" s="384"/>
      <c r="AC523" s="306"/>
      <c r="AD523" s="386"/>
      <c r="AE523" s="327"/>
      <c r="AF523" s="327"/>
      <c r="AG523" s="147"/>
      <c r="AH523" s="147"/>
      <c r="AI523" s="93"/>
      <c r="AJ523" s="94"/>
      <c r="AK523" s="95"/>
      <c r="AL523" s="95"/>
      <c r="AM523" s="95"/>
      <c r="AN523" s="95"/>
      <c r="AO523" s="95"/>
      <c r="AP523" s="95"/>
      <c r="AQ523" s="95"/>
    </row>
    <row r="524" spans="1:43" s="97" customFormat="1" hidden="1" x14ac:dyDescent="0.2">
      <c r="A524" s="325">
        <v>172</v>
      </c>
      <c r="B524" s="321" t="e">
        <f>IF(#REF!="ALTO",5,IF(#REF!="MEDIO-ALTO",4,IF(#REF!="MEDIO",3,IF(#REF!="MEDIO-BAJO",2,IF(#REF!="BAJO",1,0)))))</f>
        <v>#REF!</v>
      </c>
      <c r="C524" s="92"/>
      <c r="D524" s="91">
        <f t="shared" si="1975"/>
        <v>0</v>
      </c>
      <c r="E524" s="307" t="e">
        <f t="shared" si="1752"/>
        <v>#DIV/0!</v>
      </c>
      <c r="F524" s="307" t="e">
        <f t="shared" si="1753"/>
        <v>#DIV/0!</v>
      </c>
      <c r="G524" s="147"/>
      <c r="H524" s="307" t="e">
        <f t="shared" ref="H524" si="1978">IF(C524="No_existen",5*$H$10,I524*$H$10)</f>
        <v>#DIV/0!</v>
      </c>
      <c r="I524" s="307" t="e">
        <f t="shared" si="1854"/>
        <v>#DIV/0!</v>
      </c>
      <c r="J524" s="151" t="e">
        <f>IF(K524=$K$662,1,IF(K524=#REF!,2,IF(K524=$K$661,4,IF(C524="No_existen",5,0))))</f>
        <v>#REF!</v>
      </c>
      <c r="K524" s="147"/>
      <c r="L524" s="147"/>
      <c r="M524" s="307" t="e">
        <f t="shared" ref="M524" si="1979">IF(C524="No_existen",5*$M$10,N524*$M$10)</f>
        <v>#DIV/0!</v>
      </c>
      <c r="N524" s="307" t="e">
        <f t="shared" si="1756"/>
        <v>#DIV/0!</v>
      </c>
      <c r="O524" s="151">
        <f t="shared" si="1976"/>
        <v>0</v>
      </c>
      <c r="P524" s="147"/>
      <c r="Q524" s="279"/>
      <c r="R524" s="307" t="e">
        <f t="shared" ref="R524" si="1980">IF(C524="No_existen",5*$R$10,S524*$R$10)</f>
        <v>#DIV/0!</v>
      </c>
      <c r="S524" s="307" t="e">
        <f t="shared" ref="S524" si="1981">ROUND(AVERAGEIF(T524:T526,"&gt;0"),0)</f>
        <v>#DIV/0!</v>
      </c>
      <c r="T524" s="151">
        <f t="shared" si="1977"/>
        <v>0</v>
      </c>
      <c r="U524" s="147"/>
      <c r="V524" s="147"/>
      <c r="W524" s="307" t="e">
        <f t="shared" ref="W524" si="1982">IF(C524="No_existen",5*$W$10,X524*$W$10)</f>
        <v>#DIV/0!</v>
      </c>
      <c r="X524" s="307" t="e">
        <f t="shared" ref="X524" si="1983">ROUND(AVERAGEIF(Y524:Y526,"&gt;0"),0)</f>
        <v>#DIV/0!</v>
      </c>
      <c r="Y524" s="151">
        <f t="shared" ref="Y524:Y568" si="1984">IF(Z524="Preventivo",1,IF(Z524="Detectivo",4, IF(C524="No_existen",5,0)))</f>
        <v>0</v>
      </c>
      <c r="Z524" s="147"/>
      <c r="AA524" s="307" t="e">
        <f t="shared" ref="AA524" si="1985">ROUND(AVERAGE(E524,I524,N524,S524,X524),0)</f>
        <v>#DIV/0!</v>
      </c>
      <c r="AB524" s="384" t="e">
        <f t="shared" ref="AB524" si="1986">IF(AA524&lt;1.5,"FUERTE",IF(AND(AA524&gt;=1.5,AA524&lt;2.5),"ACEPTABLE",IF(AA524&gt;=5,"INEXISTENTE","DÉBIL")))</f>
        <v>#DIV/0!</v>
      </c>
      <c r="AC524" s="306" t="e">
        <f>IF(#REF!=0,0,ROUND((#REF!*AA524),0))</f>
        <v>#REF!</v>
      </c>
      <c r="AD524" s="386" t="e">
        <f t="shared" ref="AD524" si="1987">IF(AC524&gt;=36,"GRAVE", IF(AC524&lt;=10, "LEVE", "MODERADO"))</f>
        <v>#REF!</v>
      </c>
      <c r="AE524" s="327"/>
      <c r="AF524" s="327"/>
      <c r="AG524" s="147"/>
      <c r="AH524" s="147"/>
      <c r="AI524" s="93"/>
      <c r="AJ524" s="94"/>
      <c r="AK524" s="95"/>
      <c r="AL524" s="95"/>
      <c r="AM524" s="95"/>
      <c r="AN524" s="95"/>
      <c r="AO524" s="95"/>
      <c r="AP524" s="95"/>
      <c r="AQ524" s="95"/>
    </row>
    <row r="525" spans="1:43" s="97" customFormat="1" hidden="1" x14ac:dyDescent="0.2">
      <c r="A525" s="325"/>
      <c r="B525" s="322"/>
      <c r="C525" s="92"/>
      <c r="D525" s="91">
        <f t="shared" si="1975"/>
        <v>0</v>
      </c>
      <c r="E525" s="307"/>
      <c r="F525" s="307"/>
      <c r="G525" s="147"/>
      <c r="H525" s="307"/>
      <c r="I525" s="307"/>
      <c r="J525" s="151" t="e">
        <f>IF(K525=$K$662,1,IF(K525=#REF!,2,IF(K525=$K$661,4,IF(C525="No_existen",5,0))))</f>
        <v>#REF!</v>
      </c>
      <c r="K525" s="147"/>
      <c r="L525" s="147"/>
      <c r="M525" s="307"/>
      <c r="N525" s="307"/>
      <c r="O525" s="151">
        <f t="shared" si="1976"/>
        <v>0</v>
      </c>
      <c r="P525" s="147"/>
      <c r="Q525" s="279"/>
      <c r="R525" s="307"/>
      <c r="S525" s="307"/>
      <c r="T525" s="151">
        <f t="shared" si="1977"/>
        <v>0</v>
      </c>
      <c r="U525" s="147"/>
      <c r="V525" s="147"/>
      <c r="W525" s="307"/>
      <c r="X525" s="307"/>
      <c r="Y525" s="151">
        <f t="shared" si="1984"/>
        <v>0</v>
      </c>
      <c r="Z525" s="147"/>
      <c r="AA525" s="307"/>
      <c r="AB525" s="384"/>
      <c r="AC525" s="306"/>
      <c r="AD525" s="386"/>
      <c r="AE525" s="327"/>
      <c r="AF525" s="327"/>
      <c r="AG525" s="147"/>
      <c r="AH525" s="147"/>
      <c r="AI525" s="93"/>
      <c r="AJ525" s="94"/>
      <c r="AK525" s="95"/>
      <c r="AL525" s="95"/>
      <c r="AM525" s="95"/>
      <c r="AN525" s="95"/>
      <c r="AO525" s="95"/>
      <c r="AP525" s="95"/>
      <c r="AQ525" s="95"/>
    </row>
    <row r="526" spans="1:43" s="97" customFormat="1" hidden="1" x14ac:dyDescent="0.2">
      <c r="A526" s="325"/>
      <c r="B526" s="324"/>
      <c r="C526" s="92"/>
      <c r="D526" s="91">
        <f t="shared" si="1975"/>
        <v>0</v>
      </c>
      <c r="E526" s="307"/>
      <c r="F526" s="307"/>
      <c r="G526" s="147"/>
      <c r="H526" s="307"/>
      <c r="I526" s="307"/>
      <c r="J526" s="151" t="e">
        <f>IF(K526=$K$662,1,IF(K526=#REF!,2,IF(K526=$K$661,4,IF(C526="No_existen",5,0))))</f>
        <v>#REF!</v>
      </c>
      <c r="K526" s="147"/>
      <c r="L526" s="147"/>
      <c r="M526" s="307"/>
      <c r="N526" s="307"/>
      <c r="O526" s="151">
        <f t="shared" si="1976"/>
        <v>0</v>
      </c>
      <c r="P526" s="147"/>
      <c r="Q526" s="279"/>
      <c r="R526" s="307"/>
      <c r="S526" s="307"/>
      <c r="T526" s="151">
        <f t="shared" si="1977"/>
        <v>0</v>
      </c>
      <c r="U526" s="147"/>
      <c r="V526" s="147"/>
      <c r="W526" s="307"/>
      <c r="X526" s="307"/>
      <c r="Y526" s="151">
        <f t="shared" si="1984"/>
        <v>0</v>
      </c>
      <c r="Z526" s="147"/>
      <c r="AA526" s="307"/>
      <c r="AB526" s="384"/>
      <c r="AC526" s="306"/>
      <c r="AD526" s="386"/>
      <c r="AE526" s="327"/>
      <c r="AF526" s="327"/>
      <c r="AG526" s="147"/>
      <c r="AH526" s="147"/>
      <c r="AI526" s="93"/>
      <c r="AJ526" s="94"/>
      <c r="AK526" s="95"/>
      <c r="AL526" s="95"/>
      <c r="AM526" s="95"/>
      <c r="AN526" s="95"/>
      <c r="AO526" s="95"/>
      <c r="AP526" s="95"/>
      <c r="AQ526" s="95"/>
    </row>
    <row r="527" spans="1:43" s="97" customFormat="1" hidden="1" x14ac:dyDescent="0.2">
      <c r="A527" s="325">
        <v>173</v>
      </c>
      <c r="B527" s="321" t="e">
        <f>IF(#REF!="ALTO",5,IF(#REF!="MEDIO-ALTO",4,IF(#REF!="MEDIO",3,IF(#REF!="MEDIO-BAJO",2,IF(#REF!="BAJO",1,0)))))</f>
        <v>#REF!</v>
      </c>
      <c r="C527" s="92"/>
      <c r="D527" s="91">
        <f t="shared" si="1975"/>
        <v>0</v>
      </c>
      <c r="E527" s="307" t="e">
        <f t="shared" si="1764"/>
        <v>#DIV/0!</v>
      </c>
      <c r="F527" s="307" t="e">
        <f t="shared" si="1765"/>
        <v>#DIV/0!</v>
      </c>
      <c r="G527" s="147"/>
      <c r="H527" s="307" t="e">
        <f t="shared" ref="H527" si="1988">IF(C527="No_existen",5*$H$10,I527*$H$10)</f>
        <v>#DIV/0!</v>
      </c>
      <c r="I527" s="307" t="e">
        <f t="shared" si="1867"/>
        <v>#DIV/0!</v>
      </c>
      <c r="J527" s="151" t="e">
        <f>IF(K527=$K$662,1,IF(K527=#REF!,2,IF(K527=$K$661,4,IF(C527="No_existen",5,0))))</f>
        <v>#REF!</v>
      </c>
      <c r="K527" s="147"/>
      <c r="L527" s="147"/>
      <c r="M527" s="307" t="e">
        <f t="shared" ref="M527" si="1989">IF(C527="No_existen",5*$M$10,N527*$M$10)</f>
        <v>#DIV/0!</v>
      </c>
      <c r="N527" s="307" t="e">
        <f t="shared" si="1768"/>
        <v>#DIV/0!</v>
      </c>
      <c r="O527" s="151">
        <f t="shared" si="1976"/>
        <v>0</v>
      </c>
      <c r="P527" s="147"/>
      <c r="Q527" s="279"/>
      <c r="R527" s="307" t="e">
        <f t="shared" ref="R527" si="1990">IF(C527="No_existen",5*$R$10,S527*$R$10)</f>
        <v>#DIV/0!</v>
      </c>
      <c r="S527" s="307" t="e">
        <f t="shared" ref="S527" si="1991">ROUND(AVERAGEIF(T527:T529,"&gt;0"),0)</f>
        <v>#DIV/0!</v>
      </c>
      <c r="T527" s="151">
        <f t="shared" si="1977"/>
        <v>0</v>
      </c>
      <c r="U527" s="147"/>
      <c r="V527" s="147"/>
      <c r="W527" s="307" t="e">
        <f t="shared" ref="W527" si="1992">IF(C527="No_existen",5*$W$10,X527*$W$10)</f>
        <v>#DIV/0!</v>
      </c>
      <c r="X527" s="307" t="e">
        <f t="shared" ref="X527" si="1993">ROUND(AVERAGEIF(Y527:Y529,"&gt;0"),0)</f>
        <v>#DIV/0!</v>
      </c>
      <c r="Y527" s="151">
        <f t="shared" si="1984"/>
        <v>0</v>
      </c>
      <c r="Z527" s="147"/>
      <c r="AA527" s="307" t="e">
        <f t="shared" ref="AA527" si="1994">ROUND(AVERAGE(E527,I527,N527,S527,X527),0)</f>
        <v>#DIV/0!</v>
      </c>
      <c r="AB527" s="384" t="e">
        <f t="shared" ref="AB527" si="1995">IF(AA527&lt;1.5,"FUERTE",IF(AND(AA527&gt;=1.5,AA527&lt;2.5),"ACEPTABLE",IF(AA527&gt;=5,"INEXISTENTE","DÉBIL")))</f>
        <v>#DIV/0!</v>
      </c>
      <c r="AC527" s="306" t="e">
        <f>IF(#REF!=0,0,ROUND((#REF!*AA527),0))</f>
        <v>#REF!</v>
      </c>
      <c r="AD527" s="386" t="e">
        <f t="shared" ref="AD527" si="1996">IF(AC527&gt;=36,"GRAVE", IF(AC527&lt;=10, "LEVE", "MODERADO"))</f>
        <v>#REF!</v>
      </c>
      <c r="AE527" s="327"/>
      <c r="AF527" s="327"/>
      <c r="AG527" s="147"/>
      <c r="AH527" s="147"/>
      <c r="AI527" s="93"/>
      <c r="AJ527" s="94"/>
      <c r="AK527" s="95"/>
      <c r="AL527" s="95"/>
      <c r="AM527" s="95"/>
      <c r="AN527" s="95"/>
      <c r="AO527" s="95"/>
      <c r="AP527" s="95"/>
      <c r="AQ527" s="95"/>
    </row>
    <row r="528" spans="1:43" s="97" customFormat="1" hidden="1" x14ac:dyDescent="0.2">
      <c r="A528" s="325"/>
      <c r="B528" s="322"/>
      <c r="C528" s="92"/>
      <c r="D528" s="91">
        <f t="shared" si="1975"/>
        <v>0</v>
      </c>
      <c r="E528" s="307"/>
      <c r="F528" s="307"/>
      <c r="G528" s="147"/>
      <c r="H528" s="307"/>
      <c r="I528" s="307"/>
      <c r="J528" s="151" t="e">
        <f>IF(K528=$K$662,1,IF(K528=#REF!,2,IF(K528=$K$661,4,IF(C528="No_existen",5,0))))</f>
        <v>#REF!</v>
      </c>
      <c r="K528" s="147"/>
      <c r="L528" s="147"/>
      <c r="M528" s="307"/>
      <c r="N528" s="307"/>
      <c r="O528" s="151">
        <f t="shared" si="1976"/>
        <v>0</v>
      </c>
      <c r="P528" s="147"/>
      <c r="Q528" s="279"/>
      <c r="R528" s="307"/>
      <c r="S528" s="307"/>
      <c r="T528" s="151">
        <f t="shared" si="1977"/>
        <v>0</v>
      </c>
      <c r="U528" s="147"/>
      <c r="V528" s="147"/>
      <c r="W528" s="307"/>
      <c r="X528" s="307"/>
      <c r="Y528" s="151">
        <f t="shared" si="1984"/>
        <v>0</v>
      </c>
      <c r="Z528" s="147"/>
      <c r="AA528" s="307"/>
      <c r="AB528" s="384"/>
      <c r="AC528" s="306"/>
      <c r="AD528" s="386"/>
      <c r="AE528" s="327"/>
      <c r="AF528" s="327"/>
      <c r="AG528" s="147"/>
      <c r="AH528" s="147"/>
      <c r="AI528" s="93"/>
      <c r="AJ528" s="94"/>
      <c r="AK528" s="95"/>
      <c r="AL528" s="95"/>
      <c r="AM528" s="95"/>
      <c r="AN528" s="95"/>
      <c r="AO528" s="95"/>
      <c r="AP528" s="95"/>
      <c r="AQ528" s="95"/>
    </row>
    <row r="529" spans="1:43" s="97" customFormat="1" hidden="1" x14ac:dyDescent="0.2">
      <c r="A529" s="325"/>
      <c r="B529" s="324"/>
      <c r="C529" s="92"/>
      <c r="D529" s="91">
        <f t="shared" si="1975"/>
        <v>0</v>
      </c>
      <c r="E529" s="307"/>
      <c r="F529" s="307"/>
      <c r="G529" s="147"/>
      <c r="H529" s="307"/>
      <c r="I529" s="307"/>
      <c r="J529" s="151" t="e">
        <f>IF(K529=$K$662,1,IF(K529=#REF!,2,IF(K529=$K$661,4,IF(C529="No_existen",5,0))))</f>
        <v>#REF!</v>
      </c>
      <c r="K529" s="147"/>
      <c r="L529" s="147"/>
      <c r="M529" s="307"/>
      <c r="N529" s="307"/>
      <c r="O529" s="151">
        <f t="shared" si="1976"/>
        <v>0</v>
      </c>
      <c r="P529" s="147"/>
      <c r="Q529" s="279"/>
      <c r="R529" s="307"/>
      <c r="S529" s="307"/>
      <c r="T529" s="151">
        <f t="shared" si="1977"/>
        <v>0</v>
      </c>
      <c r="U529" s="147"/>
      <c r="V529" s="147"/>
      <c r="W529" s="307"/>
      <c r="X529" s="307"/>
      <c r="Y529" s="151">
        <f t="shared" si="1984"/>
        <v>0</v>
      </c>
      <c r="Z529" s="147"/>
      <c r="AA529" s="307"/>
      <c r="AB529" s="384"/>
      <c r="AC529" s="306"/>
      <c r="AD529" s="386"/>
      <c r="AE529" s="327"/>
      <c r="AF529" s="327"/>
      <c r="AG529" s="147"/>
      <c r="AH529" s="147"/>
      <c r="AI529" s="93"/>
      <c r="AJ529" s="94"/>
      <c r="AK529" s="95"/>
      <c r="AL529" s="95"/>
      <c r="AM529" s="95"/>
      <c r="AN529" s="95"/>
      <c r="AO529" s="95"/>
      <c r="AP529" s="95"/>
      <c r="AQ529" s="95"/>
    </row>
    <row r="530" spans="1:43" s="97" customFormat="1" hidden="1" x14ac:dyDescent="0.2">
      <c r="A530" s="325">
        <v>174</v>
      </c>
      <c r="B530" s="321" t="e">
        <f>IF(#REF!="ALTO",5,IF(#REF!="MEDIO-ALTO",4,IF(#REF!="MEDIO",3,IF(#REF!="MEDIO-BAJO",2,IF(#REF!="BAJO",1,0)))))</f>
        <v>#REF!</v>
      </c>
      <c r="C530" s="92"/>
      <c r="D530" s="91">
        <f t="shared" si="1975"/>
        <v>0</v>
      </c>
      <c r="E530" s="307" t="e">
        <f t="shared" si="1776"/>
        <v>#DIV/0!</v>
      </c>
      <c r="F530" s="307" t="e">
        <f t="shared" si="1777"/>
        <v>#DIV/0!</v>
      </c>
      <c r="G530" s="147"/>
      <c r="H530" s="307" t="e">
        <f t="shared" ref="H530" si="1997">IF(C530="No_existen",5*$H$10,I530*$H$10)</f>
        <v>#DIV/0!</v>
      </c>
      <c r="I530" s="307" t="e">
        <f t="shared" si="1878"/>
        <v>#DIV/0!</v>
      </c>
      <c r="J530" s="151" t="e">
        <f>IF(K530=$K$662,1,IF(K530=#REF!,2,IF(K530=$K$661,4,IF(C530="No_existen",5,0))))</f>
        <v>#REF!</v>
      </c>
      <c r="K530" s="147"/>
      <c r="L530" s="147"/>
      <c r="M530" s="307" t="e">
        <f t="shared" ref="M530" si="1998">IF(C530="No_existen",5*$M$10,N530*$M$10)</f>
        <v>#DIV/0!</v>
      </c>
      <c r="N530" s="307" t="e">
        <f t="shared" si="1780"/>
        <v>#DIV/0!</v>
      </c>
      <c r="O530" s="151">
        <f t="shared" si="1976"/>
        <v>0</v>
      </c>
      <c r="P530" s="147"/>
      <c r="Q530" s="279"/>
      <c r="R530" s="307" t="e">
        <f t="shared" ref="R530" si="1999">IF(C530="No_existen",5*$R$10,S530*$R$10)</f>
        <v>#DIV/0!</v>
      </c>
      <c r="S530" s="307" t="e">
        <f t="shared" ref="S530" si="2000">ROUND(AVERAGEIF(T530:T532,"&gt;0"),0)</f>
        <v>#DIV/0!</v>
      </c>
      <c r="T530" s="151">
        <f t="shared" si="1977"/>
        <v>0</v>
      </c>
      <c r="U530" s="147"/>
      <c r="V530" s="147"/>
      <c r="W530" s="307" t="e">
        <f t="shared" ref="W530" si="2001">IF(C530="No_existen",5*$W$10,X530*$W$10)</f>
        <v>#DIV/0!</v>
      </c>
      <c r="X530" s="307" t="e">
        <f t="shared" ref="X530" si="2002">ROUND(AVERAGEIF(Y530:Y532,"&gt;0"),0)</f>
        <v>#DIV/0!</v>
      </c>
      <c r="Y530" s="151">
        <f t="shared" si="1984"/>
        <v>0</v>
      </c>
      <c r="Z530" s="147"/>
      <c r="AA530" s="307" t="e">
        <f t="shared" ref="AA530" si="2003">ROUND(AVERAGE(E530,I530,N530,S530,X530),0)</f>
        <v>#DIV/0!</v>
      </c>
      <c r="AB530" s="384" t="e">
        <f t="shared" ref="AB530" si="2004">IF(AA530&lt;1.5,"FUERTE",IF(AND(AA530&gt;=1.5,AA530&lt;2.5),"ACEPTABLE",IF(AA530&gt;=5,"INEXISTENTE","DÉBIL")))</f>
        <v>#DIV/0!</v>
      </c>
      <c r="AC530" s="306" t="e">
        <f>IF(#REF!=0,0,ROUND((#REF!*AA530),0))</f>
        <v>#REF!</v>
      </c>
      <c r="AD530" s="386" t="e">
        <f t="shared" ref="AD530" si="2005">IF(AC530&gt;=36,"GRAVE", IF(AC530&lt;=10, "LEVE", "MODERADO"))</f>
        <v>#REF!</v>
      </c>
      <c r="AE530" s="327"/>
      <c r="AF530" s="327"/>
      <c r="AG530" s="147"/>
      <c r="AH530" s="147"/>
      <c r="AI530" s="93"/>
      <c r="AJ530" s="94"/>
      <c r="AK530" s="95"/>
      <c r="AL530" s="95"/>
      <c r="AM530" s="95"/>
      <c r="AN530" s="95"/>
      <c r="AO530" s="95"/>
      <c r="AP530" s="95"/>
      <c r="AQ530" s="95"/>
    </row>
    <row r="531" spans="1:43" s="97" customFormat="1" hidden="1" x14ac:dyDescent="0.2">
      <c r="A531" s="325"/>
      <c r="B531" s="322"/>
      <c r="C531" s="92"/>
      <c r="D531" s="91">
        <f t="shared" si="1975"/>
        <v>0</v>
      </c>
      <c r="E531" s="307"/>
      <c r="F531" s="307"/>
      <c r="G531" s="147"/>
      <c r="H531" s="307"/>
      <c r="I531" s="307"/>
      <c r="J531" s="151" t="e">
        <f>IF(K531=$K$662,1,IF(K531=#REF!,2,IF(K531=$K$661,4,IF(C531="No_existen",5,0))))</f>
        <v>#REF!</v>
      </c>
      <c r="K531" s="147"/>
      <c r="L531" s="147"/>
      <c r="M531" s="307"/>
      <c r="N531" s="307"/>
      <c r="O531" s="151">
        <f t="shared" si="1976"/>
        <v>0</v>
      </c>
      <c r="P531" s="147"/>
      <c r="Q531" s="279"/>
      <c r="R531" s="307"/>
      <c r="S531" s="307"/>
      <c r="T531" s="151">
        <f t="shared" si="1977"/>
        <v>0</v>
      </c>
      <c r="U531" s="147"/>
      <c r="V531" s="147"/>
      <c r="W531" s="307"/>
      <c r="X531" s="307"/>
      <c r="Y531" s="151">
        <f t="shared" si="1984"/>
        <v>0</v>
      </c>
      <c r="Z531" s="147"/>
      <c r="AA531" s="307"/>
      <c r="AB531" s="384"/>
      <c r="AC531" s="306"/>
      <c r="AD531" s="386"/>
      <c r="AE531" s="327"/>
      <c r="AF531" s="327"/>
      <c r="AG531" s="147"/>
      <c r="AH531" s="147"/>
      <c r="AI531" s="93"/>
      <c r="AJ531" s="94"/>
      <c r="AK531" s="95"/>
      <c r="AL531" s="95"/>
      <c r="AM531" s="95"/>
      <c r="AN531" s="95"/>
      <c r="AO531" s="95"/>
      <c r="AP531" s="95"/>
      <c r="AQ531" s="95"/>
    </row>
    <row r="532" spans="1:43" s="97" customFormat="1" hidden="1" x14ac:dyDescent="0.2">
      <c r="A532" s="325"/>
      <c r="B532" s="324"/>
      <c r="C532" s="92"/>
      <c r="D532" s="91">
        <f t="shared" si="1975"/>
        <v>0</v>
      </c>
      <c r="E532" s="307"/>
      <c r="F532" s="307"/>
      <c r="G532" s="147"/>
      <c r="H532" s="307"/>
      <c r="I532" s="307"/>
      <c r="J532" s="151" t="e">
        <f>IF(K532=$K$662,1,IF(K532=#REF!,2,IF(K532=$K$661,4,IF(C532="No_existen",5,0))))</f>
        <v>#REF!</v>
      </c>
      <c r="K532" s="147"/>
      <c r="L532" s="147"/>
      <c r="M532" s="307"/>
      <c r="N532" s="307"/>
      <c r="O532" s="151">
        <f t="shared" si="1976"/>
        <v>0</v>
      </c>
      <c r="P532" s="147"/>
      <c r="Q532" s="279"/>
      <c r="R532" s="307"/>
      <c r="S532" s="307"/>
      <c r="T532" s="151">
        <f t="shared" si="1977"/>
        <v>0</v>
      </c>
      <c r="U532" s="147"/>
      <c r="V532" s="147"/>
      <c r="W532" s="307"/>
      <c r="X532" s="307"/>
      <c r="Y532" s="151">
        <f t="shared" si="1984"/>
        <v>0</v>
      </c>
      <c r="Z532" s="147"/>
      <c r="AA532" s="307"/>
      <c r="AB532" s="384"/>
      <c r="AC532" s="306"/>
      <c r="AD532" s="386"/>
      <c r="AE532" s="327"/>
      <c r="AF532" s="327"/>
      <c r="AG532" s="147"/>
      <c r="AH532" s="147"/>
      <c r="AI532" s="93"/>
      <c r="AJ532" s="94"/>
      <c r="AK532" s="95"/>
      <c r="AL532" s="95"/>
      <c r="AM532" s="95"/>
      <c r="AN532" s="95"/>
      <c r="AO532" s="95"/>
      <c r="AP532" s="95"/>
      <c r="AQ532" s="95"/>
    </row>
    <row r="533" spans="1:43" s="97" customFormat="1" hidden="1" x14ac:dyDescent="0.2">
      <c r="A533" s="325">
        <v>175</v>
      </c>
      <c r="B533" s="321" t="e">
        <f>IF(#REF!="ALTO",5,IF(#REF!="MEDIO-ALTO",4,IF(#REF!="MEDIO",3,IF(#REF!="MEDIO-BAJO",2,IF(#REF!="BAJO",1,0)))))</f>
        <v>#REF!</v>
      </c>
      <c r="C533" s="92"/>
      <c r="D533" s="91">
        <f t="shared" si="1975"/>
        <v>0</v>
      </c>
      <c r="E533" s="307" t="e">
        <f t="shared" si="1788"/>
        <v>#DIV/0!</v>
      </c>
      <c r="F533" s="307" t="e">
        <f t="shared" si="1789"/>
        <v>#DIV/0!</v>
      </c>
      <c r="G533" s="147"/>
      <c r="H533" s="307" t="e">
        <f t="shared" ref="H533" si="2006">IF(C533="No_existen",5*$H$10,I533*$H$10)</f>
        <v>#DIV/0!</v>
      </c>
      <c r="I533" s="307" t="e">
        <f t="shared" si="1888"/>
        <v>#DIV/0!</v>
      </c>
      <c r="J533" s="151" t="e">
        <f>IF(K533=$K$662,1,IF(K533=#REF!,2,IF(K533=$K$661,4,IF(C533="No_existen",5,0))))</f>
        <v>#REF!</v>
      </c>
      <c r="K533" s="147"/>
      <c r="L533" s="147"/>
      <c r="M533" s="307" t="e">
        <f t="shared" ref="M533" si="2007">IF(C533="No_existen",5*$M$10,N533*$M$10)</f>
        <v>#DIV/0!</v>
      </c>
      <c r="N533" s="307" t="e">
        <f t="shared" si="1792"/>
        <v>#DIV/0!</v>
      </c>
      <c r="O533" s="151">
        <f t="shared" si="1976"/>
        <v>0</v>
      </c>
      <c r="P533" s="147"/>
      <c r="Q533" s="279"/>
      <c r="R533" s="307" t="e">
        <f t="shared" ref="R533" si="2008">IF(C533="No_existen",5*$R$10,S533*$R$10)</f>
        <v>#DIV/0!</v>
      </c>
      <c r="S533" s="307" t="e">
        <f t="shared" ref="S533" si="2009">ROUND(AVERAGEIF(T533:T535,"&gt;0"),0)</f>
        <v>#DIV/0!</v>
      </c>
      <c r="T533" s="151">
        <f t="shared" si="1977"/>
        <v>0</v>
      </c>
      <c r="U533" s="147"/>
      <c r="V533" s="147"/>
      <c r="W533" s="307" t="e">
        <f t="shared" ref="W533" si="2010">IF(C533="No_existen",5*$W$10,X533*$W$10)</f>
        <v>#DIV/0!</v>
      </c>
      <c r="X533" s="307" t="e">
        <f t="shared" ref="X533" si="2011">ROUND(AVERAGEIF(Y533:Y535,"&gt;0"),0)</f>
        <v>#DIV/0!</v>
      </c>
      <c r="Y533" s="151">
        <f t="shared" si="1984"/>
        <v>0</v>
      </c>
      <c r="Z533" s="147"/>
      <c r="AA533" s="307" t="e">
        <f t="shared" ref="AA533:AA566" si="2012">ROUND(AVERAGE(E533,I533,N533,S533,X533),0)</f>
        <v>#DIV/0!</v>
      </c>
      <c r="AB533" s="384" t="e">
        <f t="shared" ref="AB533" si="2013">IF(AA533&lt;1.5,"FUERTE",IF(AND(AA533&gt;=1.5,AA533&lt;2.5),"ACEPTABLE",IF(AA533&gt;=5,"INEXISTENTE","DÉBIL")))</f>
        <v>#DIV/0!</v>
      </c>
      <c r="AC533" s="306" t="e">
        <f>IF(#REF!=0,0,ROUND((#REF!*AA533),0))</f>
        <v>#REF!</v>
      </c>
      <c r="AD533" s="386" t="e">
        <f t="shared" ref="AD533" si="2014">IF(AC533&gt;=36,"GRAVE", IF(AC533&lt;=10, "LEVE", "MODERADO"))</f>
        <v>#REF!</v>
      </c>
      <c r="AE533" s="327"/>
      <c r="AF533" s="327"/>
      <c r="AG533" s="147"/>
      <c r="AH533" s="147"/>
      <c r="AI533" s="93"/>
      <c r="AJ533" s="94"/>
      <c r="AK533" s="95"/>
      <c r="AL533" s="95"/>
      <c r="AM533" s="95"/>
      <c r="AN533" s="95"/>
      <c r="AO533" s="95"/>
      <c r="AP533" s="95"/>
      <c r="AQ533" s="95"/>
    </row>
    <row r="534" spans="1:43" s="97" customFormat="1" hidden="1" x14ac:dyDescent="0.2">
      <c r="A534" s="325"/>
      <c r="B534" s="322"/>
      <c r="C534" s="92"/>
      <c r="D534" s="91">
        <f t="shared" si="1975"/>
        <v>0</v>
      </c>
      <c r="E534" s="307"/>
      <c r="F534" s="307"/>
      <c r="G534" s="147"/>
      <c r="H534" s="307"/>
      <c r="I534" s="307"/>
      <c r="J534" s="151" t="e">
        <f>IF(K534=$K$662,1,IF(K534=#REF!,2,IF(K534=$K$661,4,IF(C534="No_existen",5,0))))</f>
        <v>#REF!</v>
      </c>
      <c r="K534" s="147"/>
      <c r="L534" s="147"/>
      <c r="M534" s="307"/>
      <c r="N534" s="307"/>
      <c r="O534" s="151">
        <f t="shared" si="1976"/>
        <v>0</v>
      </c>
      <c r="P534" s="147"/>
      <c r="Q534" s="279"/>
      <c r="R534" s="307"/>
      <c r="S534" s="307"/>
      <c r="T534" s="151">
        <f t="shared" si="1977"/>
        <v>0</v>
      </c>
      <c r="U534" s="147"/>
      <c r="V534" s="147"/>
      <c r="W534" s="307"/>
      <c r="X534" s="307"/>
      <c r="Y534" s="151">
        <f t="shared" si="1984"/>
        <v>0</v>
      </c>
      <c r="Z534" s="147"/>
      <c r="AA534" s="307"/>
      <c r="AB534" s="384"/>
      <c r="AC534" s="306"/>
      <c r="AD534" s="386"/>
      <c r="AE534" s="327"/>
      <c r="AF534" s="327"/>
      <c r="AG534" s="147"/>
      <c r="AH534" s="147"/>
      <c r="AI534" s="93"/>
      <c r="AJ534" s="94"/>
      <c r="AK534" s="95"/>
      <c r="AL534" s="95"/>
      <c r="AM534" s="95"/>
      <c r="AN534" s="95"/>
      <c r="AO534" s="95"/>
      <c r="AP534" s="95"/>
      <c r="AQ534" s="95"/>
    </row>
    <row r="535" spans="1:43" s="97" customFormat="1" hidden="1" x14ac:dyDescent="0.2">
      <c r="A535" s="325"/>
      <c r="B535" s="324"/>
      <c r="C535" s="92"/>
      <c r="D535" s="91">
        <f t="shared" si="1975"/>
        <v>0</v>
      </c>
      <c r="E535" s="307"/>
      <c r="F535" s="307"/>
      <c r="G535" s="147"/>
      <c r="H535" s="307"/>
      <c r="I535" s="307"/>
      <c r="J535" s="151" t="e">
        <f>IF(K535=$K$662,1,IF(K535=#REF!,2,IF(K535=$K$661,4,IF(C535="No_existen",5,0))))</f>
        <v>#REF!</v>
      </c>
      <c r="K535" s="147"/>
      <c r="L535" s="147"/>
      <c r="M535" s="307"/>
      <c r="N535" s="307"/>
      <c r="O535" s="151">
        <f t="shared" si="1976"/>
        <v>0</v>
      </c>
      <c r="P535" s="147"/>
      <c r="Q535" s="279"/>
      <c r="R535" s="307"/>
      <c r="S535" s="307"/>
      <c r="T535" s="151">
        <f t="shared" si="1977"/>
        <v>0</v>
      </c>
      <c r="U535" s="147"/>
      <c r="V535" s="147"/>
      <c r="W535" s="307"/>
      <c r="X535" s="307"/>
      <c r="Y535" s="151">
        <f t="shared" si="1984"/>
        <v>0</v>
      </c>
      <c r="Z535" s="147"/>
      <c r="AA535" s="307"/>
      <c r="AB535" s="384"/>
      <c r="AC535" s="306"/>
      <c r="AD535" s="386"/>
      <c r="AE535" s="327"/>
      <c r="AF535" s="327"/>
      <c r="AG535" s="147"/>
      <c r="AH535" s="147"/>
      <c r="AI535" s="93"/>
      <c r="AJ535" s="94"/>
      <c r="AK535" s="95"/>
      <c r="AL535" s="95"/>
      <c r="AM535" s="95"/>
      <c r="AN535" s="95"/>
      <c r="AO535" s="95"/>
      <c r="AP535" s="95"/>
      <c r="AQ535" s="95"/>
    </row>
    <row r="536" spans="1:43" s="97" customFormat="1" hidden="1" x14ac:dyDescent="0.2">
      <c r="A536" s="325">
        <v>176</v>
      </c>
      <c r="B536" s="146"/>
      <c r="C536" s="92"/>
      <c r="D536" s="91">
        <f t="shared" si="1975"/>
        <v>0</v>
      </c>
      <c r="E536" s="307" t="e">
        <f t="shared" ref="E536:E566" si="2015">ROUND(AVERAGEIF(D536:D538,"&gt;0"),0)</f>
        <v>#DIV/0!</v>
      </c>
      <c r="F536" s="307" t="e">
        <f t="shared" ref="F536:F566" si="2016">E536*0.6</f>
        <v>#DIV/0!</v>
      </c>
      <c r="G536" s="147"/>
      <c r="H536" s="307" t="e">
        <f t="shared" ref="H536" si="2017">IF(C536="No_existen",5*$H$10,I536*$H$10)</f>
        <v>#DIV/0!</v>
      </c>
      <c r="I536" s="307" t="e">
        <f t="shared" ref="I536:I566" si="2018">ROUND(AVERAGEIF(J536:J538,"&gt;0"),0)</f>
        <v>#DIV/0!</v>
      </c>
      <c r="J536" s="151" t="e">
        <f>IF(K536=$K$662,1,IF(K536=#REF!,2,IF(K536=$K$661,4,IF(C536="No_existen",5,0))))</f>
        <v>#REF!</v>
      </c>
      <c r="K536" s="147"/>
      <c r="L536" s="147"/>
      <c r="M536" s="307" t="e">
        <f t="shared" ref="M536" si="2019">IF(C536="No_existen",5*$M$10,N536*$M$10)</f>
        <v>#DIV/0!</v>
      </c>
      <c r="N536" s="307" t="e">
        <f t="shared" ref="N536:N566" si="2020">ROUND(AVERAGEIF(O536:O538,"&gt;0"),0)</f>
        <v>#DIV/0!</v>
      </c>
      <c r="O536" s="151">
        <f t="shared" si="1976"/>
        <v>0</v>
      </c>
      <c r="P536" s="147"/>
      <c r="Q536" s="279"/>
      <c r="R536" s="307" t="e">
        <f t="shared" ref="R536" si="2021">IF(C536="No_existen",5*$R$10,S536*$R$10)</f>
        <v>#DIV/0!</v>
      </c>
      <c r="S536" s="307" t="e">
        <f t="shared" ref="S536:S566" si="2022">ROUND(AVERAGEIF(T536:T538,"&gt;0"),0)</f>
        <v>#DIV/0!</v>
      </c>
      <c r="T536" s="151">
        <f t="shared" si="1977"/>
        <v>0</v>
      </c>
      <c r="U536" s="147"/>
      <c r="V536" s="147"/>
      <c r="W536" s="307" t="e">
        <f t="shared" ref="W536" si="2023">IF(C536="No_existen",5*$W$10,X536*$W$10)</f>
        <v>#DIV/0!</v>
      </c>
      <c r="X536" s="307" t="e">
        <f t="shared" ref="X536:X566" si="2024">ROUND(AVERAGEIF(Y536:Y538,"&gt;0"),0)</f>
        <v>#DIV/0!</v>
      </c>
      <c r="Y536" s="151">
        <f t="shared" si="1984"/>
        <v>0</v>
      </c>
      <c r="Z536" s="147"/>
      <c r="AA536" s="307" t="e">
        <f t="shared" si="2012"/>
        <v>#DIV/0!</v>
      </c>
      <c r="AB536" s="384" t="e">
        <f t="shared" ref="AB536" si="2025">IF(AA536&lt;1.5,"FUERTE",IF(AND(AA536&gt;=1.5,AA536&lt;2.5),"ACEPTABLE",IF(AA536&gt;=5,"INEXISTENTE","DÉBIL")))</f>
        <v>#DIV/0!</v>
      </c>
      <c r="AC536" s="306" t="e">
        <f>IF(#REF!=0,0,ROUND((#REF!*AA536),0))</f>
        <v>#REF!</v>
      </c>
      <c r="AD536" s="386" t="e">
        <f t="shared" ref="AD536:AD566" si="2026">IF(AC536&gt;=36,"GRAVE", IF(AC536&lt;=10, "LEVE", "MODERADO"))</f>
        <v>#REF!</v>
      </c>
      <c r="AE536" s="327"/>
      <c r="AF536" s="327"/>
      <c r="AG536" s="147"/>
      <c r="AH536" s="147"/>
      <c r="AI536" s="93"/>
      <c r="AJ536" s="94"/>
      <c r="AK536" s="95"/>
      <c r="AL536" s="95"/>
      <c r="AM536" s="95"/>
      <c r="AN536" s="95"/>
      <c r="AO536" s="95"/>
      <c r="AP536" s="95"/>
      <c r="AQ536" s="95"/>
    </row>
    <row r="537" spans="1:43" s="97" customFormat="1" hidden="1" x14ac:dyDescent="0.2">
      <c r="A537" s="325"/>
      <c r="B537" s="146"/>
      <c r="C537" s="92"/>
      <c r="D537" s="91">
        <f t="shared" si="1975"/>
        <v>0</v>
      </c>
      <c r="E537" s="307"/>
      <c r="F537" s="307"/>
      <c r="G537" s="147"/>
      <c r="H537" s="307"/>
      <c r="I537" s="307"/>
      <c r="J537" s="151" t="e">
        <f>IF(K537=$K$662,1,IF(K537=#REF!,2,IF(K537=$K$661,4,IF(C537="No_existen",5,0))))</f>
        <v>#REF!</v>
      </c>
      <c r="K537" s="147"/>
      <c r="L537" s="147"/>
      <c r="M537" s="307"/>
      <c r="N537" s="307"/>
      <c r="O537" s="151">
        <f t="shared" si="1976"/>
        <v>0</v>
      </c>
      <c r="P537" s="147"/>
      <c r="Q537" s="279"/>
      <c r="R537" s="307"/>
      <c r="S537" s="307"/>
      <c r="T537" s="151">
        <f t="shared" si="1977"/>
        <v>0</v>
      </c>
      <c r="U537" s="147"/>
      <c r="V537" s="147"/>
      <c r="W537" s="307"/>
      <c r="X537" s="307"/>
      <c r="Y537" s="151">
        <f t="shared" si="1984"/>
        <v>0</v>
      </c>
      <c r="Z537" s="147"/>
      <c r="AA537" s="307"/>
      <c r="AB537" s="384"/>
      <c r="AC537" s="306"/>
      <c r="AD537" s="386"/>
      <c r="AE537" s="327"/>
      <c r="AF537" s="327"/>
      <c r="AG537" s="147"/>
      <c r="AH537" s="147"/>
      <c r="AI537" s="93"/>
      <c r="AJ537" s="94"/>
      <c r="AK537" s="95"/>
      <c r="AL537" s="95"/>
      <c r="AM537" s="95"/>
      <c r="AN537" s="95"/>
      <c r="AO537" s="95"/>
      <c r="AP537" s="95"/>
      <c r="AQ537" s="95"/>
    </row>
    <row r="538" spans="1:43" s="97" customFormat="1" hidden="1" x14ac:dyDescent="0.2">
      <c r="A538" s="325"/>
      <c r="B538" s="146"/>
      <c r="C538" s="92"/>
      <c r="D538" s="91">
        <f t="shared" si="1975"/>
        <v>0</v>
      </c>
      <c r="E538" s="307"/>
      <c r="F538" s="307"/>
      <c r="G538" s="147"/>
      <c r="H538" s="307"/>
      <c r="I538" s="307"/>
      <c r="J538" s="151" t="e">
        <f>IF(K538=$K$662,1,IF(K538=#REF!,2,IF(K538=$K$661,4,IF(C538="No_existen",5,0))))</f>
        <v>#REF!</v>
      </c>
      <c r="K538" s="147"/>
      <c r="L538" s="147"/>
      <c r="M538" s="307"/>
      <c r="N538" s="307"/>
      <c r="O538" s="151">
        <f t="shared" si="1976"/>
        <v>0</v>
      </c>
      <c r="P538" s="147"/>
      <c r="Q538" s="279"/>
      <c r="R538" s="307"/>
      <c r="S538" s="307"/>
      <c r="T538" s="151">
        <f t="shared" si="1977"/>
        <v>0</v>
      </c>
      <c r="U538" s="147"/>
      <c r="V538" s="147"/>
      <c r="W538" s="307"/>
      <c r="X538" s="307"/>
      <c r="Y538" s="151">
        <f t="shared" si="1984"/>
        <v>0</v>
      </c>
      <c r="Z538" s="147"/>
      <c r="AA538" s="307"/>
      <c r="AB538" s="384"/>
      <c r="AC538" s="306"/>
      <c r="AD538" s="386"/>
      <c r="AE538" s="327"/>
      <c r="AF538" s="327"/>
      <c r="AG538" s="147"/>
      <c r="AH538" s="147"/>
      <c r="AI538" s="93"/>
      <c r="AJ538" s="94"/>
      <c r="AK538" s="95"/>
      <c r="AL538" s="95"/>
      <c r="AM538" s="95"/>
      <c r="AN538" s="95"/>
      <c r="AO538" s="95"/>
      <c r="AP538" s="95"/>
      <c r="AQ538" s="95"/>
    </row>
    <row r="539" spans="1:43" s="97" customFormat="1" hidden="1" x14ac:dyDescent="0.2">
      <c r="A539" s="325">
        <v>177</v>
      </c>
      <c r="B539" s="146"/>
      <c r="C539" s="92"/>
      <c r="D539" s="91">
        <f t="shared" si="1975"/>
        <v>0</v>
      </c>
      <c r="E539" s="307" t="e">
        <f t="shared" si="2015"/>
        <v>#DIV/0!</v>
      </c>
      <c r="F539" s="307" t="e">
        <f t="shared" si="2016"/>
        <v>#DIV/0!</v>
      </c>
      <c r="G539" s="147"/>
      <c r="H539" s="307" t="e">
        <f t="shared" ref="H539" si="2027">IF(C539="No_existen",5*$H$10,I539*$H$10)</f>
        <v>#DIV/0!</v>
      </c>
      <c r="I539" s="307" t="e">
        <f t="shared" si="2018"/>
        <v>#DIV/0!</v>
      </c>
      <c r="J539" s="151" t="e">
        <f>IF(K539=$K$662,1,IF(K539=#REF!,2,IF(K539=$K$661,4,IF(C539="No_existen",5,0))))</f>
        <v>#REF!</v>
      </c>
      <c r="K539" s="147"/>
      <c r="L539" s="147"/>
      <c r="M539" s="307" t="e">
        <f t="shared" ref="M539" si="2028">IF(C539="No_existen",5*$M$10,N539*$M$10)</f>
        <v>#DIV/0!</v>
      </c>
      <c r="N539" s="307" t="e">
        <f t="shared" si="2020"/>
        <v>#DIV/0!</v>
      </c>
      <c r="O539" s="151">
        <f t="shared" si="1976"/>
        <v>0</v>
      </c>
      <c r="P539" s="147"/>
      <c r="Q539" s="279"/>
      <c r="R539" s="307" t="e">
        <f t="shared" ref="R539" si="2029">IF(C539="No_existen",5*$R$10,S539*$R$10)</f>
        <v>#DIV/0!</v>
      </c>
      <c r="S539" s="307" t="e">
        <f t="shared" si="2022"/>
        <v>#DIV/0!</v>
      </c>
      <c r="T539" s="151">
        <f t="shared" si="1977"/>
        <v>0</v>
      </c>
      <c r="U539" s="147"/>
      <c r="V539" s="147"/>
      <c r="W539" s="307" t="e">
        <f t="shared" ref="W539" si="2030">IF(C539="No_existen",5*$W$10,X539*$W$10)</f>
        <v>#DIV/0!</v>
      </c>
      <c r="X539" s="307" t="e">
        <f t="shared" si="2024"/>
        <v>#DIV/0!</v>
      </c>
      <c r="Y539" s="151">
        <f t="shared" si="1984"/>
        <v>0</v>
      </c>
      <c r="Z539" s="147"/>
      <c r="AA539" s="307" t="e">
        <f t="shared" si="2012"/>
        <v>#DIV/0!</v>
      </c>
      <c r="AB539" s="384" t="e">
        <f t="shared" ref="AB539" si="2031">IF(AA539&lt;1.5,"FUERTE",IF(AND(AA539&gt;=1.5,AA539&lt;2.5),"ACEPTABLE",IF(AA539&gt;=5,"INEXISTENTE","DÉBIL")))</f>
        <v>#DIV/0!</v>
      </c>
      <c r="AC539" s="306" t="e">
        <f>IF(#REF!=0,0,ROUND((#REF!*AA539),0))</f>
        <v>#REF!</v>
      </c>
      <c r="AD539" s="386" t="e">
        <f t="shared" si="2026"/>
        <v>#REF!</v>
      </c>
      <c r="AE539" s="327"/>
      <c r="AF539" s="327"/>
      <c r="AG539" s="147"/>
      <c r="AH539" s="147"/>
      <c r="AI539" s="93"/>
      <c r="AJ539" s="94"/>
      <c r="AK539" s="95"/>
      <c r="AL539" s="95"/>
      <c r="AM539" s="95"/>
      <c r="AN539" s="95"/>
      <c r="AO539" s="95"/>
      <c r="AP539" s="95"/>
      <c r="AQ539" s="95"/>
    </row>
    <row r="540" spans="1:43" s="97" customFormat="1" hidden="1" x14ac:dyDescent="0.2">
      <c r="A540" s="325"/>
      <c r="B540" s="146"/>
      <c r="C540" s="92"/>
      <c r="D540" s="91">
        <f t="shared" si="1975"/>
        <v>0</v>
      </c>
      <c r="E540" s="307"/>
      <c r="F540" s="307"/>
      <c r="G540" s="147"/>
      <c r="H540" s="307"/>
      <c r="I540" s="307"/>
      <c r="J540" s="151" t="e">
        <f>IF(K540=$K$662,1,IF(K540=#REF!,2,IF(K540=$K$661,4,IF(C540="No_existen",5,0))))</f>
        <v>#REF!</v>
      </c>
      <c r="K540" s="147"/>
      <c r="L540" s="147"/>
      <c r="M540" s="307"/>
      <c r="N540" s="307"/>
      <c r="O540" s="151">
        <f t="shared" si="1976"/>
        <v>0</v>
      </c>
      <c r="P540" s="147"/>
      <c r="Q540" s="279"/>
      <c r="R540" s="307"/>
      <c r="S540" s="307"/>
      <c r="T540" s="151">
        <f t="shared" si="1977"/>
        <v>0</v>
      </c>
      <c r="U540" s="147"/>
      <c r="V540" s="147"/>
      <c r="W540" s="307"/>
      <c r="X540" s="307"/>
      <c r="Y540" s="151">
        <f t="shared" si="1984"/>
        <v>0</v>
      </c>
      <c r="Z540" s="147"/>
      <c r="AA540" s="307"/>
      <c r="AB540" s="384"/>
      <c r="AC540" s="306"/>
      <c r="AD540" s="386"/>
      <c r="AE540" s="327"/>
      <c r="AF540" s="327"/>
      <c r="AG540" s="147"/>
      <c r="AH540" s="147"/>
      <c r="AI540" s="93"/>
      <c r="AJ540" s="94"/>
      <c r="AK540" s="95"/>
      <c r="AL540" s="95"/>
      <c r="AM540" s="95"/>
      <c r="AN540" s="95"/>
      <c r="AO540" s="95"/>
      <c r="AP540" s="95"/>
      <c r="AQ540" s="95"/>
    </row>
    <row r="541" spans="1:43" s="97" customFormat="1" hidden="1" x14ac:dyDescent="0.2">
      <c r="A541" s="325"/>
      <c r="B541" s="146"/>
      <c r="C541" s="92"/>
      <c r="D541" s="91">
        <f t="shared" si="1975"/>
        <v>0</v>
      </c>
      <c r="E541" s="307"/>
      <c r="F541" s="307"/>
      <c r="G541" s="147"/>
      <c r="H541" s="307"/>
      <c r="I541" s="307"/>
      <c r="J541" s="151" t="e">
        <f>IF(K541=$K$662,1,IF(K541=#REF!,2,IF(K541=$K$661,4,IF(C541="No_existen",5,0))))</f>
        <v>#REF!</v>
      </c>
      <c r="K541" s="147"/>
      <c r="L541" s="147"/>
      <c r="M541" s="307"/>
      <c r="N541" s="307"/>
      <c r="O541" s="151">
        <f t="shared" si="1976"/>
        <v>0</v>
      </c>
      <c r="P541" s="147"/>
      <c r="Q541" s="279"/>
      <c r="R541" s="307"/>
      <c r="S541" s="307"/>
      <c r="T541" s="151">
        <f t="shared" si="1977"/>
        <v>0</v>
      </c>
      <c r="U541" s="147"/>
      <c r="V541" s="147"/>
      <c r="W541" s="307"/>
      <c r="X541" s="307"/>
      <c r="Y541" s="151">
        <f t="shared" si="1984"/>
        <v>0</v>
      </c>
      <c r="Z541" s="147"/>
      <c r="AA541" s="307"/>
      <c r="AB541" s="384"/>
      <c r="AC541" s="306"/>
      <c r="AD541" s="386"/>
      <c r="AE541" s="327"/>
      <c r="AF541" s="327"/>
      <c r="AG541" s="147"/>
      <c r="AH541" s="147"/>
      <c r="AI541" s="93"/>
      <c r="AJ541" s="94"/>
      <c r="AK541" s="95"/>
      <c r="AL541" s="95"/>
      <c r="AM541" s="95"/>
      <c r="AN541" s="95"/>
      <c r="AO541" s="95"/>
      <c r="AP541" s="95"/>
      <c r="AQ541" s="95"/>
    </row>
    <row r="542" spans="1:43" s="97" customFormat="1" hidden="1" x14ac:dyDescent="0.2">
      <c r="A542" s="325">
        <v>178</v>
      </c>
      <c r="B542" s="146"/>
      <c r="C542" s="92"/>
      <c r="D542" s="91">
        <f t="shared" si="1975"/>
        <v>0</v>
      </c>
      <c r="E542" s="307" t="e">
        <f t="shared" si="2015"/>
        <v>#DIV/0!</v>
      </c>
      <c r="F542" s="307" t="e">
        <f t="shared" si="2016"/>
        <v>#DIV/0!</v>
      </c>
      <c r="G542" s="147"/>
      <c r="H542" s="307" t="e">
        <f t="shared" ref="H542" si="2032">IF(C542="No_existen",5*$H$10,I542*$H$10)</f>
        <v>#DIV/0!</v>
      </c>
      <c r="I542" s="307" t="e">
        <f t="shared" si="2018"/>
        <v>#DIV/0!</v>
      </c>
      <c r="J542" s="151" t="e">
        <f>IF(K542=$K$662,1,IF(K542=#REF!,2,IF(K542=$K$661,4,IF(C542="No_existen",5,0))))</f>
        <v>#REF!</v>
      </c>
      <c r="K542" s="147"/>
      <c r="L542" s="147"/>
      <c r="M542" s="307" t="e">
        <f t="shared" ref="M542" si="2033">IF(C542="No_existen",5*$M$10,N542*$M$10)</f>
        <v>#DIV/0!</v>
      </c>
      <c r="N542" s="307" t="e">
        <f t="shared" si="2020"/>
        <v>#DIV/0!</v>
      </c>
      <c r="O542" s="151">
        <f t="shared" si="1976"/>
        <v>0</v>
      </c>
      <c r="P542" s="147"/>
      <c r="Q542" s="279"/>
      <c r="R542" s="307" t="e">
        <f t="shared" ref="R542" si="2034">IF(C542="No_existen",5*$R$10,S542*$R$10)</f>
        <v>#DIV/0!</v>
      </c>
      <c r="S542" s="307" t="e">
        <f t="shared" si="2022"/>
        <v>#DIV/0!</v>
      </c>
      <c r="T542" s="151">
        <f t="shared" si="1977"/>
        <v>0</v>
      </c>
      <c r="U542" s="147"/>
      <c r="V542" s="147"/>
      <c r="W542" s="307" t="e">
        <f t="shared" ref="W542" si="2035">IF(C542="No_existen",5*$W$10,X542*$W$10)</f>
        <v>#DIV/0!</v>
      </c>
      <c r="X542" s="307" t="e">
        <f t="shared" si="2024"/>
        <v>#DIV/0!</v>
      </c>
      <c r="Y542" s="151">
        <f t="shared" si="1984"/>
        <v>0</v>
      </c>
      <c r="Z542" s="147"/>
      <c r="AA542" s="307" t="e">
        <f t="shared" si="2012"/>
        <v>#DIV/0!</v>
      </c>
      <c r="AB542" s="384" t="e">
        <f t="shared" ref="AB542" si="2036">IF(AA542&lt;1.5,"FUERTE",IF(AND(AA542&gt;=1.5,AA542&lt;2.5),"ACEPTABLE",IF(AA542&gt;=5,"INEXISTENTE","DÉBIL")))</f>
        <v>#DIV/0!</v>
      </c>
      <c r="AC542" s="306" t="e">
        <f>IF(#REF!=0,0,ROUND((#REF!*AA542),0))</f>
        <v>#REF!</v>
      </c>
      <c r="AD542" s="386" t="e">
        <f t="shared" si="2026"/>
        <v>#REF!</v>
      </c>
      <c r="AE542" s="327"/>
      <c r="AF542" s="327"/>
      <c r="AG542" s="147"/>
      <c r="AH542" s="147"/>
      <c r="AI542" s="93"/>
      <c r="AJ542" s="94"/>
      <c r="AK542" s="95"/>
      <c r="AL542" s="95"/>
      <c r="AM542" s="95"/>
      <c r="AN542" s="95"/>
      <c r="AO542" s="95"/>
      <c r="AP542" s="95"/>
      <c r="AQ542" s="95"/>
    </row>
    <row r="543" spans="1:43" s="97" customFormat="1" hidden="1" x14ac:dyDescent="0.2">
      <c r="A543" s="325"/>
      <c r="B543" s="146"/>
      <c r="C543" s="92"/>
      <c r="D543" s="91">
        <f t="shared" si="1975"/>
        <v>0</v>
      </c>
      <c r="E543" s="307"/>
      <c r="F543" s="307"/>
      <c r="G543" s="147"/>
      <c r="H543" s="307"/>
      <c r="I543" s="307"/>
      <c r="J543" s="151" t="e">
        <f>IF(K543=$K$662,1,IF(K543=#REF!,2,IF(K543=$K$661,4,IF(C543="No_existen",5,0))))</f>
        <v>#REF!</v>
      </c>
      <c r="K543" s="147"/>
      <c r="L543" s="147"/>
      <c r="M543" s="307"/>
      <c r="N543" s="307"/>
      <c r="O543" s="151">
        <f t="shared" si="1976"/>
        <v>0</v>
      </c>
      <c r="P543" s="147"/>
      <c r="Q543" s="279"/>
      <c r="R543" s="307"/>
      <c r="S543" s="307"/>
      <c r="T543" s="151">
        <f t="shared" si="1977"/>
        <v>0</v>
      </c>
      <c r="U543" s="147"/>
      <c r="V543" s="147"/>
      <c r="W543" s="307"/>
      <c r="X543" s="307"/>
      <c r="Y543" s="151">
        <f t="shared" si="1984"/>
        <v>0</v>
      </c>
      <c r="Z543" s="147"/>
      <c r="AA543" s="307"/>
      <c r="AB543" s="384"/>
      <c r="AC543" s="306"/>
      <c r="AD543" s="386"/>
      <c r="AE543" s="327"/>
      <c r="AF543" s="327"/>
      <c r="AG543" s="147"/>
      <c r="AH543" s="147"/>
      <c r="AI543" s="93"/>
      <c r="AJ543" s="94"/>
      <c r="AK543" s="95"/>
      <c r="AL543" s="95"/>
      <c r="AM543" s="95"/>
      <c r="AN543" s="95"/>
      <c r="AO543" s="95"/>
      <c r="AP543" s="95"/>
      <c r="AQ543" s="95"/>
    </row>
    <row r="544" spans="1:43" s="97" customFormat="1" hidden="1" x14ac:dyDescent="0.2">
      <c r="A544" s="325"/>
      <c r="B544" s="146"/>
      <c r="C544" s="92"/>
      <c r="D544" s="91">
        <f t="shared" si="1975"/>
        <v>0</v>
      </c>
      <c r="E544" s="307"/>
      <c r="F544" s="307"/>
      <c r="G544" s="147"/>
      <c r="H544" s="307"/>
      <c r="I544" s="307"/>
      <c r="J544" s="151" t="e">
        <f>IF(K544=$K$662,1,IF(K544=#REF!,2,IF(K544=$K$661,4,IF(C544="No_existen",5,0))))</f>
        <v>#REF!</v>
      </c>
      <c r="K544" s="147"/>
      <c r="L544" s="147"/>
      <c r="M544" s="307"/>
      <c r="N544" s="307"/>
      <c r="O544" s="151">
        <f t="shared" si="1976"/>
        <v>0</v>
      </c>
      <c r="P544" s="147"/>
      <c r="Q544" s="279"/>
      <c r="R544" s="307"/>
      <c r="S544" s="307"/>
      <c r="T544" s="151">
        <f t="shared" si="1977"/>
        <v>0</v>
      </c>
      <c r="U544" s="147"/>
      <c r="V544" s="147"/>
      <c r="W544" s="307"/>
      <c r="X544" s="307"/>
      <c r="Y544" s="151">
        <f t="shared" si="1984"/>
        <v>0</v>
      </c>
      <c r="Z544" s="147"/>
      <c r="AA544" s="307"/>
      <c r="AB544" s="384"/>
      <c r="AC544" s="306"/>
      <c r="AD544" s="386"/>
      <c r="AE544" s="327"/>
      <c r="AF544" s="327"/>
      <c r="AG544" s="147"/>
      <c r="AH544" s="147"/>
      <c r="AI544" s="93"/>
      <c r="AJ544" s="94"/>
      <c r="AK544" s="95"/>
      <c r="AL544" s="95"/>
      <c r="AM544" s="95"/>
      <c r="AN544" s="95"/>
      <c r="AO544" s="95"/>
      <c r="AP544" s="95"/>
      <c r="AQ544" s="95"/>
    </row>
    <row r="545" spans="1:43" s="97" customFormat="1" hidden="1" x14ac:dyDescent="0.2">
      <c r="A545" s="325">
        <v>179</v>
      </c>
      <c r="B545" s="146"/>
      <c r="C545" s="92"/>
      <c r="D545" s="91">
        <f t="shared" si="1975"/>
        <v>0</v>
      </c>
      <c r="E545" s="307" t="e">
        <f t="shared" si="2015"/>
        <v>#DIV/0!</v>
      </c>
      <c r="F545" s="307" t="e">
        <f t="shared" si="2016"/>
        <v>#DIV/0!</v>
      </c>
      <c r="G545" s="147"/>
      <c r="H545" s="307" t="e">
        <f t="shared" ref="H545" si="2037">IF(C545="No_existen",5*$H$10,I545*$H$10)</f>
        <v>#DIV/0!</v>
      </c>
      <c r="I545" s="307" t="e">
        <f t="shared" si="2018"/>
        <v>#DIV/0!</v>
      </c>
      <c r="J545" s="151" t="e">
        <f>IF(K545=$K$662,1,IF(K545=#REF!,2,IF(K545=$K$661,4,IF(C545="No_existen",5,0))))</f>
        <v>#REF!</v>
      </c>
      <c r="K545" s="147"/>
      <c r="L545" s="147"/>
      <c r="M545" s="307" t="e">
        <f t="shared" ref="M545" si="2038">IF(C545="No_existen",5*$M$10,N545*$M$10)</f>
        <v>#DIV/0!</v>
      </c>
      <c r="N545" s="307" t="e">
        <f t="shared" si="2020"/>
        <v>#DIV/0!</v>
      </c>
      <c r="O545" s="151">
        <f t="shared" si="1976"/>
        <v>0</v>
      </c>
      <c r="P545" s="147"/>
      <c r="Q545" s="279"/>
      <c r="R545" s="307" t="e">
        <f t="shared" ref="R545" si="2039">IF(C545="No_existen",5*$R$10,S545*$R$10)</f>
        <v>#DIV/0!</v>
      </c>
      <c r="S545" s="307" t="e">
        <f t="shared" si="2022"/>
        <v>#DIV/0!</v>
      </c>
      <c r="T545" s="151">
        <f t="shared" si="1977"/>
        <v>0</v>
      </c>
      <c r="U545" s="147"/>
      <c r="V545" s="147"/>
      <c r="W545" s="307" t="e">
        <f t="shared" ref="W545" si="2040">IF(C545="No_existen",5*$W$10,X545*$W$10)</f>
        <v>#DIV/0!</v>
      </c>
      <c r="X545" s="307" t="e">
        <f t="shared" si="2024"/>
        <v>#DIV/0!</v>
      </c>
      <c r="Y545" s="151">
        <f t="shared" si="1984"/>
        <v>0</v>
      </c>
      <c r="Z545" s="147"/>
      <c r="AA545" s="307" t="e">
        <f t="shared" si="2012"/>
        <v>#DIV/0!</v>
      </c>
      <c r="AB545" s="384" t="e">
        <f t="shared" ref="AB545" si="2041">IF(AA545&lt;1.5,"FUERTE",IF(AND(AA545&gt;=1.5,AA545&lt;2.5),"ACEPTABLE",IF(AA545&gt;=5,"INEXISTENTE","DÉBIL")))</f>
        <v>#DIV/0!</v>
      </c>
      <c r="AC545" s="306" t="e">
        <f>IF(#REF!=0,0,ROUND((#REF!*AA545),0))</f>
        <v>#REF!</v>
      </c>
      <c r="AD545" s="386" t="e">
        <f t="shared" si="2026"/>
        <v>#REF!</v>
      </c>
      <c r="AE545" s="327"/>
      <c r="AF545" s="327"/>
      <c r="AG545" s="147"/>
      <c r="AH545" s="147"/>
      <c r="AI545" s="93"/>
      <c r="AJ545" s="94"/>
      <c r="AK545" s="95"/>
      <c r="AL545" s="95"/>
      <c r="AM545" s="95"/>
      <c r="AN545" s="95"/>
      <c r="AO545" s="95"/>
      <c r="AP545" s="95"/>
      <c r="AQ545" s="95"/>
    </row>
    <row r="546" spans="1:43" s="97" customFormat="1" hidden="1" x14ac:dyDescent="0.2">
      <c r="A546" s="325"/>
      <c r="B546" s="146"/>
      <c r="C546" s="92"/>
      <c r="D546" s="91">
        <f t="shared" si="1975"/>
        <v>0</v>
      </c>
      <c r="E546" s="307"/>
      <c r="F546" s="307"/>
      <c r="G546" s="147"/>
      <c r="H546" s="307"/>
      <c r="I546" s="307"/>
      <c r="J546" s="151" t="e">
        <f>IF(K546=$K$662,1,IF(K546=#REF!,2,IF(K546=$K$661,4,IF(C546="No_existen",5,0))))</f>
        <v>#REF!</v>
      </c>
      <c r="K546" s="147"/>
      <c r="L546" s="147"/>
      <c r="M546" s="307"/>
      <c r="N546" s="307"/>
      <c r="O546" s="151">
        <f t="shared" si="1976"/>
        <v>0</v>
      </c>
      <c r="P546" s="147"/>
      <c r="Q546" s="279"/>
      <c r="R546" s="307"/>
      <c r="S546" s="307"/>
      <c r="T546" s="151">
        <f t="shared" si="1977"/>
        <v>0</v>
      </c>
      <c r="U546" s="147"/>
      <c r="V546" s="147"/>
      <c r="W546" s="307"/>
      <c r="X546" s="307"/>
      <c r="Y546" s="151">
        <f t="shared" si="1984"/>
        <v>0</v>
      </c>
      <c r="Z546" s="147"/>
      <c r="AA546" s="307"/>
      <c r="AB546" s="384"/>
      <c r="AC546" s="306"/>
      <c r="AD546" s="386"/>
      <c r="AE546" s="327"/>
      <c r="AF546" s="327"/>
      <c r="AG546" s="147"/>
      <c r="AH546" s="147"/>
      <c r="AI546" s="93"/>
      <c r="AJ546" s="94"/>
      <c r="AK546" s="95"/>
      <c r="AL546" s="95"/>
      <c r="AM546" s="95"/>
      <c r="AN546" s="95"/>
      <c r="AO546" s="95"/>
      <c r="AP546" s="95"/>
      <c r="AQ546" s="95"/>
    </row>
    <row r="547" spans="1:43" s="97" customFormat="1" hidden="1" x14ac:dyDescent="0.2">
      <c r="A547" s="325"/>
      <c r="B547" s="146"/>
      <c r="C547" s="92"/>
      <c r="D547" s="91">
        <f t="shared" si="1975"/>
        <v>0</v>
      </c>
      <c r="E547" s="307"/>
      <c r="F547" s="307"/>
      <c r="G547" s="147"/>
      <c r="H547" s="307"/>
      <c r="I547" s="307"/>
      <c r="J547" s="151" t="e">
        <f>IF(K547=$K$662,1,IF(K547=#REF!,2,IF(K547=$K$661,4,IF(C547="No_existen",5,0))))</f>
        <v>#REF!</v>
      </c>
      <c r="K547" s="147"/>
      <c r="L547" s="147"/>
      <c r="M547" s="307"/>
      <c r="N547" s="307"/>
      <c r="O547" s="151">
        <f t="shared" si="1976"/>
        <v>0</v>
      </c>
      <c r="P547" s="147"/>
      <c r="Q547" s="279"/>
      <c r="R547" s="307"/>
      <c r="S547" s="307"/>
      <c r="T547" s="151">
        <f t="shared" si="1977"/>
        <v>0</v>
      </c>
      <c r="U547" s="147"/>
      <c r="V547" s="147"/>
      <c r="W547" s="307"/>
      <c r="X547" s="307"/>
      <c r="Y547" s="151">
        <f t="shared" si="1984"/>
        <v>0</v>
      </c>
      <c r="Z547" s="147"/>
      <c r="AA547" s="307"/>
      <c r="AB547" s="384"/>
      <c r="AC547" s="306"/>
      <c r="AD547" s="386"/>
      <c r="AE547" s="327"/>
      <c r="AF547" s="327"/>
      <c r="AG547" s="147"/>
      <c r="AH547" s="147"/>
      <c r="AI547" s="93"/>
      <c r="AJ547" s="94"/>
      <c r="AK547" s="95"/>
      <c r="AL547" s="95"/>
      <c r="AM547" s="95"/>
      <c r="AN547" s="95"/>
      <c r="AO547" s="95"/>
      <c r="AP547" s="95"/>
      <c r="AQ547" s="95"/>
    </row>
    <row r="548" spans="1:43" s="97" customFormat="1" hidden="1" x14ac:dyDescent="0.2">
      <c r="A548" s="325">
        <v>180</v>
      </c>
      <c r="B548" s="146"/>
      <c r="C548" s="92"/>
      <c r="D548" s="91">
        <f t="shared" si="1975"/>
        <v>0</v>
      </c>
      <c r="E548" s="307" t="e">
        <f t="shared" si="2015"/>
        <v>#DIV/0!</v>
      </c>
      <c r="F548" s="307" t="e">
        <f t="shared" si="2016"/>
        <v>#DIV/0!</v>
      </c>
      <c r="G548" s="147"/>
      <c r="H548" s="307" t="e">
        <f t="shared" ref="H548" si="2042">IF(C548="No_existen",5*$H$10,I548*$H$10)</f>
        <v>#DIV/0!</v>
      </c>
      <c r="I548" s="307" t="e">
        <f t="shared" si="2018"/>
        <v>#DIV/0!</v>
      </c>
      <c r="J548" s="151" t="e">
        <f>IF(K548=$K$662,1,IF(K548=#REF!,2,IF(K548=$K$661,4,IF(C548="No_existen",5,0))))</f>
        <v>#REF!</v>
      </c>
      <c r="K548" s="147"/>
      <c r="L548" s="147"/>
      <c r="M548" s="307" t="e">
        <f t="shared" ref="M548" si="2043">IF(C548="No_existen",5*$M$10,N548*$M$10)</f>
        <v>#DIV/0!</v>
      </c>
      <c r="N548" s="307" t="e">
        <f t="shared" si="2020"/>
        <v>#DIV/0!</v>
      </c>
      <c r="O548" s="151">
        <f t="shared" si="1976"/>
        <v>0</v>
      </c>
      <c r="P548" s="147"/>
      <c r="Q548" s="279"/>
      <c r="R548" s="307" t="e">
        <f t="shared" ref="R548" si="2044">IF(C548="No_existen",5*$R$10,S548*$R$10)</f>
        <v>#DIV/0!</v>
      </c>
      <c r="S548" s="307" t="e">
        <f t="shared" si="2022"/>
        <v>#DIV/0!</v>
      </c>
      <c r="T548" s="151">
        <f t="shared" si="1977"/>
        <v>0</v>
      </c>
      <c r="U548" s="147"/>
      <c r="V548" s="147"/>
      <c r="W548" s="307" t="e">
        <f t="shared" ref="W548" si="2045">IF(C548="No_existen",5*$W$10,X548*$W$10)</f>
        <v>#DIV/0!</v>
      </c>
      <c r="X548" s="307" t="e">
        <f t="shared" si="2024"/>
        <v>#DIV/0!</v>
      </c>
      <c r="Y548" s="151">
        <f t="shared" si="1984"/>
        <v>0</v>
      </c>
      <c r="Z548" s="147"/>
      <c r="AA548" s="307" t="e">
        <f t="shared" si="2012"/>
        <v>#DIV/0!</v>
      </c>
      <c r="AB548" s="384" t="e">
        <f t="shared" ref="AB548" si="2046">IF(AA548&lt;1.5,"FUERTE",IF(AND(AA548&gt;=1.5,AA548&lt;2.5),"ACEPTABLE",IF(AA548&gt;=5,"INEXISTENTE","DÉBIL")))</f>
        <v>#DIV/0!</v>
      </c>
      <c r="AC548" s="306" t="e">
        <f>IF(#REF!=0,0,ROUND((#REF!*AA548),0))</f>
        <v>#REF!</v>
      </c>
      <c r="AD548" s="386" t="e">
        <f t="shared" si="2026"/>
        <v>#REF!</v>
      </c>
      <c r="AE548" s="327"/>
      <c r="AF548" s="327"/>
      <c r="AG548" s="147"/>
      <c r="AH548" s="147"/>
      <c r="AI548" s="93"/>
      <c r="AJ548" s="94"/>
      <c r="AK548" s="95"/>
      <c r="AL548" s="95"/>
      <c r="AM548" s="95"/>
      <c r="AN548" s="95"/>
      <c r="AO548" s="95"/>
      <c r="AP548" s="95"/>
      <c r="AQ548" s="95"/>
    </row>
    <row r="549" spans="1:43" s="97" customFormat="1" hidden="1" x14ac:dyDescent="0.2">
      <c r="A549" s="325"/>
      <c r="B549" s="146"/>
      <c r="C549" s="92"/>
      <c r="D549" s="91">
        <f t="shared" si="1975"/>
        <v>0</v>
      </c>
      <c r="E549" s="307"/>
      <c r="F549" s="307"/>
      <c r="G549" s="147"/>
      <c r="H549" s="307"/>
      <c r="I549" s="307"/>
      <c r="J549" s="151" t="e">
        <f>IF(K549=$K$662,1,IF(K549=#REF!,2,IF(K549=$K$661,4,IF(C549="No_existen",5,0))))</f>
        <v>#REF!</v>
      </c>
      <c r="K549" s="147"/>
      <c r="L549" s="147"/>
      <c r="M549" s="307"/>
      <c r="N549" s="307"/>
      <c r="O549" s="151">
        <f t="shared" si="1976"/>
        <v>0</v>
      </c>
      <c r="P549" s="147"/>
      <c r="Q549" s="279"/>
      <c r="R549" s="307"/>
      <c r="S549" s="307"/>
      <c r="T549" s="151">
        <f t="shared" si="1977"/>
        <v>0</v>
      </c>
      <c r="U549" s="147"/>
      <c r="V549" s="147"/>
      <c r="W549" s="307"/>
      <c r="X549" s="307"/>
      <c r="Y549" s="151">
        <f t="shared" si="1984"/>
        <v>0</v>
      </c>
      <c r="Z549" s="147"/>
      <c r="AA549" s="307"/>
      <c r="AB549" s="384"/>
      <c r="AC549" s="306"/>
      <c r="AD549" s="386"/>
      <c r="AE549" s="327"/>
      <c r="AF549" s="327"/>
      <c r="AG549" s="147"/>
      <c r="AH549" s="147"/>
      <c r="AI549" s="93"/>
      <c r="AJ549" s="94"/>
      <c r="AK549" s="95"/>
      <c r="AL549" s="95"/>
      <c r="AM549" s="95"/>
      <c r="AN549" s="95"/>
      <c r="AO549" s="95"/>
      <c r="AP549" s="95"/>
      <c r="AQ549" s="95"/>
    </row>
    <row r="550" spans="1:43" s="97" customFormat="1" hidden="1" x14ac:dyDescent="0.2">
      <c r="A550" s="325"/>
      <c r="B550" s="146"/>
      <c r="C550" s="92"/>
      <c r="D550" s="91">
        <f t="shared" si="1975"/>
        <v>0</v>
      </c>
      <c r="E550" s="307"/>
      <c r="F550" s="307"/>
      <c r="G550" s="147"/>
      <c r="H550" s="307"/>
      <c r="I550" s="307"/>
      <c r="J550" s="151" t="e">
        <f>IF(K550=$K$662,1,IF(K550=#REF!,2,IF(K550=$K$661,4,IF(C550="No_existen",5,0))))</f>
        <v>#REF!</v>
      </c>
      <c r="K550" s="147"/>
      <c r="L550" s="147"/>
      <c r="M550" s="307"/>
      <c r="N550" s="307"/>
      <c r="O550" s="151">
        <f t="shared" si="1976"/>
        <v>0</v>
      </c>
      <c r="P550" s="147"/>
      <c r="Q550" s="279"/>
      <c r="R550" s="307"/>
      <c r="S550" s="307"/>
      <c r="T550" s="151">
        <f t="shared" si="1977"/>
        <v>0</v>
      </c>
      <c r="U550" s="147"/>
      <c r="V550" s="147"/>
      <c r="W550" s="307"/>
      <c r="X550" s="307"/>
      <c r="Y550" s="151">
        <f t="shared" si="1984"/>
        <v>0</v>
      </c>
      <c r="Z550" s="147"/>
      <c r="AA550" s="307"/>
      <c r="AB550" s="384"/>
      <c r="AC550" s="306"/>
      <c r="AD550" s="386"/>
      <c r="AE550" s="327"/>
      <c r="AF550" s="327"/>
      <c r="AG550" s="147"/>
      <c r="AH550" s="147"/>
      <c r="AI550" s="93"/>
      <c r="AJ550" s="94"/>
      <c r="AK550" s="95"/>
      <c r="AL550" s="95"/>
      <c r="AM550" s="95"/>
      <c r="AN550" s="95"/>
      <c r="AO550" s="95"/>
      <c r="AP550" s="95"/>
      <c r="AQ550" s="95"/>
    </row>
    <row r="551" spans="1:43" s="97" customFormat="1" hidden="1" x14ac:dyDescent="0.2">
      <c r="A551" s="325">
        <v>181</v>
      </c>
      <c r="B551" s="146"/>
      <c r="C551" s="92"/>
      <c r="D551" s="91">
        <f t="shared" si="1975"/>
        <v>0</v>
      </c>
      <c r="E551" s="307" t="e">
        <f t="shared" si="2015"/>
        <v>#DIV/0!</v>
      </c>
      <c r="F551" s="307" t="e">
        <f t="shared" si="2016"/>
        <v>#DIV/0!</v>
      </c>
      <c r="G551" s="147"/>
      <c r="H551" s="307" t="e">
        <f t="shared" ref="H551" si="2047">IF(C551="No_existen",5*$H$10,I551*$H$10)</f>
        <v>#DIV/0!</v>
      </c>
      <c r="I551" s="307" t="e">
        <f t="shared" si="2018"/>
        <v>#DIV/0!</v>
      </c>
      <c r="J551" s="151" t="e">
        <f>IF(K551=$K$662,1,IF(K551=#REF!,2,IF(K551=$K$661,4,IF(C551="No_existen",5,0))))</f>
        <v>#REF!</v>
      </c>
      <c r="K551" s="147"/>
      <c r="L551" s="147"/>
      <c r="M551" s="307" t="e">
        <f t="shared" ref="M551" si="2048">IF(C551="No_existen",5*$M$10,N551*$M$10)</f>
        <v>#DIV/0!</v>
      </c>
      <c r="N551" s="307" t="e">
        <f t="shared" si="2020"/>
        <v>#DIV/0!</v>
      </c>
      <c r="O551" s="151">
        <f t="shared" si="1976"/>
        <v>0</v>
      </c>
      <c r="P551" s="147"/>
      <c r="Q551" s="279"/>
      <c r="R551" s="307" t="e">
        <f t="shared" ref="R551" si="2049">IF(C551="No_existen",5*$R$10,S551*$R$10)</f>
        <v>#DIV/0!</v>
      </c>
      <c r="S551" s="307" t="e">
        <f t="shared" si="2022"/>
        <v>#DIV/0!</v>
      </c>
      <c r="T551" s="151">
        <f t="shared" si="1977"/>
        <v>0</v>
      </c>
      <c r="U551" s="147"/>
      <c r="V551" s="147"/>
      <c r="W551" s="307" t="e">
        <f t="shared" ref="W551" si="2050">IF(C551="No_existen",5*$W$10,X551*$W$10)</f>
        <v>#DIV/0!</v>
      </c>
      <c r="X551" s="307" t="e">
        <f t="shared" si="2024"/>
        <v>#DIV/0!</v>
      </c>
      <c r="Y551" s="151">
        <f t="shared" si="1984"/>
        <v>0</v>
      </c>
      <c r="Z551" s="147"/>
      <c r="AA551" s="307" t="e">
        <f t="shared" si="2012"/>
        <v>#DIV/0!</v>
      </c>
      <c r="AB551" s="384" t="e">
        <f t="shared" ref="AB551" si="2051">IF(AA551&lt;1.5,"FUERTE",IF(AND(AA551&gt;=1.5,AA551&lt;2.5),"ACEPTABLE",IF(AA551&gt;=5,"INEXISTENTE","DÉBIL")))</f>
        <v>#DIV/0!</v>
      </c>
      <c r="AC551" s="306" t="e">
        <f>IF(#REF!=0,0,ROUND((#REF!*AA551),0))</f>
        <v>#REF!</v>
      </c>
      <c r="AD551" s="386" t="e">
        <f t="shared" si="2026"/>
        <v>#REF!</v>
      </c>
      <c r="AE551" s="327"/>
      <c r="AF551" s="327"/>
      <c r="AG551" s="147"/>
      <c r="AH551" s="147"/>
      <c r="AI551" s="93"/>
      <c r="AJ551" s="94"/>
      <c r="AK551" s="95"/>
      <c r="AL551" s="95"/>
      <c r="AM551" s="95"/>
      <c r="AN551" s="95"/>
      <c r="AO551" s="95"/>
      <c r="AP551" s="95"/>
      <c r="AQ551" s="95"/>
    </row>
    <row r="552" spans="1:43" s="97" customFormat="1" hidden="1" x14ac:dyDescent="0.2">
      <c r="A552" s="325"/>
      <c r="B552" s="146"/>
      <c r="C552" s="92"/>
      <c r="D552" s="91">
        <f t="shared" si="1975"/>
        <v>0</v>
      </c>
      <c r="E552" s="307"/>
      <c r="F552" s="307"/>
      <c r="G552" s="147"/>
      <c r="H552" s="307"/>
      <c r="I552" s="307"/>
      <c r="J552" s="151" t="e">
        <f>IF(K552=$K$662,1,IF(K552=#REF!,2,IF(K552=$K$661,4,IF(C552="No_existen",5,0))))</f>
        <v>#REF!</v>
      </c>
      <c r="K552" s="147"/>
      <c r="L552" s="147"/>
      <c r="M552" s="307"/>
      <c r="N552" s="307"/>
      <c r="O552" s="151">
        <f t="shared" si="1976"/>
        <v>0</v>
      </c>
      <c r="P552" s="147"/>
      <c r="Q552" s="279"/>
      <c r="R552" s="307"/>
      <c r="S552" s="307"/>
      <c r="T552" s="151">
        <f t="shared" si="1977"/>
        <v>0</v>
      </c>
      <c r="U552" s="147"/>
      <c r="V552" s="147"/>
      <c r="W552" s="307"/>
      <c r="X552" s="307"/>
      <c r="Y552" s="151">
        <f t="shared" si="1984"/>
        <v>0</v>
      </c>
      <c r="Z552" s="147"/>
      <c r="AA552" s="307"/>
      <c r="AB552" s="384"/>
      <c r="AC552" s="306"/>
      <c r="AD552" s="386"/>
      <c r="AE552" s="327"/>
      <c r="AF552" s="327"/>
      <c r="AG552" s="147"/>
      <c r="AH552" s="147"/>
      <c r="AI552" s="93"/>
      <c r="AJ552" s="94"/>
      <c r="AK552" s="95"/>
      <c r="AL552" s="95"/>
      <c r="AM552" s="95"/>
      <c r="AN552" s="95"/>
      <c r="AO552" s="95"/>
      <c r="AP552" s="95"/>
      <c r="AQ552" s="95"/>
    </row>
    <row r="553" spans="1:43" s="97" customFormat="1" hidden="1" x14ac:dyDescent="0.2">
      <c r="A553" s="325"/>
      <c r="B553" s="146"/>
      <c r="C553" s="92"/>
      <c r="D553" s="91">
        <f t="shared" si="1975"/>
        <v>0</v>
      </c>
      <c r="E553" s="307"/>
      <c r="F553" s="307"/>
      <c r="G553" s="147"/>
      <c r="H553" s="307"/>
      <c r="I553" s="307"/>
      <c r="J553" s="151" t="e">
        <f>IF(K553=$K$662,1,IF(K553=#REF!,2,IF(K553=$K$661,4,IF(C553="No_existen",5,0))))</f>
        <v>#REF!</v>
      </c>
      <c r="K553" s="147"/>
      <c r="L553" s="147"/>
      <c r="M553" s="307"/>
      <c r="N553" s="307"/>
      <c r="O553" s="151">
        <f t="shared" si="1976"/>
        <v>0</v>
      </c>
      <c r="P553" s="147"/>
      <c r="Q553" s="279"/>
      <c r="R553" s="307"/>
      <c r="S553" s="307"/>
      <c r="T553" s="151">
        <f t="shared" si="1977"/>
        <v>0</v>
      </c>
      <c r="U553" s="147"/>
      <c r="V553" s="147"/>
      <c r="W553" s="307"/>
      <c r="X553" s="307"/>
      <c r="Y553" s="151">
        <f t="shared" si="1984"/>
        <v>0</v>
      </c>
      <c r="Z553" s="147"/>
      <c r="AA553" s="307"/>
      <c r="AB553" s="384"/>
      <c r="AC553" s="306"/>
      <c r="AD553" s="386"/>
      <c r="AE553" s="327"/>
      <c r="AF553" s="327"/>
      <c r="AG553" s="147"/>
      <c r="AH553" s="147"/>
      <c r="AI553" s="93"/>
      <c r="AJ553" s="94"/>
      <c r="AK553" s="95"/>
      <c r="AL553" s="95"/>
      <c r="AM553" s="95"/>
      <c r="AN553" s="95"/>
      <c r="AO553" s="95"/>
      <c r="AP553" s="95"/>
      <c r="AQ553" s="95"/>
    </row>
    <row r="554" spans="1:43" s="97" customFormat="1" hidden="1" x14ac:dyDescent="0.2">
      <c r="A554" s="325">
        <v>182</v>
      </c>
      <c r="B554" s="146"/>
      <c r="C554" s="92"/>
      <c r="D554" s="91">
        <f t="shared" si="1975"/>
        <v>0</v>
      </c>
      <c r="E554" s="307" t="e">
        <f t="shared" si="2015"/>
        <v>#DIV/0!</v>
      </c>
      <c r="F554" s="307" t="e">
        <f t="shared" si="2016"/>
        <v>#DIV/0!</v>
      </c>
      <c r="G554" s="147"/>
      <c r="H554" s="307" t="e">
        <f t="shared" ref="H554" si="2052">IF(C554="No_existen",5*$H$10,I554*$H$10)</f>
        <v>#DIV/0!</v>
      </c>
      <c r="I554" s="307" t="e">
        <f t="shared" si="2018"/>
        <v>#DIV/0!</v>
      </c>
      <c r="J554" s="151" t="e">
        <f>IF(K554=$K$662,1,IF(K554=#REF!,2,IF(K554=$K$661,4,IF(C554="No_existen",5,0))))</f>
        <v>#REF!</v>
      </c>
      <c r="K554" s="147"/>
      <c r="L554" s="147"/>
      <c r="M554" s="307" t="e">
        <f t="shared" ref="M554" si="2053">IF(C554="No_existen",5*$M$10,N554*$M$10)</f>
        <v>#DIV/0!</v>
      </c>
      <c r="N554" s="307" t="e">
        <f t="shared" si="2020"/>
        <v>#DIV/0!</v>
      </c>
      <c r="O554" s="151">
        <f t="shared" si="1976"/>
        <v>0</v>
      </c>
      <c r="P554" s="147"/>
      <c r="Q554" s="279"/>
      <c r="R554" s="307" t="e">
        <f t="shared" ref="R554" si="2054">IF(C554="No_existen",5*$R$10,S554*$R$10)</f>
        <v>#DIV/0!</v>
      </c>
      <c r="S554" s="307" t="e">
        <f t="shared" si="2022"/>
        <v>#DIV/0!</v>
      </c>
      <c r="T554" s="151">
        <f t="shared" si="1977"/>
        <v>0</v>
      </c>
      <c r="U554" s="147"/>
      <c r="V554" s="147"/>
      <c r="W554" s="307" t="e">
        <f t="shared" ref="W554" si="2055">IF(C554="No_existen",5*$W$10,X554*$W$10)</f>
        <v>#DIV/0!</v>
      </c>
      <c r="X554" s="307" t="e">
        <f t="shared" si="2024"/>
        <v>#DIV/0!</v>
      </c>
      <c r="Y554" s="151">
        <f t="shared" si="1984"/>
        <v>0</v>
      </c>
      <c r="Z554" s="147"/>
      <c r="AA554" s="307" t="e">
        <f t="shared" si="2012"/>
        <v>#DIV/0!</v>
      </c>
      <c r="AB554" s="384" t="e">
        <f t="shared" ref="AB554" si="2056">IF(AA554&lt;1.5,"FUERTE",IF(AND(AA554&gt;=1.5,AA554&lt;2.5),"ACEPTABLE",IF(AA554&gt;=5,"INEXISTENTE","DÉBIL")))</f>
        <v>#DIV/0!</v>
      </c>
      <c r="AC554" s="306" t="e">
        <f>IF(#REF!=0,0,ROUND((#REF!*AA554),0))</f>
        <v>#REF!</v>
      </c>
      <c r="AD554" s="386" t="e">
        <f t="shared" si="2026"/>
        <v>#REF!</v>
      </c>
      <c r="AE554" s="327"/>
      <c r="AF554" s="327"/>
      <c r="AG554" s="147"/>
      <c r="AH554" s="147"/>
      <c r="AI554" s="93"/>
      <c r="AJ554" s="94"/>
      <c r="AK554" s="95"/>
      <c r="AL554" s="95"/>
      <c r="AM554" s="95"/>
      <c r="AN554" s="95"/>
      <c r="AO554" s="95"/>
      <c r="AP554" s="95"/>
      <c r="AQ554" s="95"/>
    </row>
    <row r="555" spans="1:43" s="97" customFormat="1" hidden="1" x14ac:dyDescent="0.2">
      <c r="A555" s="325"/>
      <c r="B555" s="146"/>
      <c r="C555" s="92"/>
      <c r="D555" s="91">
        <f t="shared" si="1975"/>
        <v>0</v>
      </c>
      <c r="E555" s="307"/>
      <c r="F555" s="307"/>
      <c r="G555" s="147"/>
      <c r="H555" s="307"/>
      <c r="I555" s="307"/>
      <c r="J555" s="151" t="e">
        <f>IF(K555=$K$662,1,IF(K555=#REF!,2,IF(K555=$K$661,4,IF(C555="No_existen",5,0))))</f>
        <v>#REF!</v>
      </c>
      <c r="K555" s="147"/>
      <c r="L555" s="147"/>
      <c r="M555" s="307"/>
      <c r="N555" s="307"/>
      <c r="O555" s="151">
        <f t="shared" si="1976"/>
        <v>0</v>
      </c>
      <c r="P555" s="147"/>
      <c r="Q555" s="279"/>
      <c r="R555" s="307"/>
      <c r="S555" s="307"/>
      <c r="T555" s="151">
        <f t="shared" si="1977"/>
        <v>0</v>
      </c>
      <c r="U555" s="147"/>
      <c r="V555" s="147"/>
      <c r="W555" s="307"/>
      <c r="X555" s="307"/>
      <c r="Y555" s="151">
        <f t="shared" si="1984"/>
        <v>0</v>
      </c>
      <c r="Z555" s="147"/>
      <c r="AA555" s="307"/>
      <c r="AB555" s="384"/>
      <c r="AC555" s="306"/>
      <c r="AD555" s="386"/>
      <c r="AE555" s="327"/>
      <c r="AF555" s="327"/>
      <c r="AG555" s="147"/>
      <c r="AH555" s="147"/>
      <c r="AI555" s="93"/>
      <c r="AJ555" s="94"/>
      <c r="AK555" s="95"/>
      <c r="AL555" s="95"/>
      <c r="AM555" s="95"/>
      <c r="AN555" s="95"/>
      <c r="AO555" s="95"/>
      <c r="AP555" s="95"/>
      <c r="AQ555" s="95"/>
    </row>
    <row r="556" spans="1:43" s="97" customFormat="1" hidden="1" x14ac:dyDescent="0.2">
      <c r="A556" s="325"/>
      <c r="B556" s="146"/>
      <c r="C556" s="92"/>
      <c r="D556" s="91">
        <f t="shared" si="1975"/>
        <v>0</v>
      </c>
      <c r="E556" s="307"/>
      <c r="F556" s="307"/>
      <c r="G556" s="147"/>
      <c r="H556" s="307"/>
      <c r="I556" s="307"/>
      <c r="J556" s="151" t="e">
        <f>IF(K556=$K$662,1,IF(K556=#REF!,2,IF(K556=$K$661,4,IF(C556="No_existen",5,0))))</f>
        <v>#REF!</v>
      </c>
      <c r="K556" s="147"/>
      <c r="L556" s="147"/>
      <c r="M556" s="307"/>
      <c r="N556" s="307"/>
      <c r="O556" s="151">
        <f t="shared" si="1976"/>
        <v>0</v>
      </c>
      <c r="P556" s="147"/>
      <c r="Q556" s="279"/>
      <c r="R556" s="307"/>
      <c r="S556" s="307"/>
      <c r="T556" s="151">
        <f t="shared" si="1977"/>
        <v>0</v>
      </c>
      <c r="U556" s="147"/>
      <c r="V556" s="147"/>
      <c r="W556" s="307"/>
      <c r="X556" s="307"/>
      <c r="Y556" s="151">
        <f t="shared" si="1984"/>
        <v>0</v>
      </c>
      <c r="Z556" s="147"/>
      <c r="AA556" s="307"/>
      <c r="AB556" s="384"/>
      <c r="AC556" s="306"/>
      <c r="AD556" s="386"/>
      <c r="AE556" s="327"/>
      <c r="AF556" s="327"/>
      <c r="AG556" s="147"/>
      <c r="AH556" s="147"/>
      <c r="AI556" s="93"/>
      <c r="AJ556" s="94"/>
      <c r="AK556" s="95"/>
      <c r="AL556" s="95"/>
      <c r="AM556" s="95"/>
      <c r="AN556" s="95"/>
      <c r="AO556" s="95"/>
      <c r="AP556" s="95"/>
      <c r="AQ556" s="95"/>
    </row>
    <row r="557" spans="1:43" s="97" customFormat="1" hidden="1" x14ac:dyDescent="0.2">
      <c r="A557" s="325">
        <v>183</v>
      </c>
      <c r="B557" s="146"/>
      <c r="C557" s="92"/>
      <c r="D557" s="91">
        <f t="shared" si="1975"/>
        <v>0</v>
      </c>
      <c r="E557" s="307" t="e">
        <f t="shared" si="2015"/>
        <v>#DIV/0!</v>
      </c>
      <c r="F557" s="307" t="e">
        <f t="shared" si="2016"/>
        <v>#DIV/0!</v>
      </c>
      <c r="G557" s="147"/>
      <c r="H557" s="307" t="e">
        <f t="shared" ref="H557" si="2057">IF(C557="No_existen",5*$H$10,I557*$H$10)</f>
        <v>#DIV/0!</v>
      </c>
      <c r="I557" s="307" t="e">
        <f t="shared" si="2018"/>
        <v>#DIV/0!</v>
      </c>
      <c r="J557" s="151" t="e">
        <f>IF(K557=$K$662,1,IF(K557=#REF!,2,IF(K557=$K$661,4,IF(C557="No_existen",5,0))))</f>
        <v>#REF!</v>
      </c>
      <c r="K557" s="147"/>
      <c r="L557" s="147"/>
      <c r="M557" s="307" t="e">
        <f t="shared" ref="M557" si="2058">IF(C557="No_existen",5*$M$10,N557*$M$10)</f>
        <v>#DIV/0!</v>
      </c>
      <c r="N557" s="307" t="e">
        <f t="shared" si="2020"/>
        <v>#DIV/0!</v>
      </c>
      <c r="O557" s="151">
        <f t="shared" si="1976"/>
        <v>0</v>
      </c>
      <c r="P557" s="147"/>
      <c r="Q557" s="279"/>
      <c r="R557" s="307" t="e">
        <f t="shared" ref="R557" si="2059">IF(C557="No_existen",5*$R$10,S557*$R$10)</f>
        <v>#DIV/0!</v>
      </c>
      <c r="S557" s="307" t="e">
        <f t="shared" si="2022"/>
        <v>#DIV/0!</v>
      </c>
      <c r="T557" s="151">
        <f t="shared" si="1977"/>
        <v>0</v>
      </c>
      <c r="U557" s="147"/>
      <c r="V557" s="147"/>
      <c r="W557" s="307" t="e">
        <f t="shared" ref="W557" si="2060">IF(C557="No_existen",5*$W$10,X557*$W$10)</f>
        <v>#DIV/0!</v>
      </c>
      <c r="X557" s="307" t="e">
        <f t="shared" si="2024"/>
        <v>#DIV/0!</v>
      </c>
      <c r="Y557" s="151">
        <f t="shared" si="1984"/>
        <v>0</v>
      </c>
      <c r="Z557" s="147"/>
      <c r="AA557" s="307" t="e">
        <f t="shared" si="2012"/>
        <v>#DIV/0!</v>
      </c>
      <c r="AB557" s="384" t="e">
        <f t="shared" ref="AB557" si="2061">IF(AA557&lt;1.5,"FUERTE",IF(AND(AA557&gt;=1.5,AA557&lt;2.5),"ACEPTABLE",IF(AA557&gt;=5,"INEXISTENTE","DÉBIL")))</f>
        <v>#DIV/0!</v>
      </c>
      <c r="AC557" s="306" t="e">
        <f>IF(#REF!=0,0,ROUND((#REF!*AA557),0))</f>
        <v>#REF!</v>
      </c>
      <c r="AD557" s="386" t="e">
        <f t="shared" si="2026"/>
        <v>#REF!</v>
      </c>
      <c r="AE557" s="327"/>
      <c r="AF557" s="327"/>
      <c r="AG557" s="147"/>
      <c r="AH557" s="147"/>
      <c r="AI557" s="93"/>
      <c r="AJ557" s="94"/>
      <c r="AK557" s="95"/>
      <c r="AL557" s="95"/>
      <c r="AM557" s="95"/>
      <c r="AN557" s="95"/>
      <c r="AO557" s="95"/>
      <c r="AP557" s="95"/>
      <c r="AQ557" s="95"/>
    </row>
    <row r="558" spans="1:43" s="97" customFormat="1" hidden="1" x14ac:dyDescent="0.2">
      <c r="A558" s="325"/>
      <c r="B558" s="146"/>
      <c r="C558" s="92"/>
      <c r="D558" s="91">
        <f t="shared" si="1975"/>
        <v>0</v>
      </c>
      <c r="E558" s="307"/>
      <c r="F558" s="307"/>
      <c r="G558" s="147"/>
      <c r="H558" s="307"/>
      <c r="I558" s="307"/>
      <c r="J558" s="151" t="e">
        <f>IF(K558=$K$662,1,IF(K558=#REF!,2,IF(K558=$K$661,4,IF(C558="No_existen",5,0))))</f>
        <v>#REF!</v>
      </c>
      <c r="K558" s="147"/>
      <c r="L558" s="147"/>
      <c r="M558" s="307"/>
      <c r="N558" s="307"/>
      <c r="O558" s="151">
        <f t="shared" si="1976"/>
        <v>0</v>
      </c>
      <c r="P558" s="147"/>
      <c r="Q558" s="279"/>
      <c r="R558" s="307"/>
      <c r="S558" s="307"/>
      <c r="T558" s="151">
        <f t="shared" si="1977"/>
        <v>0</v>
      </c>
      <c r="U558" s="147"/>
      <c r="V558" s="147"/>
      <c r="W558" s="307"/>
      <c r="X558" s="307"/>
      <c r="Y558" s="151">
        <f t="shared" si="1984"/>
        <v>0</v>
      </c>
      <c r="Z558" s="147"/>
      <c r="AA558" s="307"/>
      <c r="AB558" s="384"/>
      <c r="AC558" s="306"/>
      <c r="AD558" s="386"/>
      <c r="AE558" s="327"/>
      <c r="AF558" s="327"/>
      <c r="AG558" s="147"/>
      <c r="AH558" s="147"/>
      <c r="AI558" s="93"/>
      <c r="AJ558" s="94"/>
      <c r="AK558" s="95"/>
      <c r="AL558" s="95"/>
      <c r="AM558" s="95"/>
      <c r="AN558" s="95"/>
      <c r="AO558" s="95"/>
      <c r="AP558" s="95"/>
      <c r="AQ558" s="95"/>
    </row>
    <row r="559" spans="1:43" s="97" customFormat="1" hidden="1" x14ac:dyDescent="0.2">
      <c r="A559" s="325"/>
      <c r="B559" s="146"/>
      <c r="C559" s="92"/>
      <c r="D559" s="91">
        <f t="shared" si="1975"/>
        <v>0</v>
      </c>
      <c r="E559" s="307"/>
      <c r="F559" s="307"/>
      <c r="G559" s="147"/>
      <c r="H559" s="307"/>
      <c r="I559" s="307"/>
      <c r="J559" s="151" t="e">
        <f>IF(K559=$K$662,1,IF(K559=#REF!,2,IF(K559=$K$661,4,IF(C559="No_existen",5,0))))</f>
        <v>#REF!</v>
      </c>
      <c r="K559" s="147"/>
      <c r="L559" s="147"/>
      <c r="M559" s="307"/>
      <c r="N559" s="307"/>
      <c r="O559" s="151">
        <f t="shared" si="1976"/>
        <v>0</v>
      </c>
      <c r="P559" s="147"/>
      <c r="Q559" s="279"/>
      <c r="R559" s="307"/>
      <c r="S559" s="307"/>
      <c r="T559" s="151">
        <f t="shared" si="1977"/>
        <v>0</v>
      </c>
      <c r="U559" s="147"/>
      <c r="V559" s="147"/>
      <c r="W559" s="307"/>
      <c r="X559" s="307"/>
      <c r="Y559" s="151">
        <f t="shared" si="1984"/>
        <v>0</v>
      </c>
      <c r="Z559" s="147"/>
      <c r="AA559" s="307"/>
      <c r="AB559" s="384"/>
      <c r="AC559" s="306"/>
      <c r="AD559" s="386"/>
      <c r="AE559" s="327"/>
      <c r="AF559" s="327"/>
      <c r="AG559" s="147"/>
      <c r="AH559" s="147"/>
      <c r="AI559" s="93"/>
      <c r="AJ559" s="94"/>
      <c r="AK559" s="95"/>
      <c r="AL559" s="95"/>
      <c r="AM559" s="95"/>
      <c r="AN559" s="95"/>
      <c r="AO559" s="95"/>
      <c r="AP559" s="95"/>
      <c r="AQ559" s="95"/>
    </row>
    <row r="560" spans="1:43" s="97" customFormat="1" hidden="1" x14ac:dyDescent="0.2">
      <c r="A560" s="325">
        <v>184</v>
      </c>
      <c r="B560" s="146"/>
      <c r="C560" s="92"/>
      <c r="D560" s="91">
        <f t="shared" si="1975"/>
        <v>0</v>
      </c>
      <c r="E560" s="307" t="e">
        <f t="shared" si="2015"/>
        <v>#DIV/0!</v>
      </c>
      <c r="F560" s="307" t="e">
        <f t="shared" si="2016"/>
        <v>#DIV/0!</v>
      </c>
      <c r="G560" s="147"/>
      <c r="H560" s="307" t="e">
        <f t="shared" ref="H560" si="2062">IF(C560="No_existen",5*$H$10,I560*$H$10)</f>
        <v>#DIV/0!</v>
      </c>
      <c r="I560" s="307" t="e">
        <f t="shared" si="2018"/>
        <v>#DIV/0!</v>
      </c>
      <c r="J560" s="151" t="e">
        <f>IF(K560=$K$662,1,IF(K560=#REF!,2,IF(K560=$K$661,4,IF(C560="No_existen",5,0))))</f>
        <v>#REF!</v>
      </c>
      <c r="K560" s="147"/>
      <c r="L560" s="147"/>
      <c r="M560" s="307" t="e">
        <f t="shared" ref="M560" si="2063">IF(C560="No_existen",5*$M$10,N560*$M$10)</f>
        <v>#DIV/0!</v>
      </c>
      <c r="N560" s="307" t="e">
        <f t="shared" si="2020"/>
        <v>#DIV/0!</v>
      </c>
      <c r="O560" s="151">
        <f t="shared" si="1976"/>
        <v>0</v>
      </c>
      <c r="P560" s="147"/>
      <c r="Q560" s="279"/>
      <c r="R560" s="307" t="e">
        <f t="shared" ref="R560" si="2064">IF(C560="No_existen",5*$R$10,S560*$R$10)</f>
        <v>#DIV/0!</v>
      </c>
      <c r="S560" s="307" t="e">
        <f t="shared" si="2022"/>
        <v>#DIV/0!</v>
      </c>
      <c r="T560" s="151">
        <f t="shared" si="1977"/>
        <v>0</v>
      </c>
      <c r="U560" s="147"/>
      <c r="V560" s="147"/>
      <c r="W560" s="307" t="e">
        <f t="shared" ref="W560" si="2065">IF(C560="No_existen",5*$W$10,X560*$W$10)</f>
        <v>#DIV/0!</v>
      </c>
      <c r="X560" s="307" t="e">
        <f t="shared" si="2024"/>
        <v>#DIV/0!</v>
      </c>
      <c r="Y560" s="151">
        <f t="shared" si="1984"/>
        <v>0</v>
      </c>
      <c r="Z560" s="147"/>
      <c r="AA560" s="307" t="e">
        <f t="shared" si="2012"/>
        <v>#DIV/0!</v>
      </c>
      <c r="AB560" s="384" t="e">
        <f t="shared" ref="AB560" si="2066">IF(AA560&lt;1.5,"FUERTE",IF(AND(AA560&gt;=1.5,AA560&lt;2.5),"ACEPTABLE",IF(AA560&gt;=5,"INEXISTENTE","DÉBIL")))</f>
        <v>#DIV/0!</v>
      </c>
      <c r="AC560" s="306" t="e">
        <f>IF(#REF!=0,0,ROUND((#REF!*AA560),0))</f>
        <v>#REF!</v>
      </c>
      <c r="AD560" s="386" t="e">
        <f t="shared" si="2026"/>
        <v>#REF!</v>
      </c>
      <c r="AE560" s="327"/>
      <c r="AF560" s="327"/>
      <c r="AG560" s="147"/>
      <c r="AH560" s="147"/>
      <c r="AI560" s="93"/>
      <c r="AJ560" s="94"/>
      <c r="AK560" s="95"/>
      <c r="AL560" s="95"/>
      <c r="AM560" s="95"/>
      <c r="AN560" s="95"/>
      <c r="AO560" s="95"/>
      <c r="AP560" s="95"/>
      <c r="AQ560" s="95"/>
    </row>
    <row r="561" spans="1:43" s="97" customFormat="1" hidden="1" x14ac:dyDescent="0.2">
      <c r="A561" s="325"/>
      <c r="B561" s="146"/>
      <c r="C561" s="92"/>
      <c r="D561" s="91">
        <f t="shared" si="1975"/>
        <v>0</v>
      </c>
      <c r="E561" s="307"/>
      <c r="F561" s="307"/>
      <c r="G561" s="147"/>
      <c r="H561" s="307"/>
      <c r="I561" s="307"/>
      <c r="J561" s="151" t="e">
        <f>IF(K561=$K$662,1,IF(K561=#REF!,2,IF(K561=$K$661,4,IF(C561="No_existen",5,0))))</f>
        <v>#REF!</v>
      </c>
      <c r="K561" s="147"/>
      <c r="L561" s="147"/>
      <c r="M561" s="307"/>
      <c r="N561" s="307"/>
      <c r="O561" s="151">
        <f t="shared" si="1976"/>
        <v>0</v>
      </c>
      <c r="P561" s="147"/>
      <c r="Q561" s="279"/>
      <c r="R561" s="307"/>
      <c r="S561" s="307"/>
      <c r="T561" s="151">
        <f t="shared" si="1977"/>
        <v>0</v>
      </c>
      <c r="U561" s="147"/>
      <c r="V561" s="147"/>
      <c r="W561" s="307"/>
      <c r="X561" s="307"/>
      <c r="Y561" s="151">
        <f t="shared" si="1984"/>
        <v>0</v>
      </c>
      <c r="Z561" s="147"/>
      <c r="AA561" s="307"/>
      <c r="AB561" s="384"/>
      <c r="AC561" s="306"/>
      <c r="AD561" s="386"/>
      <c r="AE561" s="327"/>
      <c r="AF561" s="327"/>
      <c r="AG561" s="147"/>
      <c r="AH561" s="147"/>
      <c r="AI561" s="93"/>
      <c r="AJ561" s="94"/>
      <c r="AK561" s="95"/>
      <c r="AL561" s="95"/>
      <c r="AM561" s="95"/>
      <c r="AN561" s="95"/>
      <c r="AO561" s="95"/>
      <c r="AP561" s="95"/>
      <c r="AQ561" s="95"/>
    </row>
    <row r="562" spans="1:43" s="97" customFormat="1" hidden="1" x14ac:dyDescent="0.2">
      <c r="A562" s="325"/>
      <c r="B562" s="146"/>
      <c r="C562" s="92"/>
      <c r="D562" s="91">
        <f t="shared" si="1975"/>
        <v>0</v>
      </c>
      <c r="E562" s="307"/>
      <c r="F562" s="307"/>
      <c r="G562" s="147"/>
      <c r="H562" s="307"/>
      <c r="I562" s="307"/>
      <c r="J562" s="151" t="e">
        <f>IF(K562=$K$662,1,IF(K562=#REF!,2,IF(K562=$K$661,4,IF(C562="No_existen",5,0))))</f>
        <v>#REF!</v>
      </c>
      <c r="K562" s="147"/>
      <c r="L562" s="147"/>
      <c r="M562" s="307"/>
      <c r="N562" s="307"/>
      <c r="O562" s="151">
        <f t="shared" si="1976"/>
        <v>0</v>
      </c>
      <c r="P562" s="147"/>
      <c r="Q562" s="279"/>
      <c r="R562" s="307"/>
      <c r="S562" s="307"/>
      <c r="T562" s="151">
        <f t="shared" si="1977"/>
        <v>0</v>
      </c>
      <c r="U562" s="147"/>
      <c r="V562" s="147"/>
      <c r="W562" s="307"/>
      <c r="X562" s="307"/>
      <c r="Y562" s="151">
        <f t="shared" si="1984"/>
        <v>0</v>
      </c>
      <c r="Z562" s="147"/>
      <c r="AA562" s="307"/>
      <c r="AB562" s="384"/>
      <c r="AC562" s="306"/>
      <c r="AD562" s="386"/>
      <c r="AE562" s="327"/>
      <c r="AF562" s="327"/>
      <c r="AG562" s="147"/>
      <c r="AH562" s="147"/>
      <c r="AI562" s="93"/>
      <c r="AJ562" s="94"/>
      <c r="AK562" s="95"/>
      <c r="AL562" s="95"/>
      <c r="AM562" s="95"/>
      <c r="AN562" s="95"/>
      <c r="AO562" s="95"/>
      <c r="AP562" s="95"/>
      <c r="AQ562" s="95"/>
    </row>
    <row r="563" spans="1:43" s="97" customFormat="1" hidden="1" x14ac:dyDescent="0.2">
      <c r="A563" s="325">
        <v>185</v>
      </c>
      <c r="B563" s="146"/>
      <c r="C563" s="92"/>
      <c r="D563" s="91">
        <f t="shared" si="1975"/>
        <v>0</v>
      </c>
      <c r="E563" s="307" t="e">
        <f t="shared" si="2015"/>
        <v>#DIV/0!</v>
      </c>
      <c r="F563" s="307" t="e">
        <f t="shared" si="2016"/>
        <v>#DIV/0!</v>
      </c>
      <c r="G563" s="147"/>
      <c r="H563" s="307" t="e">
        <f t="shared" ref="H563" si="2067">IF(C563="No_existen",5*$H$10,I563*$H$10)</f>
        <v>#DIV/0!</v>
      </c>
      <c r="I563" s="307" t="e">
        <f t="shared" si="2018"/>
        <v>#DIV/0!</v>
      </c>
      <c r="J563" s="151" t="e">
        <f>IF(K563=$K$662,1,IF(K563=#REF!,2,IF(K563=$K$661,4,IF(C563="No_existen",5,0))))</f>
        <v>#REF!</v>
      </c>
      <c r="K563" s="147"/>
      <c r="L563" s="147"/>
      <c r="M563" s="307" t="e">
        <f t="shared" ref="M563" si="2068">IF(C563="No_existen",5*$M$10,N563*$M$10)</f>
        <v>#DIV/0!</v>
      </c>
      <c r="N563" s="307" t="e">
        <f t="shared" si="2020"/>
        <v>#DIV/0!</v>
      </c>
      <c r="O563" s="151">
        <f t="shared" si="1976"/>
        <v>0</v>
      </c>
      <c r="P563" s="147"/>
      <c r="Q563" s="279"/>
      <c r="R563" s="307" t="e">
        <f t="shared" ref="R563" si="2069">IF(C563="No_existen",5*$R$10,S563*$R$10)</f>
        <v>#DIV/0!</v>
      </c>
      <c r="S563" s="307" t="e">
        <f t="shared" si="2022"/>
        <v>#DIV/0!</v>
      </c>
      <c r="T563" s="151">
        <f t="shared" si="1977"/>
        <v>0</v>
      </c>
      <c r="U563" s="147"/>
      <c r="V563" s="147"/>
      <c r="W563" s="307" t="e">
        <f t="shared" ref="W563" si="2070">IF(C563="No_existen",5*$W$10,X563*$W$10)</f>
        <v>#DIV/0!</v>
      </c>
      <c r="X563" s="307" t="e">
        <f t="shared" si="2024"/>
        <v>#DIV/0!</v>
      </c>
      <c r="Y563" s="151">
        <f t="shared" si="1984"/>
        <v>0</v>
      </c>
      <c r="Z563" s="147"/>
      <c r="AA563" s="307" t="e">
        <f t="shared" si="2012"/>
        <v>#DIV/0!</v>
      </c>
      <c r="AB563" s="384" t="e">
        <f t="shared" ref="AB563" si="2071">IF(AA563&lt;1.5,"FUERTE",IF(AND(AA563&gt;=1.5,AA563&lt;2.5),"ACEPTABLE",IF(AA563&gt;=5,"INEXISTENTE","DÉBIL")))</f>
        <v>#DIV/0!</v>
      </c>
      <c r="AC563" s="306" t="e">
        <f>IF(#REF!=0,0,ROUND((#REF!*AA563),0))</f>
        <v>#REF!</v>
      </c>
      <c r="AD563" s="386" t="e">
        <f t="shared" si="2026"/>
        <v>#REF!</v>
      </c>
      <c r="AE563" s="327"/>
      <c r="AF563" s="327"/>
      <c r="AG563" s="147"/>
      <c r="AH563" s="147"/>
      <c r="AI563" s="93"/>
      <c r="AJ563" s="94"/>
      <c r="AK563" s="95"/>
      <c r="AL563" s="95"/>
      <c r="AM563" s="95"/>
      <c r="AN563" s="95"/>
      <c r="AO563" s="95"/>
      <c r="AP563" s="95"/>
      <c r="AQ563" s="95"/>
    </row>
    <row r="564" spans="1:43" s="97" customFormat="1" hidden="1" x14ac:dyDescent="0.2">
      <c r="A564" s="325"/>
      <c r="B564" s="146"/>
      <c r="C564" s="92"/>
      <c r="D564" s="91">
        <f t="shared" si="1975"/>
        <v>0</v>
      </c>
      <c r="E564" s="307"/>
      <c r="F564" s="307"/>
      <c r="G564" s="147"/>
      <c r="H564" s="307"/>
      <c r="I564" s="307"/>
      <c r="J564" s="151" t="e">
        <f>IF(K564=$K$662,1,IF(K564=#REF!,2,IF(K564=$K$661,4,IF(C564="No_existen",5,0))))</f>
        <v>#REF!</v>
      </c>
      <c r="K564" s="147"/>
      <c r="L564" s="147"/>
      <c r="M564" s="307"/>
      <c r="N564" s="307"/>
      <c r="O564" s="151">
        <f t="shared" si="1976"/>
        <v>0</v>
      </c>
      <c r="P564" s="147"/>
      <c r="Q564" s="279"/>
      <c r="R564" s="307"/>
      <c r="S564" s="307"/>
      <c r="T564" s="151">
        <f t="shared" si="1977"/>
        <v>0</v>
      </c>
      <c r="U564" s="147"/>
      <c r="V564" s="147"/>
      <c r="W564" s="307"/>
      <c r="X564" s="307"/>
      <c r="Y564" s="151">
        <f t="shared" si="1984"/>
        <v>0</v>
      </c>
      <c r="Z564" s="147"/>
      <c r="AA564" s="307"/>
      <c r="AB564" s="384"/>
      <c r="AC564" s="306"/>
      <c r="AD564" s="386"/>
      <c r="AE564" s="327"/>
      <c r="AF564" s="327"/>
      <c r="AG564" s="147"/>
      <c r="AH564" s="147"/>
      <c r="AI564" s="93"/>
      <c r="AJ564" s="94"/>
      <c r="AK564" s="95"/>
      <c r="AL564" s="95"/>
      <c r="AM564" s="95"/>
      <c r="AN564" s="95"/>
      <c r="AO564" s="95"/>
      <c r="AP564" s="95"/>
      <c r="AQ564" s="95"/>
    </row>
    <row r="565" spans="1:43" s="97" customFormat="1" hidden="1" x14ac:dyDescent="0.2">
      <c r="A565" s="325"/>
      <c r="B565" s="146"/>
      <c r="C565" s="92"/>
      <c r="D565" s="91">
        <f t="shared" si="1975"/>
        <v>0</v>
      </c>
      <c r="E565" s="307"/>
      <c r="F565" s="307"/>
      <c r="G565" s="147"/>
      <c r="H565" s="307"/>
      <c r="I565" s="307"/>
      <c r="J565" s="151" t="e">
        <f>IF(K565=$K$662,1,IF(K565=#REF!,2,IF(K565=$K$661,4,IF(C565="No_existen",5,0))))</f>
        <v>#REF!</v>
      </c>
      <c r="K565" s="147"/>
      <c r="L565" s="147"/>
      <c r="M565" s="307"/>
      <c r="N565" s="307"/>
      <c r="O565" s="151">
        <f t="shared" si="1976"/>
        <v>0</v>
      </c>
      <c r="P565" s="147"/>
      <c r="Q565" s="279"/>
      <c r="R565" s="307"/>
      <c r="S565" s="307"/>
      <c r="T565" s="151">
        <f t="shared" si="1977"/>
        <v>0</v>
      </c>
      <c r="U565" s="147"/>
      <c r="V565" s="147"/>
      <c r="W565" s="307"/>
      <c r="X565" s="307"/>
      <c r="Y565" s="151">
        <f t="shared" si="1984"/>
        <v>0</v>
      </c>
      <c r="Z565" s="147"/>
      <c r="AA565" s="307"/>
      <c r="AB565" s="384"/>
      <c r="AC565" s="306"/>
      <c r="AD565" s="386"/>
      <c r="AE565" s="327"/>
      <c r="AF565" s="327"/>
      <c r="AG565" s="147"/>
      <c r="AH565" s="147"/>
      <c r="AI565" s="93"/>
      <c r="AJ565" s="94"/>
      <c r="AK565" s="95"/>
      <c r="AL565" s="95"/>
      <c r="AM565" s="95"/>
      <c r="AN565" s="95"/>
      <c r="AO565" s="95"/>
      <c r="AP565" s="95"/>
      <c r="AQ565" s="95"/>
    </row>
    <row r="566" spans="1:43" s="97" customFormat="1" hidden="1" x14ac:dyDescent="0.2">
      <c r="A566" s="325">
        <v>186</v>
      </c>
      <c r="B566" s="146"/>
      <c r="C566" s="92"/>
      <c r="D566" s="91">
        <f t="shared" si="1975"/>
        <v>0</v>
      </c>
      <c r="E566" s="307" t="e">
        <f t="shared" si="2015"/>
        <v>#DIV/0!</v>
      </c>
      <c r="F566" s="307" t="e">
        <f t="shared" si="2016"/>
        <v>#DIV/0!</v>
      </c>
      <c r="G566" s="147"/>
      <c r="H566" s="307" t="e">
        <f t="shared" ref="H566" si="2072">IF(C566="No_existen",5*$H$10,I566*$H$10)</f>
        <v>#DIV/0!</v>
      </c>
      <c r="I566" s="307" t="e">
        <f t="shared" si="2018"/>
        <v>#DIV/0!</v>
      </c>
      <c r="J566" s="151" t="e">
        <f>IF(K566=$K$662,1,IF(K566=#REF!,2,IF(K566=$K$661,4,IF(C566="No_existen",5,0))))</f>
        <v>#REF!</v>
      </c>
      <c r="K566" s="147"/>
      <c r="L566" s="147"/>
      <c r="M566" s="307" t="e">
        <f t="shared" ref="M566" si="2073">IF(C566="No_existen",5*$M$10,N566*$M$10)</f>
        <v>#DIV/0!</v>
      </c>
      <c r="N566" s="307" t="e">
        <f t="shared" si="2020"/>
        <v>#DIV/0!</v>
      </c>
      <c r="O566" s="151">
        <f t="shared" si="1976"/>
        <v>0</v>
      </c>
      <c r="P566" s="147"/>
      <c r="Q566" s="279"/>
      <c r="R566" s="307" t="e">
        <f t="shared" ref="R566" si="2074">IF(C566="No_existen",5*$R$10,S566*$R$10)</f>
        <v>#DIV/0!</v>
      </c>
      <c r="S566" s="307" t="e">
        <f t="shared" si="2022"/>
        <v>#DIV/0!</v>
      </c>
      <c r="T566" s="151">
        <f t="shared" si="1977"/>
        <v>0</v>
      </c>
      <c r="U566" s="147"/>
      <c r="V566" s="147"/>
      <c r="W566" s="307" t="e">
        <f t="shared" ref="W566" si="2075">IF(C566="No_existen",5*$W$10,X566*$W$10)</f>
        <v>#DIV/0!</v>
      </c>
      <c r="X566" s="307" t="e">
        <f t="shared" si="2024"/>
        <v>#DIV/0!</v>
      </c>
      <c r="Y566" s="151">
        <f t="shared" si="1984"/>
        <v>0</v>
      </c>
      <c r="Z566" s="147"/>
      <c r="AA566" s="307" t="e">
        <f t="shared" si="2012"/>
        <v>#DIV/0!</v>
      </c>
      <c r="AB566" s="384" t="e">
        <f t="shared" ref="AB566" si="2076">IF(AA566&lt;1.5,"FUERTE",IF(AND(AA566&gt;=1.5,AA566&lt;2.5),"ACEPTABLE",IF(AA566&gt;=5,"INEXISTENTE","DÉBIL")))</f>
        <v>#DIV/0!</v>
      </c>
      <c r="AC566" s="306" t="e">
        <f>IF(#REF!=0,0,ROUND((#REF!*AA566),0))</f>
        <v>#REF!</v>
      </c>
      <c r="AD566" s="386" t="e">
        <f t="shared" si="2026"/>
        <v>#REF!</v>
      </c>
      <c r="AE566" s="327"/>
      <c r="AF566" s="327"/>
      <c r="AG566" s="147"/>
      <c r="AH566" s="147"/>
      <c r="AI566" s="93"/>
      <c r="AJ566" s="94"/>
      <c r="AK566" s="95"/>
      <c r="AL566" s="95"/>
      <c r="AM566" s="95"/>
      <c r="AN566" s="95"/>
      <c r="AO566" s="95"/>
      <c r="AP566" s="95"/>
      <c r="AQ566" s="95"/>
    </row>
    <row r="567" spans="1:43" s="97" customFormat="1" hidden="1" x14ac:dyDescent="0.2">
      <c r="A567" s="325"/>
      <c r="B567" s="146"/>
      <c r="C567" s="92"/>
      <c r="D567" s="91">
        <f t="shared" si="1975"/>
        <v>0</v>
      </c>
      <c r="E567" s="307"/>
      <c r="F567" s="307"/>
      <c r="G567" s="147"/>
      <c r="H567" s="307"/>
      <c r="I567" s="307"/>
      <c r="J567" s="151" t="e">
        <f>IF(K567=$K$662,1,IF(K567=#REF!,2,IF(K567=$K$661,4,IF(C567="No_existen",5,0))))</f>
        <v>#REF!</v>
      </c>
      <c r="K567" s="147"/>
      <c r="L567" s="147"/>
      <c r="M567" s="307"/>
      <c r="N567" s="307"/>
      <c r="O567" s="151">
        <f t="shared" si="1976"/>
        <v>0</v>
      </c>
      <c r="P567" s="147"/>
      <c r="Q567" s="279"/>
      <c r="R567" s="307"/>
      <c r="S567" s="307"/>
      <c r="T567" s="151">
        <f t="shared" si="1977"/>
        <v>0</v>
      </c>
      <c r="U567" s="147"/>
      <c r="V567" s="147"/>
      <c r="W567" s="307"/>
      <c r="X567" s="307"/>
      <c r="Y567" s="151">
        <f t="shared" si="1984"/>
        <v>0</v>
      </c>
      <c r="Z567" s="147"/>
      <c r="AA567" s="307"/>
      <c r="AB567" s="384"/>
      <c r="AC567" s="306"/>
      <c r="AD567" s="386"/>
      <c r="AE567" s="327"/>
      <c r="AF567" s="327"/>
      <c r="AG567" s="147"/>
      <c r="AH567" s="147"/>
      <c r="AI567" s="93"/>
      <c r="AJ567" s="94"/>
      <c r="AK567" s="95"/>
      <c r="AL567" s="95"/>
      <c r="AM567" s="95"/>
      <c r="AN567" s="95"/>
      <c r="AO567" s="95"/>
      <c r="AP567" s="95"/>
      <c r="AQ567" s="95"/>
    </row>
    <row r="568" spans="1:43" s="97" customFormat="1" ht="13.5" hidden="1" thickBot="1" x14ac:dyDescent="0.25">
      <c r="A568" s="329"/>
      <c r="B568" s="156"/>
      <c r="C568" s="100"/>
      <c r="D568" s="99">
        <f t="shared" si="1975"/>
        <v>0</v>
      </c>
      <c r="E568" s="405"/>
      <c r="F568" s="405"/>
      <c r="G568" s="155"/>
      <c r="H568" s="405"/>
      <c r="I568" s="405"/>
      <c r="J568" s="157" t="e">
        <f>IF(K568=$K$662,1,IF(K568=#REF!,2,IF(K568=$K$661,4,IF(C568="No_existen",5,0))))</f>
        <v>#REF!</v>
      </c>
      <c r="K568" s="155"/>
      <c r="L568" s="155"/>
      <c r="M568" s="405"/>
      <c r="N568" s="405"/>
      <c r="O568" s="157">
        <f t="shared" si="1976"/>
        <v>0</v>
      </c>
      <c r="P568" s="155"/>
      <c r="Q568" s="279"/>
      <c r="R568" s="405"/>
      <c r="S568" s="405"/>
      <c r="T568" s="157">
        <f t="shared" si="1977"/>
        <v>0</v>
      </c>
      <c r="U568" s="155"/>
      <c r="V568" s="155"/>
      <c r="W568" s="405"/>
      <c r="X568" s="405"/>
      <c r="Y568" s="157">
        <f t="shared" si="1984"/>
        <v>0</v>
      </c>
      <c r="Z568" s="155"/>
      <c r="AA568" s="405"/>
      <c r="AB568" s="402"/>
      <c r="AC568" s="403"/>
      <c r="AD568" s="404"/>
      <c r="AE568" s="332"/>
      <c r="AF568" s="332"/>
      <c r="AG568" s="155"/>
      <c r="AH568" s="155"/>
      <c r="AI568" s="101"/>
      <c r="AJ568" s="102"/>
      <c r="AK568" s="95"/>
      <c r="AL568" s="95"/>
      <c r="AM568" s="95"/>
      <c r="AN568" s="95"/>
      <c r="AO568" s="95"/>
      <c r="AP568" s="95"/>
      <c r="AQ568" s="95"/>
    </row>
    <row r="569" spans="1:43" s="97" customFormat="1" x14ac:dyDescent="0.2">
      <c r="A569" s="103"/>
      <c r="B569" s="107"/>
      <c r="C569" s="114"/>
      <c r="D569" s="114"/>
      <c r="E569" s="108"/>
      <c r="F569" s="108"/>
      <c r="G569" s="105"/>
      <c r="H569" s="108"/>
      <c r="I569" s="108"/>
      <c r="J569" s="108"/>
      <c r="K569" s="105"/>
      <c r="L569" s="105"/>
      <c r="M569" s="108"/>
      <c r="N569" s="108"/>
      <c r="O569" s="108"/>
      <c r="P569" s="105"/>
      <c r="Q569" s="105"/>
      <c r="R569" s="108"/>
      <c r="S569" s="108"/>
      <c r="T569" s="108"/>
      <c r="U569" s="105"/>
      <c r="V569" s="105"/>
      <c r="W569" s="108"/>
      <c r="X569" s="108"/>
      <c r="Y569" s="108"/>
      <c r="Z569" s="105"/>
      <c r="AA569" s="108"/>
      <c r="AB569" s="144"/>
      <c r="AC569" s="107"/>
      <c r="AD569" s="145"/>
      <c r="AE569" s="104"/>
      <c r="AF569" s="104"/>
      <c r="AG569" s="105"/>
      <c r="AH569" s="105"/>
      <c r="AI569" s="109"/>
      <c r="AJ569" s="110"/>
      <c r="AK569" s="95"/>
      <c r="AL569" s="95"/>
      <c r="AM569" s="95"/>
      <c r="AN569" s="95"/>
      <c r="AO569" s="95"/>
      <c r="AP569" s="95"/>
      <c r="AQ569" s="95"/>
    </row>
    <row r="570" spans="1:43" s="97" customFormat="1" x14ac:dyDescent="0.2">
      <c r="A570" s="103"/>
      <c r="B570" s="107"/>
      <c r="C570" s="114"/>
      <c r="D570" s="114"/>
      <c r="E570" s="108"/>
      <c r="F570" s="108"/>
      <c r="G570" s="105"/>
      <c r="H570" s="108"/>
      <c r="I570" s="108"/>
      <c r="J570" s="108"/>
      <c r="K570" s="105"/>
      <c r="L570" s="105"/>
      <c r="M570" s="108"/>
      <c r="N570" s="108"/>
      <c r="O570" s="108"/>
      <c r="P570" s="105"/>
      <c r="Q570" s="105"/>
      <c r="R570" s="108"/>
      <c r="S570" s="108"/>
      <c r="T570" s="108"/>
      <c r="U570" s="105"/>
      <c r="V570" s="105"/>
      <c r="W570" s="108"/>
      <c r="X570" s="108"/>
      <c r="Y570" s="108"/>
      <c r="Z570" s="105"/>
      <c r="AA570" s="108"/>
      <c r="AB570" s="144"/>
      <c r="AC570" s="107"/>
      <c r="AD570" s="104"/>
      <c r="AE570" s="104"/>
      <c r="AF570" s="104"/>
      <c r="AG570" s="105"/>
      <c r="AH570" s="105"/>
      <c r="AI570" s="109"/>
      <c r="AJ570" s="110"/>
      <c r="AK570" s="95"/>
      <c r="AL570" s="95"/>
      <c r="AM570" s="95"/>
      <c r="AN570" s="95"/>
      <c r="AO570" s="95"/>
      <c r="AP570" s="95"/>
      <c r="AQ570" s="95"/>
    </row>
    <row r="571" spans="1:43" s="97" customFormat="1" x14ac:dyDescent="0.2">
      <c r="A571" s="103"/>
      <c r="B571" s="107"/>
      <c r="C571" s="114"/>
      <c r="D571" s="114"/>
      <c r="E571" s="108"/>
      <c r="F571" s="108"/>
      <c r="G571" s="105"/>
      <c r="H571" s="108"/>
      <c r="I571" s="108"/>
      <c r="J571" s="108"/>
      <c r="K571" s="105"/>
      <c r="L571" s="105"/>
      <c r="M571" s="108"/>
      <c r="N571" s="108"/>
      <c r="O571" s="108"/>
      <c r="P571" s="105"/>
      <c r="Q571" s="105"/>
      <c r="R571" s="108"/>
      <c r="S571" s="108"/>
      <c r="T571" s="108"/>
      <c r="U571" s="105"/>
      <c r="V571" s="105"/>
      <c r="W571" s="108"/>
      <c r="X571" s="108"/>
      <c r="Y571" s="108"/>
      <c r="Z571" s="105"/>
      <c r="AA571" s="108"/>
      <c r="AB571" s="107"/>
      <c r="AC571" s="107"/>
      <c r="AD571" s="104"/>
      <c r="AE571" s="104"/>
      <c r="AF571" s="104"/>
      <c r="AG571" s="105"/>
      <c r="AH571" s="105"/>
      <c r="AI571" s="109"/>
      <c r="AJ571" s="110"/>
      <c r="AK571" s="95"/>
      <c r="AL571" s="95"/>
      <c r="AM571" s="95"/>
      <c r="AN571" s="95"/>
      <c r="AO571" s="95"/>
      <c r="AP571" s="95"/>
      <c r="AQ571" s="95"/>
    </row>
    <row r="572" spans="1:43" s="97" customFormat="1" x14ac:dyDescent="0.2">
      <c r="A572" s="103"/>
      <c r="B572" s="107"/>
      <c r="C572" s="114"/>
      <c r="D572" s="114"/>
      <c r="E572" s="108"/>
      <c r="F572" s="108"/>
      <c r="G572" s="105"/>
      <c r="H572" s="108"/>
      <c r="I572" s="108"/>
      <c r="J572" s="108"/>
      <c r="K572" s="105"/>
      <c r="L572" s="105"/>
      <c r="M572" s="108"/>
      <c r="N572" s="108"/>
      <c r="O572" s="108"/>
      <c r="P572" s="105"/>
      <c r="Q572" s="105"/>
      <c r="R572" s="108"/>
      <c r="S572" s="108"/>
      <c r="T572" s="108"/>
      <c r="U572" s="105"/>
      <c r="V572" s="105"/>
      <c r="W572" s="108"/>
      <c r="X572" s="108"/>
      <c r="Y572" s="108"/>
      <c r="Z572" s="105"/>
      <c r="AA572" s="108"/>
      <c r="AB572" s="107"/>
      <c r="AC572" s="107"/>
      <c r="AD572" s="104"/>
      <c r="AE572" s="104"/>
      <c r="AF572" s="104"/>
      <c r="AG572" s="105"/>
      <c r="AH572" s="105"/>
      <c r="AI572" s="109"/>
      <c r="AJ572" s="110"/>
      <c r="AK572" s="95"/>
      <c r="AL572" s="95"/>
      <c r="AM572" s="95"/>
      <c r="AN572" s="95"/>
      <c r="AO572" s="95"/>
      <c r="AP572" s="95"/>
      <c r="AQ572" s="95"/>
    </row>
    <row r="573" spans="1:43" s="97" customFormat="1" x14ac:dyDescent="0.2">
      <c r="A573" s="103"/>
      <c r="B573" s="107"/>
      <c r="C573" s="114"/>
      <c r="D573" s="114"/>
      <c r="E573" s="108"/>
      <c r="F573" s="108"/>
      <c r="G573" s="105"/>
      <c r="H573" s="108"/>
      <c r="I573" s="108"/>
      <c r="J573" s="108"/>
      <c r="K573" s="105"/>
      <c r="L573" s="105"/>
      <c r="M573" s="108"/>
      <c r="N573" s="108"/>
      <c r="O573" s="108"/>
      <c r="P573" s="105"/>
      <c r="Q573" s="105"/>
      <c r="R573" s="108"/>
      <c r="S573" s="108"/>
      <c r="T573" s="108"/>
      <c r="U573" s="105"/>
      <c r="V573" s="105"/>
      <c r="W573" s="108"/>
      <c r="X573" s="108"/>
      <c r="Y573" s="108"/>
      <c r="Z573" s="105"/>
      <c r="AA573" s="108"/>
      <c r="AB573" s="107"/>
      <c r="AC573" s="107"/>
      <c r="AD573" s="104"/>
      <c r="AE573" s="104"/>
      <c r="AF573" s="104"/>
      <c r="AG573" s="105"/>
      <c r="AH573" s="105"/>
      <c r="AI573" s="109"/>
      <c r="AJ573" s="110"/>
      <c r="AK573" s="95"/>
      <c r="AL573" s="95"/>
      <c r="AM573" s="95"/>
      <c r="AN573" s="95"/>
      <c r="AO573" s="95"/>
      <c r="AP573" s="95"/>
      <c r="AQ573" s="95"/>
    </row>
    <row r="574" spans="1:43" s="97" customFormat="1" x14ac:dyDescent="0.2">
      <c r="A574" s="103"/>
      <c r="B574" s="107"/>
      <c r="C574" s="114"/>
      <c r="D574" s="114"/>
      <c r="E574" s="108"/>
      <c r="F574" s="108"/>
      <c r="G574" s="105"/>
      <c r="H574" s="108"/>
      <c r="I574" s="108"/>
      <c r="J574" s="108"/>
      <c r="K574" s="105"/>
      <c r="L574" s="105"/>
      <c r="M574" s="108"/>
      <c r="N574" s="108"/>
      <c r="O574" s="108"/>
      <c r="P574" s="105"/>
      <c r="Q574" s="105"/>
      <c r="R574" s="108"/>
      <c r="S574" s="108"/>
      <c r="T574" s="108"/>
      <c r="U574" s="105"/>
      <c r="V574" s="105"/>
      <c r="W574" s="108"/>
      <c r="X574" s="108"/>
      <c r="Y574" s="108"/>
      <c r="Z574" s="105"/>
      <c r="AA574" s="108"/>
      <c r="AB574" s="107"/>
      <c r="AC574" s="107"/>
      <c r="AD574" s="104"/>
      <c r="AE574" s="104"/>
      <c r="AF574" s="104"/>
      <c r="AG574" s="105"/>
      <c r="AH574" s="105"/>
      <c r="AI574" s="109"/>
      <c r="AJ574" s="110"/>
      <c r="AK574" s="95"/>
      <c r="AL574" s="95"/>
      <c r="AM574" s="95"/>
      <c r="AN574" s="95"/>
      <c r="AO574" s="95"/>
      <c r="AP574" s="95"/>
      <c r="AQ574" s="95"/>
    </row>
    <row r="575" spans="1:43" s="97" customFormat="1" x14ac:dyDescent="0.2">
      <c r="A575" s="103"/>
      <c r="B575" s="107"/>
      <c r="C575" s="114"/>
      <c r="D575" s="114"/>
      <c r="E575" s="108"/>
      <c r="F575" s="108"/>
      <c r="G575" s="105"/>
      <c r="H575" s="108"/>
      <c r="I575" s="108"/>
      <c r="J575" s="108"/>
      <c r="K575" s="105"/>
      <c r="L575" s="105"/>
      <c r="M575" s="108"/>
      <c r="N575" s="108"/>
      <c r="O575" s="108"/>
      <c r="P575" s="105"/>
      <c r="Q575" s="105"/>
      <c r="R575" s="108"/>
      <c r="S575" s="108"/>
      <c r="T575" s="108"/>
      <c r="U575" s="105"/>
      <c r="V575" s="105"/>
      <c r="W575" s="108"/>
      <c r="X575" s="108"/>
      <c r="Y575" s="108"/>
      <c r="Z575" s="105"/>
      <c r="AA575" s="108"/>
      <c r="AB575" s="107"/>
      <c r="AC575" s="107"/>
      <c r="AD575" s="104"/>
      <c r="AE575" s="104"/>
      <c r="AF575" s="104"/>
      <c r="AG575" s="105"/>
      <c r="AH575" s="105"/>
      <c r="AI575" s="109"/>
      <c r="AJ575" s="110"/>
      <c r="AK575" s="95"/>
      <c r="AL575" s="95"/>
      <c r="AM575" s="95"/>
      <c r="AN575" s="95"/>
      <c r="AO575" s="95"/>
      <c r="AP575" s="95"/>
      <c r="AQ575" s="95"/>
    </row>
    <row r="576" spans="1:43" s="97" customFormat="1" x14ac:dyDescent="0.2">
      <c r="A576" s="103"/>
      <c r="B576" s="107"/>
      <c r="C576" s="114"/>
      <c r="D576" s="114"/>
      <c r="E576" s="108"/>
      <c r="F576" s="108"/>
      <c r="G576" s="105"/>
      <c r="H576" s="108"/>
      <c r="I576" s="108"/>
      <c r="J576" s="108"/>
      <c r="K576" s="105"/>
      <c r="L576" s="105"/>
      <c r="M576" s="108"/>
      <c r="N576" s="108"/>
      <c r="O576" s="108"/>
      <c r="P576" s="105"/>
      <c r="Q576" s="105"/>
      <c r="R576" s="108"/>
      <c r="S576" s="108"/>
      <c r="T576" s="108"/>
      <c r="U576" s="105"/>
      <c r="V576" s="105"/>
      <c r="W576" s="108"/>
      <c r="X576" s="108"/>
      <c r="Y576" s="108"/>
      <c r="Z576" s="105"/>
      <c r="AA576" s="108"/>
      <c r="AB576" s="107"/>
      <c r="AC576" s="107"/>
      <c r="AD576" s="104"/>
      <c r="AE576" s="104"/>
      <c r="AF576" s="104"/>
      <c r="AG576" s="105"/>
      <c r="AH576" s="105"/>
      <c r="AI576" s="109"/>
      <c r="AJ576" s="110"/>
      <c r="AK576" s="95"/>
      <c r="AL576" s="95"/>
      <c r="AM576" s="95"/>
      <c r="AN576" s="95"/>
      <c r="AO576" s="95"/>
      <c r="AP576" s="95"/>
      <c r="AQ576" s="95"/>
    </row>
    <row r="577" spans="1:43" s="97" customFormat="1" x14ac:dyDescent="0.2">
      <c r="A577" s="103"/>
      <c r="B577" s="107"/>
      <c r="C577" s="114"/>
      <c r="D577" s="114"/>
      <c r="E577" s="108"/>
      <c r="F577" s="108"/>
      <c r="G577" s="105"/>
      <c r="H577" s="108"/>
      <c r="I577" s="108"/>
      <c r="J577" s="108"/>
      <c r="K577" s="105"/>
      <c r="L577" s="105"/>
      <c r="M577" s="108"/>
      <c r="N577" s="108"/>
      <c r="O577" s="108"/>
      <c r="P577" s="105"/>
      <c r="Q577" s="105"/>
      <c r="R577" s="108"/>
      <c r="S577" s="108"/>
      <c r="T577" s="108"/>
      <c r="U577" s="105"/>
      <c r="V577" s="105"/>
      <c r="W577" s="108"/>
      <c r="X577" s="108"/>
      <c r="Y577" s="108"/>
      <c r="Z577" s="105"/>
      <c r="AA577" s="108"/>
      <c r="AB577" s="107"/>
      <c r="AC577" s="107"/>
      <c r="AD577" s="104"/>
      <c r="AE577" s="104"/>
      <c r="AF577" s="104"/>
      <c r="AG577" s="105"/>
      <c r="AH577" s="105"/>
      <c r="AI577" s="109"/>
      <c r="AJ577" s="110"/>
      <c r="AK577" s="95"/>
      <c r="AL577" s="95"/>
      <c r="AM577" s="95"/>
      <c r="AN577" s="95"/>
      <c r="AO577" s="95"/>
      <c r="AP577" s="95"/>
      <c r="AQ577" s="95"/>
    </row>
    <row r="578" spans="1:43" s="97" customFormat="1" x14ac:dyDescent="0.2">
      <c r="A578" s="103"/>
      <c r="B578" s="107"/>
      <c r="C578" s="114"/>
      <c r="D578" s="114"/>
      <c r="E578" s="108"/>
      <c r="F578" s="108"/>
      <c r="G578" s="105"/>
      <c r="H578" s="108"/>
      <c r="I578" s="108"/>
      <c r="J578" s="108"/>
      <c r="K578" s="105"/>
      <c r="L578" s="105"/>
      <c r="M578" s="108"/>
      <c r="N578" s="108"/>
      <c r="O578" s="108"/>
      <c r="P578" s="105"/>
      <c r="Q578" s="105"/>
      <c r="R578" s="108"/>
      <c r="S578" s="108"/>
      <c r="T578" s="108"/>
      <c r="U578" s="105"/>
      <c r="V578" s="105"/>
      <c r="W578" s="108"/>
      <c r="X578" s="108"/>
      <c r="Y578" s="108"/>
      <c r="Z578" s="105"/>
      <c r="AA578" s="108"/>
      <c r="AB578" s="107"/>
      <c r="AC578" s="107"/>
      <c r="AD578" s="104"/>
      <c r="AE578" s="104"/>
      <c r="AF578" s="104"/>
      <c r="AG578" s="105"/>
      <c r="AH578" s="105"/>
      <c r="AI578" s="109"/>
      <c r="AJ578" s="110"/>
      <c r="AK578" s="95"/>
      <c r="AL578" s="95"/>
      <c r="AM578" s="95"/>
      <c r="AN578" s="95"/>
      <c r="AO578" s="95"/>
      <c r="AP578" s="95"/>
      <c r="AQ578" s="95"/>
    </row>
    <row r="579" spans="1:43" s="97" customFormat="1" x14ac:dyDescent="0.2">
      <c r="A579" s="103"/>
      <c r="B579" s="107"/>
      <c r="C579" s="114"/>
      <c r="D579" s="114"/>
      <c r="E579" s="108"/>
      <c r="F579" s="108"/>
      <c r="G579" s="105"/>
      <c r="H579" s="108"/>
      <c r="I579" s="108"/>
      <c r="J579" s="108"/>
      <c r="K579" s="105"/>
      <c r="L579" s="105"/>
      <c r="M579" s="108"/>
      <c r="N579" s="108"/>
      <c r="O579" s="108"/>
      <c r="P579" s="105"/>
      <c r="Q579" s="105"/>
      <c r="R579" s="108"/>
      <c r="S579" s="108"/>
      <c r="T579" s="108"/>
      <c r="U579" s="105"/>
      <c r="V579" s="105"/>
      <c r="W579" s="108"/>
      <c r="X579" s="108"/>
      <c r="Y579" s="108"/>
      <c r="Z579" s="105"/>
      <c r="AA579" s="108"/>
      <c r="AB579" s="107"/>
      <c r="AC579" s="107"/>
      <c r="AD579" s="104"/>
      <c r="AE579" s="104"/>
      <c r="AF579" s="104"/>
      <c r="AG579" s="105"/>
      <c r="AH579" s="105"/>
      <c r="AI579" s="109"/>
      <c r="AJ579" s="110"/>
      <c r="AK579" s="95"/>
      <c r="AL579" s="95"/>
      <c r="AM579" s="95"/>
      <c r="AN579" s="95"/>
      <c r="AO579" s="95"/>
      <c r="AP579" s="95"/>
      <c r="AQ579" s="95"/>
    </row>
    <row r="580" spans="1:43" s="97" customFormat="1" x14ac:dyDescent="0.2">
      <c r="A580" s="103"/>
      <c r="B580" s="107"/>
      <c r="C580" s="114"/>
      <c r="D580" s="114"/>
      <c r="E580" s="108"/>
      <c r="F580" s="108"/>
      <c r="G580" s="105"/>
      <c r="H580" s="108"/>
      <c r="I580" s="108"/>
      <c r="J580" s="108"/>
      <c r="K580" s="105"/>
      <c r="L580" s="105"/>
      <c r="M580" s="108"/>
      <c r="N580" s="108"/>
      <c r="O580" s="108"/>
      <c r="P580" s="105"/>
      <c r="Q580" s="105"/>
      <c r="R580" s="108"/>
      <c r="S580" s="108"/>
      <c r="T580" s="108"/>
      <c r="U580" s="105"/>
      <c r="V580" s="105"/>
      <c r="W580" s="108"/>
      <c r="X580" s="108"/>
      <c r="Y580" s="108"/>
      <c r="Z580" s="105"/>
      <c r="AA580" s="108"/>
      <c r="AB580" s="107"/>
      <c r="AC580" s="107"/>
      <c r="AD580" s="104"/>
      <c r="AE580" s="104"/>
      <c r="AF580" s="104"/>
      <c r="AG580" s="105"/>
      <c r="AH580" s="105"/>
      <c r="AI580" s="109"/>
      <c r="AJ580" s="110"/>
      <c r="AK580" s="95"/>
      <c r="AL580" s="95"/>
      <c r="AM580" s="95"/>
      <c r="AN580" s="95"/>
      <c r="AO580" s="95"/>
      <c r="AP580" s="95"/>
      <c r="AQ580" s="95"/>
    </row>
    <row r="581" spans="1:43" s="97" customFormat="1" x14ac:dyDescent="0.2">
      <c r="A581" s="103"/>
      <c r="B581" s="107"/>
      <c r="C581" s="114"/>
      <c r="D581" s="114"/>
      <c r="E581" s="108"/>
      <c r="F581" s="108"/>
      <c r="G581" s="105"/>
      <c r="H581" s="108"/>
      <c r="I581" s="108"/>
      <c r="J581" s="108"/>
      <c r="K581" s="105"/>
      <c r="L581" s="105"/>
      <c r="M581" s="108"/>
      <c r="N581" s="108"/>
      <c r="O581" s="108"/>
      <c r="P581" s="105"/>
      <c r="Q581" s="105"/>
      <c r="R581" s="108"/>
      <c r="S581" s="108"/>
      <c r="T581" s="108"/>
      <c r="U581" s="105"/>
      <c r="V581" s="105"/>
      <c r="W581" s="108"/>
      <c r="X581" s="108"/>
      <c r="Y581" s="108"/>
      <c r="Z581" s="105"/>
      <c r="AA581" s="108"/>
      <c r="AB581" s="107"/>
      <c r="AC581" s="107"/>
      <c r="AD581" s="104"/>
      <c r="AE581" s="104"/>
      <c r="AF581" s="104"/>
      <c r="AG581" s="105"/>
      <c r="AH581" s="105"/>
      <c r="AI581" s="109"/>
      <c r="AJ581" s="110"/>
      <c r="AK581" s="95"/>
      <c r="AL581" s="95"/>
      <c r="AM581" s="95"/>
      <c r="AN581" s="95"/>
      <c r="AO581" s="95"/>
      <c r="AP581" s="95"/>
      <c r="AQ581" s="95"/>
    </row>
    <row r="582" spans="1:43" s="97" customFormat="1" x14ac:dyDescent="0.2">
      <c r="A582" s="103"/>
      <c r="B582" s="107"/>
      <c r="C582" s="114"/>
      <c r="D582" s="114"/>
      <c r="E582" s="108"/>
      <c r="F582" s="108"/>
      <c r="G582" s="105"/>
      <c r="H582" s="108"/>
      <c r="I582" s="108"/>
      <c r="J582" s="108"/>
      <c r="K582" s="105"/>
      <c r="L582" s="105"/>
      <c r="M582" s="108"/>
      <c r="N582" s="108"/>
      <c r="O582" s="108"/>
      <c r="P582" s="105"/>
      <c r="Q582" s="105"/>
      <c r="R582" s="108"/>
      <c r="S582" s="108"/>
      <c r="T582" s="108"/>
      <c r="U582" s="105"/>
      <c r="V582" s="105"/>
      <c r="W582" s="108"/>
      <c r="X582" s="108"/>
      <c r="Y582" s="108"/>
      <c r="Z582" s="105"/>
      <c r="AA582" s="108"/>
      <c r="AB582" s="107"/>
      <c r="AC582" s="107"/>
      <c r="AD582" s="104"/>
      <c r="AE582" s="104"/>
      <c r="AF582" s="104"/>
      <c r="AG582" s="105"/>
      <c r="AH582" s="105"/>
      <c r="AI582" s="109"/>
      <c r="AJ582" s="110"/>
      <c r="AK582" s="95"/>
      <c r="AL582" s="95"/>
      <c r="AM582" s="95"/>
      <c r="AN582" s="95"/>
      <c r="AO582" s="95"/>
      <c r="AP582" s="95"/>
      <c r="AQ582" s="95"/>
    </row>
    <row r="583" spans="1:43" s="97" customFormat="1" x14ac:dyDescent="0.2">
      <c r="A583" s="103"/>
      <c r="B583" s="107"/>
      <c r="C583" s="114"/>
      <c r="D583" s="114"/>
      <c r="E583" s="108"/>
      <c r="F583" s="108"/>
      <c r="G583" s="105"/>
      <c r="H583" s="108"/>
      <c r="I583" s="108"/>
      <c r="J583" s="108"/>
      <c r="K583" s="105"/>
      <c r="L583" s="105"/>
      <c r="M583" s="108"/>
      <c r="N583" s="108"/>
      <c r="O583" s="108"/>
      <c r="P583" s="105"/>
      <c r="Q583" s="105"/>
      <c r="R583" s="108"/>
      <c r="S583" s="108"/>
      <c r="T583" s="108"/>
      <c r="U583" s="105"/>
      <c r="V583" s="105"/>
      <c r="W583" s="108"/>
      <c r="X583" s="108"/>
      <c r="Y583" s="108"/>
      <c r="Z583" s="105"/>
      <c r="AA583" s="108"/>
      <c r="AB583" s="107"/>
      <c r="AC583" s="107"/>
      <c r="AD583" s="104"/>
      <c r="AE583" s="104"/>
      <c r="AF583" s="104"/>
      <c r="AG583" s="105"/>
      <c r="AH583" s="105"/>
      <c r="AI583" s="109"/>
      <c r="AJ583" s="110"/>
      <c r="AK583" s="95"/>
      <c r="AL583" s="95"/>
      <c r="AM583" s="95"/>
      <c r="AN583" s="95"/>
      <c r="AO583" s="95"/>
      <c r="AP583" s="95"/>
      <c r="AQ583" s="95"/>
    </row>
    <row r="584" spans="1:43" s="97" customFormat="1" x14ac:dyDescent="0.2">
      <c r="A584" s="103"/>
      <c r="B584" s="107"/>
      <c r="C584" s="114"/>
      <c r="D584" s="114"/>
      <c r="E584" s="108"/>
      <c r="F584" s="108"/>
      <c r="G584" s="105"/>
      <c r="H584" s="108"/>
      <c r="I584" s="108"/>
      <c r="J584" s="108"/>
      <c r="K584" s="105"/>
      <c r="L584" s="105"/>
      <c r="M584" s="108"/>
      <c r="N584" s="108"/>
      <c r="O584" s="108"/>
      <c r="P584" s="105"/>
      <c r="Q584" s="105"/>
      <c r="R584" s="108"/>
      <c r="S584" s="108"/>
      <c r="T584" s="108"/>
      <c r="U584" s="105"/>
      <c r="V584" s="105"/>
      <c r="W584" s="108"/>
      <c r="X584" s="108"/>
      <c r="Y584" s="108"/>
      <c r="Z584" s="105"/>
      <c r="AA584" s="108"/>
      <c r="AB584" s="107"/>
      <c r="AC584" s="107"/>
      <c r="AD584" s="104"/>
      <c r="AE584" s="104"/>
      <c r="AF584" s="104"/>
      <c r="AG584" s="105"/>
      <c r="AH584" s="105"/>
      <c r="AI584" s="109"/>
      <c r="AJ584" s="110"/>
      <c r="AK584" s="95"/>
      <c r="AL584" s="95"/>
      <c r="AM584" s="95"/>
      <c r="AN584" s="95"/>
      <c r="AO584" s="95"/>
      <c r="AP584" s="95"/>
      <c r="AQ584" s="95"/>
    </row>
    <row r="585" spans="1:43" s="97" customFormat="1" x14ac:dyDescent="0.2">
      <c r="A585" s="103"/>
      <c r="B585" s="107"/>
      <c r="C585" s="114"/>
      <c r="D585" s="114"/>
      <c r="E585" s="108"/>
      <c r="F585" s="108"/>
      <c r="G585" s="105"/>
      <c r="H585" s="108"/>
      <c r="I585" s="108"/>
      <c r="J585" s="108"/>
      <c r="K585" s="105"/>
      <c r="L585" s="105"/>
      <c r="M585" s="108"/>
      <c r="N585" s="108"/>
      <c r="O585" s="108"/>
      <c r="P585" s="105"/>
      <c r="Q585" s="105"/>
      <c r="R585" s="108"/>
      <c r="S585" s="108"/>
      <c r="T585" s="108"/>
      <c r="U585" s="105"/>
      <c r="V585" s="105"/>
      <c r="W585" s="108"/>
      <c r="X585" s="108"/>
      <c r="Y585" s="108"/>
      <c r="Z585" s="105"/>
      <c r="AA585" s="108"/>
      <c r="AB585" s="107"/>
      <c r="AC585" s="107"/>
      <c r="AD585" s="104"/>
      <c r="AE585" s="104"/>
      <c r="AF585" s="104"/>
      <c r="AG585" s="105"/>
      <c r="AH585" s="105"/>
      <c r="AI585" s="109"/>
      <c r="AJ585" s="110"/>
      <c r="AK585" s="95"/>
      <c r="AL585" s="95"/>
      <c r="AM585" s="95"/>
      <c r="AN585" s="95"/>
      <c r="AO585" s="95"/>
      <c r="AP585" s="95"/>
      <c r="AQ585" s="95"/>
    </row>
    <row r="586" spans="1:43" s="97" customFormat="1" x14ac:dyDescent="0.2">
      <c r="A586" s="103"/>
      <c r="B586" s="107"/>
      <c r="C586" s="114"/>
      <c r="D586" s="114"/>
      <c r="E586" s="108"/>
      <c r="F586" s="108"/>
      <c r="G586" s="105"/>
      <c r="H586" s="108"/>
      <c r="I586" s="108"/>
      <c r="J586" s="108"/>
      <c r="K586" s="105"/>
      <c r="L586" s="105"/>
      <c r="M586" s="108"/>
      <c r="N586" s="108"/>
      <c r="O586" s="108"/>
      <c r="P586" s="105"/>
      <c r="Q586" s="105"/>
      <c r="R586" s="108"/>
      <c r="S586" s="108"/>
      <c r="T586" s="108"/>
      <c r="U586" s="105"/>
      <c r="V586" s="105"/>
      <c r="W586" s="108"/>
      <c r="X586" s="108"/>
      <c r="Y586" s="108"/>
      <c r="Z586" s="105"/>
      <c r="AA586" s="108"/>
      <c r="AB586" s="107"/>
      <c r="AC586" s="107"/>
      <c r="AD586" s="104"/>
      <c r="AE586" s="104"/>
      <c r="AF586" s="104"/>
      <c r="AG586" s="105"/>
      <c r="AH586" s="105"/>
      <c r="AI586" s="109"/>
      <c r="AJ586" s="110"/>
      <c r="AK586" s="95"/>
      <c r="AL586" s="95"/>
      <c r="AM586" s="95"/>
      <c r="AN586" s="95"/>
      <c r="AO586" s="95"/>
      <c r="AP586" s="95"/>
      <c r="AQ586" s="95"/>
    </row>
    <row r="587" spans="1:43" s="97" customFormat="1" x14ac:dyDescent="0.2">
      <c r="A587" s="103"/>
      <c r="B587" s="107"/>
      <c r="C587" s="114"/>
      <c r="D587" s="114"/>
      <c r="E587" s="108"/>
      <c r="F587" s="108"/>
      <c r="G587" s="105"/>
      <c r="H587" s="108"/>
      <c r="I587" s="108"/>
      <c r="J587" s="108"/>
      <c r="K587" s="105"/>
      <c r="L587" s="105"/>
      <c r="M587" s="108"/>
      <c r="N587" s="108"/>
      <c r="O587" s="108"/>
      <c r="P587" s="105"/>
      <c r="Q587" s="105"/>
      <c r="R587" s="108"/>
      <c r="S587" s="108"/>
      <c r="T587" s="108"/>
      <c r="U587" s="105"/>
      <c r="V587" s="105"/>
      <c r="W587" s="108"/>
      <c r="X587" s="108"/>
      <c r="Y587" s="108"/>
      <c r="Z587" s="105"/>
      <c r="AA587" s="108"/>
      <c r="AB587" s="107"/>
      <c r="AC587" s="107"/>
      <c r="AD587" s="104"/>
      <c r="AE587" s="104"/>
      <c r="AF587" s="104"/>
      <c r="AG587" s="105"/>
      <c r="AH587" s="105"/>
      <c r="AI587" s="109"/>
      <c r="AJ587" s="110"/>
      <c r="AK587" s="95"/>
      <c r="AL587" s="95"/>
      <c r="AM587" s="95"/>
      <c r="AN587" s="95"/>
      <c r="AO587" s="95"/>
      <c r="AP587" s="95"/>
      <c r="AQ587" s="95"/>
    </row>
    <row r="588" spans="1:43" s="97" customFormat="1" x14ac:dyDescent="0.2">
      <c r="A588" s="103"/>
      <c r="B588" s="107"/>
      <c r="C588" s="114"/>
      <c r="D588" s="114"/>
      <c r="E588" s="108"/>
      <c r="F588" s="108"/>
      <c r="G588" s="105"/>
      <c r="H588" s="108"/>
      <c r="I588" s="108"/>
      <c r="J588" s="108"/>
      <c r="K588" s="105"/>
      <c r="L588" s="105"/>
      <c r="M588" s="108"/>
      <c r="N588" s="108"/>
      <c r="O588" s="108"/>
      <c r="P588" s="105"/>
      <c r="Q588" s="105"/>
      <c r="R588" s="108"/>
      <c r="S588" s="108"/>
      <c r="T588" s="108"/>
      <c r="U588" s="105"/>
      <c r="V588" s="105"/>
      <c r="W588" s="108"/>
      <c r="X588" s="108"/>
      <c r="Y588" s="108"/>
      <c r="Z588" s="105"/>
      <c r="AA588" s="108"/>
      <c r="AB588" s="107"/>
      <c r="AC588" s="107"/>
      <c r="AD588" s="104"/>
      <c r="AE588" s="104"/>
      <c r="AF588" s="104"/>
      <c r="AG588" s="105"/>
      <c r="AH588" s="105"/>
      <c r="AI588" s="109"/>
      <c r="AJ588" s="110"/>
      <c r="AK588" s="95"/>
      <c r="AL588" s="95"/>
      <c r="AM588" s="95"/>
      <c r="AN588" s="95"/>
      <c r="AO588" s="95"/>
      <c r="AP588" s="95"/>
      <c r="AQ588" s="95"/>
    </row>
    <row r="589" spans="1:43" s="97" customFormat="1" x14ac:dyDescent="0.2">
      <c r="A589" s="103"/>
      <c r="B589" s="107"/>
      <c r="C589" s="114"/>
      <c r="D589" s="114"/>
      <c r="E589" s="108"/>
      <c r="F589" s="108"/>
      <c r="G589" s="105"/>
      <c r="H589" s="108"/>
      <c r="I589" s="108"/>
      <c r="J589" s="108"/>
      <c r="K589" s="105"/>
      <c r="L589" s="105"/>
      <c r="M589" s="108"/>
      <c r="N589" s="108"/>
      <c r="O589" s="108"/>
      <c r="P589" s="105"/>
      <c r="Q589" s="105"/>
      <c r="R589" s="108"/>
      <c r="S589" s="108"/>
      <c r="T589" s="108"/>
      <c r="U589" s="105"/>
      <c r="V589" s="105"/>
      <c r="W589" s="108"/>
      <c r="X589" s="108"/>
      <c r="Y589" s="108"/>
      <c r="Z589" s="105"/>
      <c r="AA589" s="108"/>
      <c r="AB589" s="107"/>
      <c r="AC589" s="107"/>
      <c r="AD589" s="104"/>
      <c r="AE589" s="104"/>
      <c r="AF589" s="104"/>
      <c r="AG589" s="105"/>
      <c r="AH589" s="105"/>
      <c r="AI589" s="109"/>
      <c r="AJ589" s="110"/>
      <c r="AK589" s="95"/>
      <c r="AL589" s="95"/>
      <c r="AM589" s="95"/>
      <c r="AN589" s="95"/>
      <c r="AO589" s="95"/>
      <c r="AP589" s="95"/>
      <c r="AQ589" s="95"/>
    </row>
    <row r="590" spans="1:43" s="97" customFormat="1" x14ac:dyDescent="0.2">
      <c r="A590" s="103"/>
      <c r="B590" s="107"/>
      <c r="C590" s="114"/>
      <c r="D590" s="114"/>
      <c r="E590" s="108"/>
      <c r="F590" s="108"/>
      <c r="G590" s="105"/>
      <c r="H590" s="108"/>
      <c r="I590" s="108"/>
      <c r="J590" s="108"/>
      <c r="K590" s="105"/>
      <c r="L590" s="105"/>
      <c r="M590" s="108"/>
      <c r="N590" s="108"/>
      <c r="O590" s="108"/>
      <c r="P590" s="105"/>
      <c r="Q590" s="105"/>
      <c r="R590" s="108"/>
      <c r="S590" s="108"/>
      <c r="T590" s="108"/>
      <c r="U590" s="105"/>
      <c r="V590" s="105"/>
      <c r="W590" s="108"/>
      <c r="X590" s="108"/>
      <c r="Y590" s="108"/>
      <c r="Z590" s="105"/>
      <c r="AA590" s="108"/>
      <c r="AB590" s="107"/>
      <c r="AC590" s="107"/>
      <c r="AD590" s="104"/>
      <c r="AE590" s="104"/>
      <c r="AF590" s="104"/>
      <c r="AG590" s="105"/>
      <c r="AH590" s="105"/>
      <c r="AI590" s="109"/>
      <c r="AJ590" s="110"/>
      <c r="AK590" s="95"/>
      <c r="AL590" s="95"/>
      <c r="AM590" s="95"/>
      <c r="AN590" s="95"/>
      <c r="AO590" s="95"/>
      <c r="AP590" s="95"/>
      <c r="AQ590" s="95"/>
    </row>
    <row r="591" spans="1:43" s="97" customFormat="1" x14ac:dyDescent="0.2">
      <c r="A591" s="103"/>
      <c r="B591" s="107"/>
      <c r="C591" s="114"/>
      <c r="D591" s="114"/>
      <c r="E591" s="108"/>
      <c r="F591" s="108"/>
      <c r="G591" s="105"/>
      <c r="H591" s="108"/>
      <c r="I591" s="108"/>
      <c r="J591" s="108"/>
      <c r="K591" s="105"/>
      <c r="L591" s="105"/>
      <c r="M591" s="108"/>
      <c r="N591" s="108"/>
      <c r="O591" s="108"/>
      <c r="P591" s="105"/>
      <c r="Q591" s="105"/>
      <c r="R591" s="108"/>
      <c r="S591" s="108"/>
      <c r="T591" s="108"/>
      <c r="U591" s="105"/>
      <c r="V591" s="105"/>
      <c r="W591" s="108"/>
      <c r="X591" s="108"/>
      <c r="Y591" s="108"/>
      <c r="Z591" s="105"/>
      <c r="AA591" s="108"/>
      <c r="AB591" s="107"/>
      <c r="AC591" s="107"/>
      <c r="AD591" s="104"/>
      <c r="AE591" s="104"/>
      <c r="AF591" s="104"/>
      <c r="AG591" s="105"/>
      <c r="AH591" s="105"/>
      <c r="AI591" s="109"/>
      <c r="AJ591" s="110"/>
      <c r="AK591" s="95"/>
      <c r="AL591" s="95"/>
      <c r="AM591" s="95"/>
      <c r="AN591" s="95"/>
      <c r="AO591" s="95"/>
      <c r="AP591" s="95"/>
      <c r="AQ591" s="95"/>
    </row>
    <row r="592" spans="1:43" s="97" customFormat="1" x14ac:dyDescent="0.2">
      <c r="A592" s="103"/>
      <c r="B592" s="107"/>
      <c r="C592" s="114"/>
      <c r="D592" s="114"/>
      <c r="E592" s="108"/>
      <c r="F592" s="108"/>
      <c r="G592" s="105"/>
      <c r="H592" s="108"/>
      <c r="I592" s="108"/>
      <c r="J592" s="108"/>
      <c r="K592" s="105"/>
      <c r="L592" s="105"/>
      <c r="M592" s="108"/>
      <c r="N592" s="108"/>
      <c r="O592" s="108"/>
      <c r="P592" s="105"/>
      <c r="Q592" s="105"/>
      <c r="R592" s="108"/>
      <c r="S592" s="108"/>
      <c r="T592" s="108"/>
      <c r="U592" s="105"/>
      <c r="V592" s="105"/>
      <c r="W592" s="108"/>
      <c r="X592" s="108"/>
      <c r="Y592" s="108"/>
      <c r="Z592" s="105"/>
      <c r="AA592" s="108"/>
      <c r="AB592" s="107"/>
      <c r="AC592" s="107"/>
      <c r="AD592" s="104"/>
      <c r="AE592" s="104"/>
      <c r="AF592" s="104"/>
      <c r="AG592" s="105"/>
      <c r="AH592" s="105"/>
      <c r="AI592" s="109"/>
      <c r="AJ592" s="110"/>
      <c r="AK592" s="95"/>
      <c r="AL592" s="95"/>
      <c r="AM592" s="95"/>
      <c r="AN592" s="95"/>
      <c r="AO592" s="95"/>
      <c r="AP592" s="95"/>
      <c r="AQ592" s="95"/>
    </row>
    <row r="593" spans="1:43" s="97" customFormat="1" x14ac:dyDescent="0.2">
      <c r="A593" s="103"/>
      <c r="B593" s="107"/>
      <c r="C593" s="114"/>
      <c r="D593" s="114"/>
      <c r="E593" s="108"/>
      <c r="F593" s="108"/>
      <c r="G593" s="105"/>
      <c r="H593" s="108"/>
      <c r="I593" s="108"/>
      <c r="J593" s="108"/>
      <c r="K593" s="105"/>
      <c r="L593" s="105"/>
      <c r="M593" s="108"/>
      <c r="N593" s="108"/>
      <c r="O593" s="108"/>
      <c r="P593" s="105"/>
      <c r="Q593" s="105"/>
      <c r="R593" s="108"/>
      <c r="S593" s="108"/>
      <c r="T593" s="108"/>
      <c r="U593" s="105"/>
      <c r="V593" s="105"/>
      <c r="W593" s="108"/>
      <c r="X593" s="108"/>
      <c r="Y593" s="108"/>
      <c r="Z593" s="105"/>
      <c r="AA593" s="108"/>
      <c r="AB593" s="107"/>
      <c r="AC593" s="107"/>
      <c r="AD593" s="104"/>
      <c r="AE593" s="104"/>
      <c r="AF593" s="104"/>
      <c r="AG593" s="105"/>
      <c r="AH593" s="105"/>
      <c r="AI593" s="109"/>
      <c r="AJ593" s="110"/>
      <c r="AK593" s="95"/>
      <c r="AL593" s="95"/>
      <c r="AM593" s="95"/>
      <c r="AN593" s="95"/>
      <c r="AO593" s="95"/>
      <c r="AP593" s="95"/>
      <c r="AQ593" s="95"/>
    </row>
    <row r="594" spans="1:43" s="97" customFormat="1" x14ac:dyDescent="0.2">
      <c r="A594" s="103"/>
      <c r="B594" s="107"/>
      <c r="C594" s="114"/>
      <c r="D594" s="114"/>
      <c r="E594" s="108"/>
      <c r="F594" s="108"/>
      <c r="G594" s="105"/>
      <c r="H594" s="108"/>
      <c r="I594" s="108"/>
      <c r="J594" s="108"/>
      <c r="K594" s="105"/>
      <c r="L594" s="105"/>
      <c r="M594" s="108"/>
      <c r="N594" s="108"/>
      <c r="O594" s="108"/>
      <c r="P594" s="105"/>
      <c r="Q594" s="105"/>
      <c r="R594" s="108"/>
      <c r="S594" s="108"/>
      <c r="T594" s="108"/>
      <c r="U594" s="105"/>
      <c r="V594" s="105"/>
      <c r="W594" s="108"/>
      <c r="X594" s="108"/>
      <c r="Y594" s="108"/>
      <c r="Z594" s="105"/>
      <c r="AA594" s="108"/>
      <c r="AB594" s="107"/>
      <c r="AC594" s="107"/>
      <c r="AD594" s="104"/>
      <c r="AE594" s="104"/>
      <c r="AF594" s="104"/>
      <c r="AG594" s="105"/>
      <c r="AH594" s="105"/>
      <c r="AI594" s="109"/>
      <c r="AJ594" s="110"/>
      <c r="AK594" s="95"/>
      <c r="AL594" s="95"/>
      <c r="AM594" s="95"/>
      <c r="AN594" s="95"/>
      <c r="AO594" s="95"/>
      <c r="AP594" s="95"/>
      <c r="AQ594" s="95"/>
    </row>
    <row r="595" spans="1:43" s="97" customFormat="1" x14ac:dyDescent="0.2">
      <c r="A595" s="103"/>
      <c r="B595" s="107"/>
      <c r="C595" s="114"/>
      <c r="D595" s="114"/>
      <c r="E595" s="108"/>
      <c r="F595" s="108"/>
      <c r="G595" s="105"/>
      <c r="H595" s="108"/>
      <c r="I595" s="108"/>
      <c r="J595" s="108"/>
      <c r="K595" s="105"/>
      <c r="L595" s="105"/>
      <c r="M595" s="108"/>
      <c r="N595" s="108"/>
      <c r="O595" s="108"/>
      <c r="P595" s="105"/>
      <c r="Q595" s="105"/>
      <c r="R595" s="108"/>
      <c r="S595" s="108"/>
      <c r="T595" s="108"/>
      <c r="U595" s="105"/>
      <c r="V595" s="105"/>
      <c r="W595" s="108"/>
      <c r="X595" s="108"/>
      <c r="Y595" s="108"/>
      <c r="Z595" s="105"/>
      <c r="AA595" s="108"/>
      <c r="AB595" s="107"/>
      <c r="AC595" s="107"/>
      <c r="AD595" s="104"/>
      <c r="AE595" s="104"/>
      <c r="AF595" s="104"/>
      <c r="AG595" s="105"/>
      <c r="AH595" s="105"/>
      <c r="AI595" s="109"/>
      <c r="AJ595" s="110"/>
      <c r="AK595" s="95"/>
      <c r="AL595" s="95"/>
      <c r="AM595" s="95"/>
      <c r="AN595" s="95"/>
      <c r="AO595" s="95"/>
      <c r="AP595" s="95"/>
      <c r="AQ595" s="95"/>
    </row>
    <row r="596" spans="1:43" s="97" customFormat="1" x14ac:dyDescent="0.2">
      <c r="A596" s="103"/>
      <c r="B596" s="107"/>
      <c r="C596" s="114"/>
      <c r="D596" s="114"/>
      <c r="E596" s="108"/>
      <c r="F596" s="108"/>
      <c r="G596" s="105"/>
      <c r="H596" s="108"/>
      <c r="I596" s="108"/>
      <c r="J596" s="108"/>
      <c r="K596" s="105"/>
      <c r="L596" s="105"/>
      <c r="M596" s="108"/>
      <c r="N596" s="108"/>
      <c r="O596" s="108"/>
      <c r="P596" s="105"/>
      <c r="Q596" s="105"/>
      <c r="R596" s="108"/>
      <c r="S596" s="108"/>
      <c r="T596" s="108"/>
      <c r="U596" s="105"/>
      <c r="V596" s="105"/>
      <c r="W596" s="108"/>
      <c r="X596" s="108"/>
      <c r="Y596" s="108"/>
      <c r="Z596" s="105"/>
      <c r="AA596" s="108"/>
      <c r="AB596" s="107"/>
      <c r="AC596" s="107"/>
      <c r="AD596" s="104"/>
      <c r="AE596" s="104"/>
      <c r="AF596" s="104"/>
      <c r="AG596" s="105"/>
      <c r="AH596" s="105"/>
      <c r="AI596" s="109"/>
      <c r="AJ596" s="110"/>
      <c r="AK596" s="95"/>
      <c r="AL596" s="95"/>
      <c r="AM596" s="95"/>
      <c r="AN596" s="95"/>
      <c r="AO596" s="95"/>
      <c r="AP596" s="95"/>
      <c r="AQ596" s="95"/>
    </row>
    <row r="597" spans="1:43" s="97" customFormat="1" x14ac:dyDescent="0.2">
      <c r="A597" s="103"/>
      <c r="B597" s="107"/>
      <c r="C597" s="114"/>
      <c r="D597" s="114"/>
      <c r="E597" s="108"/>
      <c r="F597" s="108"/>
      <c r="G597" s="105"/>
      <c r="H597" s="108"/>
      <c r="I597" s="108"/>
      <c r="J597" s="108"/>
      <c r="K597" s="105"/>
      <c r="L597" s="105"/>
      <c r="M597" s="108"/>
      <c r="N597" s="108"/>
      <c r="O597" s="108"/>
      <c r="P597" s="105"/>
      <c r="Q597" s="105"/>
      <c r="R597" s="108"/>
      <c r="S597" s="108"/>
      <c r="T597" s="108"/>
      <c r="U597" s="105"/>
      <c r="V597" s="105"/>
      <c r="W597" s="108"/>
      <c r="X597" s="108"/>
      <c r="Y597" s="108"/>
      <c r="Z597" s="105"/>
      <c r="AA597" s="108"/>
      <c r="AB597" s="107"/>
      <c r="AC597" s="107"/>
      <c r="AD597" s="104"/>
      <c r="AE597" s="104"/>
      <c r="AF597" s="104"/>
      <c r="AG597" s="105"/>
      <c r="AH597" s="105"/>
      <c r="AI597" s="109"/>
      <c r="AJ597" s="110"/>
      <c r="AK597" s="95"/>
      <c r="AL597" s="95"/>
      <c r="AM597" s="95"/>
      <c r="AN597" s="95"/>
      <c r="AO597" s="95"/>
      <c r="AP597" s="95"/>
      <c r="AQ597" s="95"/>
    </row>
    <row r="598" spans="1:43" s="97" customFormat="1" x14ac:dyDescent="0.2">
      <c r="A598" s="103"/>
      <c r="B598" s="107"/>
      <c r="C598" s="114"/>
      <c r="D598" s="114"/>
      <c r="E598" s="108"/>
      <c r="F598" s="108"/>
      <c r="G598" s="105"/>
      <c r="H598" s="108"/>
      <c r="I598" s="108"/>
      <c r="J598" s="108"/>
      <c r="K598" s="105"/>
      <c r="L598" s="105"/>
      <c r="M598" s="108"/>
      <c r="N598" s="108"/>
      <c r="O598" s="108"/>
      <c r="P598" s="105"/>
      <c r="Q598" s="105"/>
      <c r="R598" s="108"/>
      <c r="S598" s="108"/>
      <c r="T598" s="108"/>
      <c r="U598" s="105"/>
      <c r="V598" s="105"/>
      <c r="W598" s="108"/>
      <c r="X598" s="108"/>
      <c r="Y598" s="108"/>
      <c r="Z598" s="105"/>
      <c r="AA598" s="108"/>
      <c r="AB598" s="107"/>
      <c r="AC598" s="107"/>
      <c r="AD598" s="104"/>
      <c r="AE598" s="104"/>
      <c r="AF598" s="104"/>
      <c r="AG598" s="105"/>
      <c r="AH598" s="105"/>
      <c r="AI598" s="109"/>
      <c r="AJ598" s="110"/>
      <c r="AK598" s="95"/>
      <c r="AL598" s="95"/>
      <c r="AM598" s="95"/>
      <c r="AN598" s="95"/>
      <c r="AO598" s="95"/>
      <c r="AP598" s="95"/>
      <c r="AQ598" s="95"/>
    </row>
    <row r="599" spans="1:43" s="97" customFormat="1" x14ac:dyDescent="0.2">
      <c r="A599" s="103"/>
      <c r="B599" s="107"/>
      <c r="C599" s="114"/>
      <c r="D599" s="114"/>
      <c r="E599" s="108"/>
      <c r="F599" s="108"/>
      <c r="G599" s="105"/>
      <c r="H599" s="108"/>
      <c r="I599" s="108"/>
      <c r="J599" s="108"/>
      <c r="K599" s="105"/>
      <c r="L599" s="105"/>
      <c r="M599" s="108"/>
      <c r="N599" s="108"/>
      <c r="O599" s="108"/>
      <c r="P599" s="105"/>
      <c r="Q599" s="105"/>
      <c r="R599" s="108"/>
      <c r="S599" s="108"/>
      <c r="T599" s="108"/>
      <c r="U599" s="105"/>
      <c r="V599" s="105"/>
      <c r="W599" s="108"/>
      <c r="X599" s="108"/>
      <c r="Y599" s="108"/>
      <c r="Z599" s="105"/>
      <c r="AA599" s="108"/>
      <c r="AB599" s="107"/>
      <c r="AC599" s="107"/>
      <c r="AD599" s="104"/>
      <c r="AE599" s="104"/>
      <c r="AF599" s="104"/>
      <c r="AG599" s="105"/>
      <c r="AH599" s="105"/>
      <c r="AI599" s="109"/>
      <c r="AJ599" s="110"/>
      <c r="AK599" s="95"/>
      <c r="AL599" s="95"/>
      <c r="AM599" s="95"/>
      <c r="AN599" s="95"/>
      <c r="AO599" s="95"/>
      <c r="AP599" s="95"/>
      <c r="AQ599" s="95"/>
    </row>
    <row r="600" spans="1:43" s="97" customFormat="1" x14ac:dyDescent="0.2">
      <c r="A600" s="103"/>
      <c r="B600" s="107"/>
      <c r="C600" s="114"/>
      <c r="D600" s="114"/>
      <c r="E600" s="108"/>
      <c r="F600" s="108"/>
      <c r="G600" s="105"/>
      <c r="H600" s="108"/>
      <c r="I600" s="108"/>
      <c r="J600" s="108"/>
      <c r="K600" s="105"/>
      <c r="L600" s="105"/>
      <c r="M600" s="108"/>
      <c r="N600" s="108"/>
      <c r="O600" s="108"/>
      <c r="P600" s="105"/>
      <c r="Q600" s="105"/>
      <c r="R600" s="108"/>
      <c r="S600" s="108"/>
      <c r="T600" s="108"/>
      <c r="U600" s="105"/>
      <c r="V600" s="105"/>
      <c r="W600" s="108"/>
      <c r="X600" s="108"/>
      <c r="Y600" s="108"/>
      <c r="Z600" s="105"/>
      <c r="AA600" s="108"/>
      <c r="AB600" s="107"/>
      <c r="AC600" s="107"/>
      <c r="AD600" s="104"/>
      <c r="AE600" s="104"/>
      <c r="AF600" s="104"/>
      <c r="AG600" s="105"/>
      <c r="AH600" s="105"/>
      <c r="AI600" s="109"/>
      <c r="AJ600" s="110"/>
      <c r="AK600" s="95"/>
      <c r="AL600" s="95"/>
      <c r="AM600" s="95"/>
      <c r="AN600" s="95"/>
      <c r="AO600" s="95"/>
      <c r="AP600" s="95"/>
      <c r="AQ600" s="95"/>
    </row>
    <row r="601" spans="1:43" s="97" customFormat="1" x14ac:dyDescent="0.2">
      <c r="A601" s="103"/>
      <c r="B601" s="107"/>
      <c r="C601" s="114"/>
      <c r="D601" s="114"/>
      <c r="E601" s="108"/>
      <c r="F601" s="108"/>
      <c r="G601" s="105"/>
      <c r="H601" s="108"/>
      <c r="I601" s="108"/>
      <c r="J601" s="108"/>
      <c r="K601" s="105"/>
      <c r="L601" s="105"/>
      <c r="M601" s="108"/>
      <c r="N601" s="108"/>
      <c r="O601" s="108"/>
      <c r="P601" s="105"/>
      <c r="Q601" s="105"/>
      <c r="R601" s="108"/>
      <c r="S601" s="108"/>
      <c r="T601" s="108"/>
      <c r="U601" s="105"/>
      <c r="V601" s="105"/>
      <c r="W601" s="108"/>
      <c r="X601" s="108"/>
      <c r="Y601" s="108"/>
      <c r="Z601" s="105"/>
      <c r="AA601" s="108"/>
      <c r="AB601" s="107"/>
      <c r="AC601" s="107"/>
      <c r="AD601" s="104"/>
      <c r="AE601" s="104"/>
      <c r="AF601" s="104"/>
      <c r="AG601" s="105"/>
      <c r="AH601" s="105"/>
      <c r="AI601" s="109"/>
      <c r="AJ601" s="110"/>
      <c r="AK601" s="95"/>
      <c r="AL601" s="95"/>
      <c r="AM601" s="95"/>
      <c r="AN601" s="95"/>
      <c r="AO601" s="95"/>
      <c r="AP601" s="95"/>
      <c r="AQ601" s="95"/>
    </row>
    <row r="602" spans="1:43" s="97" customFormat="1" x14ac:dyDescent="0.2">
      <c r="A602" s="103"/>
      <c r="B602" s="107"/>
      <c r="C602" s="114"/>
      <c r="D602" s="114"/>
      <c r="E602" s="108"/>
      <c r="F602" s="108"/>
      <c r="G602" s="105"/>
      <c r="H602" s="108"/>
      <c r="I602" s="108"/>
      <c r="J602" s="108"/>
      <c r="K602" s="105"/>
      <c r="L602" s="105"/>
      <c r="M602" s="108"/>
      <c r="N602" s="108"/>
      <c r="O602" s="108"/>
      <c r="P602" s="105"/>
      <c r="Q602" s="105"/>
      <c r="R602" s="108"/>
      <c r="S602" s="108"/>
      <c r="T602" s="108"/>
      <c r="U602" s="105"/>
      <c r="V602" s="105"/>
      <c r="W602" s="108"/>
      <c r="X602" s="108"/>
      <c r="Y602" s="108"/>
      <c r="Z602" s="105"/>
      <c r="AA602" s="108"/>
      <c r="AB602" s="107"/>
      <c r="AC602" s="107"/>
      <c r="AD602" s="104"/>
      <c r="AE602" s="104"/>
      <c r="AF602" s="104"/>
      <c r="AG602" s="105"/>
      <c r="AH602" s="105"/>
      <c r="AI602" s="109"/>
      <c r="AJ602" s="110"/>
      <c r="AK602" s="95"/>
      <c r="AL602" s="95"/>
      <c r="AM602" s="95"/>
      <c r="AN602" s="95"/>
      <c r="AO602" s="95"/>
      <c r="AP602" s="95"/>
      <c r="AQ602" s="95"/>
    </row>
    <row r="603" spans="1:43" s="97" customFormat="1" x14ac:dyDescent="0.2">
      <c r="A603" s="103"/>
      <c r="B603" s="107"/>
      <c r="C603" s="114"/>
      <c r="D603" s="114"/>
      <c r="E603" s="108"/>
      <c r="F603" s="108"/>
      <c r="G603" s="105"/>
      <c r="H603" s="108"/>
      <c r="I603" s="108"/>
      <c r="J603" s="108"/>
      <c r="K603" s="105"/>
      <c r="L603" s="105"/>
      <c r="M603" s="108"/>
      <c r="N603" s="108"/>
      <c r="O603" s="108"/>
      <c r="P603" s="105"/>
      <c r="Q603" s="105"/>
      <c r="R603" s="108"/>
      <c r="S603" s="108"/>
      <c r="T603" s="108"/>
      <c r="U603" s="105"/>
      <c r="V603" s="105"/>
      <c r="W603" s="108"/>
      <c r="X603" s="108"/>
      <c r="Y603" s="108"/>
      <c r="Z603" s="105"/>
      <c r="AA603" s="108"/>
      <c r="AB603" s="107"/>
      <c r="AC603" s="107"/>
      <c r="AD603" s="104"/>
      <c r="AE603" s="104"/>
      <c r="AF603" s="104"/>
      <c r="AG603" s="105"/>
      <c r="AH603" s="105"/>
      <c r="AI603" s="109"/>
      <c r="AJ603" s="110"/>
      <c r="AK603" s="95"/>
      <c r="AL603" s="95"/>
      <c r="AM603" s="95"/>
      <c r="AN603" s="95"/>
      <c r="AO603" s="95"/>
      <c r="AP603" s="95"/>
      <c r="AQ603" s="95"/>
    </row>
    <row r="604" spans="1:43" s="97" customFormat="1" x14ac:dyDescent="0.2">
      <c r="A604" s="103"/>
      <c r="B604" s="107"/>
      <c r="C604" s="114"/>
      <c r="D604" s="114"/>
      <c r="E604" s="108"/>
      <c r="F604" s="108"/>
      <c r="G604" s="105"/>
      <c r="H604" s="108"/>
      <c r="I604" s="108"/>
      <c r="J604" s="108"/>
      <c r="K604" s="105"/>
      <c r="L604" s="105"/>
      <c r="M604" s="108"/>
      <c r="N604" s="108"/>
      <c r="O604" s="108"/>
      <c r="P604" s="105"/>
      <c r="Q604" s="105"/>
      <c r="R604" s="108"/>
      <c r="S604" s="108"/>
      <c r="T604" s="108"/>
      <c r="U604" s="105"/>
      <c r="V604" s="105"/>
      <c r="W604" s="108"/>
      <c r="X604" s="108"/>
      <c r="Y604" s="108"/>
      <c r="Z604" s="105"/>
      <c r="AA604" s="108"/>
      <c r="AB604" s="107"/>
      <c r="AC604" s="107"/>
      <c r="AD604" s="104"/>
      <c r="AE604" s="104"/>
      <c r="AF604" s="104"/>
      <c r="AG604" s="105"/>
      <c r="AH604" s="105"/>
      <c r="AI604" s="109"/>
      <c r="AJ604" s="110"/>
      <c r="AK604" s="95"/>
      <c r="AL604" s="95"/>
      <c r="AM604" s="95"/>
      <c r="AN604" s="95"/>
      <c r="AO604" s="95"/>
      <c r="AP604" s="95"/>
      <c r="AQ604" s="95"/>
    </row>
    <row r="605" spans="1:43" s="97" customFormat="1" x14ac:dyDescent="0.2">
      <c r="A605" s="103"/>
      <c r="B605" s="107"/>
      <c r="C605" s="114"/>
      <c r="D605" s="114"/>
      <c r="E605" s="108"/>
      <c r="F605" s="108"/>
      <c r="G605" s="105"/>
      <c r="H605" s="108"/>
      <c r="I605" s="108"/>
      <c r="J605" s="108"/>
      <c r="K605" s="105"/>
      <c r="L605" s="105"/>
      <c r="M605" s="108"/>
      <c r="N605" s="108"/>
      <c r="O605" s="108"/>
      <c r="P605" s="105"/>
      <c r="Q605" s="105"/>
      <c r="R605" s="108"/>
      <c r="S605" s="108"/>
      <c r="T605" s="108"/>
      <c r="U605" s="105"/>
      <c r="V605" s="105"/>
      <c r="W605" s="108"/>
      <c r="X605" s="108"/>
      <c r="Y605" s="108"/>
      <c r="Z605" s="105"/>
      <c r="AA605" s="108"/>
      <c r="AB605" s="107"/>
      <c r="AC605" s="107"/>
      <c r="AD605" s="104"/>
      <c r="AE605" s="104"/>
      <c r="AF605" s="104"/>
      <c r="AG605" s="105"/>
      <c r="AH605" s="105"/>
      <c r="AI605" s="109"/>
      <c r="AJ605" s="110"/>
      <c r="AK605" s="95"/>
      <c r="AL605" s="95"/>
      <c r="AM605" s="95"/>
      <c r="AN605" s="95"/>
      <c r="AO605" s="95"/>
      <c r="AP605" s="95"/>
      <c r="AQ605" s="95"/>
    </row>
    <row r="606" spans="1:43" s="97" customFormat="1" x14ac:dyDescent="0.2">
      <c r="A606" s="103"/>
      <c r="B606" s="107"/>
      <c r="C606" s="114"/>
      <c r="D606" s="114"/>
      <c r="E606" s="108"/>
      <c r="F606" s="108"/>
      <c r="G606" s="105"/>
      <c r="H606" s="108"/>
      <c r="I606" s="108"/>
      <c r="J606" s="108"/>
      <c r="K606" s="105"/>
      <c r="L606" s="105"/>
      <c r="M606" s="108"/>
      <c r="N606" s="108"/>
      <c r="O606" s="108"/>
      <c r="P606" s="105"/>
      <c r="Q606" s="105"/>
      <c r="R606" s="108"/>
      <c r="S606" s="108"/>
      <c r="T606" s="108"/>
      <c r="U606" s="105"/>
      <c r="V606" s="105"/>
      <c r="W606" s="108"/>
      <c r="X606" s="108"/>
      <c r="Y606" s="108"/>
      <c r="Z606" s="105"/>
      <c r="AA606" s="108"/>
      <c r="AB606" s="107"/>
      <c r="AC606" s="107"/>
      <c r="AD606" s="104"/>
      <c r="AE606" s="104"/>
      <c r="AF606" s="104"/>
      <c r="AG606" s="105"/>
      <c r="AH606" s="105"/>
      <c r="AI606" s="109"/>
      <c r="AJ606" s="110"/>
      <c r="AK606" s="95"/>
      <c r="AL606" s="95"/>
      <c r="AM606" s="95"/>
      <c r="AN606" s="95"/>
      <c r="AO606" s="95"/>
      <c r="AP606" s="95"/>
      <c r="AQ606" s="95"/>
    </row>
    <row r="607" spans="1:43" s="97" customFormat="1" x14ac:dyDescent="0.2">
      <c r="A607" s="103"/>
      <c r="B607" s="107"/>
      <c r="C607" s="114"/>
      <c r="D607" s="114"/>
      <c r="E607" s="108"/>
      <c r="F607" s="108"/>
      <c r="G607" s="105"/>
      <c r="H607" s="108"/>
      <c r="I607" s="108"/>
      <c r="J607" s="108"/>
      <c r="K607" s="105"/>
      <c r="L607" s="105"/>
      <c r="M607" s="108"/>
      <c r="N607" s="108"/>
      <c r="O607" s="108"/>
      <c r="P607" s="105"/>
      <c r="Q607" s="105"/>
      <c r="R607" s="108"/>
      <c r="S607" s="108"/>
      <c r="T607" s="108"/>
      <c r="U607" s="105"/>
      <c r="V607" s="105"/>
      <c r="W607" s="108"/>
      <c r="X607" s="108"/>
      <c r="Y607" s="108"/>
      <c r="Z607" s="105"/>
      <c r="AA607" s="108"/>
      <c r="AB607" s="107"/>
      <c r="AC607" s="107"/>
      <c r="AD607" s="104"/>
      <c r="AE607" s="104"/>
      <c r="AF607" s="104"/>
      <c r="AG607" s="105"/>
      <c r="AH607" s="105"/>
      <c r="AI607" s="109"/>
      <c r="AJ607" s="110"/>
      <c r="AK607" s="95"/>
      <c r="AL607" s="95"/>
      <c r="AM607" s="95"/>
      <c r="AN607" s="95"/>
      <c r="AO607" s="95"/>
      <c r="AP607" s="95"/>
      <c r="AQ607" s="95"/>
    </row>
    <row r="608" spans="1:43" s="97" customFormat="1" x14ac:dyDescent="0.2">
      <c r="A608" s="103"/>
      <c r="B608" s="107"/>
      <c r="C608" s="114"/>
      <c r="D608" s="114"/>
      <c r="E608" s="108"/>
      <c r="F608" s="108"/>
      <c r="G608" s="105"/>
      <c r="H608" s="108"/>
      <c r="I608" s="108"/>
      <c r="J608" s="108"/>
      <c r="K608" s="105"/>
      <c r="L608" s="105"/>
      <c r="M608" s="108"/>
      <c r="N608" s="108"/>
      <c r="O608" s="108"/>
      <c r="P608" s="105"/>
      <c r="Q608" s="105"/>
      <c r="R608" s="108"/>
      <c r="S608" s="108"/>
      <c r="T608" s="108"/>
      <c r="U608" s="105"/>
      <c r="V608" s="105"/>
      <c r="W608" s="108"/>
      <c r="X608" s="108"/>
      <c r="Y608" s="108"/>
      <c r="Z608" s="105"/>
      <c r="AA608" s="108"/>
      <c r="AB608" s="107"/>
      <c r="AC608" s="107"/>
      <c r="AD608" s="104"/>
      <c r="AE608" s="104"/>
      <c r="AF608" s="104"/>
      <c r="AG608" s="105"/>
      <c r="AH608" s="105"/>
      <c r="AI608" s="109"/>
      <c r="AJ608" s="110"/>
      <c r="AK608" s="95"/>
      <c r="AL608" s="95"/>
      <c r="AM608" s="95"/>
      <c r="AN608" s="95"/>
      <c r="AO608" s="95"/>
      <c r="AP608" s="95"/>
      <c r="AQ608" s="95"/>
    </row>
    <row r="609" spans="1:43" s="97" customFormat="1" x14ac:dyDescent="0.2">
      <c r="A609" s="103"/>
      <c r="B609" s="107"/>
      <c r="C609" s="114"/>
      <c r="D609" s="114"/>
      <c r="E609" s="108"/>
      <c r="F609" s="108"/>
      <c r="G609" s="105"/>
      <c r="H609" s="108"/>
      <c r="I609" s="108"/>
      <c r="J609" s="108"/>
      <c r="K609" s="105"/>
      <c r="L609" s="105"/>
      <c r="M609" s="108"/>
      <c r="N609" s="108"/>
      <c r="O609" s="108"/>
      <c r="P609" s="105"/>
      <c r="Q609" s="105"/>
      <c r="R609" s="108"/>
      <c r="S609" s="108"/>
      <c r="T609" s="108"/>
      <c r="U609" s="105"/>
      <c r="V609" s="105"/>
      <c r="W609" s="108"/>
      <c r="X609" s="108"/>
      <c r="Y609" s="108"/>
      <c r="Z609" s="105"/>
      <c r="AA609" s="108"/>
      <c r="AB609" s="107"/>
      <c r="AC609" s="107"/>
      <c r="AD609" s="104"/>
      <c r="AE609" s="104"/>
      <c r="AF609" s="104"/>
      <c r="AG609" s="105"/>
      <c r="AH609" s="105"/>
      <c r="AI609" s="109"/>
      <c r="AJ609" s="110"/>
      <c r="AK609" s="95"/>
      <c r="AL609" s="95"/>
      <c r="AM609" s="95"/>
      <c r="AN609" s="95"/>
      <c r="AO609" s="95"/>
      <c r="AP609" s="95"/>
      <c r="AQ609" s="95"/>
    </row>
    <row r="610" spans="1:43" s="97" customFormat="1" x14ac:dyDescent="0.2">
      <c r="A610" s="103"/>
      <c r="B610" s="107"/>
      <c r="C610" s="114"/>
      <c r="D610" s="114"/>
      <c r="E610" s="108"/>
      <c r="F610" s="108"/>
      <c r="G610" s="105"/>
      <c r="H610" s="108"/>
      <c r="I610" s="108"/>
      <c r="J610" s="108"/>
      <c r="K610" s="105"/>
      <c r="L610" s="105"/>
      <c r="M610" s="108"/>
      <c r="N610" s="108"/>
      <c r="O610" s="108"/>
      <c r="P610" s="105"/>
      <c r="Q610" s="105"/>
      <c r="R610" s="108"/>
      <c r="S610" s="108"/>
      <c r="T610" s="108"/>
      <c r="U610" s="105"/>
      <c r="V610" s="105"/>
      <c r="W610" s="108"/>
      <c r="X610" s="108"/>
      <c r="Y610" s="108"/>
      <c r="Z610" s="105"/>
      <c r="AA610" s="108"/>
      <c r="AB610" s="107"/>
      <c r="AC610" s="107"/>
      <c r="AD610" s="104"/>
      <c r="AE610" s="104"/>
      <c r="AF610" s="104"/>
      <c r="AG610" s="105"/>
      <c r="AH610" s="105"/>
      <c r="AI610" s="109"/>
      <c r="AJ610" s="110"/>
      <c r="AK610" s="95"/>
      <c r="AL610" s="95"/>
      <c r="AM610" s="95"/>
      <c r="AN610" s="95"/>
      <c r="AO610" s="95"/>
      <c r="AP610" s="95"/>
      <c r="AQ610" s="95"/>
    </row>
    <row r="611" spans="1:43" s="97" customFormat="1" x14ac:dyDescent="0.2">
      <c r="A611" s="103"/>
      <c r="B611" s="107"/>
      <c r="C611" s="114"/>
      <c r="D611" s="114"/>
      <c r="E611" s="108"/>
      <c r="F611" s="108"/>
      <c r="G611" s="105"/>
      <c r="H611" s="108"/>
      <c r="I611" s="108"/>
      <c r="J611" s="108"/>
      <c r="K611" s="105"/>
      <c r="L611" s="105"/>
      <c r="M611" s="108"/>
      <c r="N611" s="108"/>
      <c r="O611" s="108"/>
      <c r="P611" s="105"/>
      <c r="Q611" s="105"/>
      <c r="R611" s="108"/>
      <c r="S611" s="108"/>
      <c r="T611" s="108"/>
      <c r="U611" s="105"/>
      <c r="V611" s="105"/>
      <c r="W611" s="108"/>
      <c r="X611" s="108"/>
      <c r="Y611" s="108"/>
      <c r="Z611" s="105"/>
      <c r="AA611" s="108"/>
      <c r="AB611" s="107"/>
      <c r="AC611" s="107"/>
      <c r="AD611" s="104"/>
      <c r="AE611" s="104"/>
      <c r="AF611" s="104"/>
      <c r="AG611" s="105"/>
      <c r="AH611" s="105"/>
      <c r="AI611" s="109"/>
      <c r="AJ611" s="110"/>
      <c r="AK611" s="95"/>
      <c r="AL611" s="95"/>
      <c r="AM611" s="95"/>
      <c r="AN611" s="95"/>
      <c r="AO611" s="95"/>
      <c r="AP611" s="95"/>
      <c r="AQ611" s="95"/>
    </row>
    <row r="612" spans="1:43" s="97" customFormat="1" x14ac:dyDescent="0.2">
      <c r="A612" s="103"/>
      <c r="B612" s="107"/>
      <c r="C612" s="114"/>
      <c r="D612" s="114"/>
      <c r="E612" s="108"/>
      <c r="F612" s="108"/>
      <c r="G612" s="105"/>
      <c r="H612" s="108"/>
      <c r="I612" s="108"/>
      <c r="J612" s="108"/>
      <c r="K612" s="105"/>
      <c r="L612" s="105"/>
      <c r="M612" s="108"/>
      <c r="N612" s="108"/>
      <c r="O612" s="108"/>
      <c r="P612" s="105"/>
      <c r="Q612" s="105"/>
      <c r="R612" s="108"/>
      <c r="S612" s="108"/>
      <c r="T612" s="108"/>
      <c r="U612" s="105"/>
      <c r="V612" s="105"/>
      <c r="W612" s="108"/>
      <c r="X612" s="108"/>
      <c r="Y612" s="108"/>
      <c r="Z612" s="105"/>
      <c r="AA612" s="108"/>
      <c r="AB612" s="107"/>
      <c r="AC612" s="107"/>
      <c r="AD612" s="104"/>
      <c r="AE612" s="104"/>
      <c r="AF612" s="104"/>
      <c r="AG612" s="105"/>
      <c r="AH612" s="105"/>
      <c r="AI612" s="109"/>
      <c r="AJ612" s="110"/>
      <c r="AK612" s="95"/>
      <c r="AL612" s="95"/>
      <c r="AM612" s="95"/>
      <c r="AN612" s="95"/>
      <c r="AO612" s="95"/>
      <c r="AP612" s="95"/>
      <c r="AQ612" s="95"/>
    </row>
    <row r="613" spans="1:43" s="97" customFormat="1" x14ac:dyDescent="0.2">
      <c r="A613" s="103"/>
      <c r="B613" s="107"/>
      <c r="C613" s="114"/>
      <c r="D613" s="114"/>
      <c r="E613" s="108"/>
      <c r="F613" s="108"/>
      <c r="G613" s="105"/>
      <c r="H613" s="108"/>
      <c r="I613" s="108"/>
      <c r="J613" s="108"/>
      <c r="K613" s="105"/>
      <c r="L613" s="105"/>
      <c r="M613" s="108"/>
      <c r="N613" s="108"/>
      <c r="O613" s="108"/>
      <c r="P613" s="105"/>
      <c r="Q613" s="105"/>
      <c r="R613" s="108"/>
      <c r="S613" s="108"/>
      <c r="T613" s="108"/>
      <c r="U613" s="105"/>
      <c r="V613" s="105"/>
      <c r="W613" s="108"/>
      <c r="X613" s="108"/>
      <c r="Y613" s="108"/>
      <c r="Z613" s="105"/>
      <c r="AA613" s="108"/>
      <c r="AB613" s="107"/>
      <c r="AC613" s="107"/>
      <c r="AD613" s="104"/>
      <c r="AE613" s="104"/>
      <c r="AF613" s="104"/>
      <c r="AG613" s="105"/>
      <c r="AH613" s="105"/>
      <c r="AI613" s="109"/>
      <c r="AJ613" s="110"/>
      <c r="AK613" s="95"/>
      <c r="AL613" s="95"/>
      <c r="AM613" s="95"/>
      <c r="AN613" s="95"/>
      <c r="AO613" s="95"/>
      <c r="AP613" s="95"/>
      <c r="AQ613" s="95"/>
    </row>
    <row r="614" spans="1:43" s="97" customFormat="1" x14ac:dyDescent="0.2">
      <c r="A614" s="103"/>
      <c r="B614" s="107"/>
      <c r="C614" s="114"/>
      <c r="D614" s="114"/>
      <c r="E614" s="108"/>
      <c r="F614" s="108"/>
      <c r="G614" s="105"/>
      <c r="H614" s="108"/>
      <c r="I614" s="108"/>
      <c r="J614" s="108"/>
      <c r="K614" s="105"/>
      <c r="L614" s="105"/>
      <c r="M614" s="108"/>
      <c r="N614" s="108"/>
      <c r="O614" s="108"/>
      <c r="P614" s="105"/>
      <c r="Q614" s="105"/>
      <c r="R614" s="108"/>
      <c r="S614" s="108"/>
      <c r="T614" s="108"/>
      <c r="U614" s="105"/>
      <c r="V614" s="105"/>
      <c r="W614" s="108"/>
      <c r="X614" s="108"/>
      <c r="Y614" s="108"/>
      <c r="Z614" s="105"/>
      <c r="AA614" s="108"/>
      <c r="AB614" s="107"/>
      <c r="AC614" s="107"/>
      <c r="AD614" s="104"/>
      <c r="AE614" s="104"/>
      <c r="AF614" s="104"/>
      <c r="AG614" s="105"/>
      <c r="AH614" s="105"/>
      <c r="AI614" s="109"/>
      <c r="AJ614" s="110"/>
      <c r="AK614" s="95"/>
      <c r="AL614" s="95"/>
      <c r="AM614" s="95"/>
      <c r="AN614" s="95"/>
      <c r="AO614" s="95"/>
      <c r="AP614" s="95"/>
      <c r="AQ614" s="95"/>
    </row>
    <row r="615" spans="1:43" s="97" customFormat="1" x14ac:dyDescent="0.2">
      <c r="A615" s="103"/>
      <c r="B615" s="107"/>
      <c r="C615" s="114"/>
      <c r="D615" s="114"/>
      <c r="E615" s="108"/>
      <c r="F615" s="108"/>
      <c r="G615" s="105"/>
      <c r="H615" s="108"/>
      <c r="I615" s="108"/>
      <c r="J615" s="108"/>
      <c r="K615" s="105"/>
      <c r="L615" s="105"/>
      <c r="M615" s="108"/>
      <c r="N615" s="108"/>
      <c r="O615" s="108"/>
      <c r="P615" s="105"/>
      <c r="Q615" s="105"/>
      <c r="R615" s="108"/>
      <c r="S615" s="108"/>
      <c r="T615" s="108"/>
      <c r="U615" s="105"/>
      <c r="V615" s="105"/>
      <c r="W615" s="108"/>
      <c r="X615" s="108"/>
      <c r="Y615" s="108"/>
      <c r="Z615" s="105"/>
      <c r="AA615" s="108"/>
      <c r="AB615" s="107"/>
      <c r="AC615" s="107"/>
      <c r="AD615" s="104"/>
      <c r="AE615" s="104"/>
      <c r="AF615" s="104"/>
      <c r="AG615" s="105"/>
      <c r="AH615" s="105"/>
      <c r="AI615" s="109"/>
      <c r="AJ615" s="110"/>
      <c r="AK615" s="95"/>
      <c r="AL615" s="95"/>
      <c r="AM615" s="95"/>
      <c r="AN615" s="95"/>
      <c r="AO615" s="95"/>
      <c r="AP615" s="95"/>
      <c r="AQ615" s="95"/>
    </row>
    <row r="616" spans="1:43" s="97" customFormat="1" x14ac:dyDescent="0.2">
      <c r="A616" s="103"/>
      <c r="B616" s="107"/>
      <c r="C616" s="114"/>
      <c r="D616" s="114"/>
      <c r="E616" s="108"/>
      <c r="F616" s="108"/>
      <c r="G616" s="105"/>
      <c r="H616" s="108"/>
      <c r="I616" s="108"/>
      <c r="J616" s="108"/>
      <c r="K616" s="105"/>
      <c r="L616" s="105"/>
      <c r="M616" s="108"/>
      <c r="N616" s="108"/>
      <c r="O616" s="108"/>
      <c r="P616" s="105"/>
      <c r="Q616" s="105"/>
      <c r="R616" s="108"/>
      <c r="S616" s="108"/>
      <c r="T616" s="108"/>
      <c r="U616" s="105"/>
      <c r="V616" s="105"/>
      <c r="W616" s="108"/>
      <c r="X616" s="108"/>
      <c r="Y616" s="108"/>
      <c r="Z616" s="105"/>
      <c r="AA616" s="108"/>
      <c r="AB616" s="107"/>
      <c r="AC616" s="107"/>
      <c r="AD616" s="104"/>
      <c r="AE616" s="104"/>
      <c r="AF616" s="104"/>
      <c r="AG616" s="105"/>
      <c r="AH616" s="105"/>
      <c r="AI616" s="109"/>
      <c r="AJ616" s="110"/>
      <c r="AK616" s="95"/>
      <c r="AL616" s="95"/>
      <c r="AM616" s="95"/>
      <c r="AN616" s="95"/>
      <c r="AO616" s="95"/>
      <c r="AP616" s="95"/>
      <c r="AQ616" s="95"/>
    </row>
    <row r="617" spans="1:43" s="97" customFormat="1" x14ac:dyDescent="0.2">
      <c r="A617" s="103"/>
      <c r="B617" s="107"/>
      <c r="C617" s="114"/>
      <c r="D617" s="114"/>
      <c r="E617" s="108"/>
      <c r="F617" s="108"/>
      <c r="G617" s="105"/>
      <c r="H617" s="108"/>
      <c r="I617" s="108"/>
      <c r="J617" s="108"/>
      <c r="K617" s="105"/>
      <c r="L617" s="105"/>
      <c r="M617" s="108"/>
      <c r="N617" s="108"/>
      <c r="O617" s="108"/>
      <c r="P617" s="105"/>
      <c r="Q617" s="105"/>
      <c r="R617" s="108"/>
      <c r="S617" s="108"/>
      <c r="T617" s="108"/>
      <c r="U617" s="105"/>
      <c r="V617" s="105"/>
      <c r="W617" s="108"/>
      <c r="X617" s="108"/>
      <c r="Y617" s="108"/>
      <c r="Z617" s="105"/>
      <c r="AA617" s="108"/>
      <c r="AB617" s="107"/>
      <c r="AC617" s="107"/>
      <c r="AD617" s="104"/>
      <c r="AE617" s="104"/>
      <c r="AF617" s="104"/>
      <c r="AG617" s="105"/>
      <c r="AH617" s="105"/>
      <c r="AI617" s="109"/>
      <c r="AJ617" s="110"/>
      <c r="AK617" s="95"/>
      <c r="AL617" s="95"/>
      <c r="AM617" s="95"/>
      <c r="AN617" s="95"/>
      <c r="AO617" s="95"/>
      <c r="AP617" s="95"/>
      <c r="AQ617" s="95"/>
    </row>
    <row r="618" spans="1:43" s="97" customFormat="1" x14ac:dyDescent="0.2">
      <c r="A618" s="103"/>
      <c r="B618" s="107"/>
      <c r="C618" s="114"/>
      <c r="D618" s="114"/>
      <c r="E618" s="108"/>
      <c r="F618" s="108"/>
      <c r="G618" s="105"/>
      <c r="H618" s="108"/>
      <c r="I618" s="108"/>
      <c r="J618" s="108"/>
      <c r="K618" s="105"/>
      <c r="L618" s="105"/>
      <c r="M618" s="108"/>
      <c r="N618" s="108"/>
      <c r="O618" s="108"/>
      <c r="P618" s="105"/>
      <c r="Q618" s="105"/>
      <c r="R618" s="108"/>
      <c r="S618" s="108"/>
      <c r="T618" s="108"/>
      <c r="U618" s="105"/>
      <c r="V618" s="105"/>
      <c r="W618" s="108"/>
      <c r="X618" s="108"/>
      <c r="Y618" s="108"/>
      <c r="Z618" s="105"/>
      <c r="AA618" s="108"/>
      <c r="AB618" s="107"/>
      <c r="AC618" s="107"/>
      <c r="AD618" s="104"/>
      <c r="AE618" s="104"/>
      <c r="AF618" s="104"/>
      <c r="AG618" s="105"/>
      <c r="AH618" s="105"/>
      <c r="AI618" s="109"/>
      <c r="AJ618" s="110"/>
      <c r="AK618" s="95"/>
      <c r="AL618" s="95"/>
      <c r="AM618" s="95"/>
      <c r="AN618" s="95"/>
      <c r="AO618" s="95"/>
      <c r="AP618" s="95"/>
      <c r="AQ618" s="95"/>
    </row>
    <row r="619" spans="1:43" s="97" customFormat="1" x14ac:dyDescent="0.2">
      <c r="A619" s="103"/>
      <c r="B619" s="107"/>
      <c r="C619" s="114"/>
      <c r="D619" s="114"/>
      <c r="E619" s="108"/>
      <c r="F619" s="108"/>
      <c r="G619" s="105"/>
      <c r="H619" s="108"/>
      <c r="I619" s="108"/>
      <c r="J619" s="108"/>
      <c r="K619" s="105"/>
      <c r="L619" s="105"/>
      <c r="M619" s="108"/>
      <c r="N619" s="108"/>
      <c r="O619" s="108"/>
      <c r="P619" s="105"/>
      <c r="Q619" s="105"/>
      <c r="R619" s="108"/>
      <c r="S619" s="108"/>
      <c r="T619" s="108"/>
      <c r="U619" s="105"/>
      <c r="V619" s="105"/>
      <c r="W619" s="108"/>
      <c r="X619" s="108"/>
      <c r="Y619" s="108"/>
      <c r="Z619" s="105"/>
      <c r="AA619" s="108"/>
      <c r="AB619" s="107"/>
      <c r="AC619" s="107"/>
      <c r="AD619" s="104"/>
      <c r="AE619" s="104"/>
      <c r="AF619" s="104"/>
      <c r="AG619" s="105"/>
      <c r="AH619" s="105"/>
      <c r="AI619" s="109"/>
      <c r="AJ619" s="110"/>
      <c r="AK619" s="95"/>
      <c r="AL619" s="95"/>
      <c r="AM619" s="95"/>
      <c r="AN619" s="95"/>
      <c r="AO619" s="95"/>
      <c r="AP619" s="95"/>
      <c r="AQ619" s="95"/>
    </row>
    <row r="620" spans="1:43" s="97" customFormat="1" x14ac:dyDescent="0.2">
      <c r="A620" s="103"/>
      <c r="B620" s="107"/>
      <c r="C620" s="114"/>
      <c r="D620" s="114"/>
      <c r="E620" s="108"/>
      <c r="F620" s="108"/>
      <c r="G620" s="105"/>
      <c r="H620" s="108"/>
      <c r="I620" s="108"/>
      <c r="J620" s="108"/>
      <c r="K620" s="105"/>
      <c r="L620" s="105"/>
      <c r="M620" s="108"/>
      <c r="N620" s="108"/>
      <c r="O620" s="108"/>
      <c r="P620" s="105"/>
      <c r="Q620" s="105"/>
      <c r="R620" s="108"/>
      <c r="S620" s="108"/>
      <c r="T620" s="108"/>
      <c r="U620" s="105"/>
      <c r="V620" s="105"/>
      <c r="W620" s="108"/>
      <c r="X620" s="108"/>
      <c r="Y620" s="108"/>
      <c r="Z620" s="105"/>
      <c r="AA620" s="108"/>
      <c r="AB620" s="107"/>
      <c r="AC620" s="107"/>
      <c r="AD620" s="104"/>
      <c r="AE620" s="104"/>
      <c r="AF620" s="104"/>
      <c r="AG620" s="105"/>
      <c r="AH620" s="105"/>
      <c r="AI620" s="109"/>
      <c r="AJ620" s="110"/>
      <c r="AK620" s="95"/>
      <c r="AL620" s="95"/>
      <c r="AM620" s="95"/>
      <c r="AN620" s="95"/>
      <c r="AO620" s="95"/>
      <c r="AP620" s="95"/>
      <c r="AQ620" s="95"/>
    </row>
    <row r="621" spans="1:43" s="97" customFormat="1" x14ac:dyDescent="0.2">
      <c r="A621" s="103"/>
      <c r="B621" s="107"/>
      <c r="C621" s="114"/>
      <c r="D621" s="114"/>
      <c r="E621" s="108"/>
      <c r="F621" s="108"/>
      <c r="G621" s="105"/>
      <c r="H621" s="108"/>
      <c r="I621" s="108"/>
      <c r="J621" s="108"/>
      <c r="K621" s="105"/>
      <c r="L621" s="105"/>
      <c r="M621" s="108"/>
      <c r="N621" s="108"/>
      <c r="O621" s="108"/>
      <c r="P621" s="105"/>
      <c r="Q621" s="105"/>
      <c r="R621" s="108"/>
      <c r="S621" s="108"/>
      <c r="T621" s="108"/>
      <c r="U621" s="105"/>
      <c r="V621" s="105"/>
      <c r="W621" s="108"/>
      <c r="X621" s="108"/>
      <c r="Y621" s="108"/>
      <c r="Z621" s="105"/>
      <c r="AA621" s="108"/>
      <c r="AB621" s="107"/>
      <c r="AC621" s="107"/>
      <c r="AD621" s="104"/>
      <c r="AE621" s="104"/>
      <c r="AF621" s="104"/>
      <c r="AG621" s="105"/>
      <c r="AH621" s="105"/>
      <c r="AI621" s="109"/>
      <c r="AJ621" s="110"/>
      <c r="AK621" s="95"/>
      <c r="AL621" s="95"/>
      <c r="AM621" s="95"/>
      <c r="AN621" s="95"/>
      <c r="AO621" s="95"/>
      <c r="AP621" s="95"/>
      <c r="AQ621" s="95"/>
    </row>
    <row r="622" spans="1:43" s="97" customFormat="1" x14ac:dyDescent="0.2">
      <c r="A622" s="103"/>
      <c r="B622" s="107"/>
      <c r="C622" s="114"/>
      <c r="D622" s="114"/>
      <c r="E622" s="108"/>
      <c r="F622" s="108"/>
      <c r="G622" s="105"/>
      <c r="H622" s="108"/>
      <c r="I622" s="108"/>
      <c r="J622" s="108"/>
      <c r="K622" s="105"/>
      <c r="L622" s="105"/>
      <c r="M622" s="108"/>
      <c r="N622" s="108"/>
      <c r="O622" s="108"/>
      <c r="P622" s="105"/>
      <c r="Q622" s="105"/>
      <c r="R622" s="108"/>
      <c r="S622" s="108"/>
      <c r="T622" s="108"/>
      <c r="U622" s="105"/>
      <c r="V622" s="105"/>
      <c r="W622" s="108"/>
      <c r="X622" s="108"/>
      <c r="Y622" s="108"/>
      <c r="Z622" s="105"/>
      <c r="AA622" s="108"/>
      <c r="AB622" s="107"/>
      <c r="AC622" s="107"/>
      <c r="AD622" s="104"/>
      <c r="AE622" s="104"/>
      <c r="AF622" s="104"/>
      <c r="AG622" s="105"/>
      <c r="AH622" s="105"/>
      <c r="AI622" s="109"/>
      <c r="AJ622" s="110"/>
      <c r="AK622" s="95"/>
      <c r="AL622" s="95"/>
      <c r="AM622" s="95"/>
      <c r="AN622" s="95"/>
      <c r="AO622" s="95"/>
      <c r="AP622" s="95"/>
      <c r="AQ622" s="95"/>
    </row>
    <row r="623" spans="1:43" s="97" customFormat="1" x14ac:dyDescent="0.2">
      <c r="A623" s="103"/>
      <c r="B623" s="107"/>
      <c r="C623" s="114"/>
      <c r="D623" s="114"/>
      <c r="E623" s="108"/>
      <c r="F623" s="108"/>
      <c r="G623" s="105"/>
      <c r="H623" s="108"/>
      <c r="I623" s="108"/>
      <c r="J623" s="108"/>
      <c r="K623" s="105"/>
      <c r="L623" s="105"/>
      <c r="M623" s="108"/>
      <c r="N623" s="108"/>
      <c r="O623" s="108"/>
      <c r="P623" s="105"/>
      <c r="Q623" s="105"/>
      <c r="R623" s="108"/>
      <c r="S623" s="108"/>
      <c r="T623" s="108"/>
      <c r="U623" s="105"/>
      <c r="V623" s="105"/>
      <c r="W623" s="108"/>
      <c r="X623" s="108"/>
      <c r="Y623" s="108"/>
      <c r="Z623" s="105"/>
      <c r="AA623" s="108"/>
      <c r="AB623" s="107"/>
      <c r="AC623" s="107"/>
      <c r="AD623" s="104"/>
      <c r="AE623" s="104"/>
      <c r="AF623" s="104"/>
      <c r="AG623" s="105"/>
      <c r="AH623" s="105"/>
      <c r="AI623" s="109"/>
      <c r="AJ623" s="110"/>
      <c r="AK623" s="95"/>
      <c r="AL623" s="95"/>
      <c r="AM623" s="95"/>
      <c r="AN623" s="95"/>
      <c r="AO623" s="95"/>
      <c r="AP623" s="95"/>
      <c r="AQ623" s="95"/>
    </row>
    <row r="624" spans="1:43" s="97" customFormat="1" x14ac:dyDescent="0.2">
      <c r="A624" s="103"/>
      <c r="B624" s="107"/>
      <c r="C624" s="114"/>
      <c r="D624" s="114"/>
      <c r="E624" s="108"/>
      <c r="F624" s="108"/>
      <c r="G624" s="105"/>
      <c r="H624" s="108"/>
      <c r="I624" s="108"/>
      <c r="J624" s="108"/>
      <c r="K624" s="105"/>
      <c r="L624" s="105"/>
      <c r="M624" s="108"/>
      <c r="N624" s="108"/>
      <c r="O624" s="108"/>
      <c r="P624" s="105"/>
      <c r="Q624" s="105"/>
      <c r="R624" s="108"/>
      <c r="S624" s="108"/>
      <c r="T624" s="108"/>
      <c r="U624" s="105"/>
      <c r="V624" s="105"/>
      <c r="W624" s="108"/>
      <c r="X624" s="108"/>
      <c r="Y624" s="108"/>
      <c r="Z624" s="105"/>
      <c r="AA624" s="108"/>
      <c r="AB624" s="107"/>
      <c r="AC624" s="107"/>
      <c r="AD624" s="104"/>
      <c r="AE624" s="104"/>
      <c r="AF624" s="104"/>
      <c r="AG624" s="105"/>
      <c r="AH624" s="105"/>
      <c r="AI624" s="109"/>
      <c r="AJ624" s="110"/>
      <c r="AK624" s="95"/>
      <c r="AL624" s="95"/>
      <c r="AM624" s="95"/>
      <c r="AN624" s="95"/>
      <c r="AO624" s="95"/>
      <c r="AP624" s="95"/>
      <c r="AQ624" s="95"/>
    </row>
    <row r="625" spans="1:43" s="97" customFormat="1" x14ac:dyDescent="0.2">
      <c r="A625" s="103"/>
      <c r="B625" s="107"/>
      <c r="C625" s="114"/>
      <c r="D625" s="114"/>
      <c r="E625" s="108"/>
      <c r="F625" s="108"/>
      <c r="G625" s="105"/>
      <c r="H625" s="108"/>
      <c r="I625" s="108"/>
      <c r="J625" s="108"/>
      <c r="K625" s="105"/>
      <c r="L625" s="105"/>
      <c r="M625" s="108"/>
      <c r="N625" s="108"/>
      <c r="O625" s="108"/>
      <c r="P625" s="105"/>
      <c r="Q625" s="105"/>
      <c r="R625" s="108"/>
      <c r="S625" s="108"/>
      <c r="T625" s="108"/>
      <c r="U625" s="105"/>
      <c r="V625" s="105"/>
      <c r="W625" s="108"/>
      <c r="X625" s="108"/>
      <c r="Y625" s="108"/>
      <c r="Z625" s="105"/>
      <c r="AA625" s="108"/>
      <c r="AB625" s="107"/>
      <c r="AC625" s="107"/>
      <c r="AD625" s="104"/>
      <c r="AE625" s="104"/>
      <c r="AF625" s="104"/>
      <c r="AG625" s="105"/>
      <c r="AH625" s="105"/>
      <c r="AI625" s="109"/>
      <c r="AJ625" s="110"/>
      <c r="AK625" s="95"/>
      <c r="AL625" s="95"/>
      <c r="AM625" s="95"/>
      <c r="AN625" s="95"/>
      <c r="AO625" s="95"/>
      <c r="AP625" s="95"/>
      <c r="AQ625" s="95"/>
    </row>
    <row r="626" spans="1:43" s="97" customFormat="1" x14ac:dyDescent="0.2">
      <c r="A626" s="103"/>
      <c r="B626" s="107"/>
      <c r="C626" s="114"/>
      <c r="D626" s="114"/>
      <c r="E626" s="108"/>
      <c r="F626" s="108"/>
      <c r="G626" s="105"/>
      <c r="H626" s="108"/>
      <c r="I626" s="108"/>
      <c r="J626" s="108"/>
      <c r="K626" s="105"/>
      <c r="L626" s="105"/>
      <c r="M626" s="108"/>
      <c r="N626" s="108"/>
      <c r="O626" s="108"/>
      <c r="P626" s="105"/>
      <c r="Q626" s="105"/>
      <c r="R626" s="108"/>
      <c r="S626" s="108"/>
      <c r="T626" s="108"/>
      <c r="U626" s="105"/>
      <c r="V626" s="105"/>
      <c r="W626" s="108"/>
      <c r="X626" s="108"/>
      <c r="Y626" s="108"/>
      <c r="Z626" s="105"/>
      <c r="AA626" s="108"/>
      <c r="AB626" s="107"/>
      <c r="AC626" s="107"/>
      <c r="AD626" s="104"/>
      <c r="AE626" s="104"/>
      <c r="AF626" s="104"/>
      <c r="AG626" s="105"/>
      <c r="AH626" s="105"/>
      <c r="AI626" s="109"/>
      <c r="AJ626" s="110"/>
      <c r="AK626" s="95"/>
      <c r="AL626" s="95"/>
      <c r="AM626" s="95"/>
      <c r="AN626" s="95"/>
      <c r="AO626" s="95"/>
      <c r="AP626" s="95"/>
      <c r="AQ626" s="95"/>
    </row>
    <row r="627" spans="1:43" s="97" customFormat="1" x14ac:dyDescent="0.2">
      <c r="A627" s="103"/>
      <c r="B627" s="107"/>
      <c r="C627" s="114"/>
      <c r="D627" s="114"/>
      <c r="E627" s="108"/>
      <c r="F627" s="108"/>
      <c r="G627" s="105"/>
      <c r="H627" s="108"/>
      <c r="I627" s="108"/>
      <c r="J627" s="108"/>
      <c r="K627" s="105"/>
      <c r="L627" s="105"/>
      <c r="M627" s="108"/>
      <c r="N627" s="108"/>
      <c r="O627" s="108"/>
      <c r="P627" s="105"/>
      <c r="Q627" s="105"/>
      <c r="R627" s="108"/>
      <c r="S627" s="108"/>
      <c r="T627" s="108"/>
      <c r="U627" s="105"/>
      <c r="V627" s="105"/>
      <c r="W627" s="108"/>
      <c r="X627" s="108"/>
      <c r="Y627" s="108"/>
      <c r="Z627" s="105"/>
      <c r="AA627" s="108"/>
      <c r="AB627" s="107"/>
      <c r="AC627" s="107"/>
      <c r="AD627" s="104"/>
      <c r="AE627" s="104"/>
      <c r="AF627" s="104"/>
      <c r="AG627" s="105"/>
      <c r="AH627" s="105"/>
      <c r="AI627" s="109"/>
      <c r="AJ627" s="110"/>
      <c r="AK627" s="95"/>
      <c r="AL627" s="95"/>
      <c r="AM627" s="95"/>
      <c r="AN627" s="95"/>
      <c r="AO627" s="95"/>
      <c r="AP627" s="95"/>
      <c r="AQ627" s="95"/>
    </row>
    <row r="628" spans="1:43" s="97" customFormat="1" x14ac:dyDescent="0.2">
      <c r="A628" s="103"/>
      <c r="B628" s="107"/>
      <c r="C628" s="114"/>
      <c r="D628" s="114"/>
      <c r="E628" s="108"/>
      <c r="F628" s="108"/>
      <c r="G628" s="105"/>
      <c r="H628" s="108"/>
      <c r="I628" s="108"/>
      <c r="J628" s="108"/>
      <c r="K628" s="105"/>
      <c r="L628" s="105"/>
      <c r="M628" s="108"/>
      <c r="N628" s="108"/>
      <c r="O628" s="108"/>
      <c r="P628" s="105"/>
      <c r="Q628" s="105"/>
      <c r="R628" s="108"/>
      <c r="S628" s="108"/>
      <c r="T628" s="108"/>
      <c r="U628" s="105"/>
      <c r="V628" s="105"/>
      <c r="W628" s="108"/>
      <c r="X628" s="108"/>
      <c r="Y628" s="108"/>
      <c r="Z628" s="105"/>
      <c r="AA628" s="108"/>
      <c r="AB628" s="107"/>
      <c r="AC628" s="107"/>
      <c r="AD628" s="104"/>
      <c r="AE628" s="104"/>
      <c r="AF628" s="104"/>
      <c r="AG628" s="105"/>
      <c r="AH628" s="105"/>
      <c r="AI628" s="109"/>
      <c r="AJ628" s="110"/>
      <c r="AK628" s="95"/>
      <c r="AL628" s="95"/>
      <c r="AM628" s="95"/>
      <c r="AN628" s="95"/>
      <c r="AO628" s="95"/>
      <c r="AP628" s="95"/>
      <c r="AQ628" s="95"/>
    </row>
    <row r="629" spans="1:43" s="97" customFormat="1" x14ac:dyDescent="0.2">
      <c r="A629" s="103"/>
      <c r="B629" s="107"/>
      <c r="C629" s="114"/>
      <c r="D629" s="114"/>
      <c r="E629" s="108"/>
      <c r="F629" s="108"/>
      <c r="G629" s="105"/>
      <c r="H629" s="108"/>
      <c r="I629" s="108"/>
      <c r="J629" s="108"/>
      <c r="K629" s="105"/>
      <c r="L629" s="105"/>
      <c r="M629" s="108"/>
      <c r="N629" s="108"/>
      <c r="O629" s="108"/>
      <c r="P629" s="105"/>
      <c r="Q629" s="105"/>
      <c r="R629" s="108"/>
      <c r="S629" s="108"/>
      <c r="T629" s="108"/>
      <c r="U629" s="105"/>
      <c r="V629" s="105"/>
      <c r="W629" s="108"/>
      <c r="X629" s="108"/>
      <c r="Y629" s="108"/>
      <c r="Z629" s="105"/>
      <c r="AA629" s="108"/>
      <c r="AB629" s="107"/>
      <c r="AC629" s="107"/>
      <c r="AD629" s="104"/>
      <c r="AE629" s="104"/>
      <c r="AF629" s="104"/>
      <c r="AG629" s="105"/>
      <c r="AH629" s="105"/>
      <c r="AI629" s="109"/>
      <c r="AJ629" s="110"/>
      <c r="AK629" s="95"/>
      <c r="AL629" s="95"/>
      <c r="AM629" s="95"/>
      <c r="AN629" s="95"/>
      <c r="AO629" s="95"/>
      <c r="AP629" s="95"/>
      <c r="AQ629" s="95"/>
    </row>
    <row r="630" spans="1:43" s="97" customFormat="1" x14ac:dyDescent="0.2">
      <c r="A630" s="103"/>
      <c r="B630" s="107"/>
      <c r="C630" s="114"/>
      <c r="D630" s="114"/>
      <c r="E630" s="108"/>
      <c r="F630" s="108"/>
      <c r="G630" s="105"/>
      <c r="H630" s="108"/>
      <c r="I630" s="108"/>
      <c r="J630" s="108"/>
      <c r="K630" s="105"/>
      <c r="L630" s="105"/>
      <c r="M630" s="108"/>
      <c r="N630" s="108"/>
      <c r="O630" s="108"/>
      <c r="P630" s="105"/>
      <c r="Q630" s="105"/>
      <c r="R630" s="108"/>
      <c r="S630" s="108"/>
      <c r="T630" s="108"/>
      <c r="U630" s="105"/>
      <c r="V630" s="105"/>
      <c r="W630" s="108"/>
      <c r="X630" s="108"/>
      <c r="Y630" s="108"/>
      <c r="Z630" s="105"/>
      <c r="AA630" s="108"/>
      <c r="AB630" s="107"/>
      <c r="AC630" s="107"/>
      <c r="AD630" s="104"/>
      <c r="AE630" s="104"/>
      <c r="AF630" s="104"/>
      <c r="AG630" s="105"/>
      <c r="AH630" s="105"/>
      <c r="AI630" s="109"/>
      <c r="AJ630" s="110"/>
      <c r="AK630" s="95"/>
      <c r="AL630" s="95"/>
      <c r="AM630" s="95"/>
      <c r="AN630" s="95"/>
      <c r="AO630" s="95"/>
      <c r="AP630" s="95"/>
      <c r="AQ630" s="95"/>
    </row>
    <row r="631" spans="1:43" s="97" customFormat="1" x14ac:dyDescent="0.2">
      <c r="A631" s="103"/>
      <c r="B631" s="107"/>
      <c r="C631" s="114"/>
      <c r="D631" s="114"/>
      <c r="E631" s="108"/>
      <c r="F631" s="108"/>
      <c r="G631" s="105"/>
      <c r="H631" s="108"/>
      <c r="I631" s="108"/>
      <c r="J631" s="108"/>
      <c r="K631" s="105"/>
      <c r="L631" s="105"/>
      <c r="M631" s="108"/>
      <c r="N631" s="108"/>
      <c r="O631" s="108"/>
      <c r="P631" s="105"/>
      <c r="Q631" s="105"/>
      <c r="R631" s="108"/>
      <c r="S631" s="108"/>
      <c r="T631" s="108"/>
      <c r="U631" s="105"/>
      <c r="V631" s="105"/>
      <c r="W631" s="108"/>
      <c r="X631" s="108"/>
      <c r="Y631" s="108"/>
      <c r="Z631" s="105"/>
      <c r="AA631" s="108"/>
      <c r="AB631" s="107"/>
      <c r="AC631" s="107"/>
      <c r="AD631" s="104"/>
      <c r="AE631" s="104"/>
      <c r="AF631" s="104"/>
      <c r="AG631" s="105"/>
      <c r="AH631" s="105"/>
      <c r="AI631" s="109"/>
      <c r="AJ631" s="110"/>
      <c r="AK631" s="95"/>
      <c r="AL631" s="95"/>
      <c r="AM631" s="95"/>
      <c r="AN631" s="95"/>
      <c r="AO631" s="95"/>
      <c r="AP631" s="95"/>
      <c r="AQ631" s="95"/>
    </row>
    <row r="632" spans="1:43" s="97" customFormat="1" x14ac:dyDescent="0.2">
      <c r="A632" s="103"/>
      <c r="B632" s="107"/>
      <c r="C632" s="114"/>
      <c r="D632" s="114"/>
      <c r="E632" s="108"/>
      <c r="F632" s="108"/>
      <c r="G632" s="105"/>
      <c r="H632" s="108"/>
      <c r="I632" s="108"/>
      <c r="J632" s="108"/>
      <c r="K632" s="105"/>
      <c r="L632" s="105"/>
      <c r="M632" s="108"/>
      <c r="N632" s="108"/>
      <c r="O632" s="108"/>
      <c r="P632" s="105"/>
      <c r="Q632" s="105"/>
      <c r="R632" s="108"/>
      <c r="S632" s="108"/>
      <c r="T632" s="108"/>
      <c r="U632" s="105"/>
      <c r="V632" s="105"/>
      <c r="W632" s="108"/>
      <c r="X632" s="108"/>
      <c r="Y632" s="108"/>
      <c r="Z632" s="105"/>
      <c r="AA632" s="108"/>
      <c r="AB632" s="107"/>
      <c r="AC632" s="107"/>
      <c r="AD632" s="104"/>
      <c r="AE632" s="104"/>
      <c r="AF632" s="104"/>
      <c r="AG632" s="105"/>
      <c r="AH632" s="105"/>
      <c r="AI632" s="109"/>
      <c r="AJ632" s="110"/>
      <c r="AK632" s="95"/>
      <c r="AL632" s="95"/>
      <c r="AM632" s="95"/>
      <c r="AN632" s="95"/>
      <c r="AO632" s="95"/>
      <c r="AP632" s="95"/>
      <c r="AQ632" s="95"/>
    </row>
    <row r="633" spans="1:43" s="97" customFormat="1" x14ac:dyDescent="0.2">
      <c r="A633" s="103"/>
      <c r="B633" s="107"/>
      <c r="C633" s="114"/>
      <c r="D633" s="114"/>
      <c r="E633" s="108"/>
      <c r="F633" s="108"/>
      <c r="G633" s="105"/>
      <c r="H633" s="108"/>
      <c r="I633" s="108"/>
      <c r="J633" s="108"/>
      <c r="K633" s="105"/>
      <c r="L633" s="105"/>
      <c r="M633" s="108"/>
      <c r="N633" s="108"/>
      <c r="O633" s="108"/>
      <c r="P633" s="105"/>
      <c r="Q633" s="105"/>
      <c r="R633" s="108"/>
      <c r="S633" s="108"/>
      <c r="T633" s="108"/>
      <c r="U633" s="105"/>
      <c r="V633" s="105"/>
      <c r="W633" s="108"/>
      <c r="X633" s="108"/>
      <c r="Y633" s="108"/>
      <c r="Z633" s="105"/>
      <c r="AA633" s="108"/>
      <c r="AB633" s="107"/>
      <c r="AC633" s="107"/>
      <c r="AD633" s="104"/>
      <c r="AE633" s="104"/>
      <c r="AF633" s="104"/>
      <c r="AG633" s="105"/>
      <c r="AH633" s="105"/>
      <c r="AI633" s="109"/>
      <c r="AJ633" s="110"/>
      <c r="AK633" s="95"/>
      <c r="AL633" s="95"/>
      <c r="AM633" s="95"/>
      <c r="AN633" s="95"/>
      <c r="AO633" s="95"/>
      <c r="AP633" s="95"/>
      <c r="AQ633" s="95"/>
    </row>
    <row r="634" spans="1:43" s="97" customFormat="1" x14ac:dyDescent="0.2">
      <c r="A634" s="103"/>
      <c r="B634" s="107"/>
      <c r="C634" s="114"/>
      <c r="D634" s="114"/>
      <c r="E634" s="108"/>
      <c r="F634" s="108"/>
      <c r="G634" s="105"/>
      <c r="H634" s="108"/>
      <c r="I634" s="108"/>
      <c r="J634" s="108"/>
      <c r="K634" s="105"/>
      <c r="L634" s="105"/>
      <c r="M634" s="108"/>
      <c r="N634" s="108"/>
      <c r="O634" s="108"/>
      <c r="P634" s="105"/>
      <c r="Q634" s="105"/>
      <c r="R634" s="108"/>
      <c r="S634" s="108"/>
      <c r="T634" s="108"/>
      <c r="U634" s="105"/>
      <c r="V634" s="105"/>
      <c r="W634" s="108"/>
      <c r="X634" s="108"/>
      <c r="Y634" s="108"/>
      <c r="Z634" s="105"/>
      <c r="AA634" s="108"/>
      <c r="AB634" s="107"/>
      <c r="AC634" s="107"/>
      <c r="AD634" s="104"/>
      <c r="AE634" s="104"/>
      <c r="AF634" s="104"/>
      <c r="AG634" s="105"/>
      <c r="AH634" s="105"/>
      <c r="AI634" s="109"/>
      <c r="AJ634" s="110"/>
      <c r="AK634" s="95"/>
      <c r="AL634" s="95"/>
      <c r="AM634" s="95"/>
      <c r="AN634" s="95"/>
      <c r="AO634" s="95"/>
      <c r="AP634" s="95"/>
      <c r="AQ634" s="95"/>
    </row>
    <row r="635" spans="1:43" s="97" customFormat="1" x14ac:dyDescent="0.2">
      <c r="A635" s="103"/>
      <c r="B635" s="107"/>
      <c r="C635" s="114"/>
      <c r="D635" s="114"/>
      <c r="E635" s="108"/>
      <c r="F635" s="108"/>
      <c r="G635" s="105"/>
      <c r="H635" s="108"/>
      <c r="I635" s="108"/>
      <c r="J635" s="108"/>
      <c r="K635" s="105"/>
      <c r="L635" s="105"/>
      <c r="M635" s="108"/>
      <c r="N635" s="108"/>
      <c r="O635" s="108"/>
      <c r="P635" s="105"/>
      <c r="Q635" s="105"/>
      <c r="R635" s="108"/>
      <c r="S635" s="108"/>
      <c r="T635" s="108"/>
      <c r="U635" s="105"/>
      <c r="V635" s="105"/>
      <c r="W635" s="108"/>
      <c r="X635" s="108"/>
      <c r="Y635" s="108"/>
      <c r="Z635" s="105"/>
      <c r="AA635" s="108"/>
      <c r="AB635" s="107"/>
      <c r="AC635" s="107"/>
      <c r="AD635" s="104"/>
      <c r="AE635" s="104"/>
      <c r="AF635" s="104"/>
      <c r="AG635" s="105"/>
      <c r="AH635" s="105"/>
      <c r="AI635" s="109"/>
      <c r="AJ635" s="110"/>
      <c r="AK635" s="95"/>
      <c r="AL635" s="95"/>
      <c r="AM635" s="95"/>
      <c r="AN635" s="95"/>
      <c r="AO635" s="95"/>
      <c r="AP635" s="95"/>
      <c r="AQ635" s="95"/>
    </row>
    <row r="636" spans="1:43" s="97" customFormat="1" x14ac:dyDescent="0.2">
      <c r="A636" s="103"/>
      <c r="B636" s="107"/>
      <c r="C636" s="114"/>
      <c r="D636" s="114"/>
      <c r="E636" s="108"/>
      <c r="F636" s="108"/>
      <c r="G636" s="105"/>
      <c r="H636" s="108"/>
      <c r="I636" s="108"/>
      <c r="J636" s="108"/>
      <c r="K636" s="105"/>
      <c r="L636" s="105"/>
      <c r="M636" s="108"/>
      <c r="N636" s="108"/>
      <c r="O636" s="108"/>
      <c r="P636" s="105"/>
      <c r="Q636" s="105"/>
      <c r="R636" s="108"/>
      <c r="S636" s="108"/>
      <c r="T636" s="108"/>
      <c r="U636" s="105"/>
      <c r="V636" s="105"/>
      <c r="W636" s="108"/>
      <c r="X636" s="108"/>
      <c r="Y636" s="108"/>
      <c r="Z636" s="105"/>
      <c r="AA636" s="108"/>
      <c r="AB636" s="107"/>
      <c r="AC636" s="107"/>
      <c r="AD636" s="104"/>
      <c r="AE636" s="104"/>
      <c r="AF636" s="104"/>
      <c r="AG636" s="105"/>
      <c r="AH636" s="105"/>
      <c r="AI636" s="109"/>
      <c r="AJ636" s="110"/>
      <c r="AK636" s="95"/>
      <c r="AL636" s="95"/>
      <c r="AM636" s="95"/>
      <c r="AN636" s="95"/>
      <c r="AO636" s="95"/>
      <c r="AP636" s="95"/>
      <c r="AQ636" s="95"/>
    </row>
    <row r="637" spans="1:43" s="97" customFormat="1" x14ac:dyDescent="0.2">
      <c r="A637" s="103"/>
      <c r="B637" s="107"/>
      <c r="C637" s="114"/>
      <c r="D637" s="114"/>
      <c r="E637" s="108"/>
      <c r="F637" s="108"/>
      <c r="G637" s="105"/>
      <c r="H637" s="108"/>
      <c r="I637" s="108"/>
      <c r="J637" s="108"/>
      <c r="K637" s="105"/>
      <c r="L637" s="105"/>
      <c r="M637" s="108"/>
      <c r="N637" s="108"/>
      <c r="O637" s="108"/>
      <c r="P637" s="105"/>
      <c r="Q637" s="105"/>
      <c r="R637" s="108"/>
      <c r="S637" s="108"/>
      <c r="T637" s="108"/>
      <c r="U637" s="105"/>
      <c r="V637" s="105"/>
      <c r="W637" s="108"/>
      <c r="X637" s="108"/>
      <c r="Y637" s="108"/>
      <c r="Z637" s="105"/>
      <c r="AA637" s="108"/>
      <c r="AB637" s="107"/>
      <c r="AC637" s="107"/>
      <c r="AD637" s="104"/>
      <c r="AE637" s="104"/>
      <c r="AF637" s="104"/>
      <c r="AG637" s="105"/>
      <c r="AH637" s="105"/>
      <c r="AI637" s="109"/>
      <c r="AJ637" s="110"/>
      <c r="AK637" s="95"/>
      <c r="AL637" s="95"/>
      <c r="AM637" s="95"/>
      <c r="AN637" s="95"/>
      <c r="AO637" s="95"/>
      <c r="AP637" s="95"/>
      <c r="AQ637" s="95"/>
    </row>
    <row r="638" spans="1:43" s="97" customFormat="1" x14ac:dyDescent="0.2">
      <c r="A638" s="103"/>
      <c r="B638" s="107"/>
      <c r="C638" s="114"/>
      <c r="D638" s="114"/>
      <c r="E638" s="108"/>
      <c r="F638" s="108"/>
      <c r="G638" s="105"/>
      <c r="H638" s="108"/>
      <c r="I638" s="108"/>
      <c r="J638" s="108"/>
      <c r="K638" s="105"/>
      <c r="L638" s="105"/>
      <c r="M638" s="108"/>
      <c r="N638" s="108"/>
      <c r="O638" s="108"/>
      <c r="P638" s="105"/>
      <c r="Q638" s="105"/>
      <c r="R638" s="108"/>
      <c r="S638" s="108"/>
      <c r="T638" s="108"/>
      <c r="U638" s="105"/>
      <c r="V638" s="105"/>
      <c r="W638" s="108"/>
      <c r="X638" s="108"/>
      <c r="Y638" s="108"/>
      <c r="Z638" s="105"/>
      <c r="AA638" s="108"/>
      <c r="AB638" s="107"/>
      <c r="AC638" s="107"/>
      <c r="AD638" s="104"/>
      <c r="AE638" s="104"/>
      <c r="AF638" s="104"/>
      <c r="AG638" s="105"/>
      <c r="AH638" s="105"/>
      <c r="AI638" s="109"/>
      <c r="AJ638" s="110"/>
      <c r="AK638" s="95"/>
      <c r="AL638" s="95"/>
      <c r="AM638" s="95"/>
      <c r="AN638" s="95"/>
      <c r="AO638" s="95"/>
      <c r="AP638" s="95"/>
      <c r="AQ638" s="95"/>
    </row>
    <row r="639" spans="1:43" s="97" customFormat="1" x14ac:dyDescent="0.2">
      <c r="A639" s="103"/>
      <c r="B639" s="107"/>
      <c r="C639" s="114"/>
      <c r="D639" s="114"/>
      <c r="E639" s="108"/>
      <c r="F639" s="108"/>
      <c r="G639" s="105"/>
      <c r="H639" s="108"/>
      <c r="I639" s="108"/>
      <c r="J639" s="108"/>
      <c r="K639" s="105"/>
      <c r="L639" s="105"/>
      <c r="M639" s="108"/>
      <c r="N639" s="108"/>
      <c r="O639" s="108"/>
      <c r="P639" s="105"/>
      <c r="Q639" s="105"/>
      <c r="R639" s="108"/>
      <c r="S639" s="108"/>
      <c r="T639" s="108"/>
      <c r="U639" s="105"/>
      <c r="V639" s="105"/>
      <c r="W639" s="108"/>
      <c r="X639" s="108"/>
      <c r="Y639" s="108"/>
      <c r="Z639" s="105"/>
      <c r="AA639" s="108"/>
      <c r="AB639" s="107"/>
      <c r="AC639" s="107"/>
      <c r="AD639" s="104"/>
      <c r="AE639" s="104"/>
      <c r="AF639" s="104"/>
      <c r="AG639" s="105"/>
      <c r="AH639" s="105"/>
      <c r="AI639" s="109"/>
      <c r="AJ639" s="110"/>
      <c r="AK639" s="95"/>
      <c r="AL639" s="95"/>
      <c r="AM639" s="95"/>
      <c r="AN639" s="95"/>
      <c r="AO639" s="95"/>
      <c r="AP639" s="95"/>
      <c r="AQ639" s="95"/>
    </row>
    <row r="640" spans="1:43" s="97" customFormat="1" x14ac:dyDescent="0.2">
      <c r="A640" s="103"/>
      <c r="B640" s="107"/>
      <c r="C640" s="114"/>
      <c r="D640" s="114"/>
      <c r="E640" s="108"/>
      <c r="F640" s="108"/>
      <c r="G640" s="105"/>
      <c r="H640" s="108"/>
      <c r="I640" s="108"/>
      <c r="J640" s="108"/>
      <c r="K640" s="105"/>
      <c r="L640" s="105"/>
      <c r="M640" s="108"/>
      <c r="N640" s="108"/>
      <c r="O640" s="108"/>
      <c r="P640" s="105"/>
      <c r="Q640" s="105"/>
      <c r="R640" s="108"/>
      <c r="S640" s="108"/>
      <c r="T640" s="108"/>
      <c r="U640" s="105"/>
      <c r="V640" s="105"/>
      <c r="W640" s="108"/>
      <c r="X640" s="108"/>
      <c r="Y640" s="108"/>
      <c r="Z640" s="105"/>
      <c r="AA640" s="108"/>
      <c r="AB640" s="107"/>
      <c r="AC640" s="107"/>
      <c r="AD640" s="104"/>
      <c r="AE640" s="104"/>
      <c r="AF640" s="104"/>
      <c r="AG640" s="105"/>
      <c r="AH640" s="105"/>
      <c r="AI640" s="109"/>
      <c r="AJ640" s="110"/>
      <c r="AK640" s="95"/>
      <c r="AL640" s="95"/>
      <c r="AM640" s="95"/>
      <c r="AN640" s="95"/>
      <c r="AO640" s="95"/>
      <c r="AP640" s="95"/>
      <c r="AQ640" s="95"/>
    </row>
    <row r="641" spans="1:43" s="97" customFormat="1" x14ac:dyDescent="0.2">
      <c r="A641" s="103"/>
      <c r="B641" s="107"/>
      <c r="C641" s="114"/>
      <c r="D641" s="114"/>
      <c r="E641" s="108"/>
      <c r="F641" s="108"/>
      <c r="G641" s="105"/>
      <c r="H641" s="108"/>
      <c r="I641" s="108"/>
      <c r="J641" s="108"/>
      <c r="K641" s="105"/>
      <c r="L641" s="105"/>
      <c r="M641" s="108"/>
      <c r="N641" s="108"/>
      <c r="O641" s="108"/>
      <c r="P641" s="105"/>
      <c r="Q641" s="105"/>
      <c r="R641" s="108"/>
      <c r="S641" s="108"/>
      <c r="T641" s="108"/>
      <c r="U641" s="105"/>
      <c r="V641" s="105"/>
      <c r="W641" s="108"/>
      <c r="X641" s="108"/>
      <c r="Y641" s="108"/>
      <c r="Z641" s="105"/>
      <c r="AA641" s="108"/>
      <c r="AB641" s="107"/>
      <c r="AC641" s="107"/>
      <c r="AD641" s="104"/>
      <c r="AE641" s="104"/>
      <c r="AF641" s="104"/>
      <c r="AG641" s="105"/>
      <c r="AH641" s="105"/>
      <c r="AI641" s="109"/>
      <c r="AJ641" s="110"/>
      <c r="AK641" s="95"/>
      <c r="AL641" s="95"/>
      <c r="AM641" s="95"/>
      <c r="AN641" s="95"/>
      <c r="AO641" s="95"/>
      <c r="AP641" s="95"/>
      <c r="AQ641" s="95"/>
    </row>
    <row r="642" spans="1:43" s="97" customFormat="1" x14ac:dyDescent="0.2">
      <c r="A642" s="103"/>
      <c r="B642" s="107"/>
      <c r="C642" s="114"/>
      <c r="D642" s="114"/>
      <c r="E642" s="108"/>
      <c r="F642" s="108"/>
      <c r="G642" s="105"/>
      <c r="H642" s="108"/>
      <c r="I642" s="108"/>
      <c r="J642" s="108"/>
      <c r="K642" s="105"/>
      <c r="L642" s="105"/>
      <c r="M642" s="108"/>
      <c r="N642" s="108"/>
      <c r="O642" s="108"/>
      <c r="P642" s="105"/>
      <c r="Q642" s="105"/>
      <c r="R642" s="108"/>
      <c r="S642" s="108"/>
      <c r="T642" s="108"/>
      <c r="U642" s="105"/>
      <c r="V642" s="105"/>
      <c r="W642" s="108"/>
      <c r="X642" s="108"/>
      <c r="Y642" s="108"/>
      <c r="Z642" s="105"/>
      <c r="AA642" s="108"/>
      <c r="AB642" s="107"/>
      <c r="AC642" s="107"/>
      <c r="AD642" s="104"/>
      <c r="AE642" s="104"/>
      <c r="AF642" s="104"/>
      <c r="AG642" s="105"/>
      <c r="AH642" s="105"/>
      <c r="AI642" s="109"/>
      <c r="AJ642" s="110"/>
      <c r="AK642" s="95"/>
      <c r="AL642" s="95"/>
      <c r="AM642" s="95"/>
      <c r="AN642" s="95"/>
      <c r="AO642" s="95"/>
      <c r="AP642" s="95"/>
      <c r="AQ642" s="95"/>
    </row>
    <row r="643" spans="1:43" s="97" customFormat="1" x14ac:dyDescent="0.2">
      <c r="A643" s="103"/>
      <c r="B643" s="107"/>
      <c r="C643" s="114"/>
      <c r="D643" s="114"/>
      <c r="E643" s="108"/>
      <c r="F643" s="108"/>
      <c r="G643" s="105"/>
      <c r="H643" s="108"/>
      <c r="I643" s="108"/>
      <c r="J643" s="108"/>
      <c r="K643" s="105"/>
      <c r="L643" s="105"/>
      <c r="M643" s="108"/>
      <c r="N643" s="108"/>
      <c r="O643" s="108"/>
      <c r="P643" s="105"/>
      <c r="Q643" s="105"/>
      <c r="R643" s="108"/>
      <c r="S643" s="108"/>
      <c r="T643" s="108"/>
      <c r="U643" s="105"/>
      <c r="V643" s="105"/>
      <c r="W643" s="108"/>
      <c r="X643" s="108"/>
      <c r="Y643" s="108"/>
      <c r="Z643" s="105"/>
      <c r="AA643" s="108"/>
      <c r="AB643" s="107"/>
      <c r="AC643" s="107"/>
      <c r="AD643" s="104"/>
      <c r="AE643" s="104"/>
      <c r="AF643" s="104"/>
      <c r="AG643" s="105"/>
      <c r="AH643" s="105"/>
      <c r="AI643" s="109"/>
      <c r="AJ643" s="110"/>
      <c r="AK643" s="95"/>
      <c r="AL643" s="95"/>
      <c r="AM643" s="95"/>
      <c r="AN643" s="95"/>
      <c r="AO643" s="95"/>
      <c r="AP643" s="95"/>
      <c r="AQ643" s="95"/>
    </row>
    <row r="644" spans="1:43" s="97" customFormat="1" x14ac:dyDescent="0.2">
      <c r="A644" s="103"/>
      <c r="B644" s="107"/>
      <c r="C644" s="114"/>
      <c r="D644" s="114"/>
      <c r="E644" s="108"/>
      <c r="F644" s="108"/>
      <c r="G644" s="105"/>
      <c r="H644" s="108"/>
      <c r="I644" s="108"/>
      <c r="J644" s="108"/>
      <c r="K644" s="105"/>
      <c r="L644" s="105"/>
      <c r="M644" s="108"/>
      <c r="N644" s="108"/>
      <c r="O644" s="108"/>
      <c r="P644" s="105"/>
      <c r="Q644" s="105"/>
      <c r="R644" s="108"/>
      <c r="S644" s="108"/>
      <c r="T644" s="108"/>
      <c r="U644" s="105"/>
      <c r="V644" s="105"/>
      <c r="W644" s="108"/>
      <c r="X644" s="108"/>
      <c r="Y644" s="108"/>
      <c r="Z644" s="105"/>
      <c r="AA644" s="108"/>
      <c r="AB644" s="107"/>
      <c r="AC644" s="107"/>
      <c r="AD644" s="104"/>
      <c r="AE644" s="104"/>
      <c r="AF644" s="104"/>
      <c r="AG644" s="105"/>
      <c r="AH644" s="105"/>
      <c r="AI644" s="109"/>
      <c r="AJ644" s="110"/>
      <c r="AK644" s="95"/>
      <c r="AL644" s="95"/>
      <c r="AM644" s="95"/>
      <c r="AN644" s="95"/>
      <c r="AO644" s="95"/>
      <c r="AP644" s="95"/>
      <c r="AQ644" s="95"/>
    </row>
    <row r="645" spans="1:43" s="97" customFormat="1" x14ac:dyDescent="0.2">
      <c r="A645" s="103"/>
      <c r="B645" s="107"/>
      <c r="C645" s="114"/>
      <c r="D645" s="114"/>
      <c r="E645" s="108"/>
      <c r="F645" s="108"/>
      <c r="G645" s="105"/>
      <c r="H645" s="108"/>
      <c r="I645" s="108"/>
      <c r="J645" s="108"/>
      <c r="K645" s="105"/>
      <c r="L645" s="105"/>
      <c r="M645" s="108"/>
      <c r="N645" s="108"/>
      <c r="O645" s="108"/>
      <c r="P645" s="105"/>
      <c r="Q645" s="105"/>
      <c r="R645" s="108"/>
      <c r="S645" s="108"/>
      <c r="T645" s="108"/>
      <c r="U645" s="105"/>
      <c r="V645" s="105"/>
      <c r="W645" s="108"/>
      <c r="X645" s="108"/>
      <c r="Y645" s="108"/>
      <c r="Z645" s="105"/>
      <c r="AA645" s="108"/>
      <c r="AB645" s="107"/>
      <c r="AC645" s="107"/>
      <c r="AD645" s="104"/>
      <c r="AE645" s="104"/>
      <c r="AF645" s="104"/>
      <c r="AG645" s="105"/>
      <c r="AH645" s="105"/>
      <c r="AI645" s="109"/>
      <c r="AJ645" s="110"/>
      <c r="AK645" s="95"/>
      <c r="AL645" s="95"/>
      <c r="AM645" s="95"/>
      <c r="AN645" s="95"/>
      <c r="AO645" s="95"/>
      <c r="AP645" s="95"/>
      <c r="AQ645" s="95"/>
    </row>
    <row r="646" spans="1:43" s="97" customFormat="1" x14ac:dyDescent="0.2">
      <c r="A646" s="103"/>
      <c r="B646" s="107"/>
      <c r="C646" s="114"/>
      <c r="D646" s="114"/>
      <c r="E646" s="108"/>
      <c r="F646" s="108"/>
      <c r="G646" s="105"/>
      <c r="H646" s="108"/>
      <c r="I646" s="108"/>
      <c r="J646" s="108"/>
      <c r="K646" s="105"/>
      <c r="L646" s="105"/>
      <c r="M646" s="108"/>
      <c r="N646" s="108"/>
      <c r="O646" s="108"/>
      <c r="P646" s="105"/>
      <c r="Q646" s="105"/>
      <c r="R646" s="108"/>
      <c r="S646" s="108"/>
      <c r="T646" s="108"/>
      <c r="U646" s="105"/>
      <c r="V646" s="105"/>
      <c r="W646" s="108"/>
      <c r="X646" s="108"/>
      <c r="Y646" s="108"/>
      <c r="Z646" s="105"/>
      <c r="AA646" s="108"/>
      <c r="AB646" s="107"/>
      <c r="AC646" s="107"/>
      <c r="AD646" s="104"/>
      <c r="AE646" s="104"/>
      <c r="AF646" s="104"/>
      <c r="AG646" s="105"/>
      <c r="AH646" s="105"/>
      <c r="AI646" s="109"/>
      <c r="AJ646" s="110"/>
      <c r="AK646" s="95"/>
      <c r="AL646" s="95"/>
      <c r="AM646" s="95"/>
      <c r="AN646" s="95"/>
      <c r="AO646" s="95"/>
      <c r="AP646" s="95"/>
      <c r="AQ646" s="95"/>
    </row>
    <row r="647" spans="1:43" s="97" customFormat="1" x14ac:dyDescent="0.2">
      <c r="A647" s="103"/>
      <c r="B647" s="107"/>
      <c r="C647" s="114"/>
      <c r="D647" s="114"/>
      <c r="E647" s="108"/>
      <c r="F647" s="108"/>
      <c r="G647" s="105"/>
      <c r="H647" s="108"/>
      <c r="I647" s="108"/>
      <c r="J647" s="108"/>
      <c r="K647" s="105"/>
      <c r="L647" s="105"/>
      <c r="M647" s="108"/>
      <c r="N647" s="108"/>
      <c r="O647" s="108"/>
      <c r="P647" s="105"/>
      <c r="Q647" s="105"/>
      <c r="R647" s="108"/>
      <c r="S647" s="108"/>
      <c r="T647" s="108"/>
      <c r="U647" s="105"/>
      <c r="V647" s="105"/>
      <c r="W647" s="108"/>
      <c r="X647" s="108"/>
      <c r="Y647" s="108"/>
      <c r="Z647" s="105"/>
      <c r="AA647" s="108"/>
      <c r="AB647" s="107"/>
      <c r="AC647" s="107"/>
      <c r="AD647" s="104"/>
      <c r="AE647" s="104"/>
      <c r="AF647" s="104"/>
      <c r="AG647" s="105"/>
      <c r="AH647" s="105"/>
      <c r="AI647" s="109"/>
      <c r="AJ647" s="110"/>
      <c r="AK647" s="95"/>
      <c r="AL647" s="95"/>
      <c r="AM647" s="95"/>
      <c r="AN647" s="95"/>
      <c r="AO647" s="95"/>
      <c r="AP647" s="95"/>
      <c r="AQ647" s="95"/>
    </row>
    <row r="648" spans="1:43" x14ac:dyDescent="0.2">
      <c r="C648" s="114"/>
      <c r="D648" s="114">
        <f>IF(C648=$C$665,1,IF(C648=$C$661,5,IF(C648=$C$662,4,IF(C648=$C$663,3,IF(C648=$C$664,2,0)))))</f>
        <v>0</v>
      </c>
    </row>
    <row r="649" spans="1:43" x14ac:dyDescent="0.2">
      <c r="C649" s="114"/>
      <c r="D649" s="114"/>
    </row>
    <row r="654" spans="1:43" s="136" customFormat="1" x14ac:dyDescent="0.2">
      <c r="B654" s="148"/>
      <c r="D654" s="148"/>
      <c r="E654" s="148"/>
      <c r="F654" s="148"/>
      <c r="H654" s="148"/>
      <c r="I654" s="148"/>
      <c r="J654" s="148"/>
      <c r="M654" s="148"/>
      <c r="N654" s="148"/>
      <c r="O654" s="148"/>
      <c r="R654" s="148"/>
      <c r="S654" s="148"/>
      <c r="T654" s="148"/>
      <c r="W654" s="148"/>
      <c r="X654" s="148"/>
      <c r="Y654" s="148"/>
      <c r="AA654" s="148"/>
      <c r="AB654" s="152"/>
      <c r="AC654" s="148"/>
    </row>
    <row r="655" spans="1:43" s="136" customFormat="1" x14ac:dyDescent="0.2">
      <c r="B655" s="148"/>
      <c r="D655" s="148"/>
      <c r="E655" s="148"/>
      <c r="F655" s="148"/>
      <c r="H655" s="148"/>
      <c r="I655" s="148"/>
      <c r="J655" s="148"/>
      <c r="M655" s="148"/>
      <c r="N655" s="148"/>
      <c r="O655" s="148"/>
      <c r="R655" s="148"/>
      <c r="S655" s="148"/>
      <c r="T655" s="148"/>
      <c r="W655" s="148"/>
      <c r="X655" s="148"/>
      <c r="Y655" s="148"/>
      <c r="AA655" s="148"/>
      <c r="AB655" s="137"/>
      <c r="AC655" s="148"/>
    </row>
    <row r="656" spans="1:43" s="136" customFormat="1" x14ac:dyDescent="0.2">
      <c r="B656" s="148"/>
      <c r="D656" s="148"/>
      <c r="E656" s="148"/>
      <c r="F656" s="148"/>
      <c r="H656" s="148"/>
      <c r="I656" s="148"/>
      <c r="J656" s="148"/>
      <c r="M656" s="148"/>
      <c r="N656" s="148"/>
      <c r="O656" s="148"/>
      <c r="R656" s="148"/>
      <c r="S656" s="148"/>
      <c r="T656" s="148"/>
      <c r="W656" s="148"/>
      <c r="X656" s="148"/>
      <c r="Y656" s="148"/>
      <c r="AA656" s="148"/>
      <c r="AB656" s="152"/>
      <c r="AC656" s="148"/>
    </row>
    <row r="657" spans="1:91" s="136" customFormat="1" x14ac:dyDescent="0.2">
      <c r="B657" s="148"/>
      <c r="D657" s="148"/>
      <c r="E657" s="148"/>
      <c r="F657" s="148"/>
      <c r="H657" s="148"/>
      <c r="I657" s="148"/>
      <c r="J657" s="148"/>
      <c r="M657" s="148"/>
      <c r="N657" s="148"/>
      <c r="O657" s="148"/>
      <c r="R657" s="148"/>
      <c r="S657" s="148"/>
      <c r="T657" s="148"/>
      <c r="W657" s="148"/>
      <c r="X657" s="148"/>
      <c r="Y657" s="148"/>
      <c r="AA657" s="148"/>
      <c r="AB657" s="152"/>
      <c r="AC657" s="148"/>
    </row>
    <row r="658" spans="1:91" s="136" customFormat="1" x14ac:dyDescent="0.2">
      <c r="B658" s="148"/>
      <c r="D658" s="148"/>
      <c r="E658" s="148"/>
      <c r="F658" s="148"/>
      <c r="H658" s="148"/>
      <c r="I658" s="148"/>
      <c r="J658" s="148"/>
      <c r="M658" s="148"/>
      <c r="N658" s="148"/>
      <c r="O658" s="148"/>
      <c r="R658" s="148"/>
      <c r="S658" s="148"/>
      <c r="T658" s="148"/>
      <c r="W658" s="148"/>
      <c r="X658" s="148"/>
      <c r="Y658" s="148"/>
      <c r="AA658" s="148"/>
      <c r="AB658" s="152"/>
      <c r="AC658" s="148"/>
    </row>
    <row r="659" spans="1:91" s="136" customFormat="1" x14ac:dyDescent="0.2">
      <c r="B659" s="148"/>
      <c r="D659" s="148"/>
      <c r="E659" s="148"/>
      <c r="F659" s="148"/>
      <c r="H659" s="148"/>
      <c r="I659" s="148"/>
      <c r="J659" s="148"/>
      <c r="M659" s="148"/>
      <c r="N659" s="148"/>
      <c r="O659" s="148"/>
      <c r="R659" s="148"/>
      <c r="S659" s="148"/>
      <c r="T659" s="148"/>
      <c r="W659" s="148"/>
      <c r="X659" s="148"/>
      <c r="Y659" s="148"/>
      <c r="AA659" s="148"/>
      <c r="AB659" s="152"/>
      <c r="AC659" s="148"/>
    </row>
    <row r="660" spans="1:91" s="148" customFormat="1" ht="25.5" x14ac:dyDescent="0.2">
      <c r="A660" s="152" t="s">
        <v>111</v>
      </c>
      <c r="C660" s="152" t="s">
        <v>44</v>
      </c>
      <c r="K660" s="152" t="s">
        <v>242</v>
      </c>
      <c r="U660" s="152" t="s">
        <v>218</v>
      </c>
      <c r="V660" s="152"/>
      <c r="Z660" s="152" t="s">
        <v>223</v>
      </c>
      <c r="AF660" s="152" t="s">
        <v>222</v>
      </c>
      <c r="AG660" s="152" t="s">
        <v>210</v>
      </c>
      <c r="AI660" s="152" t="s">
        <v>209</v>
      </c>
      <c r="AJ660" s="152"/>
      <c r="AK660" s="152"/>
      <c r="AL660" s="152" t="s">
        <v>115</v>
      </c>
      <c r="AM660" s="152" t="s">
        <v>212</v>
      </c>
      <c r="AN660" s="137" t="s">
        <v>211</v>
      </c>
      <c r="AO660" s="152" t="s">
        <v>295</v>
      </c>
      <c r="AP660" s="152" t="s">
        <v>307</v>
      </c>
      <c r="AQ660" s="152" t="s">
        <v>115</v>
      </c>
      <c r="AR660" s="152" t="s">
        <v>213</v>
      </c>
      <c r="AS660" s="334" t="s">
        <v>214</v>
      </c>
      <c r="AT660" s="334"/>
      <c r="AU660" s="334"/>
      <c r="AV660" s="334"/>
      <c r="AW660" s="334"/>
      <c r="AX660" s="334"/>
      <c r="AY660" s="334"/>
      <c r="AZ660" s="334"/>
      <c r="BA660" s="334"/>
      <c r="BB660" s="334"/>
      <c r="BC660" s="334"/>
      <c r="BD660" s="334"/>
      <c r="BE660" s="334"/>
      <c r="BF660" s="334"/>
      <c r="BG660" s="334"/>
      <c r="BH660" s="334"/>
      <c r="BI660" s="334"/>
      <c r="BJ660" s="334"/>
      <c r="BK660" s="334"/>
      <c r="BM660" s="334" t="s">
        <v>215</v>
      </c>
      <c r="BN660" s="334"/>
      <c r="BO660" s="334"/>
      <c r="BP660" s="334"/>
      <c r="BQ660" s="334"/>
      <c r="BR660" s="334"/>
      <c r="BS660" s="334"/>
      <c r="BT660" s="334"/>
      <c r="BU660" s="334"/>
      <c r="BV660" s="334"/>
      <c r="BX660" s="334" t="s">
        <v>216</v>
      </c>
      <c r="BY660" s="334"/>
      <c r="BZ660" s="334"/>
      <c r="CA660" s="334"/>
      <c r="CB660" s="334"/>
      <c r="CC660" s="334"/>
      <c r="CD660" s="334"/>
      <c r="CE660" s="334"/>
      <c r="CF660" s="334"/>
      <c r="CG660" s="137"/>
      <c r="CI660" s="374" t="s">
        <v>349</v>
      </c>
      <c r="CJ660" s="374"/>
      <c r="CK660" s="374"/>
      <c r="CL660" s="374"/>
      <c r="CM660" s="374"/>
    </row>
    <row r="661" spans="1:91" s="148" customFormat="1" ht="127.5" x14ac:dyDescent="0.2">
      <c r="A661" s="148" t="s">
        <v>107</v>
      </c>
      <c r="C661" s="148" t="s">
        <v>204</v>
      </c>
      <c r="K661" s="148" t="s">
        <v>243</v>
      </c>
      <c r="U661" s="148" t="s">
        <v>219</v>
      </c>
      <c r="Z661" s="148" t="s">
        <v>217</v>
      </c>
      <c r="AF661" s="148" t="s">
        <v>224</v>
      </c>
      <c r="AG661" s="148" t="s">
        <v>106</v>
      </c>
      <c r="AI661" s="152" t="s">
        <v>68</v>
      </c>
      <c r="AJ661" s="152" t="s">
        <v>69</v>
      </c>
      <c r="AK661" s="152" t="s">
        <v>70</v>
      </c>
      <c r="AL661" s="148" t="s">
        <v>309</v>
      </c>
      <c r="AM661" s="148" t="s">
        <v>345</v>
      </c>
      <c r="AN661" s="148" t="s">
        <v>131</v>
      </c>
      <c r="AO661" s="148" t="s">
        <v>296</v>
      </c>
      <c r="AP661" s="138" t="s">
        <v>302</v>
      </c>
      <c r="AQ661" s="148" t="s">
        <v>309</v>
      </c>
      <c r="AR661" s="148" t="s">
        <v>375</v>
      </c>
      <c r="AS661" s="152" t="str">
        <f>AQ682</f>
        <v>RECTORÍA</v>
      </c>
      <c r="AT661" s="152" t="str">
        <f>AQ680</f>
        <v>JURIDICA</v>
      </c>
      <c r="AU661" s="152" t="str">
        <f>+AQ687</f>
        <v>VICERRECTORIA_ADMINISTRATIVA_FINANCIERA</v>
      </c>
      <c r="AV661" s="152" t="str">
        <f>+AQ689</f>
        <v>VICERRECTORÍA_INVESTIGACIONES_INNOVACIÓN_Y_EXTENSIÓN</v>
      </c>
      <c r="AW661" s="152" t="str">
        <f>AQ686</f>
        <v>VICERRECTORÍA_ACADÉMICA</v>
      </c>
      <c r="AX661" s="152" t="str">
        <f>+AQ688</f>
        <v>VICERRECTORÍA_RESPONSABILIDAD_SOCIAL_Y_BIENESTAR_UNIVERSITARIO</v>
      </c>
      <c r="AY661" s="152" t="str">
        <f>AQ681</f>
        <v>PLANEACIÓN</v>
      </c>
      <c r="AZ661" s="152" t="str">
        <f>AQ684</f>
        <v>RELACIONES_INTERNACIONALES</v>
      </c>
      <c r="BA661" s="152" t="str">
        <f>AQ663</f>
        <v>CONTROL_INTERNO</v>
      </c>
      <c r="BB661" s="152" t="str">
        <f>AQ664</f>
        <v>CONTROL_DISCIPLINARIO_INTERNO</v>
      </c>
      <c r="BC661" s="152" t="str">
        <f>AQ685</f>
        <v>SECRETARIA_GENERAL</v>
      </c>
      <c r="BD661" s="152" t="str">
        <f>AQ679</f>
        <v>GESTIÓN_FINANCIERA</v>
      </c>
      <c r="BE661" s="152" t="str">
        <f>AQ677</f>
        <v>GESTIÓN_DE_TECNOLOGÍAS_INFORMÁTICAS_Y_SISTEMAS_DE_INFORMACIÓN</v>
      </c>
      <c r="BF661" s="152" t="str">
        <f>AQ676</f>
        <v>GESTIÓN_DEL_TALENTO_HUMANO</v>
      </c>
      <c r="BG661" s="152" t="str">
        <f>AQ675</f>
        <v>GESTIÓN_DE_SERVICIOS_INSTITUCIONALES</v>
      </c>
      <c r="BH661" s="152" t="str">
        <f>AQ683</f>
        <v>RECURSOS_INFORMÁTICOS_Y_EDUCATIVOS_CRIE</v>
      </c>
      <c r="BI661" s="152" t="str">
        <f>AQ661</f>
        <v>ADMISIONES_REGISTRO_Y_CONTROL_ACADÉMICO</v>
      </c>
      <c r="BJ661" s="152" t="str">
        <f>AQ662</f>
        <v>BIBLIOTECA_E_INFORMACIÓN_CIENTIFICA</v>
      </c>
      <c r="BK661" s="152" t="s">
        <v>271</v>
      </c>
      <c r="BM661" s="152" t="s">
        <v>146</v>
      </c>
      <c r="BN661" s="152" t="s">
        <v>145</v>
      </c>
      <c r="BO661" s="152" t="s">
        <v>142</v>
      </c>
      <c r="BP661" s="152" t="s">
        <v>143</v>
      </c>
      <c r="BQ661" s="152" t="s">
        <v>144</v>
      </c>
      <c r="BR661" s="152" t="s">
        <v>139</v>
      </c>
      <c r="BS661" s="152" t="s">
        <v>291</v>
      </c>
      <c r="BT661" s="152" t="s">
        <v>353</v>
      </c>
      <c r="BU661" s="152" t="s">
        <v>140</v>
      </c>
      <c r="BV661" s="152" t="s">
        <v>141</v>
      </c>
      <c r="BX661" s="152" t="s">
        <v>205</v>
      </c>
      <c r="BY661" s="152" t="s">
        <v>178</v>
      </c>
      <c r="BZ661" s="152" t="s">
        <v>181</v>
      </c>
      <c r="CA661" s="152" t="s">
        <v>179</v>
      </c>
      <c r="CB661" s="152" t="s">
        <v>177</v>
      </c>
      <c r="CC661" s="152" t="s">
        <v>186</v>
      </c>
      <c r="CD661" s="152"/>
      <c r="CF661" s="152"/>
      <c r="CI661" s="148" t="s">
        <v>345</v>
      </c>
      <c r="CJ661" s="148" t="s">
        <v>346</v>
      </c>
      <c r="CK661" s="148" t="s">
        <v>347</v>
      </c>
      <c r="CL661" s="148" t="s">
        <v>350</v>
      </c>
      <c r="CM661" s="148" t="s">
        <v>348</v>
      </c>
    </row>
    <row r="662" spans="1:91" s="148" customFormat="1" ht="76.5" x14ac:dyDescent="0.2">
      <c r="A662" s="148" t="s">
        <v>112</v>
      </c>
      <c r="C662" s="148" t="s">
        <v>263</v>
      </c>
      <c r="K662" s="148" t="s">
        <v>245</v>
      </c>
      <c r="U662" s="148" t="s">
        <v>220</v>
      </c>
      <c r="Z662" s="148" t="s">
        <v>221</v>
      </c>
      <c r="AF662" s="148" t="s">
        <v>225</v>
      </c>
      <c r="AG662" s="148" t="s">
        <v>69</v>
      </c>
      <c r="AI662" s="148" t="s">
        <v>71</v>
      </c>
      <c r="AJ662" s="148" t="s">
        <v>72</v>
      </c>
      <c r="AK662" s="148" t="s">
        <v>73</v>
      </c>
      <c r="AL662" s="148" t="s">
        <v>138</v>
      </c>
      <c r="AM662" s="148" t="s">
        <v>346</v>
      </c>
      <c r="AN662" s="148" t="s">
        <v>379</v>
      </c>
      <c r="AO662" s="148" t="s">
        <v>297</v>
      </c>
      <c r="AP662" s="138" t="s">
        <v>303</v>
      </c>
      <c r="AQ662" s="148" t="s">
        <v>138</v>
      </c>
      <c r="AR662" s="148" t="s">
        <v>130</v>
      </c>
      <c r="AS662" s="148" t="s">
        <v>120</v>
      </c>
      <c r="AT662" s="148" t="s">
        <v>120</v>
      </c>
      <c r="AU662" s="148" t="s">
        <v>121</v>
      </c>
      <c r="AV662" s="148" t="s">
        <v>122</v>
      </c>
      <c r="AW662" s="148" t="s">
        <v>121</v>
      </c>
      <c r="AX662" s="148" t="s">
        <v>108</v>
      </c>
      <c r="AY662" s="148" t="s">
        <v>121</v>
      </c>
      <c r="AZ662" s="148" t="s">
        <v>109</v>
      </c>
      <c r="BA662" s="148" t="s">
        <v>123</v>
      </c>
      <c r="BB662" s="148" t="s">
        <v>123</v>
      </c>
      <c r="BC662" s="148" t="s">
        <v>120</v>
      </c>
      <c r="BD662" s="148" t="s">
        <v>120</v>
      </c>
      <c r="BE662" s="148" t="s">
        <v>120</v>
      </c>
      <c r="BF662" s="148" t="s">
        <v>120</v>
      </c>
      <c r="BG662" s="148" t="s">
        <v>120</v>
      </c>
      <c r="BH662" s="148" t="s">
        <v>120</v>
      </c>
      <c r="BI662" s="148" t="s">
        <v>108</v>
      </c>
      <c r="BJ662" s="148" t="s">
        <v>108</v>
      </c>
      <c r="BK662" s="148" t="s">
        <v>124</v>
      </c>
      <c r="BM662" s="148" t="s">
        <v>108</v>
      </c>
      <c r="BN662" s="148" t="s">
        <v>108</v>
      </c>
      <c r="BO662" s="148" t="s">
        <v>108</v>
      </c>
      <c r="BP662" s="148" t="s">
        <v>108</v>
      </c>
      <c r="BQ662" s="148" t="s">
        <v>108</v>
      </c>
      <c r="BR662" s="148" t="s">
        <v>108</v>
      </c>
      <c r="BS662" s="148" t="s">
        <v>108</v>
      </c>
      <c r="BT662" s="148" t="s">
        <v>108</v>
      </c>
      <c r="BU662" s="148" t="s">
        <v>108</v>
      </c>
      <c r="BV662" s="148" t="s">
        <v>108</v>
      </c>
      <c r="BX662" s="148" t="s">
        <v>125</v>
      </c>
      <c r="BY662" s="148" t="s">
        <v>125</v>
      </c>
      <c r="BZ662" s="148" t="s">
        <v>125</v>
      </c>
      <c r="CA662" s="148" t="s">
        <v>125</v>
      </c>
      <c r="CB662" s="148" t="s">
        <v>125</v>
      </c>
      <c r="CC662" s="148" t="s">
        <v>125</v>
      </c>
      <c r="CI662" s="148" t="s">
        <v>296</v>
      </c>
      <c r="CJ662" s="148" t="s">
        <v>297</v>
      </c>
      <c r="CK662" s="148" t="s">
        <v>298</v>
      </c>
      <c r="CL662" s="148" t="s">
        <v>300</v>
      </c>
      <c r="CM662" s="148" t="s">
        <v>301</v>
      </c>
    </row>
    <row r="663" spans="1:91" s="148" customFormat="1" ht="102" x14ac:dyDescent="0.2">
      <c r="A663" s="148" t="s">
        <v>247</v>
      </c>
      <c r="C663" s="148" t="s">
        <v>246</v>
      </c>
      <c r="AF663" s="148" t="s">
        <v>226</v>
      </c>
      <c r="AG663" s="148" t="s">
        <v>70</v>
      </c>
      <c r="AJ663" s="148" t="s">
        <v>74</v>
      </c>
      <c r="AK663" s="148" t="s">
        <v>72</v>
      </c>
      <c r="AL663" s="148" t="s">
        <v>137</v>
      </c>
      <c r="AM663" s="148" t="s">
        <v>347</v>
      </c>
      <c r="AN663" s="148" t="s">
        <v>299</v>
      </c>
      <c r="AO663" s="148" t="s">
        <v>298</v>
      </c>
      <c r="AP663" s="140" t="s">
        <v>304</v>
      </c>
      <c r="AQ663" s="148" t="s">
        <v>137</v>
      </c>
      <c r="AR663" s="148" t="s">
        <v>128</v>
      </c>
      <c r="AS663" s="148" t="s">
        <v>121</v>
      </c>
      <c r="AU663" s="148" t="s">
        <v>120</v>
      </c>
      <c r="AV663" s="148" t="s">
        <v>125</v>
      </c>
      <c r="AW663" s="148" t="s">
        <v>108</v>
      </c>
      <c r="AX663" s="148" t="s">
        <v>119</v>
      </c>
      <c r="AY663" s="148" t="s">
        <v>120</v>
      </c>
      <c r="BF663" s="148" t="s">
        <v>119</v>
      </c>
      <c r="BG663" s="148" t="s">
        <v>123</v>
      </c>
      <c r="BM663" s="148" t="s">
        <v>122</v>
      </c>
      <c r="BN663" s="148" t="s">
        <v>122</v>
      </c>
      <c r="BO663" s="148" t="s">
        <v>122</v>
      </c>
      <c r="BP663" s="148" t="s">
        <v>122</v>
      </c>
      <c r="BQ663" s="148" t="s">
        <v>122</v>
      </c>
      <c r="BR663" s="148" t="s">
        <v>122</v>
      </c>
      <c r="BS663" s="148" t="s">
        <v>122</v>
      </c>
      <c r="BT663" s="148" t="s">
        <v>122</v>
      </c>
      <c r="BU663" s="148" t="s">
        <v>122</v>
      </c>
      <c r="BV663" s="148" t="s">
        <v>122</v>
      </c>
      <c r="CI663" s="141"/>
      <c r="CJ663" s="141"/>
      <c r="CK663" s="141"/>
      <c r="CL663" s="141"/>
      <c r="CM663" s="141"/>
    </row>
    <row r="664" spans="1:91" s="148" customFormat="1" ht="140.25" x14ac:dyDescent="0.2">
      <c r="C664" s="148" t="s">
        <v>239</v>
      </c>
      <c r="AF664" s="148" t="s">
        <v>308</v>
      </c>
      <c r="AJ664" s="148" t="s">
        <v>75</v>
      </c>
      <c r="AK664" s="148" t="s">
        <v>74</v>
      </c>
      <c r="AL664" s="148" t="s">
        <v>381</v>
      </c>
      <c r="AM664" s="148" t="s">
        <v>350</v>
      </c>
      <c r="AN664" s="148" t="s">
        <v>114</v>
      </c>
      <c r="AO664" s="148" t="s">
        <v>300</v>
      </c>
      <c r="AP664" s="138" t="s">
        <v>305</v>
      </c>
      <c r="AQ664" s="148" t="s">
        <v>381</v>
      </c>
      <c r="AR664" s="148" t="s">
        <v>126</v>
      </c>
      <c r="AU664" s="148" t="s">
        <v>125</v>
      </c>
      <c r="AV664" s="148" t="s">
        <v>108</v>
      </c>
      <c r="AW664" s="148" t="s">
        <v>110</v>
      </c>
      <c r="AY664" s="148" t="s">
        <v>124</v>
      </c>
      <c r="BM664" s="148" t="s">
        <v>125</v>
      </c>
      <c r="BN664" s="148" t="s">
        <v>125</v>
      </c>
      <c r="BO664" s="148" t="s">
        <v>125</v>
      </c>
      <c r="BP664" s="148" t="s">
        <v>125</v>
      </c>
      <c r="BQ664" s="148" t="s">
        <v>125</v>
      </c>
      <c r="BR664" s="148" t="s">
        <v>125</v>
      </c>
      <c r="BS664" s="148" t="s">
        <v>125</v>
      </c>
      <c r="BT664" s="148" t="s">
        <v>125</v>
      </c>
      <c r="BU664" s="148" t="s">
        <v>125</v>
      </c>
      <c r="BV664" s="148" t="s">
        <v>125</v>
      </c>
      <c r="CI664" s="141"/>
      <c r="CJ664" s="141"/>
      <c r="CK664" s="141"/>
      <c r="CL664" s="141"/>
      <c r="CM664" s="141"/>
    </row>
    <row r="665" spans="1:91" s="148" customFormat="1" ht="216.75" x14ac:dyDescent="0.2">
      <c r="C665" s="148" t="s">
        <v>240</v>
      </c>
      <c r="AF665" s="148" t="s">
        <v>227</v>
      </c>
      <c r="AK665" s="148" t="s">
        <v>75</v>
      </c>
      <c r="AL665" s="148" t="s">
        <v>146</v>
      </c>
      <c r="AM665" s="148" t="s">
        <v>348</v>
      </c>
      <c r="AN665" s="148" t="s">
        <v>175</v>
      </c>
      <c r="AO665" s="148" t="s">
        <v>301</v>
      </c>
      <c r="AP665" s="138" t="s">
        <v>306</v>
      </c>
      <c r="AQ665" s="148" t="s">
        <v>146</v>
      </c>
      <c r="AR665" s="148" t="s">
        <v>206</v>
      </c>
      <c r="AU665" s="148" t="s">
        <v>119</v>
      </c>
      <c r="AV665" s="148" t="s">
        <v>124</v>
      </c>
      <c r="AW665" s="148" t="s">
        <v>124</v>
      </c>
      <c r="BM665" s="148" t="s">
        <v>120</v>
      </c>
      <c r="BN665" s="148" t="s">
        <v>120</v>
      </c>
      <c r="BO665" s="148" t="s">
        <v>120</v>
      </c>
      <c r="BP665" s="148" t="s">
        <v>120</v>
      </c>
      <c r="BQ665" s="148" t="s">
        <v>120</v>
      </c>
      <c r="BR665" s="148" t="s">
        <v>120</v>
      </c>
      <c r="BS665" s="148" t="s">
        <v>120</v>
      </c>
      <c r="BT665" s="148" t="s">
        <v>120</v>
      </c>
      <c r="BU665" s="148" t="s">
        <v>120</v>
      </c>
      <c r="BV665" s="148" t="s">
        <v>120</v>
      </c>
      <c r="CI665" s="141"/>
      <c r="CJ665" s="141"/>
      <c r="CK665" s="141"/>
      <c r="CL665" s="141"/>
      <c r="CM665" s="141"/>
    </row>
    <row r="666" spans="1:91" s="148" customFormat="1" ht="38.25" x14ac:dyDescent="0.2">
      <c r="AF666" s="148" t="s">
        <v>228</v>
      </c>
      <c r="AL666" s="148" t="s">
        <v>145</v>
      </c>
      <c r="AQ666" s="148" t="s">
        <v>145</v>
      </c>
      <c r="AR666" s="148" t="s">
        <v>356</v>
      </c>
      <c r="AU666" s="148" t="s">
        <v>123</v>
      </c>
      <c r="AW666" s="148" t="s">
        <v>119</v>
      </c>
      <c r="CI666" s="141"/>
      <c r="CJ666" s="141"/>
      <c r="CK666" s="141"/>
      <c r="CL666" s="141"/>
      <c r="CM666" s="141"/>
    </row>
    <row r="667" spans="1:91" s="148" customFormat="1" ht="38.25" x14ac:dyDescent="0.2">
      <c r="B667" s="315"/>
      <c r="C667" s="315"/>
      <c r="D667" s="315"/>
      <c r="E667" s="315"/>
      <c r="F667" s="315"/>
      <c r="G667" s="315"/>
      <c r="H667" s="315"/>
      <c r="I667" s="315"/>
      <c r="J667" s="315"/>
      <c r="K667" s="315"/>
      <c r="L667" s="315"/>
      <c r="M667" s="315"/>
      <c r="N667" s="315"/>
      <c r="O667" s="315"/>
      <c r="P667" s="315"/>
      <c r="Q667" s="315"/>
      <c r="R667" s="315"/>
      <c r="S667" s="315"/>
      <c r="T667" s="315"/>
      <c r="U667" s="315"/>
      <c r="V667" s="315"/>
      <c r="W667" s="315"/>
      <c r="X667" s="315"/>
      <c r="Y667" s="315"/>
      <c r="Z667" s="315"/>
      <c r="AA667" s="315"/>
      <c r="AB667" s="315"/>
      <c r="AC667" s="315"/>
      <c r="AD667" s="315"/>
      <c r="AE667" s="315"/>
      <c r="AF667" s="148" t="s">
        <v>229</v>
      </c>
      <c r="AG667" s="137"/>
      <c r="AL667" s="148" t="s">
        <v>142</v>
      </c>
      <c r="AQ667" s="148" t="s">
        <v>142</v>
      </c>
      <c r="AR667" s="148" t="s">
        <v>357</v>
      </c>
      <c r="AU667" s="148" t="s">
        <v>124</v>
      </c>
    </row>
    <row r="668" spans="1:91" s="148" customFormat="1" ht="25.5" x14ac:dyDescent="0.2">
      <c r="B668" s="152"/>
      <c r="C668" s="158" t="s">
        <v>91</v>
      </c>
      <c r="D668" s="152"/>
      <c r="G668" s="158" t="s">
        <v>92</v>
      </c>
      <c r="K668" s="158" t="s">
        <v>93</v>
      </c>
      <c r="L668" s="158" t="s">
        <v>101</v>
      </c>
      <c r="M668" s="152"/>
      <c r="N668" s="152"/>
      <c r="O668" s="152"/>
      <c r="P668" s="158" t="s">
        <v>365</v>
      </c>
      <c r="Q668" s="158" t="s">
        <v>94</v>
      </c>
      <c r="T668" s="152"/>
      <c r="U668" s="158" t="s">
        <v>102</v>
      </c>
      <c r="V668" s="158" t="s">
        <v>369</v>
      </c>
      <c r="Z668" s="158" t="s">
        <v>370</v>
      </c>
      <c r="AC668" s="152" t="s">
        <v>371</v>
      </c>
      <c r="AD668" s="158" t="s">
        <v>374</v>
      </c>
      <c r="AE668" s="158" t="s">
        <v>373</v>
      </c>
      <c r="AF668" s="148" t="s">
        <v>230</v>
      </c>
      <c r="AI668" s="152"/>
      <c r="AJ668" s="152"/>
      <c r="AL668" s="148" t="s">
        <v>143</v>
      </c>
      <c r="AM668" s="152"/>
      <c r="AN668" s="152"/>
      <c r="AO668" s="152"/>
      <c r="AP668" s="152"/>
      <c r="AQ668" s="148" t="s">
        <v>143</v>
      </c>
      <c r="AR668" s="148" t="s">
        <v>315</v>
      </c>
    </row>
    <row r="669" spans="1:91" s="148" customFormat="1" ht="38.25" x14ac:dyDescent="0.2">
      <c r="C669" s="148" t="s">
        <v>98</v>
      </c>
      <c r="G669" s="148" t="s">
        <v>98</v>
      </c>
      <c r="K669" s="148" t="s">
        <v>98</v>
      </c>
      <c r="L669" s="148" t="s">
        <v>98</v>
      </c>
      <c r="P669" s="148" t="s">
        <v>98</v>
      </c>
      <c r="Q669" s="148" t="s">
        <v>98</v>
      </c>
      <c r="U669" s="148" t="s">
        <v>98</v>
      </c>
      <c r="V669" s="148" t="s">
        <v>98</v>
      </c>
      <c r="Z669" s="148" t="s">
        <v>98</v>
      </c>
      <c r="AC669" s="148" t="s">
        <v>98</v>
      </c>
      <c r="AD669" s="148" t="s">
        <v>98</v>
      </c>
      <c r="AE669" s="148" t="s">
        <v>98</v>
      </c>
      <c r="AF669" s="148" t="s">
        <v>231</v>
      </c>
      <c r="AI669" s="152"/>
      <c r="AL669" s="148" t="s">
        <v>144</v>
      </c>
      <c r="AM669" s="152" t="s">
        <v>247</v>
      </c>
      <c r="AN669" s="152"/>
      <c r="AQ669" s="148" t="s">
        <v>144</v>
      </c>
      <c r="AR669" s="148" t="s">
        <v>316</v>
      </c>
    </row>
    <row r="670" spans="1:91" s="148" customFormat="1" ht="38.25" x14ac:dyDescent="0.2">
      <c r="C670" s="148" t="s">
        <v>165</v>
      </c>
      <c r="G670" s="148" t="s">
        <v>165</v>
      </c>
      <c r="K670" s="148" t="s">
        <v>99</v>
      </c>
      <c r="L670" s="148" t="s">
        <v>165</v>
      </c>
      <c r="P670" s="148" t="s">
        <v>165</v>
      </c>
      <c r="Q670" s="148" t="s">
        <v>165</v>
      </c>
      <c r="U670" s="148" t="s">
        <v>165</v>
      </c>
      <c r="V670" s="148" t="s">
        <v>165</v>
      </c>
      <c r="Z670" s="148" t="s">
        <v>165</v>
      </c>
      <c r="AC670" s="148" t="s">
        <v>165</v>
      </c>
      <c r="AD670" s="148" t="s">
        <v>165</v>
      </c>
      <c r="AE670" s="148" t="s">
        <v>165</v>
      </c>
      <c r="AF670" s="148" t="s">
        <v>232</v>
      </c>
      <c r="AL670" s="148" t="s">
        <v>139</v>
      </c>
      <c r="AM670" s="148" t="s">
        <v>186</v>
      </c>
      <c r="AN670" s="148" t="s">
        <v>185</v>
      </c>
      <c r="AQ670" s="148" t="s">
        <v>139</v>
      </c>
      <c r="AR670" s="148" t="s">
        <v>317</v>
      </c>
    </row>
    <row r="671" spans="1:91" s="148" customFormat="1" ht="51" x14ac:dyDescent="0.2">
      <c r="C671" s="148" t="s">
        <v>99</v>
      </c>
      <c r="G671" s="148" t="s">
        <v>99</v>
      </c>
      <c r="K671" s="148" t="s">
        <v>100</v>
      </c>
      <c r="L671" s="148" t="s">
        <v>99</v>
      </c>
      <c r="P671" s="148" t="s">
        <v>99</v>
      </c>
      <c r="Q671" s="148" t="s">
        <v>99</v>
      </c>
      <c r="U671" s="148" t="s">
        <v>99</v>
      </c>
      <c r="V671" s="148" t="s">
        <v>99</v>
      </c>
      <c r="Z671" s="148" t="s">
        <v>99</v>
      </c>
      <c r="AB671" s="152"/>
      <c r="AC671" s="148" t="s">
        <v>99</v>
      </c>
      <c r="AD671" s="148" t="s">
        <v>99</v>
      </c>
      <c r="AE671" s="148" t="s">
        <v>99</v>
      </c>
      <c r="AL671" s="148" t="s">
        <v>291</v>
      </c>
      <c r="AM671" s="148" t="s">
        <v>178</v>
      </c>
      <c r="AN671" s="148" t="s">
        <v>176</v>
      </c>
      <c r="AQ671" s="148" t="s">
        <v>291</v>
      </c>
      <c r="AR671" s="148" t="s">
        <v>352</v>
      </c>
    </row>
    <row r="672" spans="1:91" s="148" customFormat="1" ht="51" x14ac:dyDescent="0.2">
      <c r="C672" s="148" t="s">
        <v>164</v>
      </c>
      <c r="G672" s="148" t="s">
        <v>164</v>
      </c>
      <c r="P672" s="148" t="s">
        <v>164</v>
      </c>
      <c r="Q672" s="148" t="s">
        <v>164</v>
      </c>
      <c r="V672" s="148" t="s">
        <v>164</v>
      </c>
      <c r="Z672" s="148" t="s">
        <v>164</v>
      </c>
      <c r="AB672" s="152"/>
      <c r="AL672" s="148" t="s">
        <v>353</v>
      </c>
      <c r="AM672" s="148" t="s">
        <v>181</v>
      </c>
      <c r="AN672" s="148" t="s">
        <v>182</v>
      </c>
      <c r="AQ672" s="148" t="s">
        <v>353</v>
      </c>
      <c r="AR672" s="148" t="s">
        <v>318</v>
      </c>
    </row>
    <row r="673" spans="3:44" s="148" customFormat="1" ht="51" x14ac:dyDescent="0.2">
      <c r="C673" s="148" t="s">
        <v>100</v>
      </c>
      <c r="G673" s="148" t="s">
        <v>100</v>
      </c>
      <c r="P673" s="148" t="s">
        <v>100</v>
      </c>
      <c r="Q673" s="148" t="s">
        <v>100</v>
      </c>
      <c r="V673" s="148" t="s">
        <v>100</v>
      </c>
      <c r="Z673" s="148" t="s">
        <v>100</v>
      </c>
      <c r="AB673" s="152"/>
      <c r="AI673" s="152"/>
      <c r="AL673" s="148" t="s">
        <v>140</v>
      </c>
      <c r="AM673" s="148" t="s">
        <v>179</v>
      </c>
      <c r="AN673" s="148" t="s">
        <v>183</v>
      </c>
      <c r="AQ673" s="148" t="s">
        <v>140</v>
      </c>
      <c r="AR673" s="148" t="s">
        <v>207</v>
      </c>
    </row>
    <row r="674" spans="3:44" s="148" customFormat="1" ht="51" x14ac:dyDescent="0.2">
      <c r="AB674" s="152"/>
      <c r="AL674" s="148" t="s">
        <v>141</v>
      </c>
      <c r="AM674" s="148" t="s">
        <v>205</v>
      </c>
      <c r="AN674" s="148" t="s">
        <v>184</v>
      </c>
      <c r="AQ674" s="148" t="s">
        <v>141</v>
      </c>
      <c r="AR674" s="148" t="s">
        <v>355</v>
      </c>
    </row>
    <row r="675" spans="3:44" s="148" customFormat="1" ht="38.25" x14ac:dyDescent="0.2">
      <c r="AB675" s="152"/>
      <c r="AL675" s="148" t="s">
        <v>136</v>
      </c>
      <c r="AM675" s="148" t="s">
        <v>177</v>
      </c>
      <c r="AN675" s="148" t="s">
        <v>313</v>
      </c>
      <c r="AQ675" s="148" t="s">
        <v>136</v>
      </c>
      <c r="AR675" s="148" t="s">
        <v>173</v>
      </c>
    </row>
    <row r="676" spans="3:44" s="148" customFormat="1" ht="25.5" x14ac:dyDescent="0.2">
      <c r="AB676" s="152"/>
      <c r="AL676" s="148" t="s">
        <v>310</v>
      </c>
      <c r="AQ676" s="148" t="s">
        <v>310</v>
      </c>
      <c r="AR676" s="148" t="s">
        <v>174</v>
      </c>
    </row>
    <row r="677" spans="3:44" s="148" customFormat="1" ht="63.75" x14ac:dyDescent="0.2">
      <c r="AB677" s="152"/>
      <c r="AL677" s="148" t="s">
        <v>311</v>
      </c>
      <c r="AQ677" s="148" t="s">
        <v>311</v>
      </c>
      <c r="AR677" s="148" t="s">
        <v>127</v>
      </c>
    </row>
    <row r="678" spans="3:44" s="148" customFormat="1" ht="25.5" x14ac:dyDescent="0.2">
      <c r="AB678" s="152"/>
      <c r="AL678" s="148" t="s">
        <v>382</v>
      </c>
      <c r="AQ678" s="148" t="s">
        <v>382</v>
      </c>
      <c r="AR678" s="148" t="s">
        <v>380</v>
      </c>
    </row>
    <row r="679" spans="3:44" s="148" customFormat="1" ht="51" x14ac:dyDescent="0.2">
      <c r="AB679" s="152"/>
      <c r="AL679" s="148" t="s">
        <v>135</v>
      </c>
      <c r="AQ679" s="148" t="s">
        <v>135</v>
      </c>
      <c r="AR679" s="148" t="s">
        <v>275</v>
      </c>
    </row>
    <row r="680" spans="3:44" s="148" customFormat="1" ht="38.25" x14ac:dyDescent="0.2">
      <c r="AB680" s="152"/>
      <c r="AL680" s="148" t="s">
        <v>186</v>
      </c>
      <c r="AQ680" s="148" t="s">
        <v>117</v>
      </c>
      <c r="AR680" s="148" t="s">
        <v>376</v>
      </c>
    </row>
    <row r="681" spans="3:44" s="148" customFormat="1" ht="38.25" x14ac:dyDescent="0.2">
      <c r="AB681" s="152"/>
      <c r="AQ681" s="148" t="s">
        <v>118</v>
      </c>
      <c r="AR681" s="148" t="s">
        <v>172</v>
      </c>
    </row>
    <row r="682" spans="3:44" s="148" customFormat="1" ht="25.5" x14ac:dyDescent="0.2">
      <c r="AB682" s="152"/>
      <c r="AL682" s="148" t="s">
        <v>117</v>
      </c>
      <c r="AQ682" s="148" t="s">
        <v>116</v>
      </c>
      <c r="AR682" s="148" t="s">
        <v>377</v>
      </c>
    </row>
    <row r="683" spans="3:44" s="148" customFormat="1" ht="38.25" x14ac:dyDescent="0.2">
      <c r="AB683" s="152"/>
      <c r="AL683" s="148" t="s">
        <v>178</v>
      </c>
      <c r="AQ683" s="148" t="s">
        <v>312</v>
      </c>
      <c r="AR683" s="148" t="s">
        <v>129</v>
      </c>
    </row>
    <row r="684" spans="3:44" s="148" customFormat="1" ht="51" x14ac:dyDescent="0.2">
      <c r="AB684" s="152"/>
      <c r="AL684" s="148" t="s">
        <v>314</v>
      </c>
      <c r="AQ684" s="148" t="s">
        <v>132</v>
      </c>
      <c r="AR684" s="148" t="s">
        <v>319</v>
      </c>
    </row>
    <row r="685" spans="3:44" s="148" customFormat="1" ht="51" x14ac:dyDescent="0.2">
      <c r="AB685" s="152"/>
      <c r="AL685" s="148" t="s">
        <v>179</v>
      </c>
      <c r="AQ685" s="148" t="s">
        <v>133</v>
      </c>
      <c r="AR685" s="148" t="s">
        <v>378</v>
      </c>
    </row>
    <row r="686" spans="3:44" s="148" customFormat="1" ht="51" x14ac:dyDescent="0.2">
      <c r="AB686" s="152"/>
      <c r="AL686" s="148" t="s">
        <v>180</v>
      </c>
      <c r="AQ686" s="148" t="s">
        <v>134</v>
      </c>
      <c r="AR686" s="148" t="s">
        <v>131</v>
      </c>
    </row>
    <row r="687" spans="3:44" s="148" customFormat="1" ht="38.25" x14ac:dyDescent="0.2">
      <c r="AB687" s="152"/>
      <c r="AL687" s="148" t="s">
        <v>177</v>
      </c>
      <c r="AQ687" s="148" t="s">
        <v>335</v>
      </c>
      <c r="AR687" s="148" t="s">
        <v>114</v>
      </c>
    </row>
    <row r="688" spans="3:44" s="148" customFormat="1" ht="63.75" x14ac:dyDescent="0.2">
      <c r="AB688" s="152"/>
      <c r="AL688" s="148" t="s">
        <v>118</v>
      </c>
      <c r="AQ688" s="148" t="s">
        <v>338</v>
      </c>
      <c r="AR688" s="148" t="s">
        <v>175</v>
      </c>
    </row>
    <row r="689" spans="1:44" s="148" customFormat="1" ht="51" x14ac:dyDescent="0.2">
      <c r="AB689" s="152"/>
      <c r="AL689" s="148" t="s">
        <v>116</v>
      </c>
      <c r="AQ689" s="148" t="s">
        <v>339</v>
      </c>
      <c r="AR689" s="148" t="s">
        <v>379</v>
      </c>
    </row>
    <row r="690" spans="1:44" s="148" customFormat="1" ht="38.25" x14ac:dyDescent="0.2">
      <c r="A690" s="152" t="s">
        <v>115</v>
      </c>
      <c r="AB690" s="152"/>
      <c r="AL690" s="148" t="s">
        <v>334</v>
      </c>
    </row>
    <row r="691" spans="1:44" s="148" customFormat="1" ht="38.25" x14ac:dyDescent="0.2">
      <c r="A691" s="148" t="s">
        <v>309</v>
      </c>
      <c r="AB691" s="152"/>
      <c r="AL691" s="148" t="s">
        <v>132</v>
      </c>
    </row>
    <row r="692" spans="1:44" s="148" customFormat="1" ht="38.25" x14ac:dyDescent="0.2">
      <c r="A692" s="148" t="s">
        <v>138</v>
      </c>
      <c r="AB692" s="152"/>
      <c r="AL692" s="148" t="s">
        <v>133</v>
      </c>
    </row>
    <row r="693" spans="1:44" s="148" customFormat="1" ht="25.5" x14ac:dyDescent="0.2">
      <c r="A693" s="148" t="s">
        <v>137</v>
      </c>
      <c r="AB693" s="152"/>
      <c r="AL693" s="148" t="s">
        <v>134</v>
      </c>
    </row>
    <row r="694" spans="1:44" s="148" customFormat="1" ht="38.25" x14ac:dyDescent="0.2">
      <c r="A694" s="148" t="s">
        <v>381</v>
      </c>
      <c r="AB694" s="152"/>
      <c r="AL694" s="148" t="s">
        <v>335</v>
      </c>
    </row>
    <row r="695" spans="1:44" s="148" customFormat="1" ht="63.75" x14ac:dyDescent="0.2">
      <c r="A695" s="148" t="s">
        <v>146</v>
      </c>
      <c r="AB695" s="152"/>
      <c r="AL695" s="148" t="s">
        <v>336</v>
      </c>
    </row>
    <row r="696" spans="1:44" s="148" customFormat="1" ht="51" x14ac:dyDescent="0.2">
      <c r="A696" s="148" t="s">
        <v>145</v>
      </c>
      <c r="AB696" s="152"/>
      <c r="AL696" s="148" t="s">
        <v>337</v>
      </c>
    </row>
    <row r="697" spans="1:44" s="148" customFormat="1" ht="25.5" x14ac:dyDescent="0.2">
      <c r="A697" s="148" t="s">
        <v>142</v>
      </c>
      <c r="AB697" s="152"/>
    </row>
    <row r="698" spans="1:44" s="148" customFormat="1" ht="25.5" x14ac:dyDescent="0.2">
      <c r="A698" s="148" t="s">
        <v>143</v>
      </c>
      <c r="AB698" s="152"/>
    </row>
    <row r="699" spans="1:44" s="148" customFormat="1" ht="38.25" x14ac:dyDescent="0.2">
      <c r="A699" s="148" t="s">
        <v>144</v>
      </c>
      <c r="AB699" s="152"/>
    </row>
    <row r="700" spans="1:44" s="148" customFormat="1" ht="25.5" x14ac:dyDescent="0.2">
      <c r="A700" s="148" t="s">
        <v>139</v>
      </c>
      <c r="AB700" s="152"/>
    </row>
    <row r="701" spans="1:44" s="148" customFormat="1" ht="38.25" x14ac:dyDescent="0.2">
      <c r="A701" s="148" t="s">
        <v>291</v>
      </c>
      <c r="AB701" s="152"/>
    </row>
    <row r="702" spans="1:44" s="148" customFormat="1" ht="25.5" x14ac:dyDescent="0.2">
      <c r="A702" s="148" t="s">
        <v>353</v>
      </c>
      <c r="AB702" s="152"/>
    </row>
    <row r="703" spans="1:44" s="148" customFormat="1" ht="25.5" x14ac:dyDescent="0.2">
      <c r="A703" s="148" t="s">
        <v>140</v>
      </c>
      <c r="AB703" s="152"/>
    </row>
    <row r="704" spans="1:44" s="148" customFormat="1" ht="25.5" x14ac:dyDescent="0.2">
      <c r="A704" s="148" t="s">
        <v>141</v>
      </c>
      <c r="AB704" s="152"/>
    </row>
    <row r="705" spans="1:28" s="148" customFormat="1" ht="38.25" x14ac:dyDescent="0.2">
      <c r="A705" s="148" t="s">
        <v>136</v>
      </c>
      <c r="AB705" s="152"/>
    </row>
    <row r="706" spans="1:28" s="148" customFormat="1" ht="25.5" x14ac:dyDescent="0.2">
      <c r="A706" s="148" t="s">
        <v>310</v>
      </c>
      <c r="AB706" s="152"/>
    </row>
    <row r="707" spans="1:28" s="148" customFormat="1" ht="63.75" x14ac:dyDescent="0.2">
      <c r="A707" s="148" t="s">
        <v>311</v>
      </c>
      <c r="AB707" s="152"/>
    </row>
    <row r="708" spans="1:28" s="148" customFormat="1" ht="25.5" x14ac:dyDescent="0.2">
      <c r="A708" s="148" t="s">
        <v>382</v>
      </c>
      <c r="AB708" s="152"/>
    </row>
    <row r="709" spans="1:28" s="148" customFormat="1" ht="25.5" x14ac:dyDescent="0.2">
      <c r="A709" s="148" t="s">
        <v>135</v>
      </c>
      <c r="AB709" s="152"/>
    </row>
    <row r="710" spans="1:28" s="148" customFormat="1" x14ac:dyDescent="0.2">
      <c r="A710" s="148" t="s">
        <v>117</v>
      </c>
      <c r="AB710" s="152"/>
    </row>
    <row r="711" spans="1:28" s="148" customFormat="1" x14ac:dyDescent="0.2">
      <c r="A711" s="148" t="s">
        <v>118</v>
      </c>
      <c r="AB711" s="152"/>
    </row>
    <row r="712" spans="1:28" s="148" customFormat="1" x14ac:dyDescent="0.2">
      <c r="A712" s="148" t="s">
        <v>116</v>
      </c>
      <c r="AB712" s="152"/>
    </row>
    <row r="713" spans="1:28" s="148" customFormat="1" ht="38.25" x14ac:dyDescent="0.2">
      <c r="A713" s="148" t="s">
        <v>312</v>
      </c>
      <c r="AB713" s="152"/>
    </row>
    <row r="714" spans="1:28" s="148" customFormat="1" ht="25.5" x14ac:dyDescent="0.2">
      <c r="A714" s="148" t="s">
        <v>132</v>
      </c>
      <c r="AB714" s="152"/>
    </row>
    <row r="715" spans="1:28" s="148" customFormat="1" ht="25.5" x14ac:dyDescent="0.2">
      <c r="A715" s="148" t="s">
        <v>133</v>
      </c>
      <c r="AB715" s="152"/>
    </row>
    <row r="716" spans="1:28" s="148" customFormat="1" ht="25.5" x14ac:dyDescent="0.2">
      <c r="A716" s="148" t="s">
        <v>134</v>
      </c>
      <c r="AB716" s="152"/>
    </row>
    <row r="717" spans="1:28" s="148" customFormat="1" ht="38.25" x14ac:dyDescent="0.2">
      <c r="A717" s="148" t="s">
        <v>335</v>
      </c>
      <c r="AB717" s="152"/>
    </row>
    <row r="718" spans="1:28" s="148" customFormat="1" ht="63.75" x14ac:dyDescent="0.2">
      <c r="A718" s="148" t="s">
        <v>338</v>
      </c>
      <c r="AB718" s="152"/>
    </row>
    <row r="719" spans="1:28" s="148" customFormat="1" ht="51" x14ac:dyDescent="0.2">
      <c r="A719" s="148" t="s">
        <v>339</v>
      </c>
      <c r="AB719" s="152"/>
    </row>
    <row r="720" spans="1:28" s="148" customFormat="1" ht="38.25" x14ac:dyDescent="0.2">
      <c r="A720" s="148" t="s">
        <v>186</v>
      </c>
      <c r="AB720" s="152"/>
    </row>
    <row r="721" spans="1:28" s="148" customFormat="1" ht="25.5" x14ac:dyDescent="0.2">
      <c r="A721" s="148" t="s">
        <v>178</v>
      </c>
      <c r="AB721" s="152"/>
    </row>
    <row r="722" spans="1:28" s="148" customFormat="1" ht="51" x14ac:dyDescent="0.2">
      <c r="A722" s="148" t="s">
        <v>181</v>
      </c>
      <c r="AB722" s="152"/>
    </row>
    <row r="723" spans="1:28" s="148" customFormat="1" ht="51" x14ac:dyDescent="0.2">
      <c r="A723" s="148" t="s">
        <v>179</v>
      </c>
      <c r="AB723" s="152"/>
    </row>
    <row r="724" spans="1:28" s="148" customFormat="1" ht="51" x14ac:dyDescent="0.2">
      <c r="A724" s="148" t="s">
        <v>205</v>
      </c>
      <c r="AB724" s="152"/>
    </row>
    <row r="725" spans="1:28" s="148" customFormat="1" ht="25.5" x14ac:dyDescent="0.2">
      <c r="A725" s="148" t="s">
        <v>177</v>
      </c>
      <c r="AB725" s="152"/>
    </row>
    <row r="726" spans="1:28" s="148" customFormat="1" ht="25.5" x14ac:dyDescent="0.2">
      <c r="A726" s="148" t="s">
        <v>345</v>
      </c>
      <c r="AB726" s="152"/>
    </row>
    <row r="727" spans="1:28" s="148" customFormat="1" ht="51" x14ac:dyDescent="0.2">
      <c r="A727" s="148" t="s">
        <v>346</v>
      </c>
      <c r="AB727" s="152"/>
    </row>
    <row r="728" spans="1:28" s="148" customFormat="1" x14ac:dyDescent="0.2">
      <c r="A728" s="148" t="s">
        <v>347</v>
      </c>
      <c r="AB728" s="152"/>
    </row>
    <row r="729" spans="1:28" s="148" customFormat="1" ht="38.25" x14ac:dyDescent="0.2">
      <c r="A729" s="148" t="s">
        <v>350</v>
      </c>
      <c r="AB729" s="152"/>
    </row>
    <row r="730" spans="1:28" s="148" customFormat="1" ht="63.75" x14ac:dyDescent="0.2">
      <c r="A730" s="148" t="s">
        <v>348</v>
      </c>
      <c r="AB730" s="152"/>
    </row>
    <row r="731" spans="1:28" s="148" customFormat="1" x14ac:dyDescent="0.2">
      <c r="AB731" s="152"/>
    </row>
    <row r="732" spans="1:28" s="148" customFormat="1" x14ac:dyDescent="0.2">
      <c r="AB732" s="152"/>
    </row>
    <row r="733" spans="1:28" s="148" customFormat="1" x14ac:dyDescent="0.2">
      <c r="AB733" s="152"/>
    </row>
    <row r="734" spans="1:28" s="148" customFormat="1" x14ac:dyDescent="0.2">
      <c r="AB734" s="152"/>
    </row>
    <row r="735" spans="1:28" s="148" customFormat="1" x14ac:dyDescent="0.2">
      <c r="AB735" s="152"/>
    </row>
    <row r="736" spans="1:28" s="148" customFormat="1" x14ac:dyDescent="0.2">
      <c r="AB736" s="152"/>
    </row>
    <row r="737" spans="28:28" s="148" customFormat="1" x14ac:dyDescent="0.2">
      <c r="AB737" s="152"/>
    </row>
    <row r="738" spans="28:28" s="148" customFormat="1" x14ac:dyDescent="0.2">
      <c r="AB738" s="152"/>
    </row>
    <row r="739" spans="28:28" s="148" customFormat="1" x14ac:dyDescent="0.2">
      <c r="AB739" s="152"/>
    </row>
    <row r="740" spans="28:28" s="148" customFormat="1" x14ac:dyDescent="0.2">
      <c r="AB740" s="152"/>
    </row>
    <row r="741" spans="28:28" s="148" customFormat="1" x14ac:dyDescent="0.2">
      <c r="AB741" s="152"/>
    </row>
    <row r="742" spans="28:28" s="148" customFormat="1" x14ac:dyDescent="0.2">
      <c r="AB742" s="152"/>
    </row>
    <row r="743" spans="28:28" s="148" customFormat="1" x14ac:dyDescent="0.2">
      <c r="AB743" s="152"/>
    </row>
    <row r="744" spans="28:28" s="148" customFormat="1" x14ac:dyDescent="0.2">
      <c r="AB744" s="152"/>
    </row>
    <row r="745" spans="28:28" s="148" customFormat="1" x14ac:dyDescent="0.2">
      <c r="AB745" s="152"/>
    </row>
    <row r="746" spans="28:28" s="148" customFormat="1" x14ac:dyDescent="0.2">
      <c r="AB746" s="152"/>
    </row>
    <row r="747" spans="28:28" s="148" customFormat="1" x14ac:dyDescent="0.2">
      <c r="AB747" s="152"/>
    </row>
    <row r="748" spans="28:28" s="148" customFormat="1" x14ac:dyDescent="0.2">
      <c r="AB748" s="152"/>
    </row>
    <row r="749" spans="28:28" s="148" customFormat="1" x14ac:dyDescent="0.2">
      <c r="AB749" s="152"/>
    </row>
    <row r="750" spans="28:28" s="148" customFormat="1" x14ac:dyDescent="0.2">
      <c r="AB750" s="152"/>
    </row>
    <row r="751" spans="28:28" s="148" customFormat="1" x14ac:dyDescent="0.2">
      <c r="AB751" s="152"/>
    </row>
    <row r="752" spans="28:28" s="148" customFormat="1" x14ac:dyDescent="0.2">
      <c r="AB752" s="152"/>
    </row>
    <row r="753" spans="28:28" s="148" customFormat="1" x14ac:dyDescent="0.2">
      <c r="AB753" s="152"/>
    </row>
    <row r="754" spans="28:28" s="148" customFormat="1" x14ac:dyDescent="0.2">
      <c r="AB754" s="152"/>
    </row>
    <row r="755" spans="28:28" s="148" customFormat="1" x14ac:dyDescent="0.2">
      <c r="AB755" s="152"/>
    </row>
    <row r="756" spans="28:28" s="148" customFormat="1" x14ac:dyDescent="0.2">
      <c r="AB756" s="152"/>
    </row>
    <row r="757" spans="28:28" s="148" customFormat="1" x14ac:dyDescent="0.2">
      <c r="AB757" s="152"/>
    </row>
    <row r="758" spans="28:28" s="148" customFormat="1" x14ac:dyDescent="0.2">
      <c r="AB758" s="152"/>
    </row>
    <row r="759" spans="28:28" s="148" customFormat="1" x14ac:dyDescent="0.2">
      <c r="AB759" s="152"/>
    </row>
    <row r="760" spans="28:28" s="148" customFormat="1" x14ac:dyDescent="0.2">
      <c r="AB760" s="152"/>
    </row>
    <row r="761" spans="28:28" s="148" customFormat="1" x14ac:dyDescent="0.2">
      <c r="AB761" s="152"/>
    </row>
    <row r="762" spans="28:28" s="148" customFormat="1" x14ac:dyDescent="0.2">
      <c r="AB762" s="152"/>
    </row>
    <row r="763" spans="28:28" s="148" customFormat="1" x14ac:dyDescent="0.2">
      <c r="AB763" s="152"/>
    </row>
    <row r="764" spans="28:28" s="148" customFormat="1" x14ac:dyDescent="0.2">
      <c r="AB764" s="152"/>
    </row>
    <row r="765" spans="28:28" s="148" customFormat="1" x14ac:dyDescent="0.2">
      <c r="AB765" s="152"/>
    </row>
    <row r="766" spans="28:28" s="148" customFormat="1" x14ac:dyDescent="0.2">
      <c r="AB766" s="152"/>
    </row>
    <row r="767" spans="28:28" s="148" customFormat="1" x14ac:dyDescent="0.2">
      <c r="AB767" s="152"/>
    </row>
    <row r="768" spans="28:28" s="148" customFormat="1" x14ac:dyDescent="0.2">
      <c r="AB768" s="152"/>
    </row>
    <row r="769" spans="28:28" s="148" customFormat="1" x14ac:dyDescent="0.2">
      <c r="AB769" s="152"/>
    </row>
    <row r="770" spans="28:28" s="148" customFormat="1" x14ac:dyDescent="0.2">
      <c r="AB770" s="152"/>
    </row>
    <row r="771" spans="28:28" s="148" customFormat="1" x14ac:dyDescent="0.2">
      <c r="AB771" s="152"/>
    </row>
    <row r="772" spans="28:28" s="148" customFormat="1" x14ac:dyDescent="0.2">
      <c r="AB772" s="152"/>
    </row>
    <row r="773" spans="28:28" s="148" customFormat="1" x14ac:dyDescent="0.2">
      <c r="AB773" s="152"/>
    </row>
    <row r="774" spans="28:28" s="148" customFormat="1" x14ac:dyDescent="0.2">
      <c r="AB774" s="152"/>
    </row>
    <row r="775" spans="28:28" s="148" customFormat="1" x14ac:dyDescent="0.2">
      <c r="AB775" s="152"/>
    </row>
    <row r="776" spans="28:28" s="148" customFormat="1" x14ac:dyDescent="0.2">
      <c r="AB776" s="152"/>
    </row>
    <row r="777" spans="28:28" s="148" customFormat="1" x14ac:dyDescent="0.2">
      <c r="AB777" s="152"/>
    </row>
    <row r="778" spans="28:28" s="148" customFormat="1" x14ac:dyDescent="0.2">
      <c r="AB778" s="152"/>
    </row>
    <row r="779" spans="28:28" s="148" customFormat="1" x14ac:dyDescent="0.2">
      <c r="AB779" s="152"/>
    </row>
    <row r="780" spans="28:28" s="148" customFormat="1" x14ac:dyDescent="0.2">
      <c r="AB780" s="152"/>
    </row>
    <row r="781" spans="28:28" s="148" customFormat="1" x14ac:dyDescent="0.2">
      <c r="AB781" s="152"/>
    </row>
    <row r="782" spans="28:28" s="148" customFormat="1" x14ac:dyDescent="0.2">
      <c r="AB782" s="152"/>
    </row>
    <row r="783" spans="28:28" s="148" customFormat="1" x14ac:dyDescent="0.2">
      <c r="AB783" s="152"/>
    </row>
    <row r="784" spans="28:28" s="148" customFormat="1" x14ac:dyDescent="0.2">
      <c r="AB784" s="152"/>
    </row>
    <row r="785" spans="28:28" s="148" customFormat="1" x14ac:dyDescent="0.2">
      <c r="AB785" s="152"/>
    </row>
    <row r="786" spans="28:28" s="148" customFormat="1" x14ac:dyDescent="0.2">
      <c r="AB786" s="152"/>
    </row>
    <row r="787" spans="28:28" s="148" customFormat="1" x14ac:dyDescent="0.2">
      <c r="AB787" s="152"/>
    </row>
    <row r="788" spans="28:28" s="148" customFormat="1" x14ac:dyDescent="0.2">
      <c r="AB788" s="152"/>
    </row>
    <row r="789" spans="28:28" s="148" customFormat="1" x14ac:dyDescent="0.2">
      <c r="AB789" s="152"/>
    </row>
    <row r="790" spans="28:28" s="148" customFormat="1" x14ac:dyDescent="0.2">
      <c r="AB790" s="152"/>
    </row>
    <row r="791" spans="28:28" s="148" customFormat="1" x14ac:dyDescent="0.2">
      <c r="AB791" s="152"/>
    </row>
    <row r="792" spans="28:28" s="148" customFormat="1" x14ac:dyDescent="0.2">
      <c r="AB792" s="152"/>
    </row>
    <row r="793" spans="28:28" s="148" customFormat="1" x14ac:dyDescent="0.2">
      <c r="AB793" s="152"/>
    </row>
    <row r="794" spans="28:28" s="148" customFormat="1" x14ac:dyDescent="0.2">
      <c r="AB794" s="152"/>
    </row>
    <row r="795" spans="28:28" s="148" customFormat="1" x14ac:dyDescent="0.2">
      <c r="AB795" s="152"/>
    </row>
    <row r="796" spans="28:28" s="148" customFormat="1" x14ac:dyDescent="0.2">
      <c r="AB796" s="152"/>
    </row>
    <row r="797" spans="28:28" s="148" customFormat="1" x14ac:dyDescent="0.2">
      <c r="AB797" s="152"/>
    </row>
    <row r="798" spans="28:28" s="148" customFormat="1" x14ac:dyDescent="0.2">
      <c r="AB798" s="152"/>
    </row>
    <row r="799" spans="28:28" s="148" customFormat="1" x14ac:dyDescent="0.2">
      <c r="AB799" s="152"/>
    </row>
    <row r="800" spans="28:28" s="148" customFormat="1" x14ac:dyDescent="0.2">
      <c r="AB800" s="152"/>
    </row>
    <row r="801" spans="28:28" s="148" customFormat="1" x14ac:dyDescent="0.2">
      <c r="AB801" s="152"/>
    </row>
  </sheetData>
  <sheetProtection algorithmName="SHA-512" hashValue="N9Bs2Y13OydTqpmfUh5AB0B6Sf8KBKiH3dyB/7z93mnFzJZNZO65pwteQ9U2hhItX1lJtHu7vYt00Y94JLD9TQ==" saltValue="sCUy7W9X7C6RMFZ1Q+iw/g==" spinCount="100000" sheet="1" formatColumns="0" formatRows="0" selectLockedCells="1" autoFilter="0"/>
  <autoFilter ref="A10:CM10" xr:uid="{5D224B86-EC35-43F0-99BF-F549816C2992}">
    <filterColumn colId="2" showButton="0"/>
    <filterColumn colId="3" showButton="0"/>
  </autoFilter>
  <dataConsolidate/>
  <mergeCells count="3361">
    <mergeCell ref="B667:AE667"/>
    <mergeCell ref="AB566:AB568"/>
    <mergeCell ref="AC566:AC568"/>
    <mergeCell ref="AD566:AD568"/>
    <mergeCell ref="AE566:AE568"/>
    <mergeCell ref="AF566:AF568"/>
    <mergeCell ref="AS660:BK660"/>
    <mergeCell ref="N566:N568"/>
    <mergeCell ref="R566:R568"/>
    <mergeCell ref="S566:S568"/>
    <mergeCell ref="W566:W568"/>
    <mergeCell ref="X566:X568"/>
    <mergeCell ref="AA566:AA568"/>
    <mergeCell ref="E566:E568"/>
    <mergeCell ref="F566:F568"/>
    <mergeCell ref="H566:H568"/>
    <mergeCell ref="I566:I568"/>
    <mergeCell ref="M566:M568"/>
    <mergeCell ref="A566:A568"/>
    <mergeCell ref="S563:S565"/>
    <mergeCell ref="W563:W565"/>
    <mergeCell ref="X563:X565"/>
    <mergeCell ref="AA563:AA565"/>
    <mergeCell ref="AB563:AB565"/>
    <mergeCell ref="AC563:AC565"/>
    <mergeCell ref="F563:F565"/>
    <mergeCell ref="H563:H565"/>
    <mergeCell ref="I563:I565"/>
    <mergeCell ref="M563:M565"/>
    <mergeCell ref="N563:N565"/>
    <mergeCell ref="R563:R565"/>
    <mergeCell ref="E563:E565"/>
    <mergeCell ref="BM660:BV660"/>
    <mergeCell ref="BX660:CF660"/>
    <mergeCell ref="CI660:CM660"/>
    <mergeCell ref="A560:A562"/>
    <mergeCell ref="N557:N559"/>
    <mergeCell ref="R557:R559"/>
    <mergeCell ref="S557:S559"/>
    <mergeCell ref="W557:W559"/>
    <mergeCell ref="X557:X559"/>
    <mergeCell ref="AA557:AA559"/>
    <mergeCell ref="E557:E559"/>
    <mergeCell ref="F557:F559"/>
    <mergeCell ref="H557:H559"/>
    <mergeCell ref="I557:I559"/>
    <mergeCell ref="M557:M559"/>
    <mergeCell ref="AF560:AF562"/>
    <mergeCell ref="A563:A565"/>
    <mergeCell ref="X560:X562"/>
    <mergeCell ref="AA560:AA562"/>
    <mergeCell ref="AB560:AB562"/>
    <mergeCell ref="AC560:AC562"/>
    <mergeCell ref="AD560:AD562"/>
    <mergeCell ref="AE560:AE562"/>
    <mergeCell ref="I560:I562"/>
    <mergeCell ref="M560:M562"/>
    <mergeCell ref="N560:N562"/>
    <mergeCell ref="R560:R562"/>
    <mergeCell ref="S560:S562"/>
    <mergeCell ref="W560:W562"/>
    <mergeCell ref="E560:E562"/>
    <mergeCell ref="F560:F562"/>
    <mergeCell ref="H560:H562"/>
    <mergeCell ref="AD563:AD565"/>
    <mergeCell ref="AE563:AE565"/>
    <mergeCell ref="AF563:AF565"/>
    <mergeCell ref="AE554:AE556"/>
    <mergeCell ref="AF554:AF556"/>
    <mergeCell ref="A557:A559"/>
    <mergeCell ref="S554:S556"/>
    <mergeCell ref="W554:W556"/>
    <mergeCell ref="X554:X556"/>
    <mergeCell ref="AA554:AA556"/>
    <mergeCell ref="AB554:AB556"/>
    <mergeCell ref="AC554:AC556"/>
    <mergeCell ref="F554:F556"/>
    <mergeCell ref="H554:H556"/>
    <mergeCell ref="I554:I556"/>
    <mergeCell ref="M554:M556"/>
    <mergeCell ref="N554:N556"/>
    <mergeCell ref="R554:R556"/>
    <mergeCell ref="E554:E556"/>
    <mergeCell ref="AB557:AB559"/>
    <mergeCell ref="AC557:AC559"/>
    <mergeCell ref="AD557:AD559"/>
    <mergeCell ref="AE557:AE559"/>
    <mergeCell ref="AF557:AF559"/>
    <mergeCell ref="AE548:AE550"/>
    <mergeCell ref="AF548:AF550"/>
    <mergeCell ref="A551:A553"/>
    <mergeCell ref="N548:N550"/>
    <mergeCell ref="R548:R550"/>
    <mergeCell ref="S548:S550"/>
    <mergeCell ref="W548:W550"/>
    <mergeCell ref="X548:X550"/>
    <mergeCell ref="AA548:AA550"/>
    <mergeCell ref="E548:E550"/>
    <mergeCell ref="F548:F550"/>
    <mergeCell ref="H548:H550"/>
    <mergeCell ref="I548:I550"/>
    <mergeCell ref="M548:M550"/>
    <mergeCell ref="AF551:AF553"/>
    <mergeCell ref="A554:A556"/>
    <mergeCell ref="X551:X553"/>
    <mergeCell ref="AA551:AA553"/>
    <mergeCell ref="AB551:AB553"/>
    <mergeCell ref="AC551:AC553"/>
    <mergeCell ref="AD551:AD553"/>
    <mergeCell ref="AE551:AE553"/>
    <mergeCell ref="I551:I553"/>
    <mergeCell ref="M551:M553"/>
    <mergeCell ref="N551:N553"/>
    <mergeCell ref="R551:R553"/>
    <mergeCell ref="S551:S553"/>
    <mergeCell ref="W551:W553"/>
    <mergeCell ref="E551:E553"/>
    <mergeCell ref="F551:F553"/>
    <mergeCell ref="H551:H553"/>
    <mergeCell ref="AD554:AD556"/>
    <mergeCell ref="A548:A550"/>
    <mergeCell ref="S545:S547"/>
    <mergeCell ref="W545:W547"/>
    <mergeCell ref="X545:X547"/>
    <mergeCell ref="AA545:AA547"/>
    <mergeCell ref="AB545:AB547"/>
    <mergeCell ref="AC545:AC547"/>
    <mergeCell ref="F545:F547"/>
    <mergeCell ref="H545:H547"/>
    <mergeCell ref="I545:I547"/>
    <mergeCell ref="M545:M547"/>
    <mergeCell ref="N545:N547"/>
    <mergeCell ref="R545:R547"/>
    <mergeCell ref="E545:E547"/>
    <mergeCell ref="AB548:AB550"/>
    <mergeCell ref="AC548:AC550"/>
    <mergeCell ref="AD548:AD550"/>
    <mergeCell ref="A542:A544"/>
    <mergeCell ref="N539:N541"/>
    <mergeCell ref="R539:R541"/>
    <mergeCell ref="S539:S541"/>
    <mergeCell ref="W539:W541"/>
    <mergeCell ref="X539:X541"/>
    <mergeCell ref="AA539:AA541"/>
    <mergeCell ref="E539:E541"/>
    <mergeCell ref="F539:F541"/>
    <mergeCell ref="H539:H541"/>
    <mergeCell ref="I539:I541"/>
    <mergeCell ref="M539:M541"/>
    <mergeCell ref="AF542:AF544"/>
    <mergeCell ref="A545:A547"/>
    <mergeCell ref="X542:X544"/>
    <mergeCell ref="AA542:AA544"/>
    <mergeCell ref="AB542:AB544"/>
    <mergeCell ref="AC542:AC544"/>
    <mergeCell ref="AD542:AD544"/>
    <mergeCell ref="AE542:AE544"/>
    <mergeCell ref="I542:I544"/>
    <mergeCell ref="M542:M544"/>
    <mergeCell ref="N542:N544"/>
    <mergeCell ref="R542:R544"/>
    <mergeCell ref="S542:S544"/>
    <mergeCell ref="W542:W544"/>
    <mergeCell ref="E542:E544"/>
    <mergeCell ref="F542:F544"/>
    <mergeCell ref="H542:H544"/>
    <mergeCell ref="AD545:AD547"/>
    <mergeCell ref="AE545:AE547"/>
    <mergeCell ref="AF545:AF547"/>
    <mergeCell ref="H533:H535"/>
    <mergeCell ref="AD536:AD538"/>
    <mergeCell ref="AE536:AE538"/>
    <mergeCell ref="AF536:AF538"/>
    <mergeCell ref="A539:A541"/>
    <mergeCell ref="S536:S538"/>
    <mergeCell ref="W536:W538"/>
    <mergeCell ref="X536:X538"/>
    <mergeCell ref="AA536:AA538"/>
    <mergeCell ref="AB536:AB538"/>
    <mergeCell ref="AC536:AC538"/>
    <mergeCell ref="F536:F538"/>
    <mergeCell ref="H536:H538"/>
    <mergeCell ref="I536:I538"/>
    <mergeCell ref="M536:M538"/>
    <mergeCell ref="N536:N538"/>
    <mergeCell ref="R536:R538"/>
    <mergeCell ref="E536:E538"/>
    <mergeCell ref="AB539:AB541"/>
    <mergeCell ref="AC539:AC541"/>
    <mergeCell ref="AD539:AD541"/>
    <mergeCell ref="AE539:AE541"/>
    <mergeCell ref="AF539:AF541"/>
    <mergeCell ref="AF530:AF532"/>
    <mergeCell ref="A533:A535"/>
    <mergeCell ref="R530:R532"/>
    <mergeCell ref="S530:S532"/>
    <mergeCell ref="W530:W532"/>
    <mergeCell ref="X530:X532"/>
    <mergeCell ref="AA530:AA532"/>
    <mergeCell ref="AB530:AB532"/>
    <mergeCell ref="E530:E532"/>
    <mergeCell ref="F530:F532"/>
    <mergeCell ref="H530:H532"/>
    <mergeCell ref="I530:I532"/>
    <mergeCell ref="M530:M532"/>
    <mergeCell ref="N530:N532"/>
    <mergeCell ref="B530:B532"/>
    <mergeCell ref="AF533:AF535"/>
    <mergeCell ref="A536:A538"/>
    <mergeCell ref="X533:X535"/>
    <mergeCell ref="AA533:AA535"/>
    <mergeCell ref="AB533:AB535"/>
    <mergeCell ref="AC533:AC535"/>
    <mergeCell ref="AD533:AD535"/>
    <mergeCell ref="AE533:AE535"/>
    <mergeCell ref="I533:I535"/>
    <mergeCell ref="M533:M535"/>
    <mergeCell ref="N533:N535"/>
    <mergeCell ref="R533:R535"/>
    <mergeCell ref="S533:S535"/>
    <mergeCell ref="W533:W535"/>
    <mergeCell ref="B533:B535"/>
    <mergeCell ref="E533:E535"/>
    <mergeCell ref="F533:F535"/>
    <mergeCell ref="A530:A532"/>
    <mergeCell ref="X527:X529"/>
    <mergeCell ref="AA527:AA529"/>
    <mergeCell ref="AB527:AB529"/>
    <mergeCell ref="AC527:AC529"/>
    <mergeCell ref="AD527:AD529"/>
    <mergeCell ref="AE527:AE529"/>
    <mergeCell ref="I527:I529"/>
    <mergeCell ref="M527:M529"/>
    <mergeCell ref="N527:N529"/>
    <mergeCell ref="R527:R529"/>
    <mergeCell ref="S527:S529"/>
    <mergeCell ref="W527:W529"/>
    <mergeCell ref="B527:B529"/>
    <mergeCell ref="E527:E529"/>
    <mergeCell ref="F527:F529"/>
    <mergeCell ref="H527:H529"/>
    <mergeCell ref="AC530:AC532"/>
    <mergeCell ref="AD530:AD532"/>
    <mergeCell ref="AE530:AE532"/>
    <mergeCell ref="H521:H523"/>
    <mergeCell ref="AC524:AC526"/>
    <mergeCell ref="AD524:AD526"/>
    <mergeCell ref="AE524:AE526"/>
    <mergeCell ref="AF524:AF526"/>
    <mergeCell ref="A527:A529"/>
    <mergeCell ref="R524:R526"/>
    <mergeCell ref="S524:S526"/>
    <mergeCell ref="W524:W526"/>
    <mergeCell ref="X524:X526"/>
    <mergeCell ref="AA524:AA526"/>
    <mergeCell ref="AB524:AB526"/>
    <mergeCell ref="E524:E526"/>
    <mergeCell ref="F524:F526"/>
    <mergeCell ref="H524:H526"/>
    <mergeCell ref="I524:I526"/>
    <mergeCell ref="M524:M526"/>
    <mergeCell ref="N524:N526"/>
    <mergeCell ref="B524:B526"/>
    <mergeCell ref="AF527:AF529"/>
    <mergeCell ref="AF518:AF520"/>
    <mergeCell ref="A521:A523"/>
    <mergeCell ref="R518:R520"/>
    <mergeCell ref="S518:S520"/>
    <mergeCell ref="W518:W520"/>
    <mergeCell ref="X518:X520"/>
    <mergeCell ref="AA518:AA520"/>
    <mergeCell ref="AB518:AB520"/>
    <mergeCell ref="E518:E520"/>
    <mergeCell ref="F518:F520"/>
    <mergeCell ref="H518:H520"/>
    <mergeCell ref="I518:I520"/>
    <mergeCell ref="M518:M520"/>
    <mergeCell ref="N518:N520"/>
    <mergeCell ref="B518:B520"/>
    <mergeCell ref="AF521:AF523"/>
    <mergeCell ref="A524:A526"/>
    <mergeCell ref="X521:X523"/>
    <mergeCell ref="AA521:AA523"/>
    <mergeCell ref="AB521:AB523"/>
    <mergeCell ref="AC521:AC523"/>
    <mergeCell ref="AD521:AD523"/>
    <mergeCell ref="AE521:AE523"/>
    <mergeCell ref="I521:I523"/>
    <mergeCell ref="M521:M523"/>
    <mergeCell ref="N521:N523"/>
    <mergeCell ref="R521:R523"/>
    <mergeCell ref="S521:S523"/>
    <mergeCell ref="W521:W523"/>
    <mergeCell ref="B521:B523"/>
    <mergeCell ref="E521:E523"/>
    <mergeCell ref="F521:F523"/>
    <mergeCell ref="A518:A520"/>
    <mergeCell ref="X515:X517"/>
    <mergeCell ref="AA515:AA517"/>
    <mergeCell ref="AB515:AB517"/>
    <mergeCell ref="AC515:AC517"/>
    <mergeCell ref="AD515:AD517"/>
    <mergeCell ref="AE515:AE517"/>
    <mergeCell ref="I515:I517"/>
    <mergeCell ref="M515:M517"/>
    <mergeCell ref="N515:N517"/>
    <mergeCell ref="R515:R517"/>
    <mergeCell ref="S515:S517"/>
    <mergeCell ref="W515:W517"/>
    <mergeCell ref="B515:B517"/>
    <mergeCell ref="E515:E517"/>
    <mergeCell ref="F515:F517"/>
    <mergeCell ref="H515:H517"/>
    <mergeCell ref="AC518:AC520"/>
    <mergeCell ref="AD518:AD520"/>
    <mergeCell ref="AE518:AE520"/>
    <mergeCell ref="H509:H511"/>
    <mergeCell ref="AC512:AC514"/>
    <mergeCell ref="AD512:AD514"/>
    <mergeCell ref="AE512:AE514"/>
    <mergeCell ref="AF512:AF514"/>
    <mergeCell ref="A515:A517"/>
    <mergeCell ref="R512:R514"/>
    <mergeCell ref="S512:S514"/>
    <mergeCell ref="W512:W514"/>
    <mergeCell ref="X512:X514"/>
    <mergeCell ref="AA512:AA514"/>
    <mergeCell ref="AB512:AB514"/>
    <mergeCell ref="E512:E514"/>
    <mergeCell ref="F512:F514"/>
    <mergeCell ref="H512:H514"/>
    <mergeCell ref="I512:I514"/>
    <mergeCell ref="M512:M514"/>
    <mergeCell ref="N512:N514"/>
    <mergeCell ref="B512:B514"/>
    <mergeCell ref="AF515:AF517"/>
    <mergeCell ref="AF506:AF508"/>
    <mergeCell ref="A509:A511"/>
    <mergeCell ref="R506:R508"/>
    <mergeCell ref="S506:S508"/>
    <mergeCell ref="W506:W508"/>
    <mergeCell ref="X506:X508"/>
    <mergeCell ref="AA506:AA508"/>
    <mergeCell ref="AB506:AB508"/>
    <mergeCell ref="E506:E508"/>
    <mergeCell ref="F506:F508"/>
    <mergeCell ref="H506:H508"/>
    <mergeCell ref="I506:I508"/>
    <mergeCell ref="M506:M508"/>
    <mergeCell ref="N506:N508"/>
    <mergeCell ref="B506:B508"/>
    <mergeCell ref="AF509:AF511"/>
    <mergeCell ref="A512:A514"/>
    <mergeCell ref="X509:X511"/>
    <mergeCell ref="AA509:AA511"/>
    <mergeCell ref="AB509:AB511"/>
    <mergeCell ref="AC509:AC511"/>
    <mergeCell ref="AD509:AD511"/>
    <mergeCell ref="AE509:AE511"/>
    <mergeCell ref="I509:I511"/>
    <mergeCell ref="M509:M511"/>
    <mergeCell ref="N509:N511"/>
    <mergeCell ref="R509:R511"/>
    <mergeCell ref="S509:S511"/>
    <mergeCell ref="W509:W511"/>
    <mergeCell ref="B509:B511"/>
    <mergeCell ref="E509:E511"/>
    <mergeCell ref="F509:F511"/>
    <mergeCell ref="A506:A508"/>
    <mergeCell ref="X503:X505"/>
    <mergeCell ref="AA503:AA505"/>
    <mergeCell ref="AB503:AB505"/>
    <mergeCell ref="AC503:AC505"/>
    <mergeCell ref="AD503:AD505"/>
    <mergeCell ref="AE503:AE505"/>
    <mergeCell ref="I503:I505"/>
    <mergeCell ref="M503:M505"/>
    <mergeCell ref="N503:N505"/>
    <mergeCell ref="R503:R505"/>
    <mergeCell ref="S503:S505"/>
    <mergeCell ref="W503:W505"/>
    <mergeCell ref="B503:B505"/>
    <mergeCell ref="E503:E505"/>
    <mergeCell ref="F503:F505"/>
    <mergeCell ref="H503:H505"/>
    <mergeCell ref="AC506:AC508"/>
    <mergeCell ref="AD506:AD508"/>
    <mergeCell ref="AE506:AE508"/>
    <mergeCell ref="H497:H499"/>
    <mergeCell ref="AC500:AC502"/>
    <mergeCell ref="AD500:AD502"/>
    <mergeCell ref="AE500:AE502"/>
    <mergeCell ref="AF500:AF502"/>
    <mergeCell ref="A503:A505"/>
    <mergeCell ref="R500:R502"/>
    <mergeCell ref="S500:S502"/>
    <mergeCell ref="W500:W502"/>
    <mergeCell ref="X500:X502"/>
    <mergeCell ref="AA500:AA502"/>
    <mergeCell ref="AB500:AB502"/>
    <mergeCell ref="E500:E502"/>
    <mergeCell ref="F500:F502"/>
    <mergeCell ref="H500:H502"/>
    <mergeCell ref="I500:I502"/>
    <mergeCell ref="M500:M502"/>
    <mergeCell ref="N500:N502"/>
    <mergeCell ref="B500:B502"/>
    <mergeCell ref="AF503:AF505"/>
    <mergeCell ref="AF494:AF496"/>
    <mergeCell ref="A497:A499"/>
    <mergeCell ref="R494:R496"/>
    <mergeCell ref="S494:S496"/>
    <mergeCell ref="W494:W496"/>
    <mergeCell ref="X494:X496"/>
    <mergeCell ref="AA494:AA496"/>
    <mergeCell ref="AB494:AB496"/>
    <mergeCell ref="E494:E496"/>
    <mergeCell ref="F494:F496"/>
    <mergeCell ref="H494:H496"/>
    <mergeCell ref="I494:I496"/>
    <mergeCell ref="M494:M496"/>
    <mergeCell ref="N494:N496"/>
    <mergeCell ref="B494:B496"/>
    <mergeCell ref="AF497:AF499"/>
    <mergeCell ref="A500:A502"/>
    <mergeCell ref="X497:X499"/>
    <mergeCell ref="AA497:AA499"/>
    <mergeCell ref="AB497:AB499"/>
    <mergeCell ref="AC497:AC499"/>
    <mergeCell ref="AD497:AD499"/>
    <mergeCell ref="AE497:AE499"/>
    <mergeCell ref="I497:I499"/>
    <mergeCell ref="M497:M499"/>
    <mergeCell ref="N497:N499"/>
    <mergeCell ref="R497:R499"/>
    <mergeCell ref="S497:S499"/>
    <mergeCell ref="W497:W499"/>
    <mergeCell ref="B497:B499"/>
    <mergeCell ref="E497:E499"/>
    <mergeCell ref="F497:F499"/>
    <mergeCell ref="A494:A496"/>
    <mergeCell ref="X491:X493"/>
    <mergeCell ref="AA491:AA493"/>
    <mergeCell ref="AB491:AB493"/>
    <mergeCell ref="AC491:AC493"/>
    <mergeCell ref="AD491:AD493"/>
    <mergeCell ref="AE491:AE493"/>
    <mergeCell ref="I491:I493"/>
    <mergeCell ref="M491:M493"/>
    <mergeCell ref="N491:N493"/>
    <mergeCell ref="R491:R493"/>
    <mergeCell ref="S491:S493"/>
    <mergeCell ref="W491:W493"/>
    <mergeCell ref="B491:B493"/>
    <mergeCell ref="E491:E493"/>
    <mergeCell ref="F491:F493"/>
    <mergeCell ref="H491:H493"/>
    <mergeCell ref="AC494:AC496"/>
    <mergeCell ref="AD494:AD496"/>
    <mergeCell ref="AE494:AE496"/>
    <mergeCell ref="H485:H487"/>
    <mergeCell ref="AC488:AC490"/>
    <mergeCell ref="AD488:AD490"/>
    <mergeCell ref="AE488:AE490"/>
    <mergeCell ref="AF488:AF490"/>
    <mergeCell ref="A491:A493"/>
    <mergeCell ref="R488:R490"/>
    <mergeCell ref="S488:S490"/>
    <mergeCell ref="W488:W490"/>
    <mergeCell ref="X488:X490"/>
    <mergeCell ref="AA488:AA490"/>
    <mergeCell ref="AB488:AB490"/>
    <mergeCell ref="E488:E490"/>
    <mergeCell ref="F488:F490"/>
    <mergeCell ref="H488:H490"/>
    <mergeCell ref="I488:I490"/>
    <mergeCell ref="M488:M490"/>
    <mergeCell ref="N488:N490"/>
    <mergeCell ref="B488:B490"/>
    <mergeCell ref="AF491:AF493"/>
    <mergeCell ref="AF482:AF484"/>
    <mergeCell ref="A485:A487"/>
    <mergeCell ref="R482:R484"/>
    <mergeCell ref="S482:S484"/>
    <mergeCell ref="W482:W484"/>
    <mergeCell ref="X482:X484"/>
    <mergeCell ref="AA482:AA484"/>
    <mergeCell ref="AB482:AB484"/>
    <mergeCell ref="E482:E484"/>
    <mergeCell ref="F482:F484"/>
    <mergeCell ref="H482:H484"/>
    <mergeCell ref="I482:I484"/>
    <mergeCell ref="M482:M484"/>
    <mergeCell ref="N482:N484"/>
    <mergeCell ref="B482:B484"/>
    <mergeCell ref="AF485:AF487"/>
    <mergeCell ref="A488:A490"/>
    <mergeCell ref="X485:X487"/>
    <mergeCell ref="AA485:AA487"/>
    <mergeCell ref="AB485:AB487"/>
    <mergeCell ref="AC485:AC487"/>
    <mergeCell ref="AD485:AD487"/>
    <mergeCell ref="AE485:AE487"/>
    <mergeCell ref="I485:I487"/>
    <mergeCell ref="M485:M487"/>
    <mergeCell ref="N485:N487"/>
    <mergeCell ref="R485:R487"/>
    <mergeCell ref="S485:S487"/>
    <mergeCell ref="W485:W487"/>
    <mergeCell ref="B485:B487"/>
    <mergeCell ref="E485:E487"/>
    <mergeCell ref="F485:F487"/>
    <mergeCell ref="A482:A484"/>
    <mergeCell ref="X479:X481"/>
    <mergeCell ref="AA479:AA481"/>
    <mergeCell ref="AB479:AB481"/>
    <mergeCell ref="AC479:AC481"/>
    <mergeCell ref="AD479:AD481"/>
    <mergeCell ref="AE479:AE481"/>
    <mergeCell ref="I479:I481"/>
    <mergeCell ref="M479:M481"/>
    <mergeCell ref="N479:N481"/>
    <mergeCell ref="R479:R481"/>
    <mergeCell ref="S479:S481"/>
    <mergeCell ref="W479:W481"/>
    <mergeCell ref="B479:B481"/>
    <mergeCell ref="E479:E481"/>
    <mergeCell ref="F479:F481"/>
    <mergeCell ref="H479:H481"/>
    <mergeCell ref="AC482:AC484"/>
    <mergeCell ref="AD482:AD484"/>
    <mergeCell ref="AE482:AE484"/>
    <mergeCell ref="H473:H475"/>
    <mergeCell ref="AC476:AC478"/>
    <mergeCell ref="AD476:AD478"/>
    <mergeCell ref="AE476:AE478"/>
    <mergeCell ref="AF476:AF478"/>
    <mergeCell ref="A479:A481"/>
    <mergeCell ref="R476:R478"/>
    <mergeCell ref="S476:S478"/>
    <mergeCell ref="W476:W478"/>
    <mergeCell ref="X476:X478"/>
    <mergeCell ref="AA476:AA478"/>
    <mergeCell ref="AB476:AB478"/>
    <mergeCell ref="E476:E478"/>
    <mergeCell ref="F476:F478"/>
    <mergeCell ref="H476:H478"/>
    <mergeCell ref="I476:I478"/>
    <mergeCell ref="M476:M478"/>
    <mergeCell ref="N476:N478"/>
    <mergeCell ref="B476:B478"/>
    <mergeCell ref="AF479:AF481"/>
    <mergeCell ref="AF470:AF472"/>
    <mergeCell ref="A473:A475"/>
    <mergeCell ref="R470:R472"/>
    <mergeCell ref="S470:S472"/>
    <mergeCell ref="W470:W472"/>
    <mergeCell ref="X470:X472"/>
    <mergeCell ref="AA470:AA472"/>
    <mergeCell ref="AB470:AB472"/>
    <mergeCell ref="E470:E472"/>
    <mergeCell ref="F470:F472"/>
    <mergeCell ref="H470:H472"/>
    <mergeCell ref="I470:I472"/>
    <mergeCell ref="M470:M472"/>
    <mergeCell ref="N470:N472"/>
    <mergeCell ref="B470:B472"/>
    <mergeCell ref="AF473:AF475"/>
    <mergeCell ref="A476:A478"/>
    <mergeCell ref="X473:X475"/>
    <mergeCell ref="AA473:AA475"/>
    <mergeCell ref="AB473:AB475"/>
    <mergeCell ref="AC473:AC475"/>
    <mergeCell ref="AD473:AD475"/>
    <mergeCell ref="AE473:AE475"/>
    <mergeCell ref="I473:I475"/>
    <mergeCell ref="M473:M475"/>
    <mergeCell ref="N473:N475"/>
    <mergeCell ref="R473:R475"/>
    <mergeCell ref="S473:S475"/>
    <mergeCell ref="W473:W475"/>
    <mergeCell ref="B473:B475"/>
    <mergeCell ref="E473:E475"/>
    <mergeCell ref="F473:F475"/>
    <mergeCell ref="A470:A472"/>
    <mergeCell ref="X467:X469"/>
    <mergeCell ref="AA467:AA469"/>
    <mergeCell ref="AB467:AB469"/>
    <mergeCell ref="AC467:AC469"/>
    <mergeCell ref="AD467:AD469"/>
    <mergeCell ref="AE467:AE469"/>
    <mergeCell ref="I467:I469"/>
    <mergeCell ref="M467:M469"/>
    <mergeCell ref="N467:N469"/>
    <mergeCell ref="R467:R469"/>
    <mergeCell ref="S467:S469"/>
    <mergeCell ref="W467:W469"/>
    <mergeCell ref="B467:B469"/>
    <mergeCell ref="E467:E469"/>
    <mergeCell ref="F467:F469"/>
    <mergeCell ref="H467:H469"/>
    <mergeCell ref="AC470:AC472"/>
    <mergeCell ref="AD470:AD472"/>
    <mergeCell ref="AE470:AE472"/>
    <mergeCell ref="H461:H463"/>
    <mergeCell ref="AC464:AC466"/>
    <mergeCell ref="AD464:AD466"/>
    <mergeCell ref="AE464:AE466"/>
    <mergeCell ref="AF464:AF466"/>
    <mergeCell ref="A467:A469"/>
    <mergeCell ref="R464:R466"/>
    <mergeCell ref="S464:S466"/>
    <mergeCell ref="W464:W466"/>
    <mergeCell ref="X464:X466"/>
    <mergeCell ref="AA464:AA466"/>
    <mergeCell ref="AB464:AB466"/>
    <mergeCell ref="E464:E466"/>
    <mergeCell ref="F464:F466"/>
    <mergeCell ref="H464:H466"/>
    <mergeCell ref="I464:I466"/>
    <mergeCell ref="M464:M466"/>
    <mergeCell ref="N464:N466"/>
    <mergeCell ref="B464:B466"/>
    <mergeCell ref="AF467:AF469"/>
    <mergeCell ref="AF458:AF460"/>
    <mergeCell ref="A461:A463"/>
    <mergeCell ref="R458:R460"/>
    <mergeCell ref="S458:S460"/>
    <mergeCell ref="W458:W460"/>
    <mergeCell ref="X458:X460"/>
    <mergeCell ref="AA458:AA460"/>
    <mergeCell ref="AB458:AB460"/>
    <mergeCell ref="E458:E460"/>
    <mergeCell ref="F458:F460"/>
    <mergeCell ref="H458:H460"/>
    <mergeCell ref="I458:I460"/>
    <mergeCell ref="M458:M460"/>
    <mergeCell ref="N458:N460"/>
    <mergeCell ref="B458:B460"/>
    <mergeCell ref="AF461:AF463"/>
    <mergeCell ref="A464:A466"/>
    <mergeCell ref="X461:X463"/>
    <mergeCell ref="AA461:AA463"/>
    <mergeCell ref="AB461:AB463"/>
    <mergeCell ref="AC461:AC463"/>
    <mergeCell ref="AD461:AD463"/>
    <mergeCell ref="AE461:AE463"/>
    <mergeCell ref="I461:I463"/>
    <mergeCell ref="M461:M463"/>
    <mergeCell ref="N461:N463"/>
    <mergeCell ref="R461:R463"/>
    <mergeCell ref="S461:S463"/>
    <mergeCell ref="W461:W463"/>
    <mergeCell ref="B461:B463"/>
    <mergeCell ref="E461:E463"/>
    <mergeCell ref="F461:F463"/>
    <mergeCell ref="A458:A460"/>
    <mergeCell ref="X455:X457"/>
    <mergeCell ref="AA455:AA457"/>
    <mergeCell ref="AB455:AB457"/>
    <mergeCell ref="AC455:AC457"/>
    <mergeCell ref="AD455:AD457"/>
    <mergeCell ref="AE455:AE457"/>
    <mergeCell ref="I455:I457"/>
    <mergeCell ref="M455:M457"/>
    <mergeCell ref="N455:N457"/>
    <mergeCell ref="R455:R457"/>
    <mergeCell ref="S455:S457"/>
    <mergeCell ref="W455:W457"/>
    <mergeCell ref="B455:B457"/>
    <mergeCell ref="E455:E457"/>
    <mergeCell ref="F455:F457"/>
    <mergeCell ref="H455:H457"/>
    <mergeCell ref="AC458:AC460"/>
    <mergeCell ref="AD458:AD460"/>
    <mergeCell ref="AE458:AE460"/>
    <mergeCell ref="H449:H451"/>
    <mergeCell ref="AC452:AC454"/>
    <mergeCell ref="AD452:AD454"/>
    <mergeCell ref="AE452:AE454"/>
    <mergeCell ref="AF452:AF454"/>
    <mergeCell ref="A455:A457"/>
    <mergeCell ref="R452:R454"/>
    <mergeCell ref="S452:S454"/>
    <mergeCell ref="W452:W454"/>
    <mergeCell ref="X452:X454"/>
    <mergeCell ref="AA452:AA454"/>
    <mergeCell ref="AB452:AB454"/>
    <mergeCell ref="E452:E454"/>
    <mergeCell ref="F452:F454"/>
    <mergeCell ref="H452:H454"/>
    <mergeCell ref="I452:I454"/>
    <mergeCell ref="M452:M454"/>
    <mergeCell ref="N452:N454"/>
    <mergeCell ref="B452:B454"/>
    <mergeCell ref="AF455:AF457"/>
    <mergeCell ref="AF446:AF448"/>
    <mergeCell ref="A449:A451"/>
    <mergeCell ref="R446:R448"/>
    <mergeCell ref="S446:S448"/>
    <mergeCell ref="W446:W448"/>
    <mergeCell ref="X446:X448"/>
    <mergeCell ref="AA446:AA448"/>
    <mergeCell ref="AB446:AB448"/>
    <mergeCell ref="E446:E448"/>
    <mergeCell ref="F446:F448"/>
    <mergeCell ref="H446:H448"/>
    <mergeCell ref="I446:I448"/>
    <mergeCell ref="M446:M448"/>
    <mergeCell ref="N446:N448"/>
    <mergeCell ref="B446:B448"/>
    <mergeCell ref="AF449:AF451"/>
    <mergeCell ref="A452:A454"/>
    <mergeCell ref="X449:X451"/>
    <mergeCell ref="AA449:AA451"/>
    <mergeCell ref="AB449:AB451"/>
    <mergeCell ref="AC449:AC451"/>
    <mergeCell ref="AD449:AD451"/>
    <mergeCell ref="AE449:AE451"/>
    <mergeCell ref="I449:I451"/>
    <mergeCell ref="M449:M451"/>
    <mergeCell ref="N449:N451"/>
    <mergeCell ref="R449:R451"/>
    <mergeCell ref="S449:S451"/>
    <mergeCell ref="W449:W451"/>
    <mergeCell ref="B449:B451"/>
    <mergeCell ref="E449:E451"/>
    <mergeCell ref="F449:F451"/>
    <mergeCell ref="A446:A448"/>
    <mergeCell ref="X443:X445"/>
    <mergeCell ref="AA443:AA445"/>
    <mergeCell ref="AB443:AB445"/>
    <mergeCell ref="AC443:AC445"/>
    <mergeCell ref="AD443:AD445"/>
    <mergeCell ref="AE443:AE445"/>
    <mergeCell ref="I443:I445"/>
    <mergeCell ref="M443:M445"/>
    <mergeCell ref="N443:N445"/>
    <mergeCell ref="R443:R445"/>
    <mergeCell ref="S443:S445"/>
    <mergeCell ref="W443:W445"/>
    <mergeCell ref="B443:B445"/>
    <mergeCell ref="E443:E445"/>
    <mergeCell ref="F443:F445"/>
    <mergeCell ref="H443:H445"/>
    <mergeCell ref="AC446:AC448"/>
    <mergeCell ref="AD446:AD448"/>
    <mergeCell ref="AE446:AE448"/>
    <mergeCell ref="H437:H439"/>
    <mergeCell ref="AC440:AC442"/>
    <mergeCell ref="AD440:AD442"/>
    <mergeCell ref="AE440:AE442"/>
    <mergeCell ref="AF440:AF442"/>
    <mergeCell ref="A443:A445"/>
    <mergeCell ref="R440:R442"/>
    <mergeCell ref="S440:S442"/>
    <mergeCell ref="W440:W442"/>
    <mergeCell ref="X440:X442"/>
    <mergeCell ref="AA440:AA442"/>
    <mergeCell ref="AB440:AB442"/>
    <mergeCell ref="E440:E442"/>
    <mergeCell ref="F440:F442"/>
    <mergeCell ref="H440:H442"/>
    <mergeCell ref="I440:I442"/>
    <mergeCell ref="M440:M442"/>
    <mergeCell ref="N440:N442"/>
    <mergeCell ref="B440:B442"/>
    <mergeCell ref="AF443:AF445"/>
    <mergeCell ref="AF434:AF436"/>
    <mergeCell ref="A437:A439"/>
    <mergeCell ref="R434:R436"/>
    <mergeCell ref="S434:S436"/>
    <mergeCell ref="W434:W436"/>
    <mergeCell ref="X434:X436"/>
    <mergeCell ref="AA434:AA436"/>
    <mergeCell ref="AB434:AB436"/>
    <mergeCell ref="E434:E436"/>
    <mergeCell ref="F434:F436"/>
    <mergeCell ref="H434:H436"/>
    <mergeCell ref="I434:I436"/>
    <mergeCell ref="M434:M436"/>
    <mergeCell ref="N434:N436"/>
    <mergeCell ref="B434:B436"/>
    <mergeCell ref="AF437:AF439"/>
    <mergeCell ref="A440:A442"/>
    <mergeCell ref="X437:X439"/>
    <mergeCell ref="AA437:AA439"/>
    <mergeCell ref="AB437:AB439"/>
    <mergeCell ref="AC437:AC439"/>
    <mergeCell ref="AD437:AD439"/>
    <mergeCell ref="AE437:AE439"/>
    <mergeCell ref="I437:I439"/>
    <mergeCell ref="M437:M439"/>
    <mergeCell ref="N437:N439"/>
    <mergeCell ref="R437:R439"/>
    <mergeCell ref="S437:S439"/>
    <mergeCell ref="W437:W439"/>
    <mergeCell ref="B437:B439"/>
    <mergeCell ref="E437:E439"/>
    <mergeCell ref="F437:F439"/>
    <mergeCell ref="A434:A436"/>
    <mergeCell ref="X431:X433"/>
    <mergeCell ref="AA431:AA433"/>
    <mergeCell ref="AB431:AB433"/>
    <mergeCell ref="AC431:AC433"/>
    <mergeCell ref="AD431:AD433"/>
    <mergeCell ref="AE431:AE433"/>
    <mergeCell ref="I431:I433"/>
    <mergeCell ref="M431:M433"/>
    <mergeCell ref="N431:N433"/>
    <mergeCell ref="R431:R433"/>
    <mergeCell ref="S431:S433"/>
    <mergeCell ref="W431:W433"/>
    <mergeCell ref="B431:B433"/>
    <mergeCell ref="E431:E433"/>
    <mergeCell ref="F431:F433"/>
    <mergeCell ref="H431:H433"/>
    <mergeCell ref="AC434:AC436"/>
    <mergeCell ref="AD434:AD436"/>
    <mergeCell ref="AE434:AE436"/>
    <mergeCell ref="H425:H427"/>
    <mergeCell ref="AC428:AC430"/>
    <mergeCell ref="AD428:AD430"/>
    <mergeCell ref="AE428:AE430"/>
    <mergeCell ref="AF428:AF430"/>
    <mergeCell ref="A431:A433"/>
    <mergeCell ref="R428:R430"/>
    <mergeCell ref="S428:S430"/>
    <mergeCell ref="W428:W430"/>
    <mergeCell ref="X428:X430"/>
    <mergeCell ref="AA428:AA430"/>
    <mergeCell ref="AB428:AB430"/>
    <mergeCell ref="E428:E430"/>
    <mergeCell ref="F428:F430"/>
    <mergeCell ref="H428:H430"/>
    <mergeCell ref="I428:I430"/>
    <mergeCell ref="M428:M430"/>
    <mergeCell ref="N428:N430"/>
    <mergeCell ref="B428:B430"/>
    <mergeCell ref="AF431:AF433"/>
    <mergeCell ref="AF422:AF424"/>
    <mergeCell ref="A425:A427"/>
    <mergeCell ref="R422:R424"/>
    <mergeCell ref="S422:S424"/>
    <mergeCell ref="W422:W424"/>
    <mergeCell ref="X422:X424"/>
    <mergeCell ref="AA422:AA424"/>
    <mergeCell ref="AB422:AB424"/>
    <mergeCell ref="E422:E424"/>
    <mergeCell ref="F422:F424"/>
    <mergeCell ref="H422:H424"/>
    <mergeCell ref="I422:I424"/>
    <mergeCell ref="M422:M424"/>
    <mergeCell ref="N422:N424"/>
    <mergeCell ref="B422:B424"/>
    <mergeCell ref="AF425:AF427"/>
    <mergeCell ref="A428:A430"/>
    <mergeCell ref="X425:X427"/>
    <mergeCell ref="AA425:AA427"/>
    <mergeCell ref="AB425:AB427"/>
    <mergeCell ref="AC425:AC427"/>
    <mergeCell ref="AD425:AD427"/>
    <mergeCell ref="AE425:AE427"/>
    <mergeCell ref="I425:I427"/>
    <mergeCell ref="M425:M427"/>
    <mergeCell ref="N425:N427"/>
    <mergeCell ref="R425:R427"/>
    <mergeCell ref="S425:S427"/>
    <mergeCell ref="W425:W427"/>
    <mergeCell ref="B425:B427"/>
    <mergeCell ref="E425:E427"/>
    <mergeCell ref="F425:F427"/>
    <mergeCell ref="A422:A424"/>
    <mergeCell ref="X419:X421"/>
    <mergeCell ref="AA419:AA421"/>
    <mergeCell ref="AB419:AB421"/>
    <mergeCell ref="AC419:AC421"/>
    <mergeCell ref="AD419:AD421"/>
    <mergeCell ref="AE419:AE421"/>
    <mergeCell ref="I419:I421"/>
    <mergeCell ref="M419:M421"/>
    <mergeCell ref="N419:N421"/>
    <mergeCell ref="R419:R421"/>
    <mergeCell ref="S419:S421"/>
    <mergeCell ref="W419:W421"/>
    <mergeCell ref="B419:B421"/>
    <mergeCell ref="E419:E421"/>
    <mergeCell ref="F419:F421"/>
    <mergeCell ref="H419:H421"/>
    <mergeCell ref="AC422:AC424"/>
    <mergeCell ref="AD422:AD424"/>
    <mergeCell ref="AE422:AE424"/>
    <mergeCell ref="H413:H415"/>
    <mergeCell ref="AC416:AC418"/>
    <mergeCell ref="AD416:AD418"/>
    <mergeCell ref="AE416:AE418"/>
    <mergeCell ref="AF416:AF418"/>
    <mergeCell ref="A419:A421"/>
    <mergeCell ref="R416:R418"/>
    <mergeCell ref="S416:S418"/>
    <mergeCell ref="W416:W418"/>
    <mergeCell ref="X416:X418"/>
    <mergeCell ref="AA416:AA418"/>
    <mergeCell ref="AB416:AB418"/>
    <mergeCell ref="E416:E418"/>
    <mergeCell ref="F416:F418"/>
    <mergeCell ref="H416:H418"/>
    <mergeCell ref="I416:I418"/>
    <mergeCell ref="M416:M418"/>
    <mergeCell ref="N416:N418"/>
    <mergeCell ref="B416:B418"/>
    <mergeCell ref="AF419:AF421"/>
    <mergeCell ref="AF410:AF412"/>
    <mergeCell ref="A413:A415"/>
    <mergeCell ref="R410:R412"/>
    <mergeCell ref="S410:S412"/>
    <mergeCell ref="W410:W412"/>
    <mergeCell ref="X410:X412"/>
    <mergeCell ref="AA410:AA412"/>
    <mergeCell ref="AB410:AB412"/>
    <mergeCell ref="E410:E412"/>
    <mergeCell ref="F410:F412"/>
    <mergeCell ref="H410:H412"/>
    <mergeCell ref="I410:I412"/>
    <mergeCell ref="M410:M412"/>
    <mergeCell ref="N410:N412"/>
    <mergeCell ref="B410:B412"/>
    <mergeCell ref="AF413:AF415"/>
    <mergeCell ref="A416:A418"/>
    <mergeCell ref="X413:X415"/>
    <mergeCell ref="AA413:AA415"/>
    <mergeCell ref="AB413:AB415"/>
    <mergeCell ref="AC413:AC415"/>
    <mergeCell ref="AD413:AD415"/>
    <mergeCell ref="AE413:AE415"/>
    <mergeCell ref="I413:I415"/>
    <mergeCell ref="M413:M415"/>
    <mergeCell ref="N413:N415"/>
    <mergeCell ref="R413:R415"/>
    <mergeCell ref="S413:S415"/>
    <mergeCell ref="W413:W415"/>
    <mergeCell ref="B413:B415"/>
    <mergeCell ref="E413:E415"/>
    <mergeCell ref="F413:F415"/>
    <mergeCell ref="A410:A412"/>
    <mergeCell ref="X407:X409"/>
    <mergeCell ref="AA407:AA409"/>
    <mergeCell ref="AB407:AB409"/>
    <mergeCell ref="AC407:AC409"/>
    <mergeCell ref="AD407:AD409"/>
    <mergeCell ref="AE407:AE409"/>
    <mergeCell ref="I407:I409"/>
    <mergeCell ref="M407:M409"/>
    <mergeCell ref="N407:N409"/>
    <mergeCell ref="R407:R409"/>
    <mergeCell ref="S407:S409"/>
    <mergeCell ref="W407:W409"/>
    <mergeCell ref="B407:B409"/>
    <mergeCell ref="E407:E409"/>
    <mergeCell ref="F407:F409"/>
    <mergeCell ref="H407:H409"/>
    <mergeCell ref="AC410:AC412"/>
    <mergeCell ref="AD410:AD412"/>
    <mergeCell ref="AE410:AE412"/>
    <mergeCell ref="H401:H403"/>
    <mergeCell ref="AC404:AC406"/>
    <mergeCell ref="AD404:AD406"/>
    <mergeCell ref="AE404:AE406"/>
    <mergeCell ref="AF404:AF406"/>
    <mergeCell ref="A407:A409"/>
    <mergeCell ref="R404:R406"/>
    <mergeCell ref="S404:S406"/>
    <mergeCell ref="W404:W406"/>
    <mergeCell ref="X404:X406"/>
    <mergeCell ref="AA404:AA406"/>
    <mergeCell ref="AB404:AB406"/>
    <mergeCell ref="E404:E406"/>
    <mergeCell ref="F404:F406"/>
    <mergeCell ref="H404:H406"/>
    <mergeCell ref="I404:I406"/>
    <mergeCell ref="M404:M406"/>
    <mergeCell ref="N404:N406"/>
    <mergeCell ref="B404:B406"/>
    <mergeCell ref="AF407:AF409"/>
    <mergeCell ref="AF398:AF400"/>
    <mergeCell ref="A401:A403"/>
    <mergeCell ref="R398:R400"/>
    <mergeCell ref="S398:S400"/>
    <mergeCell ref="W398:W400"/>
    <mergeCell ref="X398:X400"/>
    <mergeCell ref="AA398:AA400"/>
    <mergeCell ref="AB398:AB400"/>
    <mergeCell ref="E398:E400"/>
    <mergeCell ref="F398:F400"/>
    <mergeCell ref="H398:H400"/>
    <mergeCell ref="I398:I400"/>
    <mergeCell ref="M398:M400"/>
    <mergeCell ref="N398:N400"/>
    <mergeCell ref="B398:B400"/>
    <mergeCell ref="AF401:AF403"/>
    <mergeCell ref="A404:A406"/>
    <mergeCell ref="X401:X403"/>
    <mergeCell ref="AA401:AA403"/>
    <mergeCell ref="AB401:AB403"/>
    <mergeCell ref="AC401:AC403"/>
    <mergeCell ref="AD401:AD403"/>
    <mergeCell ref="AE401:AE403"/>
    <mergeCell ref="I401:I403"/>
    <mergeCell ref="M401:M403"/>
    <mergeCell ref="N401:N403"/>
    <mergeCell ref="R401:R403"/>
    <mergeCell ref="S401:S403"/>
    <mergeCell ref="W401:W403"/>
    <mergeCell ref="B401:B403"/>
    <mergeCell ref="E401:E403"/>
    <mergeCell ref="F401:F403"/>
    <mergeCell ref="A398:A400"/>
    <mergeCell ref="X395:X397"/>
    <mergeCell ref="AA395:AA397"/>
    <mergeCell ref="AB395:AB397"/>
    <mergeCell ref="AC395:AC397"/>
    <mergeCell ref="AD395:AD397"/>
    <mergeCell ref="AE395:AE397"/>
    <mergeCell ref="I395:I397"/>
    <mergeCell ref="M395:M397"/>
    <mergeCell ref="N395:N397"/>
    <mergeCell ref="R395:R397"/>
    <mergeCell ref="S395:S397"/>
    <mergeCell ref="W395:W397"/>
    <mergeCell ref="B395:B397"/>
    <mergeCell ref="E395:E397"/>
    <mergeCell ref="F395:F397"/>
    <mergeCell ref="H395:H397"/>
    <mergeCell ref="AC398:AC400"/>
    <mergeCell ref="AD398:AD400"/>
    <mergeCell ref="AE398:AE400"/>
    <mergeCell ref="H389:H391"/>
    <mergeCell ref="AC392:AC394"/>
    <mergeCell ref="AD392:AD394"/>
    <mergeCell ref="AE392:AE394"/>
    <mergeCell ref="AF392:AF394"/>
    <mergeCell ref="A395:A397"/>
    <mergeCell ref="R392:R394"/>
    <mergeCell ref="S392:S394"/>
    <mergeCell ref="W392:W394"/>
    <mergeCell ref="X392:X394"/>
    <mergeCell ref="AA392:AA394"/>
    <mergeCell ref="AB392:AB394"/>
    <mergeCell ref="E392:E394"/>
    <mergeCell ref="F392:F394"/>
    <mergeCell ref="H392:H394"/>
    <mergeCell ref="I392:I394"/>
    <mergeCell ref="M392:M394"/>
    <mergeCell ref="N392:N394"/>
    <mergeCell ref="B392:B394"/>
    <mergeCell ref="AF395:AF397"/>
    <mergeCell ref="AF386:AF388"/>
    <mergeCell ref="A389:A391"/>
    <mergeCell ref="R386:R388"/>
    <mergeCell ref="S386:S388"/>
    <mergeCell ref="W386:W388"/>
    <mergeCell ref="X386:X388"/>
    <mergeCell ref="AA386:AA388"/>
    <mergeCell ref="AB386:AB388"/>
    <mergeCell ref="E386:E388"/>
    <mergeCell ref="F386:F388"/>
    <mergeCell ref="H386:H388"/>
    <mergeCell ref="I386:I388"/>
    <mergeCell ref="M386:M388"/>
    <mergeCell ref="N386:N388"/>
    <mergeCell ref="B386:B388"/>
    <mergeCell ref="AF389:AF391"/>
    <mergeCell ref="A392:A394"/>
    <mergeCell ref="X389:X391"/>
    <mergeCell ref="AA389:AA391"/>
    <mergeCell ref="AB389:AB391"/>
    <mergeCell ref="AC389:AC391"/>
    <mergeCell ref="AD389:AD391"/>
    <mergeCell ref="AE389:AE391"/>
    <mergeCell ref="I389:I391"/>
    <mergeCell ref="M389:M391"/>
    <mergeCell ref="N389:N391"/>
    <mergeCell ref="R389:R391"/>
    <mergeCell ref="S389:S391"/>
    <mergeCell ref="W389:W391"/>
    <mergeCell ref="B389:B391"/>
    <mergeCell ref="E389:E391"/>
    <mergeCell ref="F389:F391"/>
    <mergeCell ref="A386:A388"/>
    <mergeCell ref="X383:X385"/>
    <mergeCell ref="AA383:AA385"/>
    <mergeCell ref="AB383:AB385"/>
    <mergeCell ref="AC383:AC385"/>
    <mergeCell ref="AD383:AD385"/>
    <mergeCell ref="AE383:AE385"/>
    <mergeCell ref="I383:I385"/>
    <mergeCell ref="M383:M385"/>
    <mergeCell ref="N383:N385"/>
    <mergeCell ref="R383:R385"/>
    <mergeCell ref="S383:S385"/>
    <mergeCell ref="W383:W385"/>
    <mergeCell ref="B383:B385"/>
    <mergeCell ref="E383:E385"/>
    <mergeCell ref="F383:F385"/>
    <mergeCell ref="H383:H385"/>
    <mergeCell ref="AC386:AC388"/>
    <mergeCell ref="AD386:AD388"/>
    <mergeCell ref="AE386:AE388"/>
    <mergeCell ref="H377:H379"/>
    <mergeCell ref="AC380:AC382"/>
    <mergeCell ref="AD380:AD382"/>
    <mergeCell ref="AE380:AE382"/>
    <mergeCell ref="AF380:AF382"/>
    <mergeCell ref="A383:A385"/>
    <mergeCell ref="R380:R382"/>
    <mergeCell ref="S380:S382"/>
    <mergeCell ref="W380:W382"/>
    <mergeCell ref="X380:X382"/>
    <mergeCell ref="AA380:AA382"/>
    <mergeCell ref="AB380:AB382"/>
    <mergeCell ref="E380:E382"/>
    <mergeCell ref="F380:F382"/>
    <mergeCell ref="H380:H382"/>
    <mergeCell ref="I380:I382"/>
    <mergeCell ref="M380:M382"/>
    <mergeCell ref="N380:N382"/>
    <mergeCell ref="B380:B382"/>
    <mergeCell ref="AF383:AF385"/>
    <mergeCell ref="AF374:AF376"/>
    <mergeCell ref="A377:A379"/>
    <mergeCell ref="R374:R376"/>
    <mergeCell ref="S374:S376"/>
    <mergeCell ref="W374:W376"/>
    <mergeCell ref="X374:X376"/>
    <mergeCell ref="AA374:AA376"/>
    <mergeCell ref="AB374:AB376"/>
    <mergeCell ref="E374:E376"/>
    <mergeCell ref="F374:F376"/>
    <mergeCell ref="H374:H376"/>
    <mergeCell ref="I374:I376"/>
    <mergeCell ref="M374:M376"/>
    <mergeCell ref="N374:N376"/>
    <mergeCell ref="B374:B376"/>
    <mergeCell ref="AF377:AF379"/>
    <mergeCell ref="A380:A382"/>
    <mergeCell ref="X377:X379"/>
    <mergeCell ref="AA377:AA379"/>
    <mergeCell ref="AB377:AB379"/>
    <mergeCell ref="AC377:AC379"/>
    <mergeCell ref="AD377:AD379"/>
    <mergeCell ref="AE377:AE379"/>
    <mergeCell ref="I377:I379"/>
    <mergeCell ref="M377:M379"/>
    <mergeCell ref="N377:N379"/>
    <mergeCell ref="R377:R379"/>
    <mergeCell ref="S377:S379"/>
    <mergeCell ref="W377:W379"/>
    <mergeCell ref="B377:B379"/>
    <mergeCell ref="E377:E379"/>
    <mergeCell ref="F377:F379"/>
    <mergeCell ref="A374:A376"/>
    <mergeCell ref="X371:X373"/>
    <mergeCell ref="AA371:AA373"/>
    <mergeCell ref="AB371:AB373"/>
    <mergeCell ref="AC371:AC373"/>
    <mergeCell ref="AD371:AD373"/>
    <mergeCell ref="AE371:AE373"/>
    <mergeCell ref="I371:I373"/>
    <mergeCell ref="M371:M373"/>
    <mergeCell ref="N371:N373"/>
    <mergeCell ref="R371:R373"/>
    <mergeCell ref="S371:S373"/>
    <mergeCell ref="W371:W373"/>
    <mergeCell ref="B371:B373"/>
    <mergeCell ref="E371:E373"/>
    <mergeCell ref="F371:F373"/>
    <mergeCell ref="H371:H373"/>
    <mergeCell ref="AC374:AC376"/>
    <mergeCell ref="AD374:AD376"/>
    <mergeCell ref="AE374:AE376"/>
    <mergeCell ref="H365:H367"/>
    <mergeCell ref="AC368:AC370"/>
    <mergeCell ref="AD368:AD370"/>
    <mergeCell ref="AE368:AE370"/>
    <mergeCell ref="AF368:AF370"/>
    <mergeCell ref="A371:A373"/>
    <mergeCell ref="R368:R370"/>
    <mergeCell ref="S368:S370"/>
    <mergeCell ref="W368:W370"/>
    <mergeCell ref="X368:X370"/>
    <mergeCell ref="AA368:AA370"/>
    <mergeCell ref="AB368:AB370"/>
    <mergeCell ref="E368:E370"/>
    <mergeCell ref="F368:F370"/>
    <mergeCell ref="H368:H370"/>
    <mergeCell ref="I368:I370"/>
    <mergeCell ref="M368:M370"/>
    <mergeCell ref="N368:N370"/>
    <mergeCell ref="B368:B370"/>
    <mergeCell ref="AF371:AF373"/>
    <mergeCell ref="AF362:AF364"/>
    <mergeCell ref="A365:A367"/>
    <mergeCell ref="R362:R364"/>
    <mergeCell ref="S362:S364"/>
    <mergeCell ref="W362:W364"/>
    <mergeCell ref="X362:X364"/>
    <mergeCell ref="AA362:AA364"/>
    <mergeCell ref="AB362:AB364"/>
    <mergeCell ref="E362:E364"/>
    <mergeCell ref="F362:F364"/>
    <mergeCell ref="H362:H364"/>
    <mergeCell ref="I362:I364"/>
    <mergeCell ref="M362:M364"/>
    <mergeCell ref="N362:N364"/>
    <mergeCell ref="B362:B364"/>
    <mergeCell ref="AF365:AF367"/>
    <mergeCell ref="A368:A370"/>
    <mergeCell ref="X365:X367"/>
    <mergeCell ref="AA365:AA367"/>
    <mergeCell ref="AB365:AB367"/>
    <mergeCell ref="AC365:AC367"/>
    <mergeCell ref="AD365:AD367"/>
    <mergeCell ref="AE365:AE367"/>
    <mergeCell ref="I365:I367"/>
    <mergeCell ref="M365:M367"/>
    <mergeCell ref="N365:N367"/>
    <mergeCell ref="R365:R367"/>
    <mergeCell ref="S365:S367"/>
    <mergeCell ref="W365:W367"/>
    <mergeCell ref="B365:B367"/>
    <mergeCell ref="E365:E367"/>
    <mergeCell ref="F365:F367"/>
    <mergeCell ref="A362:A364"/>
    <mergeCell ref="X359:X361"/>
    <mergeCell ref="AA359:AA361"/>
    <mergeCell ref="AB359:AB361"/>
    <mergeCell ref="AC359:AC361"/>
    <mergeCell ref="AD359:AD361"/>
    <mergeCell ref="AE359:AE361"/>
    <mergeCell ref="I359:I361"/>
    <mergeCell ref="M359:M361"/>
    <mergeCell ref="N359:N361"/>
    <mergeCell ref="R359:R361"/>
    <mergeCell ref="S359:S361"/>
    <mergeCell ref="W359:W361"/>
    <mergeCell ref="B359:B361"/>
    <mergeCell ref="E359:E361"/>
    <mergeCell ref="F359:F361"/>
    <mergeCell ref="H359:H361"/>
    <mergeCell ref="AC362:AC364"/>
    <mergeCell ref="AD362:AD364"/>
    <mergeCell ref="AE362:AE364"/>
    <mergeCell ref="H353:H355"/>
    <mergeCell ref="AC356:AC358"/>
    <mergeCell ref="AD356:AD358"/>
    <mergeCell ref="AE356:AE358"/>
    <mergeCell ref="AF356:AF358"/>
    <mergeCell ref="A359:A361"/>
    <mergeCell ref="R356:R358"/>
    <mergeCell ref="S356:S358"/>
    <mergeCell ref="W356:W358"/>
    <mergeCell ref="X356:X358"/>
    <mergeCell ref="AA356:AA358"/>
    <mergeCell ref="AB356:AB358"/>
    <mergeCell ref="E356:E358"/>
    <mergeCell ref="F356:F358"/>
    <mergeCell ref="H356:H358"/>
    <mergeCell ref="I356:I358"/>
    <mergeCell ref="M356:M358"/>
    <mergeCell ref="N356:N358"/>
    <mergeCell ref="B356:B358"/>
    <mergeCell ref="AF359:AF361"/>
    <mergeCell ref="AF350:AF352"/>
    <mergeCell ref="A353:A355"/>
    <mergeCell ref="R350:R352"/>
    <mergeCell ref="S350:S352"/>
    <mergeCell ref="W350:W352"/>
    <mergeCell ref="X350:X352"/>
    <mergeCell ref="AA350:AA352"/>
    <mergeCell ref="AB350:AB352"/>
    <mergeCell ref="E350:E352"/>
    <mergeCell ref="F350:F352"/>
    <mergeCell ref="H350:H352"/>
    <mergeCell ref="I350:I352"/>
    <mergeCell ref="M350:M352"/>
    <mergeCell ref="N350:N352"/>
    <mergeCell ref="B350:B352"/>
    <mergeCell ref="AF353:AF355"/>
    <mergeCell ref="A356:A358"/>
    <mergeCell ref="X353:X355"/>
    <mergeCell ref="AA353:AA355"/>
    <mergeCell ref="AB353:AB355"/>
    <mergeCell ref="AC353:AC355"/>
    <mergeCell ref="AD353:AD355"/>
    <mergeCell ref="AE353:AE355"/>
    <mergeCell ref="I353:I355"/>
    <mergeCell ref="M353:M355"/>
    <mergeCell ref="N353:N355"/>
    <mergeCell ref="R353:R355"/>
    <mergeCell ref="S353:S355"/>
    <mergeCell ref="W353:W355"/>
    <mergeCell ref="B353:B355"/>
    <mergeCell ref="E353:E355"/>
    <mergeCell ref="F353:F355"/>
    <mergeCell ref="A350:A352"/>
    <mergeCell ref="X347:X349"/>
    <mergeCell ref="AA347:AA349"/>
    <mergeCell ref="AB347:AB349"/>
    <mergeCell ref="AC347:AC349"/>
    <mergeCell ref="AD347:AD349"/>
    <mergeCell ref="AE347:AE349"/>
    <mergeCell ref="I347:I349"/>
    <mergeCell ref="M347:M349"/>
    <mergeCell ref="N347:N349"/>
    <mergeCell ref="R347:R349"/>
    <mergeCell ref="S347:S349"/>
    <mergeCell ref="W347:W349"/>
    <mergeCell ref="B347:B349"/>
    <mergeCell ref="E347:E349"/>
    <mergeCell ref="F347:F349"/>
    <mergeCell ref="H347:H349"/>
    <mergeCell ref="AC350:AC352"/>
    <mergeCell ref="AD350:AD352"/>
    <mergeCell ref="AE350:AE352"/>
    <mergeCell ref="H341:H343"/>
    <mergeCell ref="AC344:AC346"/>
    <mergeCell ref="AD344:AD346"/>
    <mergeCell ref="AE344:AE346"/>
    <mergeCell ref="AF344:AF346"/>
    <mergeCell ref="A347:A349"/>
    <mergeCell ref="R344:R346"/>
    <mergeCell ref="S344:S346"/>
    <mergeCell ref="W344:W346"/>
    <mergeCell ref="X344:X346"/>
    <mergeCell ref="AA344:AA346"/>
    <mergeCell ref="AB344:AB346"/>
    <mergeCell ref="E344:E346"/>
    <mergeCell ref="F344:F346"/>
    <mergeCell ref="H344:H346"/>
    <mergeCell ref="I344:I346"/>
    <mergeCell ref="M344:M346"/>
    <mergeCell ref="N344:N346"/>
    <mergeCell ref="B344:B346"/>
    <mergeCell ref="AF347:AF349"/>
    <mergeCell ref="AF338:AF340"/>
    <mergeCell ref="A341:A343"/>
    <mergeCell ref="R338:R340"/>
    <mergeCell ref="S338:S340"/>
    <mergeCell ref="W338:W340"/>
    <mergeCell ref="X338:X340"/>
    <mergeCell ref="AA338:AA340"/>
    <mergeCell ref="AB338:AB340"/>
    <mergeCell ref="E338:E340"/>
    <mergeCell ref="F338:F340"/>
    <mergeCell ref="H338:H340"/>
    <mergeCell ref="I338:I340"/>
    <mergeCell ref="M338:M340"/>
    <mergeCell ref="N338:N340"/>
    <mergeCell ref="B338:B340"/>
    <mergeCell ref="AF341:AF343"/>
    <mergeCell ref="A344:A346"/>
    <mergeCell ref="X341:X343"/>
    <mergeCell ref="AA341:AA343"/>
    <mergeCell ref="AB341:AB343"/>
    <mergeCell ref="AC341:AC343"/>
    <mergeCell ref="AD341:AD343"/>
    <mergeCell ref="AE341:AE343"/>
    <mergeCell ref="I341:I343"/>
    <mergeCell ref="M341:M343"/>
    <mergeCell ref="N341:N343"/>
    <mergeCell ref="R341:R343"/>
    <mergeCell ref="S341:S343"/>
    <mergeCell ref="W341:W343"/>
    <mergeCell ref="B341:B343"/>
    <mergeCell ref="E341:E343"/>
    <mergeCell ref="F341:F343"/>
    <mergeCell ref="A338:A340"/>
    <mergeCell ref="X335:X337"/>
    <mergeCell ref="AA335:AA337"/>
    <mergeCell ref="AB335:AB337"/>
    <mergeCell ref="AC335:AC337"/>
    <mergeCell ref="AD335:AD337"/>
    <mergeCell ref="AE335:AE337"/>
    <mergeCell ref="I335:I337"/>
    <mergeCell ref="M335:M337"/>
    <mergeCell ref="N335:N337"/>
    <mergeCell ref="R335:R337"/>
    <mergeCell ref="S335:S337"/>
    <mergeCell ref="W335:W337"/>
    <mergeCell ref="B335:B337"/>
    <mergeCell ref="E335:E337"/>
    <mergeCell ref="F335:F337"/>
    <mergeCell ref="H335:H337"/>
    <mergeCell ref="AC338:AC340"/>
    <mergeCell ref="AD338:AD340"/>
    <mergeCell ref="AE338:AE340"/>
    <mergeCell ref="H329:H331"/>
    <mergeCell ref="AC332:AC334"/>
    <mergeCell ref="AD332:AD334"/>
    <mergeCell ref="AE332:AE334"/>
    <mergeCell ref="AF332:AF334"/>
    <mergeCell ref="A335:A337"/>
    <mergeCell ref="R332:R334"/>
    <mergeCell ref="S332:S334"/>
    <mergeCell ref="W332:W334"/>
    <mergeCell ref="X332:X334"/>
    <mergeCell ref="AA332:AA334"/>
    <mergeCell ref="AB332:AB334"/>
    <mergeCell ref="E332:E334"/>
    <mergeCell ref="F332:F334"/>
    <mergeCell ref="H332:H334"/>
    <mergeCell ref="I332:I334"/>
    <mergeCell ref="M332:M334"/>
    <mergeCell ref="N332:N334"/>
    <mergeCell ref="B332:B334"/>
    <mergeCell ref="AF335:AF337"/>
    <mergeCell ref="AF326:AF328"/>
    <mergeCell ref="A329:A331"/>
    <mergeCell ref="R326:R328"/>
    <mergeCell ref="S326:S328"/>
    <mergeCell ref="W326:W328"/>
    <mergeCell ref="X326:X328"/>
    <mergeCell ref="AA326:AA328"/>
    <mergeCell ref="AB326:AB328"/>
    <mergeCell ref="E326:E328"/>
    <mergeCell ref="F326:F328"/>
    <mergeCell ref="H326:H328"/>
    <mergeCell ref="I326:I328"/>
    <mergeCell ref="M326:M328"/>
    <mergeCell ref="N326:N328"/>
    <mergeCell ref="B326:B328"/>
    <mergeCell ref="AF329:AF331"/>
    <mergeCell ref="A332:A334"/>
    <mergeCell ref="X329:X331"/>
    <mergeCell ref="AA329:AA331"/>
    <mergeCell ref="AB329:AB331"/>
    <mergeCell ref="AC329:AC331"/>
    <mergeCell ref="AD329:AD331"/>
    <mergeCell ref="AE329:AE331"/>
    <mergeCell ref="I329:I331"/>
    <mergeCell ref="M329:M331"/>
    <mergeCell ref="N329:N331"/>
    <mergeCell ref="R329:R331"/>
    <mergeCell ref="S329:S331"/>
    <mergeCell ref="W329:W331"/>
    <mergeCell ref="B329:B331"/>
    <mergeCell ref="E329:E331"/>
    <mergeCell ref="F329:F331"/>
    <mergeCell ref="A326:A328"/>
    <mergeCell ref="X323:X325"/>
    <mergeCell ref="AA323:AA325"/>
    <mergeCell ref="AB323:AB325"/>
    <mergeCell ref="AC323:AC325"/>
    <mergeCell ref="AD323:AD325"/>
    <mergeCell ref="AE323:AE325"/>
    <mergeCell ref="I323:I325"/>
    <mergeCell ref="M323:M325"/>
    <mergeCell ref="N323:N325"/>
    <mergeCell ref="R323:R325"/>
    <mergeCell ref="S323:S325"/>
    <mergeCell ref="W323:W325"/>
    <mergeCell ref="B323:B325"/>
    <mergeCell ref="E323:E325"/>
    <mergeCell ref="F323:F325"/>
    <mergeCell ref="H323:H325"/>
    <mergeCell ref="AC326:AC328"/>
    <mergeCell ref="AD326:AD328"/>
    <mergeCell ref="AE326:AE328"/>
    <mergeCell ref="H317:H319"/>
    <mergeCell ref="AC320:AC322"/>
    <mergeCell ref="AD320:AD322"/>
    <mergeCell ref="AE320:AE322"/>
    <mergeCell ref="AF320:AF322"/>
    <mergeCell ref="A323:A325"/>
    <mergeCell ref="R320:R322"/>
    <mergeCell ref="S320:S322"/>
    <mergeCell ref="W320:W322"/>
    <mergeCell ref="X320:X322"/>
    <mergeCell ref="AA320:AA322"/>
    <mergeCell ref="AB320:AB322"/>
    <mergeCell ref="E320:E322"/>
    <mergeCell ref="F320:F322"/>
    <mergeCell ref="H320:H322"/>
    <mergeCell ref="I320:I322"/>
    <mergeCell ref="M320:M322"/>
    <mergeCell ref="N320:N322"/>
    <mergeCell ref="B320:B322"/>
    <mergeCell ref="AF323:AF325"/>
    <mergeCell ref="AF314:AF316"/>
    <mergeCell ref="A317:A319"/>
    <mergeCell ref="R314:R316"/>
    <mergeCell ref="S314:S316"/>
    <mergeCell ref="W314:W316"/>
    <mergeCell ref="X314:X316"/>
    <mergeCell ref="AA314:AA316"/>
    <mergeCell ref="AB314:AB316"/>
    <mergeCell ref="E314:E316"/>
    <mergeCell ref="F314:F316"/>
    <mergeCell ref="H314:H316"/>
    <mergeCell ref="I314:I316"/>
    <mergeCell ref="M314:M316"/>
    <mergeCell ref="N314:N316"/>
    <mergeCell ref="B314:B316"/>
    <mergeCell ref="AF317:AF319"/>
    <mergeCell ref="A320:A322"/>
    <mergeCell ref="X317:X319"/>
    <mergeCell ref="AA317:AA319"/>
    <mergeCell ref="AB317:AB319"/>
    <mergeCell ref="AC317:AC319"/>
    <mergeCell ref="AD317:AD319"/>
    <mergeCell ref="AE317:AE319"/>
    <mergeCell ref="I317:I319"/>
    <mergeCell ref="M317:M319"/>
    <mergeCell ref="N317:N319"/>
    <mergeCell ref="R317:R319"/>
    <mergeCell ref="S317:S319"/>
    <mergeCell ref="W317:W319"/>
    <mergeCell ref="B317:B319"/>
    <mergeCell ref="E317:E319"/>
    <mergeCell ref="F317:F319"/>
    <mergeCell ref="A314:A316"/>
    <mergeCell ref="X311:X313"/>
    <mergeCell ref="AA311:AA313"/>
    <mergeCell ref="AB311:AB313"/>
    <mergeCell ref="AC311:AC313"/>
    <mergeCell ref="AD311:AD313"/>
    <mergeCell ref="AE311:AE313"/>
    <mergeCell ref="I311:I313"/>
    <mergeCell ref="M311:M313"/>
    <mergeCell ref="N311:N313"/>
    <mergeCell ref="R311:R313"/>
    <mergeCell ref="S311:S313"/>
    <mergeCell ref="W311:W313"/>
    <mergeCell ref="B311:B313"/>
    <mergeCell ref="E311:E313"/>
    <mergeCell ref="F311:F313"/>
    <mergeCell ref="H311:H313"/>
    <mergeCell ref="AC314:AC316"/>
    <mergeCell ref="AD314:AD316"/>
    <mergeCell ref="AE314:AE316"/>
    <mergeCell ref="H305:H307"/>
    <mergeCell ref="AC308:AC310"/>
    <mergeCell ref="AD308:AD310"/>
    <mergeCell ref="AE308:AE310"/>
    <mergeCell ref="AF308:AF310"/>
    <mergeCell ref="A311:A313"/>
    <mergeCell ref="R308:R310"/>
    <mergeCell ref="S308:S310"/>
    <mergeCell ref="W308:W310"/>
    <mergeCell ref="X308:X310"/>
    <mergeCell ref="AA308:AA310"/>
    <mergeCell ref="AB308:AB310"/>
    <mergeCell ref="E308:E310"/>
    <mergeCell ref="F308:F310"/>
    <mergeCell ref="H308:H310"/>
    <mergeCell ref="I308:I310"/>
    <mergeCell ref="M308:M310"/>
    <mergeCell ref="N308:N310"/>
    <mergeCell ref="B308:B310"/>
    <mergeCell ref="AF311:AF313"/>
    <mergeCell ref="AF302:AF304"/>
    <mergeCell ref="A305:A307"/>
    <mergeCell ref="R302:R304"/>
    <mergeCell ref="S302:S304"/>
    <mergeCell ref="W302:W304"/>
    <mergeCell ref="X302:X304"/>
    <mergeCell ref="AA302:AA304"/>
    <mergeCell ref="AB302:AB304"/>
    <mergeCell ref="E302:E304"/>
    <mergeCell ref="F302:F304"/>
    <mergeCell ref="H302:H304"/>
    <mergeCell ref="I302:I304"/>
    <mergeCell ref="M302:M304"/>
    <mergeCell ref="N302:N304"/>
    <mergeCell ref="B302:B304"/>
    <mergeCell ref="AF305:AF307"/>
    <mergeCell ref="A308:A310"/>
    <mergeCell ref="X305:X307"/>
    <mergeCell ref="AA305:AA307"/>
    <mergeCell ref="AB305:AB307"/>
    <mergeCell ref="AC305:AC307"/>
    <mergeCell ref="AD305:AD307"/>
    <mergeCell ref="AE305:AE307"/>
    <mergeCell ref="I305:I307"/>
    <mergeCell ref="M305:M307"/>
    <mergeCell ref="N305:N307"/>
    <mergeCell ref="R305:R307"/>
    <mergeCell ref="S305:S307"/>
    <mergeCell ref="W305:W307"/>
    <mergeCell ref="B305:B307"/>
    <mergeCell ref="E305:E307"/>
    <mergeCell ref="F305:F307"/>
    <mergeCell ref="A302:A304"/>
    <mergeCell ref="X299:X301"/>
    <mergeCell ref="AA299:AA301"/>
    <mergeCell ref="AB299:AB301"/>
    <mergeCell ref="AC299:AC301"/>
    <mergeCell ref="AD299:AD301"/>
    <mergeCell ref="AE299:AE301"/>
    <mergeCell ref="I299:I301"/>
    <mergeCell ref="M299:M301"/>
    <mergeCell ref="N299:N301"/>
    <mergeCell ref="R299:R301"/>
    <mergeCell ref="S299:S301"/>
    <mergeCell ref="W299:W301"/>
    <mergeCell ref="B299:B301"/>
    <mergeCell ref="E299:E301"/>
    <mergeCell ref="F299:F301"/>
    <mergeCell ref="H299:H301"/>
    <mergeCell ref="AC302:AC304"/>
    <mergeCell ref="AD302:AD304"/>
    <mergeCell ref="AE302:AE304"/>
    <mergeCell ref="H293:H295"/>
    <mergeCell ref="AC296:AC298"/>
    <mergeCell ref="AD296:AD298"/>
    <mergeCell ref="AE296:AE298"/>
    <mergeCell ref="AF296:AF298"/>
    <mergeCell ref="A299:A301"/>
    <mergeCell ref="R296:R298"/>
    <mergeCell ref="S296:S298"/>
    <mergeCell ref="W296:W298"/>
    <mergeCell ref="X296:X298"/>
    <mergeCell ref="AA296:AA298"/>
    <mergeCell ref="AB296:AB298"/>
    <mergeCell ref="E296:E298"/>
    <mergeCell ref="F296:F298"/>
    <mergeCell ref="H296:H298"/>
    <mergeCell ref="I296:I298"/>
    <mergeCell ref="M296:M298"/>
    <mergeCell ref="N296:N298"/>
    <mergeCell ref="B296:B298"/>
    <mergeCell ref="AF299:AF301"/>
    <mergeCell ref="AF290:AF292"/>
    <mergeCell ref="A293:A295"/>
    <mergeCell ref="R290:R292"/>
    <mergeCell ref="S290:S292"/>
    <mergeCell ref="W290:W292"/>
    <mergeCell ref="X290:X292"/>
    <mergeCell ref="AA290:AA292"/>
    <mergeCell ref="AB290:AB292"/>
    <mergeCell ref="E290:E292"/>
    <mergeCell ref="F290:F292"/>
    <mergeCell ref="H290:H292"/>
    <mergeCell ref="I290:I292"/>
    <mergeCell ref="M290:M292"/>
    <mergeCell ref="N290:N292"/>
    <mergeCell ref="B290:B292"/>
    <mergeCell ref="AF293:AF295"/>
    <mergeCell ref="A296:A298"/>
    <mergeCell ref="X293:X295"/>
    <mergeCell ref="AA293:AA295"/>
    <mergeCell ref="AB293:AB295"/>
    <mergeCell ref="AC293:AC295"/>
    <mergeCell ref="AD293:AD295"/>
    <mergeCell ref="AE293:AE295"/>
    <mergeCell ref="I293:I295"/>
    <mergeCell ref="M293:M295"/>
    <mergeCell ref="N293:N295"/>
    <mergeCell ref="R293:R295"/>
    <mergeCell ref="S293:S295"/>
    <mergeCell ref="W293:W295"/>
    <mergeCell ref="B293:B295"/>
    <mergeCell ref="E293:E295"/>
    <mergeCell ref="F293:F295"/>
    <mergeCell ref="A290:A292"/>
    <mergeCell ref="X287:X289"/>
    <mergeCell ref="AA287:AA289"/>
    <mergeCell ref="AB287:AB289"/>
    <mergeCell ref="AC287:AC289"/>
    <mergeCell ref="AD287:AD289"/>
    <mergeCell ref="AE287:AE289"/>
    <mergeCell ref="I287:I289"/>
    <mergeCell ref="M287:M289"/>
    <mergeCell ref="N287:N289"/>
    <mergeCell ref="R287:R289"/>
    <mergeCell ref="S287:S289"/>
    <mergeCell ref="W287:W289"/>
    <mergeCell ref="B287:B289"/>
    <mergeCell ref="E287:E289"/>
    <mergeCell ref="F287:F289"/>
    <mergeCell ref="H287:H289"/>
    <mergeCell ref="AC290:AC292"/>
    <mergeCell ref="AD290:AD292"/>
    <mergeCell ref="AE290:AE292"/>
    <mergeCell ref="H281:H283"/>
    <mergeCell ref="AC284:AC286"/>
    <mergeCell ref="AD284:AD286"/>
    <mergeCell ref="AE284:AE286"/>
    <mergeCell ref="AF284:AF286"/>
    <mergeCell ref="A287:A289"/>
    <mergeCell ref="R284:R286"/>
    <mergeCell ref="S284:S286"/>
    <mergeCell ref="W284:W286"/>
    <mergeCell ref="X284:X286"/>
    <mergeCell ref="AA284:AA286"/>
    <mergeCell ref="AB284:AB286"/>
    <mergeCell ref="E284:E286"/>
    <mergeCell ref="F284:F286"/>
    <mergeCell ref="H284:H286"/>
    <mergeCell ref="I284:I286"/>
    <mergeCell ref="M284:M286"/>
    <mergeCell ref="N284:N286"/>
    <mergeCell ref="B284:B286"/>
    <mergeCell ref="AF287:AF289"/>
    <mergeCell ref="AF278:AF280"/>
    <mergeCell ref="A281:A283"/>
    <mergeCell ref="R278:R280"/>
    <mergeCell ref="S278:S280"/>
    <mergeCell ref="W278:W280"/>
    <mergeCell ref="X278:X280"/>
    <mergeCell ref="AA278:AA280"/>
    <mergeCell ref="AB278:AB280"/>
    <mergeCell ref="E278:E280"/>
    <mergeCell ref="F278:F280"/>
    <mergeCell ref="H278:H280"/>
    <mergeCell ref="I278:I280"/>
    <mergeCell ref="M278:M280"/>
    <mergeCell ref="N278:N280"/>
    <mergeCell ref="B278:B280"/>
    <mergeCell ref="AF281:AF283"/>
    <mergeCell ref="A284:A286"/>
    <mergeCell ref="X281:X283"/>
    <mergeCell ref="AA281:AA283"/>
    <mergeCell ref="AB281:AB283"/>
    <mergeCell ref="AC281:AC283"/>
    <mergeCell ref="AD281:AD283"/>
    <mergeCell ref="AE281:AE283"/>
    <mergeCell ref="I281:I283"/>
    <mergeCell ref="M281:M283"/>
    <mergeCell ref="N281:N283"/>
    <mergeCell ref="R281:R283"/>
    <mergeCell ref="S281:S283"/>
    <mergeCell ref="W281:W283"/>
    <mergeCell ref="B281:B283"/>
    <mergeCell ref="E281:E283"/>
    <mergeCell ref="F281:F283"/>
    <mergeCell ref="A278:A280"/>
    <mergeCell ref="X275:X277"/>
    <mergeCell ref="AA275:AA277"/>
    <mergeCell ref="AB275:AB277"/>
    <mergeCell ref="AC275:AC277"/>
    <mergeCell ref="AD275:AD277"/>
    <mergeCell ref="AE275:AE277"/>
    <mergeCell ref="I275:I277"/>
    <mergeCell ref="M275:M277"/>
    <mergeCell ref="N275:N277"/>
    <mergeCell ref="R275:R277"/>
    <mergeCell ref="S275:S277"/>
    <mergeCell ref="W275:W277"/>
    <mergeCell ref="B275:B277"/>
    <mergeCell ref="E275:E277"/>
    <mergeCell ref="F275:F277"/>
    <mergeCell ref="H275:H277"/>
    <mergeCell ref="AC278:AC280"/>
    <mergeCell ref="AD278:AD280"/>
    <mergeCell ref="AE278:AE280"/>
    <mergeCell ref="H269:H271"/>
    <mergeCell ref="AC272:AC274"/>
    <mergeCell ref="AD272:AD274"/>
    <mergeCell ref="AE272:AE274"/>
    <mergeCell ref="AF272:AF274"/>
    <mergeCell ref="A275:A277"/>
    <mergeCell ref="R272:R274"/>
    <mergeCell ref="S272:S274"/>
    <mergeCell ref="W272:W274"/>
    <mergeCell ref="X272:X274"/>
    <mergeCell ref="AA272:AA274"/>
    <mergeCell ref="AB272:AB274"/>
    <mergeCell ref="E272:E274"/>
    <mergeCell ref="F272:F274"/>
    <mergeCell ref="H272:H274"/>
    <mergeCell ref="I272:I274"/>
    <mergeCell ref="M272:M274"/>
    <mergeCell ref="N272:N274"/>
    <mergeCell ref="B272:B274"/>
    <mergeCell ref="AF275:AF277"/>
    <mergeCell ref="AF266:AF268"/>
    <mergeCell ref="A269:A271"/>
    <mergeCell ref="R266:R268"/>
    <mergeCell ref="S266:S268"/>
    <mergeCell ref="W266:W268"/>
    <mergeCell ref="X266:X268"/>
    <mergeCell ref="AA266:AA268"/>
    <mergeCell ref="AB266:AB268"/>
    <mergeCell ref="E266:E268"/>
    <mergeCell ref="F266:F268"/>
    <mergeCell ref="H266:H268"/>
    <mergeCell ref="I266:I268"/>
    <mergeCell ref="M266:M268"/>
    <mergeCell ref="N266:N268"/>
    <mergeCell ref="B266:B268"/>
    <mergeCell ref="AF269:AF271"/>
    <mergeCell ref="A272:A274"/>
    <mergeCell ref="X269:X271"/>
    <mergeCell ref="AA269:AA271"/>
    <mergeCell ref="AB269:AB271"/>
    <mergeCell ref="AC269:AC271"/>
    <mergeCell ref="AD269:AD271"/>
    <mergeCell ref="AE269:AE271"/>
    <mergeCell ref="I269:I271"/>
    <mergeCell ref="M269:M271"/>
    <mergeCell ref="N269:N271"/>
    <mergeCell ref="R269:R271"/>
    <mergeCell ref="S269:S271"/>
    <mergeCell ref="W269:W271"/>
    <mergeCell ref="B269:B271"/>
    <mergeCell ref="E269:E271"/>
    <mergeCell ref="F269:F271"/>
    <mergeCell ref="A266:A268"/>
    <mergeCell ref="X263:X265"/>
    <mergeCell ref="AA263:AA265"/>
    <mergeCell ref="AB263:AB265"/>
    <mergeCell ref="AC263:AC265"/>
    <mergeCell ref="AD263:AD265"/>
    <mergeCell ref="AE263:AE265"/>
    <mergeCell ref="I263:I265"/>
    <mergeCell ref="M263:M265"/>
    <mergeCell ref="N263:N265"/>
    <mergeCell ref="R263:R265"/>
    <mergeCell ref="S263:S265"/>
    <mergeCell ref="W263:W265"/>
    <mergeCell ref="B263:B265"/>
    <mergeCell ref="E263:E265"/>
    <mergeCell ref="F263:F265"/>
    <mergeCell ref="H263:H265"/>
    <mergeCell ref="AC266:AC268"/>
    <mergeCell ref="AD266:AD268"/>
    <mergeCell ref="AE266:AE268"/>
    <mergeCell ref="H257:H259"/>
    <mergeCell ref="AC260:AC262"/>
    <mergeCell ref="AD260:AD262"/>
    <mergeCell ref="AE260:AE262"/>
    <mergeCell ref="AF260:AF262"/>
    <mergeCell ref="A263:A265"/>
    <mergeCell ref="R260:R262"/>
    <mergeCell ref="S260:S262"/>
    <mergeCell ref="W260:W262"/>
    <mergeCell ref="X260:X262"/>
    <mergeCell ref="AA260:AA262"/>
    <mergeCell ref="AB260:AB262"/>
    <mergeCell ref="E260:E262"/>
    <mergeCell ref="F260:F262"/>
    <mergeCell ref="H260:H262"/>
    <mergeCell ref="I260:I262"/>
    <mergeCell ref="M260:M262"/>
    <mergeCell ref="N260:N262"/>
    <mergeCell ref="B260:B262"/>
    <mergeCell ref="AF263:AF265"/>
    <mergeCell ref="AF254:AF256"/>
    <mergeCell ref="A257:A259"/>
    <mergeCell ref="R254:R256"/>
    <mergeCell ref="S254:S256"/>
    <mergeCell ref="W254:W256"/>
    <mergeCell ref="X254:X256"/>
    <mergeCell ref="AA254:AA256"/>
    <mergeCell ref="AB254:AB256"/>
    <mergeCell ref="E254:E256"/>
    <mergeCell ref="F254:F256"/>
    <mergeCell ref="H254:H256"/>
    <mergeCell ref="I254:I256"/>
    <mergeCell ref="M254:M256"/>
    <mergeCell ref="N254:N256"/>
    <mergeCell ref="B254:B256"/>
    <mergeCell ref="AF257:AF259"/>
    <mergeCell ref="A260:A262"/>
    <mergeCell ref="X257:X259"/>
    <mergeCell ref="AA257:AA259"/>
    <mergeCell ref="AB257:AB259"/>
    <mergeCell ref="AC257:AC259"/>
    <mergeCell ref="AD257:AD259"/>
    <mergeCell ref="AE257:AE259"/>
    <mergeCell ref="I257:I259"/>
    <mergeCell ref="M257:M259"/>
    <mergeCell ref="N257:N259"/>
    <mergeCell ref="R257:R259"/>
    <mergeCell ref="S257:S259"/>
    <mergeCell ref="W257:W259"/>
    <mergeCell ref="B257:B259"/>
    <mergeCell ref="E257:E259"/>
    <mergeCell ref="F257:F259"/>
    <mergeCell ref="A254:A256"/>
    <mergeCell ref="X251:X253"/>
    <mergeCell ref="AA251:AA253"/>
    <mergeCell ref="AB251:AB253"/>
    <mergeCell ref="AC251:AC253"/>
    <mergeCell ref="AD251:AD253"/>
    <mergeCell ref="AE251:AE253"/>
    <mergeCell ref="I251:I253"/>
    <mergeCell ref="M251:M253"/>
    <mergeCell ref="N251:N253"/>
    <mergeCell ref="R251:R253"/>
    <mergeCell ref="S251:S253"/>
    <mergeCell ref="W251:W253"/>
    <mergeCell ref="B251:B253"/>
    <mergeCell ref="E251:E253"/>
    <mergeCell ref="F251:F253"/>
    <mergeCell ref="H251:H253"/>
    <mergeCell ref="AC254:AC256"/>
    <mergeCell ref="AD254:AD256"/>
    <mergeCell ref="AE254:AE256"/>
    <mergeCell ref="H245:H247"/>
    <mergeCell ref="AC248:AC250"/>
    <mergeCell ref="AD248:AD250"/>
    <mergeCell ref="AE248:AE250"/>
    <mergeCell ref="AF248:AF250"/>
    <mergeCell ref="A251:A253"/>
    <mergeCell ref="R248:R250"/>
    <mergeCell ref="S248:S250"/>
    <mergeCell ref="W248:W250"/>
    <mergeCell ref="X248:X250"/>
    <mergeCell ref="AA248:AA250"/>
    <mergeCell ref="AB248:AB250"/>
    <mergeCell ref="E248:E250"/>
    <mergeCell ref="F248:F250"/>
    <mergeCell ref="H248:H250"/>
    <mergeCell ref="I248:I250"/>
    <mergeCell ref="M248:M250"/>
    <mergeCell ref="N248:N250"/>
    <mergeCell ref="B248:B250"/>
    <mergeCell ref="AF251:AF253"/>
    <mergeCell ref="AF242:AF244"/>
    <mergeCell ref="A245:A247"/>
    <mergeCell ref="R242:R244"/>
    <mergeCell ref="S242:S244"/>
    <mergeCell ref="W242:W244"/>
    <mergeCell ref="X242:X244"/>
    <mergeCell ref="AA242:AA244"/>
    <mergeCell ref="AB242:AB244"/>
    <mergeCell ref="E242:E244"/>
    <mergeCell ref="F242:F244"/>
    <mergeCell ref="H242:H244"/>
    <mergeCell ref="I242:I244"/>
    <mergeCell ref="M242:M244"/>
    <mergeCell ref="N242:N244"/>
    <mergeCell ref="B242:B244"/>
    <mergeCell ref="AF245:AF247"/>
    <mergeCell ref="A248:A250"/>
    <mergeCell ref="X245:X247"/>
    <mergeCell ref="AA245:AA247"/>
    <mergeCell ref="AB245:AB247"/>
    <mergeCell ref="AC245:AC247"/>
    <mergeCell ref="AD245:AD247"/>
    <mergeCell ref="AE245:AE247"/>
    <mergeCell ref="I245:I247"/>
    <mergeCell ref="M245:M247"/>
    <mergeCell ref="N245:N247"/>
    <mergeCell ref="R245:R247"/>
    <mergeCell ref="S245:S247"/>
    <mergeCell ref="W245:W247"/>
    <mergeCell ref="B245:B247"/>
    <mergeCell ref="E245:E247"/>
    <mergeCell ref="F245:F247"/>
    <mergeCell ref="A242:A244"/>
    <mergeCell ref="X239:X241"/>
    <mergeCell ref="AA239:AA241"/>
    <mergeCell ref="AB239:AB241"/>
    <mergeCell ref="AC239:AC241"/>
    <mergeCell ref="AD239:AD241"/>
    <mergeCell ref="AE239:AE241"/>
    <mergeCell ref="I239:I241"/>
    <mergeCell ref="M239:M241"/>
    <mergeCell ref="N239:N241"/>
    <mergeCell ref="R239:R241"/>
    <mergeCell ref="S239:S241"/>
    <mergeCell ref="W239:W241"/>
    <mergeCell ref="B239:B241"/>
    <mergeCell ref="E239:E241"/>
    <mergeCell ref="F239:F241"/>
    <mergeCell ref="H239:H241"/>
    <mergeCell ref="AC242:AC244"/>
    <mergeCell ref="AD242:AD244"/>
    <mergeCell ref="AE242:AE244"/>
    <mergeCell ref="H233:H235"/>
    <mergeCell ref="AC236:AC238"/>
    <mergeCell ref="AD236:AD238"/>
    <mergeCell ref="AE236:AE238"/>
    <mergeCell ref="AF236:AF238"/>
    <mergeCell ref="A239:A241"/>
    <mergeCell ref="R236:R238"/>
    <mergeCell ref="S236:S238"/>
    <mergeCell ref="W236:W238"/>
    <mergeCell ref="X236:X238"/>
    <mergeCell ref="AA236:AA238"/>
    <mergeCell ref="AB236:AB238"/>
    <mergeCell ref="E236:E238"/>
    <mergeCell ref="F236:F238"/>
    <mergeCell ref="H236:H238"/>
    <mergeCell ref="I236:I238"/>
    <mergeCell ref="M236:M238"/>
    <mergeCell ref="N236:N238"/>
    <mergeCell ref="B236:B238"/>
    <mergeCell ref="AF239:AF241"/>
    <mergeCell ref="AF230:AF232"/>
    <mergeCell ref="A233:A235"/>
    <mergeCell ref="R230:R232"/>
    <mergeCell ref="S230:S232"/>
    <mergeCell ref="W230:W232"/>
    <mergeCell ref="X230:X232"/>
    <mergeCell ref="AA230:AA232"/>
    <mergeCell ref="AB230:AB232"/>
    <mergeCell ref="E230:E232"/>
    <mergeCell ref="F230:F232"/>
    <mergeCell ref="H230:H232"/>
    <mergeCell ref="I230:I232"/>
    <mergeCell ref="M230:M232"/>
    <mergeCell ref="N230:N232"/>
    <mergeCell ref="B230:B232"/>
    <mergeCell ref="AF233:AF235"/>
    <mergeCell ref="A236:A238"/>
    <mergeCell ref="X233:X235"/>
    <mergeCell ref="AA233:AA235"/>
    <mergeCell ref="AB233:AB235"/>
    <mergeCell ref="AC233:AC235"/>
    <mergeCell ref="AD233:AD235"/>
    <mergeCell ref="AE233:AE235"/>
    <mergeCell ref="I233:I235"/>
    <mergeCell ref="M233:M235"/>
    <mergeCell ref="N233:N235"/>
    <mergeCell ref="R233:R235"/>
    <mergeCell ref="S233:S235"/>
    <mergeCell ref="W233:W235"/>
    <mergeCell ref="B233:B235"/>
    <mergeCell ref="E233:E235"/>
    <mergeCell ref="F233:F235"/>
    <mergeCell ref="A230:A232"/>
    <mergeCell ref="X227:X229"/>
    <mergeCell ref="AA227:AA229"/>
    <mergeCell ref="AB227:AB229"/>
    <mergeCell ref="AC227:AC229"/>
    <mergeCell ref="AD227:AD229"/>
    <mergeCell ref="AE227:AE229"/>
    <mergeCell ref="I227:I229"/>
    <mergeCell ref="M227:M229"/>
    <mergeCell ref="N227:N229"/>
    <mergeCell ref="R227:R229"/>
    <mergeCell ref="S227:S229"/>
    <mergeCell ref="W227:W229"/>
    <mergeCell ref="B227:B229"/>
    <mergeCell ref="E227:E229"/>
    <mergeCell ref="F227:F229"/>
    <mergeCell ref="H227:H229"/>
    <mergeCell ref="AC230:AC232"/>
    <mergeCell ref="AD230:AD232"/>
    <mergeCell ref="AE230:AE232"/>
    <mergeCell ref="H221:H223"/>
    <mergeCell ref="AC224:AC226"/>
    <mergeCell ref="AD224:AD226"/>
    <mergeCell ref="AE224:AE226"/>
    <mergeCell ref="AF224:AF226"/>
    <mergeCell ref="A227:A229"/>
    <mergeCell ref="R224:R226"/>
    <mergeCell ref="S224:S226"/>
    <mergeCell ref="W224:W226"/>
    <mergeCell ref="X224:X226"/>
    <mergeCell ref="AA224:AA226"/>
    <mergeCell ref="AB224:AB226"/>
    <mergeCell ref="E224:E226"/>
    <mergeCell ref="F224:F226"/>
    <mergeCell ref="H224:H226"/>
    <mergeCell ref="I224:I226"/>
    <mergeCell ref="M224:M226"/>
    <mergeCell ref="N224:N226"/>
    <mergeCell ref="B224:B226"/>
    <mergeCell ref="AF227:AF229"/>
    <mergeCell ref="AF218:AF220"/>
    <mergeCell ref="A221:A223"/>
    <mergeCell ref="R218:R220"/>
    <mergeCell ref="S218:S220"/>
    <mergeCell ref="W218:W220"/>
    <mergeCell ref="X218:X220"/>
    <mergeCell ref="AA218:AA220"/>
    <mergeCell ref="AB218:AB220"/>
    <mergeCell ref="E218:E220"/>
    <mergeCell ref="F218:F220"/>
    <mergeCell ref="H218:H220"/>
    <mergeCell ref="I218:I220"/>
    <mergeCell ref="M218:M220"/>
    <mergeCell ref="N218:N220"/>
    <mergeCell ref="B218:B220"/>
    <mergeCell ref="AF221:AF223"/>
    <mergeCell ref="A224:A226"/>
    <mergeCell ref="X221:X223"/>
    <mergeCell ref="AA221:AA223"/>
    <mergeCell ref="AB221:AB223"/>
    <mergeCell ref="AC221:AC223"/>
    <mergeCell ref="AD221:AD223"/>
    <mergeCell ref="AE221:AE223"/>
    <mergeCell ref="I221:I223"/>
    <mergeCell ref="M221:M223"/>
    <mergeCell ref="N221:N223"/>
    <mergeCell ref="R221:R223"/>
    <mergeCell ref="S221:S223"/>
    <mergeCell ref="W221:W223"/>
    <mergeCell ref="B221:B223"/>
    <mergeCell ref="E221:E223"/>
    <mergeCell ref="F221:F223"/>
    <mergeCell ref="A218:A220"/>
    <mergeCell ref="X215:X217"/>
    <mergeCell ref="AA215:AA217"/>
    <mergeCell ref="AB215:AB217"/>
    <mergeCell ref="AC215:AC217"/>
    <mergeCell ref="AD215:AD217"/>
    <mergeCell ref="AE215:AE217"/>
    <mergeCell ref="I215:I217"/>
    <mergeCell ref="M215:M217"/>
    <mergeCell ref="N215:N217"/>
    <mergeCell ref="R215:R217"/>
    <mergeCell ref="S215:S217"/>
    <mergeCell ref="W215:W217"/>
    <mergeCell ref="B215:B217"/>
    <mergeCell ref="E215:E217"/>
    <mergeCell ref="F215:F217"/>
    <mergeCell ref="H215:H217"/>
    <mergeCell ref="AC218:AC220"/>
    <mergeCell ref="AD218:AD220"/>
    <mergeCell ref="AE218:AE220"/>
    <mergeCell ref="H209:H211"/>
    <mergeCell ref="AC212:AC214"/>
    <mergeCell ref="AD212:AD214"/>
    <mergeCell ref="AE212:AE214"/>
    <mergeCell ref="AF212:AF214"/>
    <mergeCell ref="A215:A217"/>
    <mergeCell ref="R212:R214"/>
    <mergeCell ref="S212:S214"/>
    <mergeCell ref="W212:W214"/>
    <mergeCell ref="X212:X214"/>
    <mergeCell ref="AA212:AA214"/>
    <mergeCell ref="AB212:AB214"/>
    <mergeCell ref="E212:E214"/>
    <mergeCell ref="F212:F214"/>
    <mergeCell ref="H212:H214"/>
    <mergeCell ref="I212:I214"/>
    <mergeCell ref="M212:M214"/>
    <mergeCell ref="N212:N214"/>
    <mergeCell ref="B212:B214"/>
    <mergeCell ref="AF215:AF217"/>
    <mergeCell ref="AF206:AF208"/>
    <mergeCell ref="A209:A211"/>
    <mergeCell ref="R206:R208"/>
    <mergeCell ref="S206:S208"/>
    <mergeCell ref="W206:W208"/>
    <mergeCell ref="X206:X208"/>
    <mergeCell ref="AA206:AA208"/>
    <mergeCell ref="AB206:AB208"/>
    <mergeCell ref="E206:E208"/>
    <mergeCell ref="F206:F208"/>
    <mergeCell ref="H206:H208"/>
    <mergeCell ref="I206:I208"/>
    <mergeCell ref="M206:M208"/>
    <mergeCell ref="N206:N208"/>
    <mergeCell ref="B206:B208"/>
    <mergeCell ref="AF209:AF211"/>
    <mergeCell ref="A212:A214"/>
    <mergeCell ref="X209:X211"/>
    <mergeCell ref="AA209:AA211"/>
    <mergeCell ref="AB209:AB211"/>
    <mergeCell ref="AC209:AC211"/>
    <mergeCell ref="AD209:AD211"/>
    <mergeCell ref="AE209:AE211"/>
    <mergeCell ref="I209:I211"/>
    <mergeCell ref="M209:M211"/>
    <mergeCell ref="N209:N211"/>
    <mergeCell ref="R209:R211"/>
    <mergeCell ref="S209:S211"/>
    <mergeCell ref="W209:W211"/>
    <mergeCell ref="B209:B211"/>
    <mergeCell ref="E209:E211"/>
    <mergeCell ref="F209:F211"/>
    <mergeCell ref="A206:A208"/>
    <mergeCell ref="X203:X205"/>
    <mergeCell ref="AA203:AA205"/>
    <mergeCell ref="AB203:AB205"/>
    <mergeCell ref="AC203:AC205"/>
    <mergeCell ref="AD203:AD205"/>
    <mergeCell ref="AE203:AE205"/>
    <mergeCell ref="I203:I205"/>
    <mergeCell ref="M203:M205"/>
    <mergeCell ref="N203:N205"/>
    <mergeCell ref="R203:R205"/>
    <mergeCell ref="S203:S205"/>
    <mergeCell ref="W203:W205"/>
    <mergeCell ref="B203:B205"/>
    <mergeCell ref="E203:E205"/>
    <mergeCell ref="F203:F205"/>
    <mergeCell ref="H203:H205"/>
    <mergeCell ref="AC206:AC208"/>
    <mergeCell ref="AD206:AD208"/>
    <mergeCell ref="AE206:AE208"/>
    <mergeCell ref="H197:H199"/>
    <mergeCell ref="AC200:AC202"/>
    <mergeCell ref="AD200:AD202"/>
    <mergeCell ref="AE200:AE202"/>
    <mergeCell ref="AF200:AF202"/>
    <mergeCell ref="A203:A205"/>
    <mergeCell ref="R200:R202"/>
    <mergeCell ref="S200:S202"/>
    <mergeCell ref="W200:W202"/>
    <mergeCell ref="X200:X202"/>
    <mergeCell ref="AA200:AA202"/>
    <mergeCell ref="AB200:AB202"/>
    <mergeCell ref="E200:E202"/>
    <mergeCell ref="F200:F202"/>
    <mergeCell ref="H200:H202"/>
    <mergeCell ref="I200:I202"/>
    <mergeCell ref="M200:M202"/>
    <mergeCell ref="N200:N202"/>
    <mergeCell ref="B200:B202"/>
    <mergeCell ref="AF203:AF205"/>
    <mergeCell ref="AF194:AF196"/>
    <mergeCell ref="A197:A199"/>
    <mergeCell ref="R194:R196"/>
    <mergeCell ref="S194:S196"/>
    <mergeCell ref="W194:W196"/>
    <mergeCell ref="X194:X196"/>
    <mergeCell ref="AA194:AA196"/>
    <mergeCell ref="AB194:AB196"/>
    <mergeCell ref="E194:E196"/>
    <mergeCell ref="F194:F196"/>
    <mergeCell ref="H194:H196"/>
    <mergeCell ref="I194:I196"/>
    <mergeCell ref="M194:M196"/>
    <mergeCell ref="N194:N196"/>
    <mergeCell ref="B194:B196"/>
    <mergeCell ref="AF197:AF199"/>
    <mergeCell ref="A200:A202"/>
    <mergeCell ref="X197:X199"/>
    <mergeCell ref="AA197:AA199"/>
    <mergeCell ref="AB197:AB199"/>
    <mergeCell ref="AC197:AC199"/>
    <mergeCell ref="AD197:AD199"/>
    <mergeCell ref="AE197:AE199"/>
    <mergeCell ref="I197:I199"/>
    <mergeCell ref="M197:M199"/>
    <mergeCell ref="N197:N199"/>
    <mergeCell ref="R197:R199"/>
    <mergeCell ref="S197:S199"/>
    <mergeCell ref="W197:W199"/>
    <mergeCell ref="B197:B199"/>
    <mergeCell ref="E197:E199"/>
    <mergeCell ref="F197:F199"/>
    <mergeCell ref="A194:A196"/>
    <mergeCell ref="X191:X193"/>
    <mergeCell ref="AA191:AA193"/>
    <mergeCell ref="AB191:AB193"/>
    <mergeCell ref="AC191:AC193"/>
    <mergeCell ref="AD191:AD193"/>
    <mergeCell ref="AE191:AE193"/>
    <mergeCell ref="I191:I193"/>
    <mergeCell ref="M191:M193"/>
    <mergeCell ref="N191:N193"/>
    <mergeCell ref="R191:R193"/>
    <mergeCell ref="S191:S193"/>
    <mergeCell ref="W191:W193"/>
    <mergeCell ref="B191:B193"/>
    <mergeCell ref="E191:E193"/>
    <mergeCell ref="F191:F193"/>
    <mergeCell ref="H191:H193"/>
    <mergeCell ref="AC194:AC196"/>
    <mergeCell ref="AD194:AD196"/>
    <mergeCell ref="AE194:AE196"/>
    <mergeCell ref="H185:H187"/>
    <mergeCell ref="AC188:AC190"/>
    <mergeCell ref="AD188:AD190"/>
    <mergeCell ref="AE188:AE190"/>
    <mergeCell ref="AF188:AF190"/>
    <mergeCell ref="A191:A193"/>
    <mergeCell ref="R188:R190"/>
    <mergeCell ref="S188:S190"/>
    <mergeCell ref="W188:W190"/>
    <mergeCell ref="X188:X190"/>
    <mergeCell ref="AA188:AA190"/>
    <mergeCell ref="AB188:AB190"/>
    <mergeCell ref="E188:E190"/>
    <mergeCell ref="F188:F190"/>
    <mergeCell ref="H188:H190"/>
    <mergeCell ref="I188:I190"/>
    <mergeCell ref="M188:M190"/>
    <mergeCell ref="N188:N190"/>
    <mergeCell ref="B188:B190"/>
    <mergeCell ref="AF191:AF193"/>
    <mergeCell ref="AF182:AF184"/>
    <mergeCell ref="A185:A187"/>
    <mergeCell ref="R182:R184"/>
    <mergeCell ref="S182:S184"/>
    <mergeCell ref="W182:W184"/>
    <mergeCell ref="X182:X184"/>
    <mergeCell ref="AA182:AA184"/>
    <mergeCell ref="AB182:AB184"/>
    <mergeCell ref="E182:E184"/>
    <mergeCell ref="F182:F184"/>
    <mergeCell ref="H182:H184"/>
    <mergeCell ref="I182:I184"/>
    <mergeCell ref="M182:M184"/>
    <mergeCell ref="N182:N184"/>
    <mergeCell ref="B182:B184"/>
    <mergeCell ref="AF185:AF187"/>
    <mergeCell ref="A188:A190"/>
    <mergeCell ref="X185:X187"/>
    <mergeCell ref="AA185:AA187"/>
    <mergeCell ref="AB185:AB187"/>
    <mergeCell ref="AC185:AC187"/>
    <mergeCell ref="AD185:AD187"/>
    <mergeCell ref="AE185:AE187"/>
    <mergeCell ref="I185:I187"/>
    <mergeCell ref="M185:M187"/>
    <mergeCell ref="N185:N187"/>
    <mergeCell ref="R185:R187"/>
    <mergeCell ref="S185:S187"/>
    <mergeCell ref="W185:W187"/>
    <mergeCell ref="B185:B187"/>
    <mergeCell ref="E185:E187"/>
    <mergeCell ref="F185:F187"/>
    <mergeCell ref="A182:A184"/>
    <mergeCell ref="X179:X181"/>
    <mergeCell ref="AA179:AA181"/>
    <mergeCell ref="AB179:AB181"/>
    <mergeCell ref="AC179:AC181"/>
    <mergeCell ref="AD179:AD181"/>
    <mergeCell ref="AE179:AE181"/>
    <mergeCell ref="I179:I181"/>
    <mergeCell ref="M179:M181"/>
    <mergeCell ref="N179:N181"/>
    <mergeCell ref="R179:R181"/>
    <mergeCell ref="S179:S181"/>
    <mergeCell ref="W179:W181"/>
    <mergeCell ref="B179:B181"/>
    <mergeCell ref="E179:E181"/>
    <mergeCell ref="F179:F181"/>
    <mergeCell ref="H179:H181"/>
    <mergeCell ref="AC182:AC184"/>
    <mergeCell ref="AD182:AD184"/>
    <mergeCell ref="AE182:AE184"/>
    <mergeCell ref="H173:H175"/>
    <mergeCell ref="AC176:AC178"/>
    <mergeCell ref="AD176:AD178"/>
    <mergeCell ref="AE176:AE178"/>
    <mergeCell ref="AF176:AF178"/>
    <mergeCell ref="A179:A181"/>
    <mergeCell ref="R176:R178"/>
    <mergeCell ref="S176:S178"/>
    <mergeCell ref="W176:W178"/>
    <mergeCell ref="X176:X178"/>
    <mergeCell ref="AA176:AA178"/>
    <mergeCell ref="AB176:AB178"/>
    <mergeCell ref="E176:E178"/>
    <mergeCell ref="F176:F178"/>
    <mergeCell ref="H176:H178"/>
    <mergeCell ref="I176:I178"/>
    <mergeCell ref="M176:M178"/>
    <mergeCell ref="N176:N178"/>
    <mergeCell ref="B176:B178"/>
    <mergeCell ref="AF179:AF181"/>
    <mergeCell ref="AF170:AF172"/>
    <mergeCell ref="A173:A175"/>
    <mergeCell ref="R170:R172"/>
    <mergeCell ref="S170:S172"/>
    <mergeCell ref="W170:W172"/>
    <mergeCell ref="X170:X172"/>
    <mergeCell ref="AA170:AA172"/>
    <mergeCell ref="AB170:AB172"/>
    <mergeCell ref="E170:E172"/>
    <mergeCell ref="F170:F172"/>
    <mergeCell ref="H170:H172"/>
    <mergeCell ref="I170:I172"/>
    <mergeCell ref="M170:M172"/>
    <mergeCell ref="N170:N172"/>
    <mergeCell ref="B170:B172"/>
    <mergeCell ref="AF173:AF175"/>
    <mergeCell ref="A176:A178"/>
    <mergeCell ref="X173:X175"/>
    <mergeCell ref="AA173:AA175"/>
    <mergeCell ref="AB173:AB175"/>
    <mergeCell ref="AC173:AC175"/>
    <mergeCell ref="AD173:AD175"/>
    <mergeCell ref="AE173:AE175"/>
    <mergeCell ref="I173:I175"/>
    <mergeCell ref="M173:M175"/>
    <mergeCell ref="N173:N175"/>
    <mergeCell ref="R173:R175"/>
    <mergeCell ref="S173:S175"/>
    <mergeCell ref="W173:W175"/>
    <mergeCell ref="B173:B175"/>
    <mergeCell ref="E173:E175"/>
    <mergeCell ref="F173:F175"/>
    <mergeCell ref="A170:A172"/>
    <mergeCell ref="X167:X169"/>
    <mergeCell ref="AA167:AA169"/>
    <mergeCell ref="AB167:AB169"/>
    <mergeCell ref="AC167:AC169"/>
    <mergeCell ref="AD167:AD169"/>
    <mergeCell ref="AE167:AE169"/>
    <mergeCell ref="I167:I169"/>
    <mergeCell ref="M167:M169"/>
    <mergeCell ref="N167:N169"/>
    <mergeCell ref="R167:R169"/>
    <mergeCell ref="S167:S169"/>
    <mergeCell ref="W167:W169"/>
    <mergeCell ref="B167:B169"/>
    <mergeCell ref="E167:E169"/>
    <mergeCell ref="F167:F169"/>
    <mergeCell ref="H167:H169"/>
    <mergeCell ref="AC170:AC172"/>
    <mergeCell ref="AD170:AD172"/>
    <mergeCell ref="AE170:AE172"/>
    <mergeCell ref="H161:H163"/>
    <mergeCell ref="AC164:AC166"/>
    <mergeCell ref="AD164:AD166"/>
    <mergeCell ref="AE164:AE166"/>
    <mergeCell ref="AF164:AF166"/>
    <mergeCell ref="A167:A169"/>
    <mergeCell ref="R164:R166"/>
    <mergeCell ref="S164:S166"/>
    <mergeCell ref="W164:W166"/>
    <mergeCell ref="X164:X166"/>
    <mergeCell ref="AA164:AA166"/>
    <mergeCell ref="AB164:AB166"/>
    <mergeCell ref="E164:E166"/>
    <mergeCell ref="F164:F166"/>
    <mergeCell ref="H164:H166"/>
    <mergeCell ref="I164:I166"/>
    <mergeCell ref="M164:M166"/>
    <mergeCell ref="N164:N166"/>
    <mergeCell ref="B164:B166"/>
    <mergeCell ref="AF167:AF169"/>
    <mergeCell ref="AF158:AF160"/>
    <mergeCell ref="A161:A163"/>
    <mergeCell ref="R158:R160"/>
    <mergeCell ref="S158:S160"/>
    <mergeCell ref="W158:W160"/>
    <mergeCell ref="X158:X160"/>
    <mergeCell ref="AA158:AA160"/>
    <mergeCell ref="AB158:AB160"/>
    <mergeCell ref="E158:E160"/>
    <mergeCell ref="F158:F160"/>
    <mergeCell ref="H158:H160"/>
    <mergeCell ref="I158:I160"/>
    <mergeCell ref="M158:M160"/>
    <mergeCell ref="N158:N160"/>
    <mergeCell ref="B158:B160"/>
    <mergeCell ref="AF161:AF163"/>
    <mergeCell ref="A164:A166"/>
    <mergeCell ref="X161:X163"/>
    <mergeCell ref="AA161:AA163"/>
    <mergeCell ref="AB161:AB163"/>
    <mergeCell ref="AC161:AC163"/>
    <mergeCell ref="AD161:AD163"/>
    <mergeCell ref="AE161:AE163"/>
    <mergeCell ref="I161:I163"/>
    <mergeCell ref="M161:M163"/>
    <mergeCell ref="N161:N163"/>
    <mergeCell ref="R161:R163"/>
    <mergeCell ref="S161:S163"/>
    <mergeCell ref="W161:W163"/>
    <mergeCell ref="B161:B163"/>
    <mergeCell ref="E161:E163"/>
    <mergeCell ref="F161:F163"/>
    <mergeCell ref="A158:A160"/>
    <mergeCell ref="X155:X157"/>
    <mergeCell ref="AA155:AA157"/>
    <mergeCell ref="AB155:AB157"/>
    <mergeCell ref="AC155:AC157"/>
    <mergeCell ref="AD155:AD157"/>
    <mergeCell ref="AE155:AE157"/>
    <mergeCell ref="I155:I157"/>
    <mergeCell ref="M155:M157"/>
    <mergeCell ref="N155:N157"/>
    <mergeCell ref="R155:R157"/>
    <mergeCell ref="S155:S157"/>
    <mergeCell ref="W155:W157"/>
    <mergeCell ref="B155:B157"/>
    <mergeCell ref="E155:E157"/>
    <mergeCell ref="F155:F157"/>
    <mergeCell ref="H155:H157"/>
    <mergeCell ref="AC158:AC160"/>
    <mergeCell ref="AD158:AD160"/>
    <mergeCell ref="AE158:AE160"/>
    <mergeCell ref="H149:H151"/>
    <mergeCell ref="AC152:AC154"/>
    <mergeCell ref="AD152:AD154"/>
    <mergeCell ref="AE152:AE154"/>
    <mergeCell ref="AF152:AF154"/>
    <mergeCell ref="A155:A157"/>
    <mergeCell ref="R152:R154"/>
    <mergeCell ref="S152:S154"/>
    <mergeCell ref="W152:W154"/>
    <mergeCell ref="X152:X154"/>
    <mergeCell ref="AA152:AA154"/>
    <mergeCell ref="AB152:AB154"/>
    <mergeCell ref="E152:E154"/>
    <mergeCell ref="F152:F154"/>
    <mergeCell ref="H152:H154"/>
    <mergeCell ref="I152:I154"/>
    <mergeCell ref="M152:M154"/>
    <mergeCell ref="N152:N154"/>
    <mergeCell ref="B152:B154"/>
    <mergeCell ref="AF155:AF157"/>
    <mergeCell ref="AF146:AF148"/>
    <mergeCell ref="A149:A151"/>
    <mergeCell ref="R146:R148"/>
    <mergeCell ref="S146:S148"/>
    <mergeCell ref="W146:W148"/>
    <mergeCell ref="X146:X148"/>
    <mergeCell ref="AA146:AA148"/>
    <mergeCell ref="AB146:AB148"/>
    <mergeCell ref="E146:E148"/>
    <mergeCell ref="F146:F148"/>
    <mergeCell ref="H146:H148"/>
    <mergeCell ref="I146:I148"/>
    <mergeCell ref="M146:M148"/>
    <mergeCell ref="N146:N148"/>
    <mergeCell ref="B146:B148"/>
    <mergeCell ref="AF149:AF151"/>
    <mergeCell ref="A152:A154"/>
    <mergeCell ref="X149:X151"/>
    <mergeCell ref="AA149:AA151"/>
    <mergeCell ref="AB149:AB151"/>
    <mergeCell ref="AC149:AC151"/>
    <mergeCell ref="AD149:AD151"/>
    <mergeCell ref="AE149:AE151"/>
    <mergeCell ref="I149:I151"/>
    <mergeCell ref="M149:M151"/>
    <mergeCell ref="N149:N151"/>
    <mergeCell ref="R149:R151"/>
    <mergeCell ref="S149:S151"/>
    <mergeCell ref="W149:W151"/>
    <mergeCell ref="B149:B151"/>
    <mergeCell ref="E149:E151"/>
    <mergeCell ref="F149:F151"/>
    <mergeCell ref="A146:A148"/>
    <mergeCell ref="X143:X145"/>
    <mergeCell ref="AA143:AA145"/>
    <mergeCell ref="AB143:AB145"/>
    <mergeCell ref="AC143:AC145"/>
    <mergeCell ref="AD143:AD145"/>
    <mergeCell ref="AE143:AE145"/>
    <mergeCell ref="I143:I145"/>
    <mergeCell ref="M143:M145"/>
    <mergeCell ref="N143:N145"/>
    <mergeCell ref="R143:R145"/>
    <mergeCell ref="S143:S145"/>
    <mergeCell ref="W143:W145"/>
    <mergeCell ref="B143:B145"/>
    <mergeCell ref="E143:E145"/>
    <mergeCell ref="F143:F145"/>
    <mergeCell ref="H143:H145"/>
    <mergeCell ref="AC146:AC148"/>
    <mergeCell ref="AD146:AD148"/>
    <mergeCell ref="AE146:AE148"/>
    <mergeCell ref="H137:H139"/>
    <mergeCell ref="AC140:AC142"/>
    <mergeCell ref="AD140:AD142"/>
    <mergeCell ref="AE140:AE142"/>
    <mergeCell ref="AF140:AF142"/>
    <mergeCell ref="A143:A145"/>
    <mergeCell ref="R140:R142"/>
    <mergeCell ref="S140:S142"/>
    <mergeCell ref="W140:W142"/>
    <mergeCell ref="X140:X142"/>
    <mergeCell ref="AA140:AA142"/>
    <mergeCell ref="AB140:AB142"/>
    <mergeCell ref="E140:E142"/>
    <mergeCell ref="F140:F142"/>
    <mergeCell ref="H140:H142"/>
    <mergeCell ref="I140:I142"/>
    <mergeCell ref="M140:M142"/>
    <mergeCell ref="N140:N142"/>
    <mergeCell ref="B140:B142"/>
    <mergeCell ref="AF143:AF145"/>
    <mergeCell ref="AF134:AF136"/>
    <mergeCell ref="A137:A139"/>
    <mergeCell ref="R134:R136"/>
    <mergeCell ref="S134:S136"/>
    <mergeCell ref="W134:W136"/>
    <mergeCell ref="X134:X136"/>
    <mergeCell ref="AA134:AA136"/>
    <mergeCell ref="AB134:AB136"/>
    <mergeCell ref="E134:E136"/>
    <mergeCell ref="F134:F136"/>
    <mergeCell ref="H134:H136"/>
    <mergeCell ref="I134:I136"/>
    <mergeCell ref="M134:M136"/>
    <mergeCell ref="N134:N136"/>
    <mergeCell ref="B134:B136"/>
    <mergeCell ref="AF137:AF139"/>
    <mergeCell ref="A140:A142"/>
    <mergeCell ref="X137:X139"/>
    <mergeCell ref="AA137:AA139"/>
    <mergeCell ref="AB137:AB139"/>
    <mergeCell ref="AC137:AC139"/>
    <mergeCell ref="AD137:AD139"/>
    <mergeCell ref="AE137:AE139"/>
    <mergeCell ref="I137:I139"/>
    <mergeCell ref="M137:M139"/>
    <mergeCell ref="N137:N139"/>
    <mergeCell ref="R137:R139"/>
    <mergeCell ref="S137:S139"/>
    <mergeCell ref="W137:W139"/>
    <mergeCell ref="B137:B139"/>
    <mergeCell ref="E137:E139"/>
    <mergeCell ref="F137:F139"/>
    <mergeCell ref="A134:A136"/>
    <mergeCell ref="X131:X133"/>
    <mergeCell ref="AA131:AA133"/>
    <mergeCell ref="AB131:AB133"/>
    <mergeCell ref="AC131:AC133"/>
    <mergeCell ref="AD131:AD133"/>
    <mergeCell ref="AE131:AE133"/>
    <mergeCell ref="I131:I133"/>
    <mergeCell ref="M131:M133"/>
    <mergeCell ref="N131:N133"/>
    <mergeCell ref="R131:R133"/>
    <mergeCell ref="S131:S133"/>
    <mergeCell ref="W131:W133"/>
    <mergeCell ref="B131:B133"/>
    <mergeCell ref="E131:E133"/>
    <mergeCell ref="F131:F133"/>
    <mergeCell ref="H131:H133"/>
    <mergeCell ref="AC134:AC136"/>
    <mergeCell ref="AD134:AD136"/>
    <mergeCell ref="AE134:AE136"/>
    <mergeCell ref="H125:H127"/>
    <mergeCell ref="AC128:AC130"/>
    <mergeCell ref="AD128:AD130"/>
    <mergeCell ref="AE128:AE130"/>
    <mergeCell ref="AF128:AF130"/>
    <mergeCell ref="A131:A133"/>
    <mergeCell ref="R128:R130"/>
    <mergeCell ref="S128:S130"/>
    <mergeCell ref="W128:W130"/>
    <mergeCell ref="X128:X130"/>
    <mergeCell ref="AA128:AA130"/>
    <mergeCell ref="AB128:AB130"/>
    <mergeCell ref="E128:E130"/>
    <mergeCell ref="F128:F130"/>
    <mergeCell ref="H128:H130"/>
    <mergeCell ref="I128:I130"/>
    <mergeCell ref="M128:M130"/>
    <mergeCell ref="N128:N130"/>
    <mergeCell ref="B128:B130"/>
    <mergeCell ref="AF131:AF133"/>
    <mergeCell ref="AF122:AF124"/>
    <mergeCell ref="A125:A127"/>
    <mergeCell ref="R122:R124"/>
    <mergeCell ref="S122:S124"/>
    <mergeCell ref="W122:W124"/>
    <mergeCell ref="X122:X124"/>
    <mergeCell ref="AA122:AA124"/>
    <mergeCell ref="AB122:AB124"/>
    <mergeCell ref="E122:E124"/>
    <mergeCell ref="F122:F124"/>
    <mergeCell ref="H122:H124"/>
    <mergeCell ref="I122:I124"/>
    <mergeCell ref="M122:M124"/>
    <mergeCell ref="N122:N124"/>
    <mergeCell ref="B122:B124"/>
    <mergeCell ref="AF125:AF127"/>
    <mergeCell ref="A128:A130"/>
    <mergeCell ref="X125:X127"/>
    <mergeCell ref="AA125:AA127"/>
    <mergeCell ref="AB125:AB127"/>
    <mergeCell ref="AC125:AC127"/>
    <mergeCell ref="AD125:AD127"/>
    <mergeCell ref="AE125:AE127"/>
    <mergeCell ref="I125:I127"/>
    <mergeCell ref="M125:M127"/>
    <mergeCell ref="N125:N127"/>
    <mergeCell ref="R125:R127"/>
    <mergeCell ref="S125:S127"/>
    <mergeCell ref="W125:W127"/>
    <mergeCell ref="B125:B127"/>
    <mergeCell ref="E125:E127"/>
    <mergeCell ref="F125:F127"/>
    <mergeCell ref="A122:A124"/>
    <mergeCell ref="X119:X121"/>
    <mergeCell ref="AA119:AA121"/>
    <mergeCell ref="AB119:AB121"/>
    <mergeCell ref="AC119:AC121"/>
    <mergeCell ref="AD119:AD121"/>
    <mergeCell ref="AE119:AE121"/>
    <mergeCell ref="I119:I121"/>
    <mergeCell ref="M119:M121"/>
    <mergeCell ref="N119:N121"/>
    <mergeCell ref="R119:R121"/>
    <mergeCell ref="S119:S121"/>
    <mergeCell ref="W119:W121"/>
    <mergeCell ref="B119:B121"/>
    <mergeCell ref="E119:E121"/>
    <mergeCell ref="F119:F121"/>
    <mergeCell ref="H119:H121"/>
    <mergeCell ref="AC122:AC124"/>
    <mergeCell ref="AD122:AD124"/>
    <mergeCell ref="AE122:AE124"/>
    <mergeCell ref="H113:H115"/>
    <mergeCell ref="AC116:AC118"/>
    <mergeCell ref="AD116:AD118"/>
    <mergeCell ref="AE116:AE118"/>
    <mergeCell ref="AF116:AF118"/>
    <mergeCell ref="A119:A121"/>
    <mergeCell ref="R116:R118"/>
    <mergeCell ref="S116:S118"/>
    <mergeCell ref="W116:W118"/>
    <mergeCell ref="X116:X118"/>
    <mergeCell ref="AA116:AA118"/>
    <mergeCell ref="AB116:AB118"/>
    <mergeCell ref="E116:E118"/>
    <mergeCell ref="F116:F118"/>
    <mergeCell ref="H116:H118"/>
    <mergeCell ref="I116:I118"/>
    <mergeCell ref="M116:M118"/>
    <mergeCell ref="N116:N118"/>
    <mergeCell ref="B116:B118"/>
    <mergeCell ref="AF119:AF121"/>
    <mergeCell ref="AF110:AF112"/>
    <mergeCell ref="A113:A115"/>
    <mergeCell ref="R110:R112"/>
    <mergeCell ref="S110:S112"/>
    <mergeCell ref="W110:W112"/>
    <mergeCell ref="X110:X112"/>
    <mergeCell ref="AA110:AA112"/>
    <mergeCell ref="AB110:AB112"/>
    <mergeCell ref="E110:E112"/>
    <mergeCell ref="F110:F112"/>
    <mergeCell ref="H110:H112"/>
    <mergeCell ref="I110:I112"/>
    <mergeCell ref="M110:M112"/>
    <mergeCell ref="N110:N112"/>
    <mergeCell ref="B110:B112"/>
    <mergeCell ref="AF113:AF115"/>
    <mergeCell ref="A116:A118"/>
    <mergeCell ref="X113:X115"/>
    <mergeCell ref="AA113:AA115"/>
    <mergeCell ref="AB113:AB115"/>
    <mergeCell ref="AC113:AC115"/>
    <mergeCell ref="AD113:AD115"/>
    <mergeCell ref="AE113:AE115"/>
    <mergeCell ref="I113:I115"/>
    <mergeCell ref="M113:M115"/>
    <mergeCell ref="N113:N115"/>
    <mergeCell ref="R113:R115"/>
    <mergeCell ref="S113:S115"/>
    <mergeCell ref="W113:W115"/>
    <mergeCell ref="B113:B115"/>
    <mergeCell ref="E113:E115"/>
    <mergeCell ref="F113:F115"/>
    <mergeCell ref="A110:A112"/>
    <mergeCell ref="X107:X109"/>
    <mergeCell ref="AA107:AA109"/>
    <mergeCell ref="AB107:AB109"/>
    <mergeCell ref="AC107:AC109"/>
    <mergeCell ref="AD107:AD109"/>
    <mergeCell ref="AE107:AE109"/>
    <mergeCell ref="I107:I109"/>
    <mergeCell ref="M107:M109"/>
    <mergeCell ref="N107:N109"/>
    <mergeCell ref="R107:R109"/>
    <mergeCell ref="S107:S109"/>
    <mergeCell ref="W107:W109"/>
    <mergeCell ref="B107:B109"/>
    <mergeCell ref="E107:E109"/>
    <mergeCell ref="F107:F109"/>
    <mergeCell ref="H107:H109"/>
    <mergeCell ref="AC110:AC112"/>
    <mergeCell ref="AD110:AD112"/>
    <mergeCell ref="AE110:AE112"/>
    <mergeCell ref="H101:H103"/>
    <mergeCell ref="AC104:AC106"/>
    <mergeCell ref="AD104:AD106"/>
    <mergeCell ref="AE104:AE106"/>
    <mergeCell ref="AF104:AF106"/>
    <mergeCell ref="A107:A109"/>
    <mergeCell ref="R104:R106"/>
    <mergeCell ref="S104:S106"/>
    <mergeCell ref="W104:W106"/>
    <mergeCell ref="X104:X106"/>
    <mergeCell ref="AA104:AA106"/>
    <mergeCell ref="AB104:AB106"/>
    <mergeCell ref="E104:E106"/>
    <mergeCell ref="F104:F106"/>
    <mergeCell ref="H104:H106"/>
    <mergeCell ref="I104:I106"/>
    <mergeCell ref="M104:M106"/>
    <mergeCell ref="N104:N106"/>
    <mergeCell ref="B104:B106"/>
    <mergeCell ref="AF107:AF109"/>
    <mergeCell ref="AF98:AF100"/>
    <mergeCell ref="A101:A103"/>
    <mergeCell ref="R98:R100"/>
    <mergeCell ref="S98:S100"/>
    <mergeCell ref="W98:W100"/>
    <mergeCell ref="X98:X100"/>
    <mergeCell ref="AA98:AA100"/>
    <mergeCell ref="AB98:AB100"/>
    <mergeCell ref="E98:E100"/>
    <mergeCell ref="F98:F100"/>
    <mergeCell ref="H98:H100"/>
    <mergeCell ref="I98:I100"/>
    <mergeCell ref="M98:M100"/>
    <mergeCell ref="N98:N100"/>
    <mergeCell ref="B98:B100"/>
    <mergeCell ref="AF101:AF103"/>
    <mergeCell ref="A104:A106"/>
    <mergeCell ref="X101:X103"/>
    <mergeCell ref="AA101:AA103"/>
    <mergeCell ref="AB101:AB103"/>
    <mergeCell ref="AC101:AC103"/>
    <mergeCell ref="AD101:AD103"/>
    <mergeCell ref="AE101:AE103"/>
    <mergeCell ref="I101:I103"/>
    <mergeCell ref="M101:M103"/>
    <mergeCell ref="N101:N103"/>
    <mergeCell ref="R101:R103"/>
    <mergeCell ref="S101:S103"/>
    <mergeCell ref="W101:W103"/>
    <mergeCell ref="B101:B103"/>
    <mergeCell ref="E101:E103"/>
    <mergeCell ref="F101:F103"/>
    <mergeCell ref="A98:A100"/>
    <mergeCell ref="X95:X97"/>
    <mergeCell ref="AA95:AA97"/>
    <mergeCell ref="AB95:AB97"/>
    <mergeCell ref="AC95:AC97"/>
    <mergeCell ref="AD95:AD97"/>
    <mergeCell ref="AE95:AE97"/>
    <mergeCell ref="I95:I97"/>
    <mergeCell ref="M95:M97"/>
    <mergeCell ref="N95:N97"/>
    <mergeCell ref="R95:R97"/>
    <mergeCell ref="S95:S97"/>
    <mergeCell ref="W95:W97"/>
    <mergeCell ref="B95:B97"/>
    <mergeCell ref="E95:E97"/>
    <mergeCell ref="F95:F97"/>
    <mergeCell ref="H95:H97"/>
    <mergeCell ref="AC98:AC100"/>
    <mergeCell ref="AD98:AD100"/>
    <mergeCell ref="AE98:AE100"/>
    <mergeCell ref="H89:H91"/>
    <mergeCell ref="AC92:AC94"/>
    <mergeCell ref="AD92:AD94"/>
    <mergeCell ref="AE92:AE94"/>
    <mergeCell ref="AF92:AF94"/>
    <mergeCell ref="A95:A97"/>
    <mergeCell ref="R92:R94"/>
    <mergeCell ref="S92:S94"/>
    <mergeCell ref="W92:W94"/>
    <mergeCell ref="X92:X94"/>
    <mergeCell ref="AA92:AA94"/>
    <mergeCell ref="AB92:AB94"/>
    <mergeCell ref="E92:E94"/>
    <mergeCell ref="F92:F94"/>
    <mergeCell ref="H92:H94"/>
    <mergeCell ref="I92:I94"/>
    <mergeCell ref="M92:M94"/>
    <mergeCell ref="N92:N94"/>
    <mergeCell ref="B92:B94"/>
    <mergeCell ref="AF95:AF97"/>
    <mergeCell ref="AF86:AF88"/>
    <mergeCell ref="A89:A91"/>
    <mergeCell ref="R86:R88"/>
    <mergeCell ref="S86:S88"/>
    <mergeCell ref="W86:W88"/>
    <mergeCell ref="X86:X88"/>
    <mergeCell ref="AA86:AA88"/>
    <mergeCell ref="AB86:AB88"/>
    <mergeCell ref="E86:E88"/>
    <mergeCell ref="F86:F88"/>
    <mergeCell ref="H86:H88"/>
    <mergeCell ref="I86:I88"/>
    <mergeCell ref="M86:M88"/>
    <mergeCell ref="N86:N88"/>
    <mergeCell ref="B86:B88"/>
    <mergeCell ref="AF89:AF91"/>
    <mergeCell ref="A92:A94"/>
    <mergeCell ref="X89:X91"/>
    <mergeCell ref="AA89:AA91"/>
    <mergeCell ref="AB89:AB91"/>
    <mergeCell ref="AC89:AC91"/>
    <mergeCell ref="AD89:AD91"/>
    <mergeCell ref="AE89:AE91"/>
    <mergeCell ref="I89:I91"/>
    <mergeCell ref="M89:M91"/>
    <mergeCell ref="N89:N91"/>
    <mergeCell ref="R89:R91"/>
    <mergeCell ref="S89:S91"/>
    <mergeCell ref="W89:W91"/>
    <mergeCell ref="B89:B91"/>
    <mergeCell ref="E89:E91"/>
    <mergeCell ref="F89:F91"/>
    <mergeCell ref="A86:A88"/>
    <mergeCell ref="X83:X85"/>
    <mergeCell ref="AA83:AA85"/>
    <mergeCell ref="AB83:AB85"/>
    <mergeCell ref="AC83:AC85"/>
    <mergeCell ref="AD83:AD85"/>
    <mergeCell ref="AE83:AE85"/>
    <mergeCell ref="I83:I85"/>
    <mergeCell ref="M83:M85"/>
    <mergeCell ref="N83:N85"/>
    <mergeCell ref="R83:R85"/>
    <mergeCell ref="S83:S85"/>
    <mergeCell ref="W83:W85"/>
    <mergeCell ref="B83:B85"/>
    <mergeCell ref="E83:E85"/>
    <mergeCell ref="F83:F85"/>
    <mergeCell ref="H83:H85"/>
    <mergeCell ref="AC86:AC88"/>
    <mergeCell ref="AD86:AD88"/>
    <mergeCell ref="AE86:AE88"/>
    <mergeCell ref="H77:H79"/>
    <mergeCell ref="AC80:AC82"/>
    <mergeCell ref="AD80:AD82"/>
    <mergeCell ref="AE80:AE82"/>
    <mergeCell ref="AF80:AF82"/>
    <mergeCell ref="A83:A85"/>
    <mergeCell ref="R80:R82"/>
    <mergeCell ref="S80:S82"/>
    <mergeCell ref="W80:W82"/>
    <mergeCell ref="X80:X82"/>
    <mergeCell ref="AA80:AA82"/>
    <mergeCell ref="AB80:AB82"/>
    <mergeCell ref="E80:E82"/>
    <mergeCell ref="F80:F82"/>
    <mergeCell ref="H80:H82"/>
    <mergeCell ref="I80:I82"/>
    <mergeCell ref="M80:M82"/>
    <mergeCell ref="N80:N82"/>
    <mergeCell ref="B80:B82"/>
    <mergeCell ref="AF83:AF85"/>
    <mergeCell ref="AF74:AF76"/>
    <mergeCell ref="A77:A79"/>
    <mergeCell ref="R74:R76"/>
    <mergeCell ref="S74:S76"/>
    <mergeCell ref="W74:W76"/>
    <mergeCell ref="X74:X76"/>
    <mergeCell ref="AA74:AA76"/>
    <mergeCell ref="AB74:AB76"/>
    <mergeCell ref="E74:E76"/>
    <mergeCell ref="F74:F76"/>
    <mergeCell ref="H74:H76"/>
    <mergeCell ref="I74:I76"/>
    <mergeCell ref="M74:M76"/>
    <mergeCell ref="N74:N76"/>
    <mergeCell ref="B74:B76"/>
    <mergeCell ref="AF77:AF79"/>
    <mergeCell ref="A80:A82"/>
    <mergeCell ref="X77:X79"/>
    <mergeCell ref="AA77:AA79"/>
    <mergeCell ref="AB77:AB79"/>
    <mergeCell ref="AC77:AC79"/>
    <mergeCell ref="AD77:AD79"/>
    <mergeCell ref="AE77:AE79"/>
    <mergeCell ref="I77:I79"/>
    <mergeCell ref="M77:M79"/>
    <mergeCell ref="N77:N79"/>
    <mergeCell ref="R77:R79"/>
    <mergeCell ref="S77:S79"/>
    <mergeCell ref="W77:W79"/>
    <mergeCell ref="B77:B79"/>
    <mergeCell ref="E77:E79"/>
    <mergeCell ref="F77:F79"/>
    <mergeCell ref="A74:A76"/>
    <mergeCell ref="X71:X73"/>
    <mergeCell ref="AA71:AA73"/>
    <mergeCell ref="AB71:AB73"/>
    <mergeCell ref="AC71:AC73"/>
    <mergeCell ref="AD71:AD73"/>
    <mergeCell ref="AE71:AE73"/>
    <mergeCell ref="I71:I73"/>
    <mergeCell ref="M71:M73"/>
    <mergeCell ref="N71:N73"/>
    <mergeCell ref="R71:R73"/>
    <mergeCell ref="S71:S73"/>
    <mergeCell ref="W71:W73"/>
    <mergeCell ref="B71:B73"/>
    <mergeCell ref="E71:E73"/>
    <mergeCell ref="F71:F73"/>
    <mergeCell ref="H71:H73"/>
    <mergeCell ref="AC74:AC76"/>
    <mergeCell ref="AD74:AD76"/>
    <mergeCell ref="AE74:AE76"/>
    <mergeCell ref="H65:H67"/>
    <mergeCell ref="AC68:AC70"/>
    <mergeCell ref="AD68:AD70"/>
    <mergeCell ref="AE68:AE70"/>
    <mergeCell ref="AF68:AF70"/>
    <mergeCell ref="A71:A73"/>
    <mergeCell ref="R68:R70"/>
    <mergeCell ref="S68:S70"/>
    <mergeCell ref="W68:W70"/>
    <mergeCell ref="X68:X70"/>
    <mergeCell ref="AA68:AA70"/>
    <mergeCell ref="AB68:AB70"/>
    <mergeCell ref="E68:E70"/>
    <mergeCell ref="F68:F70"/>
    <mergeCell ref="H68:H70"/>
    <mergeCell ref="I68:I70"/>
    <mergeCell ref="M68:M70"/>
    <mergeCell ref="N68:N70"/>
    <mergeCell ref="B68:B70"/>
    <mergeCell ref="AF71:AF73"/>
    <mergeCell ref="AF62:AF64"/>
    <mergeCell ref="A65:A67"/>
    <mergeCell ref="R62:R64"/>
    <mergeCell ref="S62:S64"/>
    <mergeCell ref="W62:W64"/>
    <mergeCell ref="X62:X64"/>
    <mergeCell ref="AA62:AA64"/>
    <mergeCell ref="AB62:AB64"/>
    <mergeCell ref="E62:E64"/>
    <mergeCell ref="F62:F64"/>
    <mergeCell ref="H62:H64"/>
    <mergeCell ref="I62:I64"/>
    <mergeCell ref="M62:M64"/>
    <mergeCell ref="N62:N64"/>
    <mergeCell ref="B62:B64"/>
    <mergeCell ref="AF65:AF67"/>
    <mergeCell ref="A68:A70"/>
    <mergeCell ref="X65:X67"/>
    <mergeCell ref="AA65:AA67"/>
    <mergeCell ref="AB65:AB67"/>
    <mergeCell ref="AC65:AC67"/>
    <mergeCell ref="AD65:AD67"/>
    <mergeCell ref="AE65:AE67"/>
    <mergeCell ref="I65:I67"/>
    <mergeCell ref="M65:M67"/>
    <mergeCell ref="N65:N67"/>
    <mergeCell ref="R65:R67"/>
    <mergeCell ref="S65:S67"/>
    <mergeCell ref="W65:W67"/>
    <mergeCell ref="B65:B67"/>
    <mergeCell ref="E65:E67"/>
    <mergeCell ref="F65:F67"/>
    <mergeCell ref="A62:A64"/>
    <mergeCell ref="X59:X61"/>
    <mergeCell ref="AA59:AA61"/>
    <mergeCell ref="AB59:AB61"/>
    <mergeCell ref="AC59:AC61"/>
    <mergeCell ref="AD59:AD61"/>
    <mergeCell ref="AE59:AE61"/>
    <mergeCell ref="I59:I61"/>
    <mergeCell ref="M59:M61"/>
    <mergeCell ref="N59:N61"/>
    <mergeCell ref="R59:R61"/>
    <mergeCell ref="S59:S61"/>
    <mergeCell ref="W59:W61"/>
    <mergeCell ref="B59:B61"/>
    <mergeCell ref="E59:E61"/>
    <mergeCell ref="F59:F61"/>
    <mergeCell ref="H59:H61"/>
    <mergeCell ref="AC62:AC64"/>
    <mergeCell ref="AD62:AD64"/>
    <mergeCell ref="AE62:AE64"/>
    <mergeCell ref="H53:H55"/>
    <mergeCell ref="AC56:AC58"/>
    <mergeCell ref="AD56:AD58"/>
    <mergeCell ref="AE56:AE58"/>
    <mergeCell ref="AF56:AF58"/>
    <mergeCell ref="A59:A61"/>
    <mergeCell ref="R56:R58"/>
    <mergeCell ref="S56:S58"/>
    <mergeCell ref="W56:W58"/>
    <mergeCell ref="X56:X58"/>
    <mergeCell ref="AA56:AA58"/>
    <mergeCell ref="AB56:AB58"/>
    <mergeCell ref="E56:E58"/>
    <mergeCell ref="F56:F58"/>
    <mergeCell ref="H56:H58"/>
    <mergeCell ref="I56:I58"/>
    <mergeCell ref="M56:M58"/>
    <mergeCell ref="N56:N58"/>
    <mergeCell ref="B56:B58"/>
    <mergeCell ref="AF59:AF61"/>
    <mergeCell ref="AF50:AF52"/>
    <mergeCell ref="A53:A55"/>
    <mergeCell ref="R50:R52"/>
    <mergeCell ref="S50:S52"/>
    <mergeCell ref="W50:W52"/>
    <mergeCell ref="X50:X52"/>
    <mergeCell ref="AA50:AA52"/>
    <mergeCell ref="AB50:AB52"/>
    <mergeCell ref="E50:E52"/>
    <mergeCell ref="F50:F52"/>
    <mergeCell ref="H50:H52"/>
    <mergeCell ref="I50:I52"/>
    <mergeCell ref="M50:M52"/>
    <mergeCell ref="N50:N52"/>
    <mergeCell ref="B50:B52"/>
    <mergeCell ref="AF53:AF55"/>
    <mergeCell ref="A56:A58"/>
    <mergeCell ref="X53:X55"/>
    <mergeCell ref="AA53:AA55"/>
    <mergeCell ref="AB53:AB55"/>
    <mergeCell ref="AC53:AC55"/>
    <mergeCell ref="AD53:AD55"/>
    <mergeCell ref="AE53:AE55"/>
    <mergeCell ref="I53:I55"/>
    <mergeCell ref="M53:M55"/>
    <mergeCell ref="N53:N55"/>
    <mergeCell ref="R53:R55"/>
    <mergeCell ref="S53:S55"/>
    <mergeCell ref="W53:W55"/>
    <mergeCell ref="B53:B55"/>
    <mergeCell ref="E53:E55"/>
    <mergeCell ref="F53:F55"/>
    <mergeCell ref="A50:A52"/>
    <mergeCell ref="X47:X49"/>
    <mergeCell ref="AA47:AA49"/>
    <mergeCell ref="AB47:AB49"/>
    <mergeCell ref="AC47:AC49"/>
    <mergeCell ref="AD47:AD49"/>
    <mergeCell ref="AE47:AE49"/>
    <mergeCell ref="I47:I49"/>
    <mergeCell ref="M47:M49"/>
    <mergeCell ref="N47:N49"/>
    <mergeCell ref="R47:R49"/>
    <mergeCell ref="S47:S49"/>
    <mergeCell ref="W47:W49"/>
    <mergeCell ref="B47:B49"/>
    <mergeCell ref="E47:E49"/>
    <mergeCell ref="F47:F49"/>
    <mergeCell ref="H47:H49"/>
    <mergeCell ref="AC50:AC52"/>
    <mergeCell ref="AD50:AD52"/>
    <mergeCell ref="AE50:AE52"/>
    <mergeCell ref="H41:H43"/>
    <mergeCell ref="AC44:AC46"/>
    <mergeCell ref="AD44:AD46"/>
    <mergeCell ref="AE44:AE46"/>
    <mergeCell ref="AF44:AF46"/>
    <mergeCell ref="A47:A49"/>
    <mergeCell ref="R44:R46"/>
    <mergeCell ref="S44:S46"/>
    <mergeCell ref="W44:W46"/>
    <mergeCell ref="X44:X46"/>
    <mergeCell ref="AA44:AA46"/>
    <mergeCell ref="AB44:AB46"/>
    <mergeCell ref="E44:E46"/>
    <mergeCell ref="F44:F46"/>
    <mergeCell ref="H44:H46"/>
    <mergeCell ref="I44:I46"/>
    <mergeCell ref="M44:M46"/>
    <mergeCell ref="N44:N46"/>
    <mergeCell ref="B44:B46"/>
    <mergeCell ref="AF47:AF49"/>
    <mergeCell ref="AF38:AF40"/>
    <mergeCell ref="A41:A43"/>
    <mergeCell ref="R38:R40"/>
    <mergeCell ref="S38:S40"/>
    <mergeCell ref="W38:W40"/>
    <mergeCell ref="X38:X40"/>
    <mergeCell ref="AA38:AA40"/>
    <mergeCell ref="AB38:AB40"/>
    <mergeCell ref="E38:E40"/>
    <mergeCell ref="F38:F40"/>
    <mergeCell ref="H38:H40"/>
    <mergeCell ref="I38:I40"/>
    <mergeCell ref="M38:M40"/>
    <mergeCell ref="N38:N40"/>
    <mergeCell ref="B38:B40"/>
    <mergeCell ref="AF41:AF43"/>
    <mergeCell ref="A44:A46"/>
    <mergeCell ref="X41:X43"/>
    <mergeCell ref="AA41:AA43"/>
    <mergeCell ref="AB41:AB43"/>
    <mergeCell ref="AC41:AC43"/>
    <mergeCell ref="AD41:AD43"/>
    <mergeCell ref="AE41:AE43"/>
    <mergeCell ref="I41:I43"/>
    <mergeCell ref="M41:M43"/>
    <mergeCell ref="N41:N43"/>
    <mergeCell ref="R41:R43"/>
    <mergeCell ref="S41:S43"/>
    <mergeCell ref="W41:W43"/>
    <mergeCell ref="B41:B43"/>
    <mergeCell ref="E41:E43"/>
    <mergeCell ref="F41:F43"/>
    <mergeCell ref="A38:A40"/>
    <mergeCell ref="X35:X37"/>
    <mergeCell ref="AA35:AA37"/>
    <mergeCell ref="AB35:AB37"/>
    <mergeCell ref="AC35:AC37"/>
    <mergeCell ref="AD35:AD37"/>
    <mergeCell ref="AE35:AE37"/>
    <mergeCell ref="I35:I37"/>
    <mergeCell ref="M35:M37"/>
    <mergeCell ref="N35:N37"/>
    <mergeCell ref="R35:R37"/>
    <mergeCell ref="S35:S37"/>
    <mergeCell ref="W35:W37"/>
    <mergeCell ref="B35:B37"/>
    <mergeCell ref="E35:E37"/>
    <mergeCell ref="F35:F37"/>
    <mergeCell ref="H35:H37"/>
    <mergeCell ref="AC38:AC40"/>
    <mergeCell ref="AD38:AD40"/>
    <mergeCell ref="AE38:AE40"/>
    <mergeCell ref="H29:H31"/>
    <mergeCell ref="AC32:AC34"/>
    <mergeCell ref="AD32:AD34"/>
    <mergeCell ref="AE32:AE34"/>
    <mergeCell ref="AF32:AF34"/>
    <mergeCell ref="A35:A37"/>
    <mergeCell ref="R32:R34"/>
    <mergeCell ref="S32:S34"/>
    <mergeCell ref="W32:W34"/>
    <mergeCell ref="X32:X34"/>
    <mergeCell ref="AA32:AA34"/>
    <mergeCell ref="AB32:AB34"/>
    <mergeCell ref="E32:E34"/>
    <mergeCell ref="F32:F34"/>
    <mergeCell ref="H32:H34"/>
    <mergeCell ref="I32:I34"/>
    <mergeCell ref="M32:M34"/>
    <mergeCell ref="N32:N34"/>
    <mergeCell ref="B32:B34"/>
    <mergeCell ref="AF35:AF37"/>
    <mergeCell ref="AF26:AF28"/>
    <mergeCell ref="A29:A31"/>
    <mergeCell ref="R26:R28"/>
    <mergeCell ref="S26:S28"/>
    <mergeCell ref="W26:W28"/>
    <mergeCell ref="X26:X28"/>
    <mergeCell ref="AA26:AA28"/>
    <mergeCell ref="AB26:AB28"/>
    <mergeCell ref="E26:E28"/>
    <mergeCell ref="F26:F28"/>
    <mergeCell ref="H26:H28"/>
    <mergeCell ref="I26:I28"/>
    <mergeCell ref="M26:M28"/>
    <mergeCell ref="N26:N28"/>
    <mergeCell ref="B26:B28"/>
    <mergeCell ref="AF29:AF31"/>
    <mergeCell ref="A32:A34"/>
    <mergeCell ref="X29:X31"/>
    <mergeCell ref="AA29:AA31"/>
    <mergeCell ref="AB29:AB31"/>
    <mergeCell ref="AC29:AC31"/>
    <mergeCell ref="AD29:AD31"/>
    <mergeCell ref="AE29:AE31"/>
    <mergeCell ref="I29:I31"/>
    <mergeCell ref="M29:M31"/>
    <mergeCell ref="N29:N31"/>
    <mergeCell ref="R29:R31"/>
    <mergeCell ref="S29:S31"/>
    <mergeCell ref="W29:W31"/>
    <mergeCell ref="B29:B31"/>
    <mergeCell ref="E29:E31"/>
    <mergeCell ref="F29:F31"/>
    <mergeCell ref="A26:A28"/>
    <mergeCell ref="X23:X25"/>
    <mergeCell ref="AA23:AA25"/>
    <mergeCell ref="AB23:AB25"/>
    <mergeCell ref="AC23:AC25"/>
    <mergeCell ref="AD23:AD25"/>
    <mergeCell ref="AE23:AE25"/>
    <mergeCell ref="I23:I25"/>
    <mergeCell ref="M23:M25"/>
    <mergeCell ref="N23:N25"/>
    <mergeCell ref="R23:R25"/>
    <mergeCell ref="S23:S25"/>
    <mergeCell ref="W23:W25"/>
    <mergeCell ref="B23:B25"/>
    <mergeCell ref="E23:E25"/>
    <mergeCell ref="F23:F25"/>
    <mergeCell ref="H23:H25"/>
    <mergeCell ref="AC26:AC28"/>
    <mergeCell ref="AD26:AD28"/>
    <mergeCell ref="AE26:AE28"/>
    <mergeCell ref="H17:H19"/>
    <mergeCell ref="AC20:AC22"/>
    <mergeCell ref="AD20:AD22"/>
    <mergeCell ref="AE20:AE22"/>
    <mergeCell ref="AF20:AF22"/>
    <mergeCell ref="A23:A25"/>
    <mergeCell ref="R20:R22"/>
    <mergeCell ref="S20:S22"/>
    <mergeCell ref="W20:W22"/>
    <mergeCell ref="X20:X22"/>
    <mergeCell ref="AA20:AA22"/>
    <mergeCell ref="AB20:AB22"/>
    <mergeCell ref="E20:E22"/>
    <mergeCell ref="F20:F22"/>
    <mergeCell ref="H20:H22"/>
    <mergeCell ref="I20:I22"/>
    <mergeCell ref="M20:M22"/>
    <mergeCell ref="N20:N22"/>
    <mergeCell ref="B20:B22"/>
    <mergeCell ref="AF23:AF25"/>
    <mergeCell ref="AF14:AF16"/>
    <mergeCell ref="A17:A19"/>
    <mergeCell ref="R14:R16"/>
    <mergeCell ref="S14:S16"/>
    <mergeCell ref="W14:W16"/>
    <mergeCell ref="X14:X16"/>
    <mergeCell ref="AA14:AA16"/>
    <mergeCell ref="AB14:AB16"/>
    <mergeCell ref="E14:E16"/>
    <mergeCell ref="F14:F16"/>
    <mergeCell ref="H14:H16"/>
    <mergeCell ref="I14:I16"/>
    <mergeCell ref="M14:M16"/>
    <mergeCell ref="N14:N16"/>
    <mergeCell ref="B14:B16"/>
    <mergeCell ref="AF17:AF19"/>
    <mergeCell ref="A20:A22"/>
    <mergeCell ref="X17:X19"/>
    <mergeCell ref="AA17:AA19"/>
    <mergeCell ref="AB17:AB19"/>
    <mergeCell ref="AC17:AC19"/>
    <mergeCell ref="AD17:AD19"/>
    <mergeCell ref="AE17:AE19"/>
    <mergeCell ref="I17:I19"/>
    <mergeCell ref="M17:M19"/>
    <mergeCell ref="N17:N19"/>
    <mergeCell ref="R17:R19"/>
    <mergeCell ref="S17:S19"/>
    <mergeCell ref="W17:W19"/>
    <mergeCell ref="B17:B19"/>
    <mergeCell ref="E17:E19"/>
    <mergeCell ref="F17:F19"/>
    <mergeCell ref="A14:A16"/>
    <mergeCell ref="X11:X13"/>
    <mergeCell ref="AA11:AA13"/>
    <mergeCell ref="AB11:AB13"/>
    <mergeCell ref="AC11:AC13"/>
    <mergeCell ref="AD11:AD13"/>
    <mergeCell ref="AE11:AE13"/>
    <mergeCell ref="I11:I13"/>
    <mergeCell ref="M11:M13"/>
    <mergeCell ref="N11:N13"/>
    <mergeCell ref="R11:R13"/>
    <mergeCell ref="S11:S13"/>
    <mergeCell ref="W11:W13"/>
    <mergeCell ref="B11:B13"/>
    <mergeCell ref="E11:E13"/>
    <mergeCell ref="F11:F13"/>
    <mergeCell ref="H11:H13"/>
    <mergeCell ref="AC14:AC16"/>
    <mergeCell ref="AD14:AD16"/>
    <mergeCell ref="AE14:AE16"/>
    <mergeCell ref="B3:AH3"/>
    <mergeCell ref="B4:AH4"/>
    <mergeCell ref="AG6:AJ6"/>
    <mergeCell ref="B2:AH2"/>
    <mergeCell ref="C9:G9"/>
    <mergeCell ref="H9:Z9"/>
    <mergeCell ref="AA9:AB9"/>
    <mergeCell ref="C10:E10"/>
    <mergeCell ref="A11:A13"/>
    <mergeCell ref="C8:AB8"/>
    <mergeCell ref="AC8:AD9"/>
    <mergeCell ref="AE8:AF9"/>
    <mergeCell ref="AG8:AJ9"/>
    <mergeCell ref="BK6:BN6"/>
    <mergeCell ref="BO6:BS6"/>
    <mergeCell ref="A7:AJ7"/>
    <mergeCell ref="A8:A10"/>
    <mergeCell ref="A5:AJ5"/>
    <mergeCell ref="AF11:AF13"/>
    <mergeCell ref="B8:B10"/>
    <mergeCell ref="AE6:AF6"/>
  </mergeCells>
  <conditionalFormatting sqref="AD11 AD14 AD17 AD20 AD23 AD26 AD29 AD32 AD35 AD38 AD41 AD44 AD47 AD50 AD53">
    <cfRule type="cellIs" dxfId="222" priority="100" operator="equal">
      <formula>"GRAVE"</formula>
    </cfRule>
    <cfRule type="cellIs" dxfId="221" priority="101" operator="equal">
      <formula>"MODERADO"</formula>
    </cfRule>
    <cfRule type="cellIs" dxfId="220" priority="102" operator="equal">
      <formula>"LEVE"</formula>
    </cfRule>
  </conditionalFormatting>
  <conditionalFormatting sqref="L13:L17 L19:L31 L33:L55">
    <cfRule type="expression" dxfId="219" priority="99">
      <formula>K13="Manual"</formula>
    </cfRule>
  </conditionalFormatting>
  <conditionalFormatting sqref="AH11:AH13 AH18:AH19 AH21:AH25 AH28:AH55">
    <cfRule type="expression" dxfId="218" priority="98">
      <formula>AG11="ASUMIR"</formula>
    </cfRule>
  </conditionalFormatting>
  <conditionalFormatting sqref="AI11:AI13 AI18:AI19 AI21:AI25 AI28:AI55">
    <cfRule type="expression" dxfId="217" priority="97">
      <formula>AG11="ASUMIR"</formula>
    </cfRule>
  </conditionalFormatting>
  <conditionalFormatting sqref="AJ11:AJ16 AJ18:AJ19 AJ21:AJ55">
    <cfRule type="expression" dxfId="216" priority="96">
      <formula>AG11&lt;&gt;"COMPARTIR"</formula>
    </cfRule>
  </conditionalFormatting>
  <conditionalFormatting sqref="Q22 Q24:Q25 Q28 Q33:Q568">
    <cfRule type="expression" dxfId="215" priority="95">
      <formula>$P22="No asignado"</formula>
    </cfRule>
  </conditionalFormatting>
  <conditionalFormatting sqref="H13:P13 C12:C13 H11:K12 M11:P12 R11:Z13">
    <cfRule type="expression" dxfId="214" priority="94">
      <formula>$C$11="No_existen"</formula>
    </cfRule>
  </conditionalFormatting>
  <conditionalFormatting sqref="H14:P16 C15:C16 R14:Z16">
    <cfRule type="expression" dxfId="213" priority="93">
      <formula>$C$14="No_existen"</formula>
    </cfRule>
  </conditionalFormatting>
  <conditionalFormatting sqref="H17:P17 C18:C19 H19:P19 H18:K18 M18:P18 R17:Z19">
    <cfRule type="expression" dxfId="212" priority="92">
      <formula>$C$17="No_existen"</formula>
    </cfRule>
  </conditionalFormatting>
  <conditionalFormatting sqref="G22:Z22 C21:C22 H20:P21 R20:Z21">
    <cfRule type="expression" dxfId="211" priority="91">
      <formula>$C$20="No_existen"</formula>
    </cfRule>
  </conditionalFormatting>
  <conditionalFormatting sqref="G24:Z25 C24:C25 H23:P23 R23:Z23">
    <cfRule type="expression" dxfId="210" priority="90">
      <formula>$C$23="No_existen"</formula>
    </cfRule>
  </conditionalFormatting>
  <conditionalFormatting sqref="C27:C28 H28:Z28 G29:G30 H26:P27 R26:Z27">
    <cfRule type="expression" dxfId="209" priority="89">
      <formula>$C$26="No_existen"</formula>
    </cfRule>
  </conditionalFormatting>
  <conditionalFormatting sqref="C30:C31 H29:P29 G30:P30 H31:P31 R29:Z31">
    <cfRule type="expression" dxfId="208" priority="88">
      <formula>$C$29="No_existen"</formula>
    </cfRule>
  </conditionalFormatting>
  <conditionalFormatting sqref="G33:O34 C33:C34 H32:K32 M32:O32 Q33:Z34 R32:Z32">
    <cfRule type="expression" dxfId="207" priority="87">
      <formula>$C$32="No_existen"</formula>
    </cfRule>
  </conditionalFormatting>
  <conditionalFormatting sqref="G36:Z37 C36:C37 H35:O35 Q35:Z35">
    <cfRule type="expression" dxfId="206" priority="86">
      <formula>$C$35="No_existen"</formula>
    </cfRule>
  </conditionalFormatting>
  <conditionalFormatting sqref="G38:Z40 C39:C40">
    <cfRule type="expression" dxfId="205" priority="85">
      <formula>$C$38="No_existen"</formula>
    </cfRule>
  </conditionalFormatting>
  <conditionalFormatting sqref="G41:Z43 C42:C43">
    <cfRule type="expression" dxfId="204" priority="84">
      <formula>$C$41="No_existen"</formula>
    </cfRule>
  </conditionalFormatting>
  <conditionalFormatting sqref="G44:Z46 C45:C46">
    <cfRule type="expression" dxfId="203" priority="83">
      <formula>$C$44="No_existen"</formula>
    </cfRule>
  </conditionalFormatting>
  <conditionalFormatting sqref="G47:Z49 C48:C49">
    <cfRule type="expression" dxfId="202" priority="82">
      <formula>$C$47="No_existen"</formula>
    </cfRule>
  </conditionalFormatting>
  <conditionalFormatting sqref="G50:Z52 C51:C52">
    <cfRule type="expression" dxfId="201" priority="81">
      <formula>$C$50="No_existen"</formula>
    </cfRule>
  </conditionalFormatting>
  <conditionalFormatting sqref="G53:Z55 C54:C55">
    <cfRule type="expression" dxfId="200" priority="80">
      <formula>$C$53="No_existen"</formula>
    </cfRule>
  </conditionalFormatting>
  <conditionalFormatting sqref="G11:G13">
    <cfRule type="expression" dxfId="199" priority="79">
      <formula>$C$11="No_existen"</formula>
    </cfRule>
  </conditionalFormatting>
  <conditionalFormatting sqref="G14:G15">
    <cfRule type="expression" dxfId="198" priority="78">
      <formula>$C$14="No_existen"</formula>
    </cfRule>
  </conditionalFormatting>
  <conditionalFormatting sqref="G16">
    <cfRule type="expression" dxfId="197" priority="77">
      <formula>C16="No_existen"</formula>
    </cfRule>
  </conditionalFormatting>
  <conditionalFormatting sqref="L11:L12">
    <cfRule type="expression" dxfId="196" priority="76">
      <formula>K11="Manual"</formula>
    </cfRule>
  </conditionalFormatting>
  <conditionalFormatting sqref="L11:L12">
    <cfRule type="expression" dxfId="195" priority="75">
      <formula>$C$11="No_existen"</formula>
    </cfRule>
  </conditionalFormatting>
  <conditionalFormatting sqref="Q11:Q16">
    <cfRule type="expression" dxfId="194" priority="74">
      <formula>$P11="No asignado"</formula>
    </cfRule>
  </conditionalFormatting>
  <conditionalFormatting sqref="Q11:Q13">
    <cfRule type="expression" dxfId="193" priority="73">
      <formula>$C$11="No_existen"</formula>
    </cfRule>
  </conditionalFormatting>
  <conditionalFormatting sqref="Q14:Q16">
    <cfRule type="expression" dxfId="192" priority="72">
      <formula>$C$14="No_existen"</formula>
    </cfRule>
  </conditionalFormatting>
  <conditionalFormatting sqref="Q15">
    <cfRule type="expression" dxfId="191" priority="71">
      <formula>$C$11="No_existen"</formula>
    </cfRule>
  </conditionalFormatting>
  <conditionalFormatting sqref="Q16">
    <cfRule type="expression" dxfId="190" priority="70">
      <formula>$C$11="No_existen"</formula>
    </cfRule>
  </conditionalFormatting>
  <conditionalFormatting sqref="AF14">
    <cfRule type="cellIs" dxfId="189" priority="67" operator="equal">
      <formula>"LEVE"</formula>
    </cfRule>
    <cfRule type="cellIs" dxfId="188" priority="68" operator="equal">
      <formula>"MODERADO"</formula>
    </cfRule>
    <cfRule type="cellIs" dxfId="187" priority="69" operator="equal">
      <formula>"GRAVE"</formula>
    </cfRule>
  </conditionalFormatting>
  <conditionalFormatting sqref="AE14">
    <cfRule type="cellIs" dxfId="186" priority="64" operator="equal">
      <formula>"LEVE"</formula>
    </cfRule>
    <cfRule type="cellIs" dxfId="185" priority="65" operator="equal">
      <formula>"MODERADO"</formula>
    </cfRule>
    <cfRule type="cellIs" dxfId="184" priority="66" operator="equal">
      <formula>"GRAVE"</formula>
    </cfRule>
  </conditionalFormatting>
  <conditionalFormatting sqref="AH15:AH16">
    <cfRule type="expression" dxfId="183" priority="63">
      <formula>AG15="ASUMIR"</formula>
    </cfRule>
  </conditionalFormatting>
  <conditionalFormatting sqref="AI15">
    <cfRule type="expression" dxfId="182" priority="62">
      <formula>AG15="ASUMIR"</formula>
    </cfRule>
  </conditionalFormatting>
  <conditionalFormatting sqref="AI14">
    <cfRule type="expression" dxfId="181" priority="60">
      <formula>$S14="No_existen"</formula>
    </cfRule>
  </conditionalFormatting>
  <conditionalFormatting sqref="AI14">
    <cfRule type="expression" dxfId="180" priority="61">
      <formula>AG14="ASUMIR"</formula>
    </cfRule>
  </conditionalFormatting>
  <conditionalFormatting sqref="AH14">
    <cfRule type="expression" dxfId="179" priority="59">
      <formula>AG14="ASUMIR"</formula>
    </cfRule>
  </conditionalFormatting>
  <conditionalFormatting sqref="AI16">
    <cfRule type="expression" dxfId="178" priority="57">
      <formula>$S16="No_existen"</formula>
    </cfRule>
  </conditionalFormatting>
  <conditionalFormatting sqref="AI16">
    <cfRule type="expression" dxfId="177" priority="58">
      <formula>AG16="ASUMIR"</formula>
    </cfRule>
  </conditionalFormatting>
  <conditionalFormatting sqref="G17:G19">
    <cfRule type="expression" dxfId="176" priority="56">
      <formula>$C$11="No_existen"</formula>
    </cfRule>
  </conditionalFormatting>
  <conditionalFormatting sqref="G20:G21">
    <cfRule type="expression" dxfId="175" priority="55">
      <formula>$C$14="No_existen"</formula>
    </cfRule>
  </conditionalFormatting>
  <conditionalFormatting sqref="L18">
    <cfRule type="expression" dxfId="174" priority="54">
      <formula>K18="Manual"</formula>
    </cfRule>
  </conditionalFormatting>
  <conditionalFormatting sqref="L18">
    <cfRule type="expression" dxfId="173" priority="53">
      <formula>$C$11="No_existen"</formula>
    </cfRule>
  </conditionalFormatting>
  <conditionalFormatting sqref="Q17:Q21">
    <cfRule type="expression" dxfId="172" priority="52">
      <formula>$P17="No asignado"</formula>
    </cfRule>
  </conditionalFormatting>
  <conditionalFormatting sqref="Q17:Q19">
    <cfRule type="expression" dxfId="171" priority="51">
      <formula>$C$11="No_existen"</formula>
    </cfRule>
  </conditionalFormatting>
  <conditionalFormatting sqref="Q20:Q21">
    <cfRule type="expression" dxfId="170" priority="50">
      <formula>$C$14="No_existen"</formula>
    </cfRule>
  </conditionalFormatting>
  <conditionalFormatting sqref="Q20">
    <cfRule type="expression" dxfId="169" priority="49">
      <formula>$C$11="No_existen"</formula>
    </cfRule>
  </conditionalFormatting>
  <conditionalFormatting sqref="Q21">
    <cfRule type="expression" dxfId="168" priority="48">
      <formula>$C$11="No_existen"</formula>
    </cfRule>
  </conditionalFormatting>
  <conditionalFormatting sqref="AH17">
    <cfRule type="expression" dxfId="167" priority="47">
      <formula>AG17="ASUMIR"</formula>
    </cfRule>
  </conditionalFormatting>
  <conditionalFormatting sqref="AI17">
    <cfRule type="expression" dxfId="166" priority="46">
      <formula>AG17="ASUMIR"</formula>
    </cfRule>
  </conditionalFormatting>
  <conditionalFormatting sqref="AJ17">
    <cfRule type="expression" dxfId="165" priority="45">
      <formula>AG17&lt;&gt;"COMPARTIR"</formula>
    </cfRule>
  </conditionalFormatting>
  <conditionalFormatting sqref="AH20">
    <cfRule type="expression" dxfId="164" priority="44">
      <formula>AG20="ASUMIR"</formula>
    </cfRule>
  </conditionalFormatting>
  <conditionalFormatting sqref="AI20">
    <cfRule type="expression" dxfId="163" priority="43">
      <formula>AG20="ASUMIR"</formula>
    </cfRule>
  </conditionalFormatting>
  <conditionalFormatting sqref="AJ20">
    <cfRule type="expression" dxfId="162" priority="42">
      <formula>AG20&lt;&gt;"COMPARTIR"</formula>
    </cfRule>
  </conditionalFormatting>
  <conditionalFormatting sqref="G23">
    <cfRule type="expression" dxfId="161" priority="41">
      <formula>$C$11="No_existen"</formula>
    </cfRule>
  </conditionalFormatting>
  <conditionalFormatting sqref="Q23">
    <cfRule type="expression" dxfId="160" priority="40">
      <formula>$P23="No asignado"</formula>
    </cfRule>
  </conditionalFormatting>
  <conditionalFormatting sqref="Q23">
    <cfRule type="expression" dxfId="159" priority="39">
      <formula>$C$11="No_existen"</formula>
    </cfRule>
  </conditionalFormatting>
  <conditionalFormatting sqref="G32">
    <cfRule type="expression" dxfId="158" priority="38">
      <formula>$C$11="No_existen"</formula>
    </cfRule>
  </conditionalFormatting>
  <conditionalFormatting sqref="G35">
    <cfRule type="expression" dxfId="157" priority="37">
      <formula>$C$14="No_existen"</formula>
    </cfRule>
  </conditionalFormatting>
  <conditionalFormatting sqref="L32">
    <cfRule type="expression" dxfId="156" priority="35">
      <formula>$C$11="No_existen"</formula>
    </cfRule>
  </conditionalFormatting>
  <conditionalFormatting sqref="L32">
    <cfRule type="expression" dxfId="155" priority="36">
      <formula>K32="Manual"</formula>
    </cfRule>
  </conditionalFormatting>
  <conditionalFormatting sqref="P32:P34">
    <cfRule type="expression" dxfId="154" priority="33">
      <formula>$C$11="No_existen"</formula>
    </cfRule>
  </conditionalFormatting>
  <conditionalFormatting sqref="P35">
    <cfRule type="expression" dxfId="153" priority="32">
      <formula>$C$14="No_existen"</formula>
    </cfRule>
  </conditionalFormatting>
  <conditionalFormatting sqref="P32:P35">
    <cfRule type="expression" dxfId="152" priority="34">
      <formula>$P32="No asignado"</formula>
    </cfRule>
  </conditionalFormatting>
  <conditionalFormatting sqref="G26">
    <cfRule type="expression" dxfId="151" priority="31">
      <formula>C26="No_existen"</formula>
    </cfRule>
  </conditionalFormatting>
  <conditionalFormatting sqref="G27">
    <cfRule type="expression" dxfId="150" priority="30">
      <formula>C27="No_existen"</formula>
    </cfRule>
  </conditionalFormatting>
  <conditionalFormatting sqref="G31">
    <cfRule type="expression" dxfId="149" priority="29">
      <formula>C31="No_existen"</formula>
    </cfRule>
  </conditionalFormatting>
  <conditionalFormatting sqref="Q26">
    <cfRule type="expression" dxfId="148" priority="27">
      <formula>P26="No asignado"</formula>
    </cfRule>
  </conditionalFormatting>
  <conditionalFormatting sqref="Q26">
    <cfRule type="expression" dxfId="147" priority="28">
      <formula>C26="No_existen"</formula>
    </cfRule>
  </conditionalFormatting>
  <conditionalFormatting sqref="Q26">
    <cfRule type="expression" dxfId="146" priority="26">
      <formula>$S$12="No_existen"</formula>
    </cfRule>
  </conditionalFormatting>
  <conditionalFormatting sqref="Q27">
    <cfRule type="expression" dxfId="145" priority="24">
      <formula>P27="No asignado"</formula>
    </cfRule>
  </conditionalFormatting>
  <conditionalFormatting sqref="Q27">
    <cfRule type="expression" dxfId="144" priority="25">
      <formula>C27="No_existen"</formula>
    </cfRule>
  </conditionalFormatting>
  <conditionalFormatting sqref="Q27">
    <cfRule type="expression" dxfId="143" priority="23">
      <formula>$S$12="No_existen"</formula>
    </cfRule>
  </conditionalFormatting>
  <conditionalFormatting sqref="Q32">
    <cfRule type="expression" dxfId="142" priority="21">
      <formula>P32="No asignado"</formula>
    </cfRule>
  </conditionalFormatting>
  <conditionalFormatting sqref="Q32">
    <cfRule type="expression" dxfId="141" priority="22">
      <formula>C32="No_existen"</formula>
    </cfRule>
  </conditionalFormatting>
  <conditionalFormatting sqref="Q29">
    <cfRule type="expression" dxfId="140" priority="19">
      <formula>P29="No asignado"</formula>
    </cfRule>
  </conditionalFormatting>
  <conditionalFormatting sqref="Q29">
    <cfRule type="expression" dxfId="139" priority="20">
      <formula>C29="No_existen"</formula>
    </cfRule>
  </conditionalFormatting>
  <conditionalFormatting sqref="Q29">
    <cfRule type="expression" dxfId="138" priority="18">
      <formula>$S$12="No_existen"</formula>
    </cfRule>
  </conditionalFormatting>
  <conditionalFormatting sqref="Q30:Q31">
    <cfRule type="expression" dxfId="137" priority="13">
      <formula>P30="No asignado"</formula>
    </cfRule>
  </conditionalFormatting>
  <conditionalFormatting sqref="Q30:Q31">
    <cfRule type="expression" dxfId="136" priority="14">
      <formula>C30="No_existen"</formula>
    </cfRule>
  </conditionalFormatting>
  <conditionalFormatting sqref="Q30:Q31">
    <cfRule type="expression" dxfId="135" priority="12">
      <formula>$S$12="No_existen"</formula>
    </cfRule>
  </conditionalFormatting>
  <conditionalFormatting sqref="AE29:AF29">
    <cfRule type="cellIs" dxfId="134" priority="9" operator="equal">
      <formula>"LEVE"</formula>
    </cfRule>
    <cfRule type="cellIs" dxfId="133" priority="10" operator="equal">
      <formula>"MODERADO"</formula>
    </cfRule>
    <cfRule type="cellIs" dxfId="132" priority="11" operator="equal">
      <formula>"GRAVE"</formula>
    </cfRule>
  </conditionalFormatting>
  <conditionalFormatting sqref="AE26:AF26">
    <cfRule type="cellIs" dxfId="131" priority="6" operator="equal">
      <formula>"LEVE"</formula>
    </cfRule>
    <cfRule type="cellIs" dxfId="130" priority="7" operator="equal">
      <formula>"MODERADO"</formula>
    </cfRule>
    <cfRule type="cellIs" dxfId="129" priority="8" operator="equal">
      <formula>"GRAVE"</formula>
    </cfRule>
  </conditionalFormatting>
  <conditionalFormatting sqref="AH26">
    <cfRule type="expression" dxfId="128" priority="5">
      <formula>AG26="ASUMIR"</formula>
    </cfRule>
  </conditionalFormatting>
  <conditionalFormatting sqref="AI26">
    <cfRule type="expression" dxfId="127" priority="4">
      <formula>AG26="ASUMIR"</formula>
    </cfRule>
  </conditionalFormatting>
  <conditionalFormatting sqref="AH27">
    <cfRule type="expression" dxfId="126" priority="2">
      <formula>$S28="No_existen"</formula>
    </cfRule>
  </conditionalFormatting>
  <conditionalFormatting sqref="AH27">
    <cfRule type="expression" dxfId="125" priority="3">
      <formula>AH28="ASUMIR"</formula>
    </cfRule>
  </conditionalFormatting>
  <conditionalFormatting sqref="AI27">
    <cfRule type="expression" dxfId="124" priority="1">
      <formula>AG27="ASUMIR"</formula>
    </cfRule>
  </conditionalFormatting>
  <dataValidations xWindow="1543" yWindow="844" count="41">
    <dataValidation allowBlank="1" showInputMessage="1" showErrorMessage="1" promptTitle="CONTROL" prompt="Defina el estado del control asociado al riesgo" sqref="D281:F281 D284:F284 D287:F287 D290:F290 D14:F14 D26:F26 D293:F293 D29:F29 D32:F32 D35:F35 D38:F38 D41:F41 D44:F44 D50:F50 D20:F20 D272:F272 D17:F17 D23:F23 E485:F485 D275:F275 D11:F11 E68:F68 D12:D13 D15:D16 D18:D19 D21:D22 D24:D25 D27:D28 D30:D31 D33:D34 D36:D37 D39:D40 D42:D43 D45:D46 D48:D49 D51:D271 D273:D274 D276:D277 D279:D280 D282:D283 D285:D286 D288:D289 D291:D292 D47:F47 E53:F53 E56:F56 E59:F59 E62:F62 E65:F65 D278:F278 E74:F74 E134:F134 E194:F194 E254:F254 E314:F314 E374:F374 E434:F434 E494:F494 E86:F86 E146:F146 E206:F206 E266:F266 E326:F326 E386:F386 E446:F446 E506:F506 E89:F89 E149:F149 E209:F209 E269:F269 E329:F329 E389:F389 E449:F449 E509:F509 E92:F92 E152:F152 E212:F212 E332:F332 E392:F392 E452:F452 E512:F512 E95:F95 E155:F155 E215:F215 E335:F335 E395:F395 E455:F455 E515:F515 E98:F98 E158:F158 E218:F218 E338:F338 E398:F398 E458:F458 E518:F518 E101:F101 E161:F161 E221:F221 E341:F341 E401:F401 E461:F461 E521:F521 E104:F104 E164:F164 E224:F224 E344:F344 E404:F404 E464:F464 E524:F524 E110:F110 E170:F170 E230:F230 E350:F350 E410:F410 E470:F470 E530:F530 E80:F80 E140:F140 E200:F200 E260:F260 E320:F320 E380:F380 E440:F440 E500:F500 E77:F77 E137:F137 E197:F197 E257:F257 E317:F317 E377:F377 E437:F437 E497:F497 E83:F83 E143:F143 E203:F203 E263:F263 E323:F323 E383:F383 E443:F443 E503:F503 E71:F71 E131:F131 E191:F191 E251:F251 E311:F311 E371:F371 E431:F431 E491:F491 E128:F128 E188:F188 E248:F248 E308:F308 E368:F368 E428:F428 E488:F488 E107:F107 E167:F167 E227:F227 E347:F347 E407:F407 E467:F467 E527:F527 E113:F113 E173:F173 E233:F233 E353:F353 E413:F413 E473:F473 E533:F533 E116:F116 E176:F176 E236:F236 E296:F296 E356:F356 E416:F416 E476:F476 E119:F119 E179:F179 E239:F239 E299:F299 E359:F359 E419:F419 E479:F479 E122:F122 E182:F182 E242:F242 E302:F302 E362:F362 E422:F422 E482:F482 E125:F125 E185:F185 E245:F245 E305:F305 E365:F365 E425:F425 D294:D648 E536:F536 E539:F539 E542:F542 E545:F545 E548:F548 E551:F551 E554:F554 E557:F557 E560:F560 E563:F563 E566:F566" xr:uid="{0323BE24-5717-4F79-A313-73F88521DCB3}"/>
    <dataValidation allowBlank="1" showInputMessage="1" showErrorMessage="1" promptTitle="INDICADOR  DEL RIESGO" prompt="Establezca un indicador que permita monitorear el riesgo" sqref="AQ11 AQ14:AQ295" xr:uid="{A577A5B1-C19C-4749-92B5-1E0B9D1C3CE8}"/>
    <dataValidation allowBlank="1" showInputMessage="1" showErrorMessage="1" prompt="Defina la acción (oportunidad de mejora) que será implementada para prevenir o mitigar el riesgo, de acuerdo al nivel de exposición del mismo._x000a__x000a_Para ello tenga en cuenta la mejora o implementación de nuevos controles." sqref="AH56:AH295" xr:uid="{FA74A5D3-5E69-4284-BCCB-791CCA7FC8E6}"/>
    <dataValidation allowBlank="1" showInputMessage="1" showErrorMessage="1" errorTitle="DATO NO VALIDO" error="CELDA DE SELECCIÓN - NO CAMBIAR CONFIGURACIÓN" promptTitle="IMPACTO" prompt="Seleccione el nivel de impacto del riesgo" sqref="B56:B535" xr:uid="{0EDCCC9C-EC66-4CA3-A999-C5F5B9A11884}"/>
    <dataValidation allowBlank="1" showInputMessage="1" showErrorMessage="1" promptTitle="INDICADOR DE RIESGO" prompt="Digite el nombre y la formula del indicador que permita monitorear el riesgo" sqref="AE56:AE295" xr:uid="{347FE5A6-9C44-4621-952C-B34FCA63149A}"/>
    <dataValidation allowBlank="1" showInputMessage="1" showErrorMessage="1" promptTitle="META" prompt="Establezca la meta para el indicador, definiendo si la meta a cumplir es creciente o decreciente." sqref="AF56:AF295" xr:uid="{3F3648D1-91F0-49FC-9B6F-1BA6097B357E}"/>
    <dataValidation type="custom"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S11 S566 S563 S560 S557 S554 S551 S548 S545 S542 S539 S536 S533 S530 S527 S524 S521 S518 S515 S512 S509 S506 S503 S500 S497 S494 S491 S488 S485 S482 S479 S476 S473 S470 S467 S464 S461 S458 S455 S452 S449 S446 S443 S440 S437 S434 S431 S428 S425 S422 S419 S416 S413 S410 S407 S404 S401 S398 S395 S392 S389 S386 S383 S380 S377 S374 S371 S368 S365 S362 S359 S356 S353 S350 S347 S344 S341 S338 S335 S332 S329 S326 S323 S320 S317 S314 S311 S308 S305 S302 S299 S296 S293 S290 S287 S284 S281 S278 S275 S272 S269 S266 S263 S260 S257 S254 S251 S248 S245 S242 S239 S236 S233 S230 S227 S224 S221 S218 S215 S212 S209 S206 S203 S200 S197 S194 S191 S188 S185 S182 S179 S176 S173 S170 S167 S164 S161 S158 S155 S152 S149 S146 S143 S140 S137 S134 S131 S128 S125 S122 S119 S116 S113 S110 S107 S104 S101 S98 S95 S92 S89 S86 S83 S80 S77 S74 S71 S68 S65 S62 S59 S56 S53 S50 S47 S44 S41 S38 S35 S32 S29 S26 S23 S20 S17 S14" xr:uid="{8AD11A6E-8F67-42F0-A92E-7E25CD514EA3}">
      <formula1>$C$11&lt;&gt;"No_existen"</formula1>
    </dataValidation>
    <dataValidation type="list" allowBlank="1" showInputMessage="1" showErrorMessage="1" errorTitle="DATO NO VÁLIDO" error="CELDA DE SELECCIÓN - NO CAMBIAR CONFIGURACIÓN" promptTitle="CONTROL" prompt="Defina el estado del control asociado al riesgo" sqref="C55:C568" xr:uid="{11BA2A7B-FEB2-4913-B515-3908FDB09A61}">
      <formula1>CONTROLES</formula1>
    </dataValidation>
    <dataValidation type="list" allowBlank="1" showInputMessage="1" showErrorMessage="1" errorTitle="DATO NO VÁLIDO" error="CELDA DE SELECCIÓN - NO CAMBIAR CONFIGURACIÓN" promptTitle="Estado del Control" prompt="Determine el estado del control" sqref="C11:C568" xr:uid="{22E11B4D-323A-4AA8-9A83-48BB5700DE86}">
      <formula1>CONTROLES</formula1>
    </dataValidation>
    <dataValidation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M11:N568 I26 I29 I11 I32 I35 I38 I41 I44 I14 I50 I272 I275 I278 I281 I284 I287 I290 I293 I17 I20 I227 I527 H11:H568 I263 I191 I299 I335 I371 I407 I443 I479 I515 I59 I95 I131 I167 I203 I239 I311 I347 I383 I419 I455 I23 I155 I47 I491 I62 I98 I134 I170 I206 I242 I314 I350 I386 I422 I458 I494 I530 I65 I101 I137 I173 I209 I245 I317 I353 I389 I425 I461 I497 I533 I68 I104 I140 I176 I212 I248 I320 I356 I392 I428 I464 I500 I71 I107 I143 I179 I215 I251 I323 I359 I395 I431 I467 I503 I74 I110 I146 I182 I218 I254 I326 I362 I398 I434 I470 I506 I77 I113 I149 I185 I221 I257 I329 I365 I401 I437 I473 I509 I80 I116 I152 I188 I224 I260 I296 I332 I368 I404 I440 I476 I512 I86 I122 I158 I194 I230 I266 I302 I338 I374 I410 I446 I482 I518 I53 I89 I125 I161 I197 I233 I269 I305 I341 I377 I413 I449 I485 I521 I56 I92 I128 I164 I200 I236 I308 I344 I380 I416 I452 I488 I524 I83 I119 I536 I539 I542 I545 I548 I551 I554 I557 I560 I563 I566" xr:uid="{282ABF8F-0D6E-42BB-9EC4-075AD96FEB71}"/>
    <dataValidation allowBlank="1" showInputMessage="1" showErrorMessage="1" promptTitle="Tipo de control" prompt="Defina que tipo de control es el que se aplica._x000a__x000a_Si definio NO EXISTE EL CONTROL dejeesta celda en blanco" sqref="AA11:AA568" xr:uid="{D916FAA9-549B-4454-B82E-2A0A9651B880}"/>
    <dataValidation type="list" allowBlank="1" showInputMessage="1" showErrorMessage="1" errorTitle=" " promptTitle="VALORACION DE LA RESPONSABILIDAD" prompt="Seleccione de la lista de desplegable la valoración dada frente a la responsabilidad del control descrito, para ello tenga en cuenta las siguientes tres caracteristicas:_x000a__x000a_-Responsable_x000a_-Segregación de funciones_x000a_-Autoridad" sqref="P534:P535 P537:P538 P540:P541 P543:P544 P546:P547 P549:P550 P552:P553 P555:P556 P558:P559 P561:P562 P564:P565 P567:P568" xr:uid="{BEB1DAC4-F726-4C39-8F8D-FE49B43CDF9D}">
      <formula1>RESPONSABILIDAD</formula1>
    </dataValidation>
    <dataValidation type="list"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K56:K568" xr:uid="{85E29C8B-ED05-4089-A4A6-0B3E1A0B61CD}">
      <formula1>NIVEL_AUTOMAT</formula1>
    </dataValidation>
    <dataValidation type="custom" allowBlank="1" showInputMessage="1" showErrorMessage="1" sqref="AQ10" xr:uid="{D227E370-EF04-4790-B47A-3B4C56660599}">
      <formula1>"SI(P11=""No_existe"",5,EVAL_PERIODICIDAD)"</formula1>
    </dataValidation>
    <dataValidation allowBlank="1" showInputMessage="1" showErrorMessage="1" errorTitle=" NO EXISTE CONTROL" error="Si requiere registrar información cambie el estado del control." prompt="Si el control es manual identifique el cargo responsable que ejecuta el control._x000a__x000a_SI el control es automatizado, identifique el aplicativo o software empleado en el control_x000a_" sqref="R11:R568" xr:uid="{4C8D97E1-5055-4466-9DC1-637AD509759A}"/>
    <dataValidation allowBlank="1" showInputMessage="1" sqref="L674:L1048576 Q8 Q10 G1 L1 P678 L8 P668 L10:L666 U668 Q674:Q1048576 K668:K672 G674:G676 G683:G1048576 U660:U666 Q1 P680 Q569:Q659 G8:G25 G29:G666" xr:uid="{8460A6FA-046D-43D3-9502-4A71180C9D47}"/>
    <dataValidation allowBlank="1" showErrorMessage="1" promptTitle="Tipo de control" prompt="Defina que tipo de control es el que se aplica._x000a__x000a_Si definio NO EXISTE EL CONTROL dejeesta celda en blanco" sqref="AB11:AB568" xr:uid="{B9F6B950-C308-430B-A3B6-70B30E6919A6}"/>
    <dataValidation type="custom" allowBlank="1" showInputMessage="1" showErrorMessage="1" errorTitle="COMPARTIR" error="Si requiere involucrar otra dependencia elija como Tipo de manejo &quot;COMPARTIR&quot;" sqref="AO11:AP295" xr:uid="{30082DC1-103C-4C9A-8B83-278341767DFA}">
      <formula1>AH11="COMPARTIR"</formula1>
    </dataValidation>
    <dataValidation type="custom" allowBlank="1" showInputMessage="1" showErrorMessage="1" errorTitle="COMPARTIR" error="Si requiere involucrar otra dependencia elija como Tipo de manejo &quot;COMPARTIR&quot;" sqref="AN11:AN295" xr:uid="{FB9F75CC-9F6A-4356-80CF-A782DC5DC97C}">
      <formula1>AH11="COMPARTIR"</formula1>
    </dataValidation>
    <dataValidation type="custom" allowBlank="1" showInputMessage="1" showErrorMessage="1" errorTitle="COMPARTIR" error="Si requiere involucrar otra dependencia elija como Tipo de manejo &quot;COMPARTIR&quot;" sqref="AM11:AM295" xr:uid="{25847725-020B-409E-B31F-9E028E08DFFD}">
      <formula1>AH11="COMPARTIR"</formula1>
    </dataValidation>
    <dataValidation type="custom" allowBlank="1" showInputMessage="1" showErrorMessage="1" errorTitle="COMPARTIR" error="Si requiere involucrar otra dependencia elija como Tipo de manejo &quot;COMPARTIR&quot;" sqref="AL11:AL295" xr:uid="{AF6AC7B3-8AC5-48D7-8924-9FDA124C3269}">
      <formula1>AH11="COMPARTIR"</formula1>
    </dataValidation>
    <dataValidation type="custom" allowBlank="1" showInputMessage="1" showErrorMessage="1" errorTitle="COMPARTIR" error="Si requiere involucrar otra dependencia elija como Tipo de manejo &quot;COMPARTIR&quot;" sqref="AJ11:AK295" xr:uid="{B9422DE2-3607-449E-BC37-A71AE400F4D7}">
      <formula1>AG11="COMPARTIR"</formula1>
    </dataValidation>
    <dataValidation allowBlank="1" showErrorMessage="1" errorTitle=" NO EXISTE CONTROL" error="Si requiere registrar información cambie el estado del control." prompt="Describa el control que ACTUALMENTE tiene para mitigar o prevenir el riesgo._x000a__x000a_Si definio NO EXISTE CONTROL, deje esta celda en blanco" sqref="T11:T568 O11:O568 J11:J568" xr:uid="{6E24FA50-04DF-4931-80E9-56FCC29FF06B}"/>
    <dataValidation allowBlank="1" showErrorMessage="1" promptTitle="Periodicidad" prompt="Determine los intervalos en los cuales aplica el control._x000a__x000a_Si definio NO EXISTE EL CONTROL deje esta celda en blanco" sqref="W11:W568" xr:uid="{AF427E0E-7038-4E76-910E-DBDC61151ABC}"/>
    <dataValidation allowBlank="1" showErrorMessage="1" promptTitle="Periodicidad" prompt="Determine los intervalos en los cuales aplica el control._x000a__x000a_Si definio NO EXISTE EL CONTROL dejeesta celda en blanco" sqref="X11:Y568" xr:uid="{69E236A1-5C8B-4F49-8600-7561B6B055E4}"/>
    <dataValidation type="list" allowBlank="1" showErrorMessage="1" promptTitle="Tipo de control" prompt="Defina que tipo de control es el que se aplica._x000a__x000a_Si definio NO EXISTE EL CONTROL deje esta celda en blanco" sqref="Z11:Z568" xr:uid="{9A98E7EA-B075-415D-9E33-41B20CE1B0A3}">
      <formula1>"Detectivo, Preventivo"</formula1>
    </dataValidation>
    <dataValidation type="list" allowBlank="1" showErrorMessage="1" errorTitle=" " promptTitle="VALORACION DE LA RESPONSABILIDAD" prompt="Seleccione de la lista de desplegable la valoración dada frente a la responsabilidad del control descrito, para ello tenga en cuenta las siguientes tres caracteristicas:_x000a__x000a_-Responsable_x000a_-Segregación de funciones_x000a_-Autoridad" sqref="P11:P533 P536 P539 P542 P545 P548 P551 P554 P557 P560 P563 P566" xr:uid="{59F370E8-F9AF-49D5-9FAE-C61DBE190486}">
      <formula1>RESPONSABILIDAD</formula1>
    </dataValidation>
    <dataValidation type="list" allowBlank="1" showErrorMessage="1" errorTitle=" NO EXISTE CONTROL" error="Si requiere registrar información cambie el estado del control." prompt="Defina si la periodicidad empleada en el control es oportuna o no._x000a__x000a_Seleccione de la lista de desplegable" sqref="U11:U647" xr:uid="{07DF2225-D9BA-4E28-8153-E1CD4BB05075}">
      <formula1>EVAL_PERIODICIDAD</formula1>
    </dataValidation>
    <dataValidation type="list" allowBlank="1" showErrorMessage="1" promptTitle="Periodicidad" prompt="Determine los intervalos en los cuales aplica el control._x000a__x000a_Si definio NO EXISTE EL CONTROL deje esta celda en blanco" sqref="V11:V647" xr:uid="{37E27405-6DE6-4697-8B2C-F18D9F30F16D}">
      <formula1>PERIODICIDAD</formula1>
    </dataValidation>
    <dataValidation type="list" allowBlank="1" showInputMessage="1" showErrorMessage="1" sqref="AG11 AG566 AG563 AG560 AG557 AG554 AG551 AG548 AG545 AG542 AG539 AG536 AG533 AG530 AG527 AG524 AG521 AG518 AG515 AG512 AG509 AG506 AG503 AG500 AG497 AG494 AG491 AG488 AG485 AG482 AG479 AG476 AG473 AG470 AG467 AG464 AG461 AG458 AG455 AG452 AG449 AG446 AG443 AG440 AG437 AG434 AG431 AG428 AG425 AG422 AG419 AG416 AG413 AG410 AG407 AG404 AG401 AG398 AG395 AG392 AG389 AG386 AG383 AG380 AG377 AG374 AG371 AG368 AG365 AG362 AG359 AG356 AG353 AG350 AG347 AG344 AG341 AG338 AG335 AG332 AG329 AG326 AG323 AG320 AG317 AG314 AG311 AG308 AG305 AG302 AG299 AG296 AG293 AG290 AG287 AG284 AG281 AG278 AG275 AG272 AG269 AG266 AG263 AG260 AG257 AG254 AG251 AG248 AG245 AG242 AG239 AG236 AG233 AG230 AG227 AG224 AG221 AG218 AG215 AG212 AG209 AG206 AG203 AG200 AG197 AG194 AG191 AG188 AG185 AG182 AG179 AG176 AG173 AG170 AG167 AG164 AG161 AG158 AG155 AG152 AG149 AG146 AG143 AG140 AG137 AG134 AG131 AG128 AG125 AG122 AG119 AG116 AG113 AG110 AG107 AG104 AG101 AG98 AG95 AG92 AG89 AG86 AG83 AG80 AG77 AG74 AG71 AG68 AG65 AG62 AG59 AG56 AG53 AG50 AG47 AG44 AG41 AG38 AG35 AG32 AG29 AG26 AG23 AG20 AG17 AG14" xr:uid="{DA99863A-A917-471E-9859-6B323409A369}">
      <formula1>INDIRECT($AD11)</formula1>
    </dataValidation>
    <dataValidation type="list" allowBlank="1" showInputMessage="1" showErrorMessage="1" sqref="AG12 AG567 AG564 AG561 AG558 AG555 AG552 AG549 AG546 AG543 AG540 AG537 AG534 AG531 AG528 AG525 AG522 AG519 AG516 AG513 AG510 AG507 AG504 AG501 AG498 AG495 AG492 AG489 AG486 AG483 AG480 AG477 AG474 AG471 AG468 AG465 AG462 AG459 AG456 AG453 AG450 AG447 AG444 AG441 AG438 AG435 AG432 AG429 AG426 AG423 AG420 AG417 AG414 AG411 AG408 AG405 AG402 AG399 AG396 AG393 AG390 AG387 AG384 AG381 AG378 AG375 AG372 AG369 AG366 AG363 AG360 AG357 AG354 AG351 AG348 AG345 AG342 AG339 AG336 AG333 AG330 AG327 AG324 AG321 AG318 AG315 AG312 AG309 AG306 AG303 AG300 AG297 AG294 AG291 AG288 AG285 AG282 AG279 AG276 AG273 AG270 AG267 AG264 AG261 AG258 AG255 AG252 AG249 AG246 AG243 AG240 AG237 AG234 AG231 AG228 AG225 AG222 AG219 AG216 AG213 AG210 AG207 AG204 AG201 AG198 AG195 AG192 AG189 AG186 AG183 AG180 AG177 AG174 AG171 AG168 AG165 AG162 AG159 AG156 AG153 AG150 AG147 AG144 AG141 AG138 AG135 AG132 AG129 AG126 AG123 AG120 AG117 AG114 AG111 AG108 AG105 AG102 AG99 AG96 AG93 AG90 AG87 AG84 AG81 AG78 AG75 AG72 AG69 AG66 AG63 AG60 AG57 AG54 AG51 AG48 AG45 AG42 AG39 AG36 AG33 AG30 AG27 AG24 AG21 AG18 AG15" xr:uid="{69264A31-9DAA-4020-875A-A582F29E7226}">
      <formula1>INDIRECT($AD11)</formula1>
    </dataValidation>
    <dataValidation type="list" allowBlank="1" showInputMessage="1" showErrorMessage="1" sqref="AG13 AG568 AG565 AG562 AG559 AG556 AG553 AG550 AG547 AG544 AG541 AG538 AG535 AG532 AG529 AG526 AG523 AG520 AG517 AG514 AG511 AG508 AG505 AG502 AG499 AG496 AG493 AG490 AG487 AG484 AG481 AG478 AG475 AG472 AG469 AG466 AG463 AG460 AG457 AG454 AG451 AG448 AG445 AG442 AG439 AG436 AG433 AG430 AG427 AG424 AG421 AG418 AG415 AG412 AG409 AG406 AG403 AG400 AG397 AG394 AG391 AG388 AG385 AG382 AG379 AG376 AG373 AG370 AG367 AG364 AG361 AG358 AG355 AG352 AG349 AG346 AG343 AG340 AG337 AG334 AG331 AG328 AG325 AG322 AG319 AG316 AG313 AG310 AG307 AG304 AG301 AG298 AG295 AG292 AG289 AG286 AG283 AG280 AG277 AG274 AG271 AG268 AG265 AG262 AG259 AG256 AG253 AG250 AG247 AG244 AG241 AG238 AG235 AG232 AG229 AG226 AG223 AG220 AG217 AG214 AG211 AG208 AG205 AG202 AG199 AG196 AG193 AG190 AG187 AG184 AG181 AG178 AG175 AG172 AG169 AG166 AG163 AG160 AG157 AG154 AG151 AG148 AG145 AG142 AG139 AG136 AG133 AG130 AG127 AG124 AG121 AG118 AG115 AG112 AG109 AG106 AG103 AG100 AG97 AG94 AG91 AG88 AG85 AG82 AG79 AG76 AG73 AG70 AG67 AG64 AG61 AG58 AG55 AG52 AG49 AG46 AG43 AG40 AG37 AG34 AG31 AG28 AG25 AG22 AG19 AG16" xr:uid="{81069F4F-727C-44D9-B410-96C68FAEDCF5}">
      <formula1>INDIRECT($AD11)</formula1>
    </dataValidation>
    <dataValidation type="date" operator="greaterThan" allowBlank="1" showInputMessage="1" showErrorMessage="1" errorTitle="ERROR EN FECHA" error="Diligencie una fecha superior a 01-ene-2025_x000a_" promptTitle="FECHA: DD/MM/AAAA" prompt="Digite fecha en la cual se finalizará la acción preventiva para el manejo del riesgo._x000a__x000a_DD/MM/AAAA" sqref="AI56:AI568" xr:uid="{79B53F8B-576E-438C-BCA9-DD1E51327FB2}">
      <formula1>45658</formula1>
    </dataValidation>
    <dataValidation allowBlank="1" showErrorMessage="1" errorTitle="DATO NO VALIDO" error="CELDA DE SELECCIÓN - NO CAMBIAR CONFIGURACIÓN" promptTitle="IMPACTO" prompt="Seleccione el nivel de impacto del riesgo" sqref="B11:B55" xr:uid="{6152F98A-C16B-4239-A26E-C376B9D06262}"/>
    <dataValidation type="list" allowBlank="1" showErrorMessage="1" errorTitle="DATO NO VÁLIDO" error="CELDA DE SELECCIÓN - NO CAMBIAR CONFIGURACIÓN" promptTitle="CONTROL" prompt="Defina el estado del control asociado al riesgo" sqref="C11:C54" xr:uid="{24A36F7E-FDCC-4882-B16B-060B01496034}">
      <formula1>CONTROLES</formula1>
    </dataValidation>
    <dataValidation type="list" allowBlank="1" showErrorMessage="1" errorTitle=" NO EXISTE CONTROL" error="Si requiere registrar información cambie el estado del control." prompt="Describa el control que ACTUALMENTE tiene para mitigar o prevenir el riesgo._x000a__x000a_Si definio NO EXISTE CONTROL, deje esta celda en blanco" sqref="K11:K55" xr:uid="{10472C8B-8D41-4BB6-8B25-E40015A4F598}">
      <formula1>NIVEL_AUTOMAT</formula1>
    </dataValidation>
    <dataValidation allowBlank="1" promptTitle="Digitar su cargo" prompt="Digite:_x000a_Planta:  Nombre del cargo_x000a_Transitorio: Nombre de denominación_x000a_Contratista: Contrato - Orden de servicio_x000a__x000a_Si definió NO ASIGNADO, deje esta celda en blanco" sqref="Q11:Q568" xr:uid="{60806BC7-FEB4-43A4-8028-9BC4E3A0091F}"/>
    <dataValidation allowBlank="1" showErrorMessage="1" promptTitle="INDICADOR DE RIESGO" prompt="Digite el nombre y la formula del indicador que permita monitorear el riesgo" sqref="AE11:AE55" xr:uid="{DF86AABA-3BEE-4466-AD6A-E8219D658339}"/>
    <dataValidation allowBlank="1" showErrorMessage="1" promptTitle="META" prompt="Establezca la meta para el indicador, definiendo si la meta a cumplir es creciente o decreciente." sqref="AF11:AF55" xr:uid="{AA945447-B7A3-4874-BCBB-542E277C3048}"/>
    <dataValidation allowBlank="1" showErrorMessage="1" prompt="Defina la acción (oportunidad de mejora) que será implementada para prevenir o mitigar el riesgo, de acuerdo al nivel de exposición del mismo._x000a__x000a_Para ello tenga en cuenta la mejora o implementación de nuevos controles." sqref="AH11:AH55" xr:uid="{DDA5E216-F6F3-440A-8E0A-1EDD5B1020D6}"/>
    <dataValidation type="date" operator="greaterThan" allowBlank="1" showErrorMessage="1" errorTitle="ERROR EN FECHA" error="Diligencie una fecha superior a 01-ene-2025_x000a_" promptTitle="FECHA: DD/MM/AAAA" prompt="Digite fecha en la cual se finalizará la acción preventiva para el manejo del riesgo._x000a__x000a_DD/MM/AAAA" sqref="AI11:AI55" xr:uid="{CD5DB897-3A30-484D-9CAB-D15FFBB1B9FC}">
      <formula1>45658</formula1>
    </dataValidation>
  </dataValidations>
  <pageMargins left="1.3779527559055118" right="0.15748031496062992" top="0.59055118110236227" bottom="0.39370078740157483" header="0" footer="0"/>
  <pageSetup paperSize="120" scale="10" fitToHeight="10" orientation="landscape" horizontalDpi="1200" verticalDpi="1200" r:id="rId1"/>
  <headerFooter alignWithMargins="0"/>
  <colBreaks count="1" manualBreakCount="1">
    <brk id="3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4B66-4E81-43F8-9FBE-253908D8DCF8}">
  <dimension ref="A1:DC801"/>
  <sheetViews>
    <sheetView showGridLines="0" zoomScaleNormal="100" zoomScaleSheetLayoutView="100" workbookViewId="0">
      <pane xSplit="1" ySplit="10" topLeftCell="AF11" activePane="bottomRight" state="frozen"/>
      <selection pane="topRight" activeCell="B1" sqref="B1"/>
      <selection pane="bottomLeft" activeCell="A11" sqref="A11"/>
      <selection pane="bottomRight" activeCell="AR11" sqref="AR11:AR13"/>
    </sheetView>
  </sheetViews>
  <sheetFormatPr baseColWidth="10" defaultColWidth="15.42578125" defaultRowHeight="12.75" x14ac:dyDescent="0.2"/>
  <cols>
    <col min="1" max="14" width="15.42578125" style="111"/>
    <col min="15" max="15" width="15.42578125" style="148" customWidth="1"/>
    <col min="16" max="16" width="15.42578125" style="111"/>
    <col min="17" max="18" width="15.42578125" style="148" customWidth="1"/>
    <col min="19" max="19" width="15.42578125" style="111"/>
    <col min="20" max="22" width="0" style="148" hidden="1" customWidth="1"/>
    <col min="23" max="23" width="15.42578125" style="111"/>
    <col min="24" max="26" width="0" style="148" hidden="1" customWidth="1"/>
    <col min="27" max="28" width="15.42578125" style="111"/>
    <col min="29" max="31" width="0" style="148" hidden="1" customWidth="1"/>
    <col min="32" max="33" width="15.42578125" style="111"/>
    <col min="34" max="36" width="0" style="148" hidden="1" customWidth="1"/>
    <col min="37" max="38" width="15.42578125" style="111"/>
    <col min="39" max="41" width="0" style="148" hidden="1" customWidth="1"/>
    <col min="42" max="42" width="15.42578125" style="111"/>
    <col min="43" max="43" width="15.42578125" style="148" customWidth="1"/>
    <col min="44" max="44" width="15.42578125" style="152"/>
    <col min="45" max="45" width="15.42578125" style="148" customWidth="1"/>
    <col min="46" max="16384" width="15.42578125" style="111"/>
  </cols>
  <sheetData>
    <row r="1" spans="1:88" s="75" customFormat="1" ht="17.25" x14ac:dyDescent="0.2">
      <c r="A1" s="71"/>
      <c r="B1" s="72"/>
      <c r="C1" s="72"/>
      <c r="D1" s="72"/>
      <c r="E1" s="72"/>
      <c r="F1" s="72"/>
      <c r="G1" s="72"/>
      <c r="H1" s="72"/>
      <c r="I1" s="72"/>
      <c r="J1" s="72"/>
      <c r="K1" s="72"/>
      <c r="L1" s="153"/>
      <c r="M1" s="153"/>
      <c r="N1" s="153"/>
      <c r="O1" s="73"/>
      <c r="P1" s="153"/>
      <c r="Q1" s="73"/>
      <c r="R1" s="73"/>
      <c r="S1" s="153"/>
      <c r="T1" s="73"/>
      <c r="U1" s="73"/>
      <c r="V1" s="73"/>
      <c r="W1" s="153"/>
      <c r="X1" s="73"/>
      <c r="Y1" s="73"/>
      <c r="Z1" s="73"/>
      <c r="AA1" s="153"/>
      <c r="AB1" s="153"/>
      <c r="AC1" s="73"/>
      <c r="AD1" s="73"/>
      <c r="AE1" s="73"/>
      <c r="AF1" s="153"/>
      <c r="AG1" s="153"/>
      <c r="AH1" s="73"/>
      <c r="AI1" s="73"/>
      <c r="AJ1" s="73"/>
      <c r="AK1" s="153"/>
      <c r="AL1" s="153"/>
      <c r="AM1" s="73"/>
      <c r="AN1" s="73"/>
      <c r="AO1" s="73"/>
      <c r="AP1" s="153"/>
      <c r="AQ1" s="73"/>
      <c r="AR1" s="74"/>
      <c r="AS1" s="73"/>
      <c r="AW1" s="153"/>
      <c r="AX1" s="153"/>
      <c r="AY1" s="125" t="s">
        <v>49</v>
      </c>
      <c r="AZ1" s="126" t="s">
        <v>386</v>
      </c>
      <c r="BA1" s="76"/>
      <c r="BB1" s="76"/>
      <c r="BC1" s="76"/>
      <c r="BD1" s="76"/>
      <c r="BE1" s="76"/>
      <c r="BF1" s="76"/>
    </row>
    <row r="2" spans="1:88" s="75" customFormat="1" ht="17.25" x14ac:dyDescent="0.2">
      <c r="A2" s="77"/>
      <c r="B2" s="78"/>
      <c r="C2" s="78"/>
      <c r="D2" s="78"/>
      <c r="E2" s="78"/>
      <c r="F2" s="78"/>
      <c r="G2" s="78"/>
      <c r="H2" s="78"/>
      <c r="I2" s="78"/>
      <c r="J2" s="78"/>
      <c r="K2" s="78"/>
      <c r="L2" s="406" t="s">
        <v>51</v>
      </c>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c r="AY2" s="127" t="s">
        <v>292</v>
      </c>
      <c r="AZ2" s="128">
        <v>1</v>
      </c>
      <c r="BA2" s="76"/>
      <c r="BB2" s="76"/>
      <c r="BC2" s="76"/>
      <c r="BD2" s="76"/>
      <c r="BE2" s="76"/>
      <c r="BF2" s="76"/>
    </row>
    <row r="3" spans="1:88" s="75" customFormat="1" ht="17.25" x14ac:dyDescent="0.2">
      <c r="A3" s="77"/>
      <c r="B3" s="78"/>
      <c r="C3" s="78"/>
      <c r="D3" s="78"/>
      <c r="E3" s="78"/>
      <c r="F3" s="78"/>
      <c r="G3" s="78"/>
      <c r="H3" s="78"/>
      <c r="I3" s="78"/>
      <c r="J3" s="78"/>
      <c r="K3" s="78"/>
      <c r="L3" s="406" t="s">
        <v>40</v>
      </c>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6"/>
      <c r="AO3" s="406"/>
      <c r="AP3" s="406"/>
      <c r="AQ3" s="406"/>
      <c r="AR3" s="406"/>
      <c r="AS3" s="406"/>
      <c r="AY3" s="127" t="s">
        <v>293</v>
      </c>
      <c r="AZ3" s="129">
        <v>45828</v>
      </c>
      <c r="BA3" s="79"/>
      <c r="BB3" s="79"/>
      <c r="BC3" s="79"/>
      <c r="BD3" s="79"/>
      <c r="BE3" s="79"/>
      <c r="BF3" s="79"/>
    </row>
    <row r="4" spans="1:88" s="75" customFormat="1" ht="18" thickBot="1" x14ac:dyDescent="0.25">
      <c r="A4" s="77"/>
      <c r="B4" s="78"/>
      <c r="C4" s="78"/>
      <c r="D4" s="78"/>
      <c r="E4" s="78"/>
      <c r="F4" s="78"/>
      <c r="G4" s="78"/>
      <c r="H4" s="78"/>
      <c r="I4" s="78"/>
      <c r="J4" s="78"/>
      <c r="K4" s="78"/>
      <c r="L4" s="406"/>
      <c r="M4" s="406"/>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c r="AM4" s="406"/>
      <c r="AN4" s="406"/>
      <c r="AO4" s="406"/>
      <c r="AP4" s="406"/>
      <c r="AQ4" s="406"/>
      <c r="AR4" s="406"/>
      <c r="AS4" s="406"/>
      <c r="AY4" s="130" t="s">
        <v>294</v>
      </c>
      <c r="AZ4" s="131" t="s">
        <v>385</v>
      </c>
      <c r="BA4" s="76"/>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row>
    <row r="5" spans="1:88" s="75" customFormat="1" ht="18" thickBot="1" x14ac:dyDescent="0.25">
      <c r="A5" s="407"/>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408"/>
      <c r="AK5" s="408"/>
      <c r="AL5" s="408"/>
      <c r="AM5" s="408"/>
      <c r="AN5" s="408"/>
      <c r="AO5" s="408"/>
      <c r="AP5" s="408"/>
      <c r="AQ5" s="408"/>
      <c r="AR5" s="408"/>
      <c r="AS5" s="408"/>
      <c r="AT5" s="408"/>
      <c r="AU5" s="408"/>
      <c r="AV5" s="408"/>
      <c r="AW5" s="408"/>
      <c r="AX5" s="408"/>
      <c r="AY5" s="408"/>
      <c r="AZ5" s="409"/>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row>
    <row r="6" spans="1:88" s="81" customFormat="1" ht="18" thickBot="1" x14ac:dyDescent="0.25">
      <c r="A6" s="410" t="s">
        <v>113</v>
      </c>
      <c r="B6" s="411"/>
      <c r="C6" s="411"/>
      <c r="D6" s="412"/>
      <c r="E6" s="413" t="s">
        <v>107</v>
      </c>
      <c r="F6" s="343"/>
      <c r="G6" s="344"/>
      <c r="K6" s="382" t="s">
        <v>41</v>
      </c>
      <c r="L6" s="383"/>
      <c r="M6" s="82"/>
      <c r="N6" s="83"/>
      <c r="O6" s="84"/>
      <c r="P6" s="83"/>
      <c r="Q6" s="84"/>
      <c r="R6" s="84"/>
      <c r="S6" s="83"/>
      <c r="T6" s="85"/>
      <c r="U6" s="85"/>
      <c r="V6" s="85"/>
      <c r="X6" s="86"/>
      <c r="Y6" s="86"/>
      <c r="Z6" s="86"/>
      <c r="AB6" s="87"/>
      <c r="AC6" s="88"/>
      <c r="AD6" s="88"/>
      <c r="AE6" s="88"/>
      <c r="AF6" s="87"/>
      <c r="AH6" s="86"/>
      <c r="AI6" s="86"/>
      <c r="AJ6" s="86"/>
      <c r="AM6" s="86"/>
      <c r="AN6" s="86"/>
      <c r="AO6" s="86"/>
      <c r="AQ6" s="86"/>
      <c r="AR6" s="86"/>
      <c r="AS6" s="86"/>
      <c r="AZ6" s="89"/>
      <c r="BA6" s="90"/>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415"/>
      <c r="CH6" s="415"/>
      <c r="CI6" s="415"/>
      <c r="CJ6" s="149"/>
    </row>
    <row r="7" spans="1:88" s="81" customFormat="1" ht="18" thickBot="1" x14ac:dyDescent="0.25">
      <c r="A7" s="416"/>
      <c r="B7" s="417"/>
      <c r="C7" s="417"/>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8"/>
      <c r="AE7" s="418"/>
      <c r="AF7" s="418"/>
      <c r="AG7" s="418"/>
      <c r="AH7" s="418"/>
      <c r="AI7" s="418"/>
      <c r="AJ7" s="418"/>
      <c r="AK7" s="418"/>
      <c r="AL7" s="418"/>
      <c r="AM7" s="418"/>
      <c r="AN7" s="418"/>
      <c r="AO7" s="418"/>
      <c r="AP7" s="418"/>
      <c r="AQ7" s="418"/>
      <c r="AR7" s="418"/>
      <c r="AS7" s="418"/>
      <c r="AT7" s="418"/>
      <c r="AU7" s="418"/>
      <c r="AV7" s="418"/>
      <c r="AW7" s="418"/>
      <c r="AX7" s="418"/>
      <c r="AY7" s="418"/>
      <c r="AZ7" s="419"/>
      <c r="BA7" s="90"/>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row>
    <row r="8" spans="1:88" s="120" customFormat="1" ht="29.25" customHeight="1" x14ac:dyDescent="0.2">
      <c r="A8" s="338" t="s">
        <v>42</v>
      </c>
      <c r="B8" s="345" t="s">
        <v>340</v>
      </c>
      <c r="C8" s="345" t="s">
        <v>344</v>
      </c>
      <c r="D8" s="345" t="s">
        <v>341</v>
      </c>
      <c r="E8" s="345" t="s">
        <v>307</v>
      </c>
      <c r="F8" s="345" t="s">
        <v>342</v>
      </c>
      <c r="G8" s="345" t="s">
        <v>59</v>
      </c>
      <c r="H8" s="345"/>
      <c r="I8" s="345"/>
      <c r="J8" s="345"/>
      <c r="K8" s="345"/>
      <c r="L8" s="345"/>
      <c r="M8" s="345"/>
      <c r="N8" s="345" t="s">
        <v>60</v>
      </c>
      <c r="O8" s="345"/>
      <c r="P8" s="345"/>
      <c r="Q8" s="345"/>
      <c r="R8" s="345"/>
      <c r="S8" s="345" t="s">
        <v>55</v>
      </c>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t="s">
        <v>56</v>
      </c>
      <c r="AT8" s="345"/>
      <c r="AU8" s="345" t="s">
        <v>22</v>
      </c>
      <c r="AV8" s="345"/>
      <c r="AW8" s="345" t="s">
        <v>61</v>
      </c>
      <c r="AX8" s="345"/>
      <c r="AY8" s="345"/>
      <c r="AZ8" s="379"/>
      <c r="BA8" s="118"/>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row>
    <row r="9" spans="1:88" s="122" customFormat="1" ht="29.25" customHeight="1" x14ac:dyDescent="0.2">
      <c r="A9" s="339"/>
      <c r="B9" s="346"/>
      <c r="C9" s="346"/>
      <c r="D9" s="346"/>
      <c r="E9" s="346"/>
      <c r="F9" s="346"/>
      <c r="G9" s="414" t="s">
        <v>387</v>
      </c>
      <c r="H9" s="414" t="s">
        <v>388</v>
      </c>
      <c r="I9" s="414" t="s">
        <v>389</v>
      </c>
      <c r="J9" s="414" t="s">
        <v>390</v>
      </c>
      <c r="K9" s="346" t="s">
        <v>391</v>
      </c>
      <c r="L9" s="346" t="s">
        <v>392</v>
      </c>
      <c r="M9" s="346" t="s">
        <v>393</v>
      </c>
      <c r="N9" s="346" t="s">
        <v>2</v>
      </c>
      <c r="O9" s="150"/>
      <c r="P9" s="346" t="s">
        <v>3</v>
      </c>
      <c r="Q9" s="150"/>
      <c r="R9" s="346" t="s">
        <v>363</v>
      </c>
      <c r="S9" s="346" t="s">
        <v>280</v>
      </c>
      <c r="T9" s="346"/>
      <c r="U9" s="346"/>
      <c r="V9" s="346"/>
      <c r="W9" s="346"/>
      <c r="X9" s="346" t="s">
        <v>279</v>
      </c>
      <c r="Y9" s="346"/>
      <c r="Z9" s="346"/>
      <c r="AA9" s="346"/>
      <c r="AB9" s="346"/>
      <c r="AC9" s="346"/>
      <c r="AD9" s="346"/>
      <c r="AE9" s="346"/>
      <c r="AF9" s="346"/>
      <c r="AG9" s="346"/>
      <c r="AH9" s="346"/>
      <c r="AI9" s="346"/>
      <c r="AJ9" s="346"/>
      <c r="AK9" s="346"/>
      <c r="AL9" s="346"/>
      <c r="AM9" s="346"/>
      <c r="AN9" s="346"/>
      <c r="AO9" s="346"/>
      <c r="AP9" s="346"/>
      <c r="AQ9" s="346" t="s">
        <v>269</v>
      </c>
      <c r="AR9" s="346"/>
      <c r="AS9" s="346"/>
      <c r="AT9" s="346"/>
      <c r="AU9" s="346"/>
      <c r="AV9" s="346"/>
      <c r="AW9" s="346"/>
      <c r="AX9" s="346"/>
      <c r="AY9" s="346"/>
      <c r="AZ9" s="380"/>
      <c r="BA9" s="121"/>
      <c r="BB9" s="121"/>
      <c r="BC9" s="121"/>
      <c r="BD9" s="121"/>
      <c r="BE9" s="121"/>
      <c r="BF9" s="121"/>
      <c r="BG9" s="121"/>
      <c r="CE9" s="119"/>
      <c r="CF9" s="119"/>
      <c r="CG9" s="119"/>
      <c r="CH9" s="119"/>
    </row>
    <row r="10" spans="1:88" s="122" customFormat="1" ht="75" x14ac:dyDescent="0.2">
      <c r="A10" s="339"/>
      <c r="B10" s="346"/>
      <c r="C10" s="346"/>
      <c r="D10" s="346"/>
      <c r="E10" s="346"/>
      <c r="F10" s="346"/>
      <c r="G10" s="346"/>
      <c r="H10" s="414"/>
      <c r="I10" s="414"/>
      <c r="J10" s="346"/>
      <c r="K10" s="346"/>
      <c r="L10" s="346"/>
      <c r="M10" s="346"/>
      <c r="N10" s="346"/>
      <c r="O10" s="150"/>
      <c r="P10" s="346"/>
      <c r="Q10" s="150"/>
      <c r="R10" s="346"/>
      <c r="S10" s="346" t="s">
        <v>274</v>
      </c>
      <c r="T10" s="346"/>
      <c r="U10" s="346"/>
      <c r="V10" s="123">
        <v>0.6</v>
      </c>
      <c r="W10" s="150" t="s">
        <v>235</v>
      </c>
      <c r="X10" s="123">
        <v>0.05</v>
      </c>
      <c r="Y10" s="150"/>
      <c r="Z10" s="150"/>
      <c r="AA10" s="150" t="s">
        <v>277</v>
      </c>
      <c r="AB10" s="150" t="s">
        <v>241</v>
      </c>
      <c r="AC10" s="123">
        <v>0.15</v>
      </c>
      <c r="AD10" s="150"/>
      <c r="AE10" s="150"/>
      <c r="AF10" s="150" t="s">
        <v>278</v>
      </c>
      <c r="AG10" s="150" t="s">
        <v>273</v>
      </c>
      <c r="AH10" s="123">
        <v>0.1</v>
      </c>
      <c r="AI10" s="150"/>
      <c r="AJ10" s="150"/>
      <c r="AK10" s="150" t="s">
        <v>281</v>
      </c>
      <c r="AL10" s="150" t="s">
        <v>236</v>
      </c>
      <c r="AM10" s="123">
        <v>0.1</v>
      </c>
      <c r="AN10" s="124"/>
      <c r="AO10" s="124"/>
      <c r="AP10" s="150" t="s">
        <v>268</v>
      </c>
      <c r="AQ10" s="150" t="s">
        <v>234</v>
      </c>
      <c r="AR10" s="150" t="s">
        <v>238</v>
      </c>
      <c r="AS10" s="150" t="s">
        <v>202</v>
      </c>
      <c r="AT10" s="150" t="s">
        <v>233</v>
      </c>
      <c r="AU10" s="150" t="s">
        <v>270</v>
      </c>
      <c r="AV10" s="150" t="s">
        <v>203</v>
      </c>
      <c r="AW10" s="150" t="s">
        <v>52</v>
      </c>
      <c r="AX10" s="150" t="s">
        <v>53</v>
      </c>
      <c r="AY10" s="150" t="s">
        <v>201</v>
      </c>
      <c r="AZ10" s="154" t="s">
        <v>191</v>
      </c>
      <c r="BA10" s="121"/>
      <c r="BB10" s="121"/>
      <c r="BC10" s="121"/>
      <c r="BD10" s="121"/>
      <c r="BE10" s="121"/>
      <c r="BF10" s="121"/>
      <c r="BG10" s="121"/>
    </row>
    <row r="11" spans="1:88" s="97" customFormat="1" ht="25.5" x14ac:dyDescent="0.2">
      <c r="A11" s="325">
        <v>1</v>
      </c>
      <c r="B11" s="314"/>
      <c r="C11" s="326" t="e">
        <f>+VLOOKUP(B11,$A$691:$B$730,2,0)</f>
        <v>#N/A</v>
      </c>
      <c r="D11" s="327"/>
      <c r="E11" s="328" t="e">
        <f>IF(D11=$D$661,$E$661,IF(D11=$D$662,$E$662,IF(D11=$D$663,$E$663,IF(D11=$D$664,$E$664,IF(D11=$D$665,$E$665,IF(D11=$D$666,$E$666,IF(D11=$D$667,$E$667,IF(D11=$D$668,$E$668,IF(D11=$D$669,$E$669,IF(D11=$D$670,$E$670,IF(D11=VICERRECTORÍA_ACADÉMICA_,BF661,IF(D11=PLANEACIÓN_,BF663, IF(D11=IMPACTO,BF662,IF(D11=VICERRECTORÍA_ADMINISTRATIVA_FINANCIERA_,BF664,IF(D11=_VICERRECTORÍA_RESPONSABILIDAD_SOCIAL_Y_BIENESTAR_UNIVERSITARIO_,BF665," ")))))))))))))))</f>
        <v>#VALUE!</v>
      </c>
      <c r="F11" s="305"/>
      <c r="G11" s="147"/>
      <c r="H11" s="147"/>
      <c r="I11" s="91"/>
      <c r="J11" s="305" t="s">
        <v>87</v>
      </c>
      <c r="K11" s="306"/>
      <c r="L11" s="307"/>
      <c r="M11" s="307"/>
      <c r="N11" s="314" t="s">
        <v>104</v>
      </c>
      <c r="O11" s="306">
        <f t="shared" ref="O11:O20" si="0">IF(N11="ALTA",5,IF(N11="MEDIO ALTA",4,IF(N11="MEDIA",3,IF(N11="MEDIO BAJA",2,IF(N11="BAJA",1,0)))))</f>
        <v>4</v>
      </c>
      <c r="P11" s="314" t="s">
        <v>99</v>
      </c>
      <c r="Q11" s="306">
        <f>IF(P11="ALTO",5,IF(P11="MEDIO-ALTO",4,IF(P11="MEDIO",3,IF(P11="MEDIO-BAJO",2,IF(P11="BAJO",1,0)))))</f>
        <v>3</v>
      </c>
      <c r="R11" s="306">
        <f>Q11*O11</f>
        <v>12</v>
      </c>
      <c r="S11" s="92" t="s">
        <v>263</v>
      </c>
      <c r="T11" s="91">
        <f t="shared" ref="T11:T74" si="1">IF(S11=$S$665,1,IF(S11=$S$661,5,IF(S11=$S$662,4,IF(S11=$S$663,3,IF(S11=$S$664,2,0)))))</f>
        <v>4</v>
      </c>
      <c r="U11" s="307">
        <f>ROUND(AVERAGEIF(T11:T13,"&gt;0"),0)</f>
        <v>4</v>
      </c>
      <c r="V11" s="307">
        <f>U11*0.6</f>
        <v>2.4</v>
      </c>
      <c r="W11" s="147"/>
      <c r="X11" s="307">
        <f>IF(S11="No_existen",5*$X$10,Y11*$X$10)</f>
        <v>0.2</v>
      </c>
      <c r="Y11" s="307">
        <f>ROUND(AVERAGEIF(Z11:Z13,"&gt;0"),0)</f>
        <v>4</v>
      </c>
      <c r="Z11" s="151">
        <f t="shared" ref="Z11:Z74" si="2">IF(AA11=$AA$663,1,IF(AA11=$AA$662,2,IF(AA11=$AA$661,4,IF(S11="No_existen",5,0))))</f>
        <v>4</v>
      </c>
      <c r="AA11" s="147" t="s">
        <v>243</v>
      </c>
      <c r="AB11" s="147"/>
      <c r="AC11" s="307">
        <f>IF(S11="No_existen",5*$AC$10,AD11*$AC$10)</f>
        <v>0.6</v>
      </c>
      <c r="AD11" s="307">
        <f>ROUND(AVERAGEIF(AE11:AE13,"&gt;0"),0)</f>
        <v>4</v>
      </c>
      <c r="AE11" s="151">
        <f t="shared" ref="AE11:AE74" si="3">IF(AF11=$AK$662,1,IF(AF11=$AK$661,4,IF(S11="No_existen",5,0)))</f>
        <v>4</v>
      </c>
      <c r="AF11" s="147" t="s">
        <v>219</v>
      </c>
      <c r="AG11" s="147"/>
      <c r="AH11" s="307">
        <f>IF(S11="No_existen",5*$AH$10,AI11*$AH$10)</f>
        <v>0.1</v>
      </c>
      <c r="AI11" s="307">
        <f>ROUND(AVERAGEIF(AJ11:AJ13,"&gt;0"),0)</f>
        <v>1</v>
      </c>
      <c r="AJ11" s="151">
        <f t="shared" ref="AJ11:AJ74" si="4">IF(AK11=$AP$661,1,IF(AK11=$AP$662,4,IF(S11="No_existen",5,0)))</f>
        <v>1</v>
      </c>
      <c r="AK11" s="147" t="s">
        <v>217</v>
      </c>
      <c r="AL11" s="147" t="s">
        <v>226</v>
      </c>
      <c r="AM11" s="307">
        <f t="shared" ref="AM11" si="5">IF(S11="No_existen",5*$AM$10,AN11*$AM$10)</f>
        <v>0.1</v>
      </c>
      <c r="AN11" s="307">
        <f>ROUND(AVERAGEIF(AO11:AO13,"&gt;0"),0)</f>
        <v>1</v>
      </c>
      <c r="AO11" s="151">
        <f t="shared" ref="AO11:AO203" si="6">IF(AP11="Preventivo",1,IF(AP11="Detectivo",4, IF(S11="No_existen",5,0)))</f>
        <v>1</v>
      </c>
      <c r="AP11" s="147" t="s">
        <v>395</v>
      </c>
      <c r="AQ11" s="307">
        <f>ROUND(AVERAGE(U11,Y11,AD11,AI11,AN11),0)</f>
        <v>3</v>
      </c>
      <c r="AR11" s="306" t="str">
        <f>IF(AQ11&lt;1.5,"FUERTE",IF(AND(AQ11&gt;=1.5,AQ11&lt;2.5),"ACEPTABLE",IF(AQ11&gt;=5,"INEXISTENTE","DÉBIL")))</f>
        <v>DÉBIL</v>
      </c>
      <c r="AS11" s="306">
        <f>IF(R11=0,0,ROUND((R11*AQ11),0))</f>
        <v>36</v>
      </c>
      <c r="AT11" s="386" t="str">
        <f>IF(AS11&gt;=36,"GRAVE", IF(AS11&lt;=10, "LEVE", "MODERADO"))</f>
        <v>GRAVE</v>
      </c>
      <c r="AU11" s="421"/>
      <c r="AV11" s="420"/>
      <c r="AW11" s="147"/>
      <c r="AX11" s="147"/>
      <c r="AY11" s="93"/>
      <c r="AZ11" s="94"/>
      <c r="BA11" s="95"/>
      <c r="BB11" s="95"/>
      <c r="BC11" s="95"/>
      <c r="BD11" s="95"/>
      <c r="BE11" s="95"/>
      <c r="BF11" s="95"/>
      <c r="BG11" s="95"/>
      <c r="BH11" s="96"/>
    </row>
    <row r="12" spans="1:88" s="97" customFormat="1" x14ac:dyDescent="0.2">
      <c r="A12" s="325"/>
      <c r="B12" s="314"/>
      <c r="C12" s="326"/>
      <c r="D12" s="327"/>
      <c r="E12" s="328"/>
      <c r="F12" s="305"/>
      <c r="G12" s="147"/>
      <c r="H12" s="147"/>
      <c r="I12" s="91"/>
      <c r="J12" s="305"/>
      <c r="K12" s="307"/>
      <c r="L12" s="307"/>
      <c r="M12" s="307"/>
      <c r="N12" s="314"/>
      <c r="O12" s="306"/>
      <c r="P12" s="314"/>
      <c r="Q12" s="306"/>
      <c r="R12" s="306"/>
      <c r="S12" s="92"/>
      <c r="T12" s="91">
        <f t="shared" si="1"/>
        <v>0</v>
      </c>
      <c r="U12" s="307"/>
      <c r="V12" s="307"/>
      <c r="W12" s="147"/>
      <c r="X12" s="307"/>
      <c r="Y12" s="307"/>
      <c r="Z12" s="151">
        <f t="shared" si="2"/>
        <v>0</v>
      </c>
      <c r="AA12" s="147"/>
      <c r="AB12" s="147"/>
      <c r="AC12" s="307"/>
      <c r="AD12" s="307"/>
      <c r="AE12" s="151">
        <f t="shared" si="3"/>
        <v>0</v>
      </c>
      <c r="AF12" s="147"/>
      <c r="AG12" s="147"/>
      <c r="AH12" s="307"/>
      <c r="AI12" s="307"/>
      <c r="AJ12" s="151">
        <f t="shared" si="4"/>
        <v>0</v>
      </c>
      <c r="AK12" s="147"/>
      <c r="AL12" s="147"/>
      <c r="AM12" s="307"/>
      <c r="AN12" s="307"/>
      <c r="AO12" s="151">
        <f t="shared" si="6"/>
        <v>0</v>
      </c>
      <c r="AP12" s="147"/>
      <c r="AQ12" s="307"/>
      <c r="AR12" s="306"/>
      <c r="AS12" s="306"/>
      <c r="AT12" s="386"/>
      <c r="AU12" s="306"/>
      <c r="AV12" s="306"/>
      <c r="AW12" s="147"/>
      <c r="AX12" s="147"/>
      <c r="AY12" s="93"/>
      <c r="AZ12" s="94"/>
      <c r="BA12" s="98"/>
      <c r="BB12" s="98"/>
      <c r="BC12" s="98"/>
      <c r="BD12" s="98"/>
      <c r="BE12" s="98"/>
      <c r="BF12" s="98"/>
      <c r="BG12" s="98"/>
      <c r="BH12" s="96"/>
    </row>
    <row r="13" spans="1:88" s="97" customFormat="1" x14ac:dyDescent="0.2">
      <c r="A13" s="325"/>
      <c r="B13" s="314"/>
      <c r="C13" s="326"/>
      <c r="D13" s="327"/>
      <c r="E13" s="328"/>
      <c r="F13" s="305"/>
      <c r="G13" s="147"/>
      <c r="H13" s="147"/>
      <c r="I13" s="91"/>
      <c r="J13" s="305"/>
      <c r="K13" s="307"/>
      <c r="L13" s="307"/>
      <c r="M13" s="307"/>
      <c r="N13" s="314"/>
      <c r="O13" s="306"/>
      <c r="P13" s="314"/>
      <c r="Q13" s="306"/>
      <c r="R13" s="306"/>
      <c r="S13" s="92"/>
      <c r="T13" s="91">
        <f t="shared" si="1"/>
        <v>0</v>
      </c>
      <c r="U13" s="307"/>
      <c r="V13" s="307"/>
      <c r="W13" s="147"/>
      <c r="X13" s="307"/>
      <c r="Y13" s="307"/>
      <c r="Z13" s="151">
        <f t="shared" si="2"/>
        <v>0</v>
      </c>
      <c r="AA13" s="147"/>
      <c r="AB13" s="147"/>
      <c r="AC13" s="307"/>
      <c r="AD13" s="307"/>
      <c r="AE13" s="151">
        <f t="shared" si="3"/>
        <v>0</v>
      </c>
      <c r="AF13" s="147"/>
      <c r="AG13" s="147"/>
      <c r="AH13" s="307"/>
      <c r="AI13" s="307"/>
      <c r="AJ13" s="151">
        <f t="shared" si="4"/>
        <v>0</v>
      </c>
      <c r="AK13" s="147"/>
      <c r="AL13" s="147"/>
      <c r="AM13" s="307"/>
      <c r="AN13" s="307"/>
      <c r="AO13" s="151">
        <f t="shared" si="6"/>
        <v>0</v>
      </c>
      <c r="AP13" s="147"/>
      <c r="AQ13" s="307"/>
      <c r="AR13" s="306"/>
      <c r="AS13" s="306"/>
      <c r="AT13" s="386"/>
      <c r="AU13" s="306"/>
      <c r="AV13" s="306"/>
      <c r="AW13" s="147"/>
      <c r="AX13" s="147"/>
      <c r="AY13" s="93"/>
      <c r="AZ13" s="94"/>
      <c r="BA13" s="95"/>
      <c r="BB13" s="95"/>
      <c r="BC13" s="95"/>
      <c r="BD13" s="95"/>
      <c r="BE13" s="95"/>
      <c r="BF13" s="98"/>
      <c r="BG13" s="98"/>
    </row>
    <row r="14" spans="1:88" s="97" customFormat="1" x14ac:dyDescent="0.2">
      <c r="A14" s="325">
        <v>2</v>
      </c>
      <c r="B14" s="314"/>
      <c r="C14" s="326" t="e">
        <f>+VLOOKUP(B14,$A$691:$B$730,2,0)</f>
        <v>#N/A</v>
      </c>
      <c r="D14" s="327"/>
      <c r="E14" s="328" t="e">
        <f>IF(D14=$D$661,$E$661,IF(D14=$D$662,$E$662,IF(D14=$D$663,$E$663,IF(D14=$D$664,$E$664,IF(D14=$D$665,$E$665,IF(D14=$D$666,$E$666,IF(D14=$D$667,$E$667,IF(D14=$D$668,$E$668,IF(D14=$D$669,$E$669,IF(D14=$D$670,$E$670,IF(D14=VICERRECTORÍA_ACADÉMICA_,BF661,IF(D14=PLANEACIÓN_,BF663, IF(D14=IMPACTO,BF662,IF(D14=VICERRECTORÍA_ADMINISTRATIVA_FINANCIERA_,BF664,IF(D14=_VICERRECTORÍA_RESPONSABILIDAD_SOCIAL_Y_BIENESTAR_UNIVERSITARIO_,BF665," ")))))))))))))))</f>
        <v>#VALUE!</v>
      </c>
      <c r="F14" s="305"/>
      <c r="G14" s="147"/>
      <c r="H14" s="147"/>
      <c r="I14" s="91"/>
      <c r="J14" s="305"/>
      <c r="K14" s="314"/>
      <c r="L14" s="305"/>
      <c r="M14" s="305"/>
      <c r="N14" s="314"/>
      <c r="O14" s="306">
        <f t="shared" si="0"/>
        <v>0</v>
      </c>
      <c r="P14" s="314"/>
      <c r="Q14" s="306">
        <f t="shared" ref="Q14" si="7">IF(P14="ALTO",5,IF(P14="MEDIO-ALTO",4,IF(P14="MEDIO",3,IF(P14="MEDIO-BAJO",2,IF(P14="BAJO",1,0)))))</f>
        <v>0</v>
      </c>
      <c r="R14" s="306">
        <f>Q14*O14</f>
        <v>0</v>
      </c>
      <c r="S14" s="92"/>
      <c r="T14" s="91">
        <f t="shared" si="1"/>
        <v>0</v>
      </c>
      <c r="U14" s="307" t="e">
        <f t="shared" ref="U14" si="8">ROUND(AVERAGEIF(T14:T16,"&gt;0"),0)</f>
        <v>#DIV/0!</v>
      </c>
      <c r="V14" s="307" t="e">
        <f t="shared" ref="V14" si="9">U14*0.6</f>
        <v>#DIV/0!</v>
      </c>
      <c r="W14" s="147"/>
      <c r="X14" s="307" t="e">
        <f t="shared" ref="X14" si="10">IF(S14="No_existen",5*$X$10,Y14*$X$10)</f>
        <v>#DIV/0!</v>
      </c>
      <c r="Y14" s="307" t="e">
        <f t="shared" ref="Y14" si="11">ROUND(AVERAGEIF(Z14:Z16,"&gt;0"),0)</f>
        <v>#DIV/0!</v>
      </c>
      <c r="Z14" s="151">
        <f t="shared" si="2"/>
        <v>0</v>
      </c>
      <c r="AA14" s="147"/>
      <c r="AB14" s="147"/>
      <c r="AC14" s="307" t="e">
        <f t="shared" ref="AC14" si="12">IF(S14="No_existen",5*$AC$10,AD14*$AC$10)</f>
        <v>#DIV/0!</v>
      </c>
      <c r="AD14" s="307" t="e">
        <f t="shared" ref="AD14" si="13">ROUND(AVERAGEIF(AE14:AE16,"&gt;0"),0)</f>
        <v>#DIV/0!</v>
      </c>
      <c r="AE14" s="151">
        <f t="shared" si="3"/>
        <v>0</v>
      </c>
      <c r="AF14" s="147"/>
      <c r="AG14" s="147"/>
      <c r="AH14" s="307" t="e">
        <f t="shared" ref="AH14" si="14">IF(S14="No_existen",5*$AH$10,AI14*$AH$10)</f>
        <v>#DIV/0!</v>
      </c>
      <c r="AI14" s="307" t="e">
        <f t="shared" ref="AI14" si="15">ROUND(AVERAGEIF(AJ14:AJ16,"&gt;0"),0)</f>
        <v>#DIV/0!</v>
      </c>
      <c r="AJ14" s="151">
        <f t="shared" si="4"/>
        <v>0</v>
      </c>
      <c r="AK14" s="147"/>
      <c r="AL14" s="147"/>
      <c r="AM14" s="307" t="e">
        <f t="shared" ref="AM14" si="16">IF(S14="No_existen",5*$AM$10,AN14*$AM$10)</f>
        <v>#DIV/0!</v>
      </c>
      <c r="AN14" s="307" t="e">
        <f t="shared" ref="AN14" si="17">ROUND(AVERAGEIF(AO14:AO16,"&gt;0"),0)</f>
        <v>#DIV/0!</v>
      </c>
      <c r="AO14" s="151">
        <f t="shared" si="6"/>
        <v>0</v>
      </c>
      <c r="AP14" s="147"/>
      <c r="AQ14" s="307" t="e">
        <f t="shared" ref="AQ14" si="18">ROUND(AVERAGE(U14,Y14,AD14,AI14,AN14),0)</f>
        <v>#DIV/0!</v>
      </c>
      <c r="AR14" s="306" t="e">
        <f t="shared" ref="AR14" si="19">IF(AQ14&lt;1.5,"FUERTE",IF(AND(AQ14&gt;=1.5,AQ14&lt;2.5),"ACEPTABLE",IF(AQ14&gt;=5,"INEXISTENTE","DÉBIL")))</f>
        <v>#DIV/0!</v>
      </c>
      <c r="AS14" s="306">
        <f t="shared" ref="AS14" si="20">IF(R14=0,0,ROUND((R14*AQ14),0))</f>
        <v>0</v>
      </c>
      <c r="AT14" s="386" t="str">
        <f t="shared" ref="AT14" si="21">IF(AS14&gt;=36,"GRAVE", IF(AS14&lt;=10, "LEVE", "MODERADO"))</f>
        <v>LEVE</v>
      </c>
      <c r="AU14" s="394"/>
      <c r="AV14" s="395"/>
      <c r="AW14" s="147"/>
      <c r="AX14" s="147"/>
      <c r="AY14" s="93"/>
      <c r="AZ14" s="94"/>
      <c r="BA14" s="98"/>
      <c r="BB14" s="98"/>
      <c r="BC14" s="98"/>
      <c r="BD14" s="98"/>
      <c r="BE14" s="98"/>
      <c r="BF14" s="95"/>
      <c r="BG14" s="95"/>
    </row>
    <row r="15" spans="1:88" s="97" customFormat="1" x14ac:dyDescent="0.2">
      <c r="A15" s="325"/>
      <c r="B15" s="314"/>
      <c r="C15" s="326"/>
      <c r="D15" s="327"/>
      <c r="E15" s="328"/>
      <c r="F15" s="305"/>
      <c r="G15" s="147"/>
      <c r="H15" s="147"/>
      <c r="I15" s="91"/>
      <c r="J15" s="305"/>
      <c r="K15" s="305"/>
      <c r="L15" s="305"/>
      <c r="M15" s="305"/>
      <c r="N15" s="314"/>
      <c r="O15" s="306"/>
      <c r="P15" s="314"/>
      <c r="Q15" s="306"/>
      <c r="R15" s="306"/>
      <c r="S15" s="92"/>
      <c r="T15" s="91">
        <f t="shared" si="1"/>
        <v>0</v>
      </c>
      <c r="U15" s="307"/>
      <c r="V15" s="307"/>
      <c r="W15" s="147"/>
      <c r="X15" s="307"/>
      <c r="Y15" s="307"/>
      <c r="Z15" s="151">
        <f t="shared" si="2"/>
        <v>0</v>
      </c>
      <c r="AA15" s="147"/>
      <c r="AB15" s="147"/>
      <c r="AC15" s="307"/>
      <c r="AD15" s="307"/>
      <c r="AE15" s="151">
        <f t="shared" si="3"/>
        <v>0</v>
      </c>
      <c r="AF15" s="147"/>
      <c r="AG15" s="147"/>
      <c r="AH15" s="307"/>
      <c r="AI15" s="307"/>
      <c r="AJ15" s="151">
        <f t="shared" si="4"/>
        <v>0</v>
      </c>
      <c r="AK15" s="147"/>
      <c r="AL15" s="147"/>
      <c r="AM15" s="307"/>
      <c r="AN15" s="307"/>
      <c r="AO15" s="151">
        <f t="shared" si="6"/>
        <v>0</v>
      </c>
      <c r="AP15" s="147"/>
      <c r="AQ15" s="307"/>
      <c r="AR15" s="306"/>
      <c r="AS15" s="306"/>
      <c r="AT15" s="386"/>
      <c r="AU15" s="327"/>
      <c r="AV15" s="327"/>
      <c r="AW15" s="147"/>
      <c r="AX15" s="147"/>
      <c r="AY15" s="93"/>
      <c r="AZ15" s="94"/>
      <c r="BA15" s="95"/>
      <c r="BB15" s="95"/>
      <c r="BC15" s="95"/>
      <c r="BD15" s="95"/>
      <c r="BE15" s="95"/>
      <c r="BF15" s="95"/>
      <c r="BG15" s="95"/>
    </row>
    <row r="16" spans="1:88" s="97" customFormat="1" x14ac:dyDescent="0.2">
      <c r="A16" s="325"/>
      <c r="B16" s="314"/>
      <c r="C16" s="326"/>
      <c r="D16" s="327"/>
      <c r="E16" s="328"/>
      <c r="F16" s="305"/>
      <c r="G16" s="147"/>
      <c r="H16" s="147"/>
      <c r="I16" s="91"/>
      <c r="J16" s="305"/>
      <c r="K16" s="305"/>
      <c r="L16" s="305"/>
      <c r="M16" s="305"/>
      <c r="N16" s="314"/>
      <c r="O16" s="306"/>
      <c r="P16" s="314"/>
      <c r="Q16" s="306"/>
      <c r="R16" s="306"/>
      <c r="S16" s="92"/>
      <c r="T16" s="91">
        <f t="shared" si="1"/>
        <v>0</v>
      </c>
      <c r="U16" s="307"/>
      <c r="V16" s="307"/>
      <c r="W16" s="147"/>
      <c r="X16" s="307"/>
      <c r="Y16" s="307"/>
      <c r="Z16" s="151">
        <f t="shared" si="2"/>
        <v>0</v>
      </c>
      <c r="AA16" s="147"/>
      <c r="AB16" s="147"/>
      <c r="AC16" s="307"/>
      <c r="AD16" s="307"/>
      <c r="AE16" s="151">
        <f t="shared" si="3"/>
        <v>0</v>
      </c>
      <c r="AF16" s="147"/>
      <c r="AG16" s="147"/>
      <c r="AH16" s="307"/>
      <c r="AI16" s="307"/>
      <c r="AJ16" s="151">
        <f t="shared" si="4"/>
        <v>0</v>
      </c>
      <c r="AK16" s="147"/>
      <c r="AL16" s="147"/>
      <c r="AM16" s="307"/>
      <c r="AN16" s="307"/>
      <c r="AO16" s="151">
        <f t="shared" si="6"/>
        <v>0</v>
      </c>
      <c r="AP16" s="147"/>
      <c r="AQ16" s="307"/>
      <c r="AR16" s="306"/>
      <c r="AS16" s="306"/>
      <c r="AT16" s="386"/>
      <c r="AU16" s="327"/>
      <c r="AV16" s="327"/>
      <c r="AW16" s="147"/>
      <c r="AX16" s="147"/>
      <c r="AY16" s="93"/>
      <c r="AZ16" s="94"/>
      <c r="BA16" s="95"/>
      <c r="BB16" s="95"/>
      <c r="BC16" s="95"/>
      <c r="BD16" s="95"/>
      <c r="BE16" s="95"/>
      <c r="BF16" s="95"/>
      <c r="BG16" s="95"/>
    </row>
    <row r="17" spans="1:59" s="97" customFormat="1" x14ac:dyDescent="0.2">
      <c r="A17" s="325">
        <v>3</v>
      </c>
      <c r="B17" s="314"/>
      <c r="C17" s="326" t="e">
        <f>+VLOOKUP(B17,$A$691:$B$730,2,0)</f>
        <v>#N/A</v>
      </c>
      <c r="D17" s="327"/>
      <c r="E17" s="328" t="e">
        <f>IF(D17=$D$661,$E$661,IF(D17=$D$662,$E$662,IF(D17=$D$663,$E$663,IF(D17=$D$664,$E$664,IF(D17=$D$665,$E$665,IF(D17=$D$666,$E$666,IF(D17=$D$667,$E$667,IF(D17=$D$668,$E$668,IF(D17=$D$669,$E$669,IF(D17=$D$670,$E$670,IF(D17=VICERRECTORÍA_ACADÉMICA_,BF661,IF(D17=PLANEACIÓN_,BF663, IF(D17=IMPACTO,BF662,IF(D17=VICERRECTORÍA_ADMINISTRATIVA_FINANCIERA_,BF664,IF(D17=_VICERRECTORÍA_RESPONSABILIDAD_SOCIAL_Y_BIENESTAR_UNIVERSITARIO_,BF665," ")))))))))))))))</f>
        <v>#VALUE!</v>
      </c>
      <c r="F17" s="305"/>
      <c r="G17" s="147"/>
      <c r="H17" s="147"/>
      <c r="I17" s="91"/>
      <c r="J17" s="305"/>
      <c r="K17" s="314"/>
      <c r="L17" s="305"/>
      <c r="M17" s="305"/>
      <c r="N17" s="314"/>
      <c r="O17" s="306">
        <f t="shared" si="0"/>
        <v>0</v>
      </c>
      <c r="P17" s="314"/>
      <c r="Q17" s="306">
        <f t="shared" ref="Q17" si="22">IF(P17="ALTO",5,IF(P17="MEDIO-ALTO",4,IF(P17="MEDIO",3,IF(P17="MEDIO-BAJO",2,IF(P17="BAJO",1,0)))))</f>
        <v>0</v>
      </c>
      <c r="R17" s="306">
        <f>Q17*O17</f>
        <v>0</v>
      </c>
      <c r="S17" s="92"/>
      <c r="T17" s="91">
        <f t="shared" si="1"/>
        <v>0</v>
      </c>
      <c r="U17" s="307" t="e">
        <f t="shared" ref="U17" si="23">ROUND(AVERAGEIF(T17:T19,"&gt;0"),0)</f>
        <v>#DIV/0!</v>
      </c>
      <c r="V17" s="307" t="e">
        <f t="shared" ref="V17" si="24">U17*0.6</f>
        <v>#DIV/0!</v>
      </c>
      <c r="W17" s="147"/>
      <c r="X17" s="307" t="e">
        <f t="shared" ref="X17" si="25">IF(S17="No_existen",5*$X$10,Y17*$X$10)</f>
        <v>#DIV/0!</v>
      </c>
      <c r="Y17" s="307" t="e">
        <f t="shared" ref="Y17" si="26">ROUND(AVERAGEIF(Z17:Z19,"&gt;0"),0)</f>
        <v>#DIV/0!</v>
      </c>
      <c r="Z17" s="151">
        <f t="shared" si="2"/>
        <v>0</v>
      </c>
      <c r="AA17" s="147"/>
      <c r="AB17" s="147"/>
      <c r="AC17" s="307" t="e">
        <f t="shared" ref="AC17" si="27">IF(S17="No_existen",5*$AC$10,AD17*$AC$10)</f>
        <v>#DIV/0!</v>
      </c>
      <c r="AD17" s="307" t="e">
        <f t="shared" ref="AD17" si="28">ROUND(AVERAGEIF(AE17:AE19,"&gt;0"),0)</f>
        <v>#DIV/0!</v>
      </c>
      <c r="AE17" s="151">
        <f t="shared" si="3"/>
        <v>0</v>
      </c>
      <c r="AF17" s="147"/>
      <c r="AG17" s="147"/>
      <c r="AH17" s="307" t="e">
        <f t="shared" ref="AH17" si="29">IF(S17="No_existen",5*$AH$10,AI17*$AH$10)</f>
        <v>#DIV/0!</v>
      </c>
      <c r="AI17" s="307" t="e">
        <f t="shared" ref="AI17" si="30">ROUND(AVERAGEIF(AJ17:AJ19,"&gt;0"),0)</f>
        <v>#DIV/0!</v>
      </c>
      <c r="AJ17" s="151">
        <f t="shared" si="4"/>
        <v>0</v>
      </c>
      <c r="AK17" s="147"/>
      <c r="AL17" s="147"/>
      <c r="AM17" s="307" t="e">
        <f t="shared" ref="AM17" si="31">IF(S17="No_existen",5*$AM$10,AN17*$AM$10)</f>
        <v>#DIV/0!</v>
      </c>
      <c r="AN17" s="307" t="e">
        <f t="shared" ref="AN17" si="32">ROUND(AVERAGEIF(AO17:AO19,"&gt;0"),0)</f>
        <v>#DIV/0!</v>
      </c>
      <c r="AO17" s="151">
        <f t="shared" si="6"/>
        <v>0</v>
      </c>
      <c r="AP17" s="147"/>
      <c r="AQ17" s="307" t="e">
        <f t="shared" ref="AQ17" si="33">ROUND(AVERAGE(U17,Y17,AD17,AI17,AN17),0)</f>
        <v>#DIV/0!</v>
      </c>
      <c r="AR17" s="306" t="e">
        <f t="shared" ref="AR17" si="34">IF(AQ17&lt;1.5,"FUERTE",IF(AND(AQ17&gt;=1.5,AQ17&lt;2.5),"ACEPTABLE",IF(AQ17&gt;=5,"INEXISTENTE","DÉBIL")))</f>
        <v>#DIV/0!</v>
      </c>
      <c r="AS17" s="306">
        <f t="shared" ref="AS17" si="35">IF(R17=0,0,ROUND((R17*AQ17),0))</f>
        <v>0</v>
      </c>
      <c r="AT17" s="386" t="str">
        <f t="shared" ref="AT17" si="36">IF(AS17&gt;=36,"GRAVE", IF(AS17&lt;=10, "LEVE", "MODERADO"))</f>
        <v>LEVE</v>
      </c>
      <c r="AU17" s="327"/>
      <c r="AV17" s="327"/>
      <c r="AW17" s="147"/>
      <c r="AX17" s="147"/>
      <c r="AY17" s="93"/>
      <c r="AZ17" s="94"/>
      <c r="BA17" s="95"/>
      <c r="BB17" s="95"/>
      <c r="BC17" s="95"/>
      <c r="BD17" s="95"/>
      <c r="BE17" s="95"/>
      <c r="BF17" s="98"/>
      <c r="BG17" s="98"/>
    </row>
    <row r="18" spans="1:59" s="97" customFormat="1" x14ac:dyDescent="0.2">
      <c r="A18" s="325"/>
      <c r="B18" s="314"/>
      <c r="C18" s="326"/>
      <c r="D18" s="327"/>
      <c r="E18" s="328"/>
      <c r="F18" s="305"/>
      <c r="G18" s="147"/>
      <c r="H18" s="147"/>
      <c r="I18" s="91"/>
      <c r="J18" s="305"/>
      <c r="K18" s="305"/>
      <c r="L18" s="305"/>
      <c r="M18" s="305"/>
      <c r="N18" s="314"/>
      <c r="O18" s="306"/>
      <c r="P18" s="314"/>
      <c r="Q18" s="306"/>
      <c r="R18" s="306"/>
      <c r="S18" s="92"/>
      <c r="T18" s="91">
        <f t="shared" si="1"/>
        <v>0</v>
      </c>
      <c r="U18" s="307"/>
      <c r="V18" s="307"/>
      <c r="W18" s="147"/>
      <c r="X18" s="307"/>
      <c r="Y18" s="307"/>
      <c r="Z18" s="151">
        <f t="shared" si="2"/>
        <v>0</v>
      </c>
      <c r="AA18" s="147"/>
      <c r="AB18" s="147"/>
      <c r="AC18" s="307"/>
      <c r="AD18" s="307"/>
      <c r="AE18" s="151">
        <f t="shared" si="3"/>
        <v>0</v>
      </c>
      <c r="AF18" s="147"/>
      <c r="AG18" s="147"/>
      <c r="AH18" s="307"/>
      <c r="AI18" s="307"/>
      <c r="AJ18" s="151">
        <f t="shared" si="4"/>
        <v>0</v>
      </c>
      <c r="AK18" s="147"/>
      <c r="AL18" s="147"/>
      <c r="AM18" s="307"/>
      <c r="AN18" s="307"/>
      <c r="AO18" s="151">
        <f t="shared" si="6"/>
        <v>0</v>
      </c>
      <c r="AP18" s="147"/>
      <c r="AQ18" s="307"/>
      <c r="AR18" s="306"/>
      <c r="AS18" s="306"/>
      <c r="AT18" s="386"/>
      <c r="AU18" s="327"/>
      <c r="AV18" s="327"/>
      <c r="AW18" s="147"/>
      <c r="AX18" s="147"/>
      <c r="AY18" s="93"/>
      <c r="AZ18" s="94"/>
      <c r="BA18" s="98"/>
      <c r="BB18" s="98"/>
      <c r="BC18" s="98"/>
      <c r="BD18" s="98"/>
      <c r="BE18" s="98"/>
      <c r="BF18" s="95"/>
      <c r="BG18" s="95"/>
    </row>
    <row r="19" spans="1:59" s="97" customFormat="1" x14ac:dyDescent="0.2">
      <c r="A19" s="325"/>
      <c r="B19" s="314"/>
      <c r="C19" s="326"/>
      <c r="D19" s="327"/>
      <c r="E19" s="328"/>
      <c r="F19" s="305"/>
      <c r="G19" s="147"/>
      <c r="H19" s="147"/>
      <c r="I19" s="91"/>
      <c r="J19" s="305"/>
      <c r="K19" s="305"/>
      <c r="L19" s="305"/>
      <c r="M19" s="305"/>
      <c r="N19" s="314"/>
      <c r="O19" s="306"/>
      <c r="P19" s="314"/>
      <c r="Q19" s="306"/>
      <c r="R19" s="306"/>
      <c r="S19" s="92"/>
      <c r="T19" s="91">
        <f t="shared" si="1"/>
        <v>0</v>
      </c>
      <c r="U19" s="307"/>
      <c r="V19" s="307"/>
      <c r="W19" s="147"/>
      <c r="X19" s="307"/>
      <c r="Y19" s="307"/>
      <c r="Z19" s="151">
        <f t="shared" si="2"/>
        <v>0</v>
      </c>
      <c r="AA19" s="147"/>
      <c r="AB19" s="147"/>
      <c r="AC19" s="307"/>
      <c r="AD19" s="307"/>
      <c r="AE19" s="151">
        <f t="shared" si="3"/>
        <v>0</v>
      </c>
      <c r="AF19" s="147"/>
      <c r="AG19" s="147"/>
      <c r="AH19" s="307"/>
      <c r="AI19" s="307"/>
      <c r="AJ19" s="151">
        <f t="shared" si="4"/>
        <v>0</v>
      </c>
      <c r="AK19" s="147"/>
      <c r="AL19" s="147"/>
      <c r="AM19" s="307"/>
      <c r="AN19" s="307"/>
      <c r="AO19" s="151">
        <f t="shared" si="6"/>
        <v>0</v>
      </c>
      <c r="AP19" s="147"/>
      <c r="AQ19" s="307"/>
      <c r="AR19" s="306"/>
      <c r="AS19" s="306"/>
      <c r="AT19" s="386"/>
      <c r="AU19" s="327"/>
      <c r="AV19" s="327"/>
      <c r="AW19" s="147"/>
      <c r="AX19" s="147"/>
      <c r="AY19" s="93"/>
      <c r="AZ19" s="94"/>
      <c r="BA19" s="95"/>
      <c r="BB19" s="95"/>
      <c r="BC19" s="95"/>
      <c r="BD19" s="95"/>
      <c r="BE19" s="95"/>
      <c r="BF19" s="98"/>
      <c r="BG19" s="98"/>
    </row>
    <row r="20" spans="1:59" s="97" customFormat="1" x14ac:dyDescent="0.2">
      <c r="A20" s="325">
        <v>4</v>
      </c>
      <c r="B20" s="314"/>
      <c r="C20" s="326" t="e">
        <f>+VLOOKUP(B20,$A$691:$B$730,2,0)</f>
        <v>#N/A</v>
      </c>
      <c r="D20" s="327"/>
      <c r="E20" s="328" t="e">
        <f>IF(D20=$D$661,$E$661,IF(D20=$D$662,$E$662,IF(D20=$D$663,$E$663,IF(D20=$D$664,$E$664,IF(D20=$D$665,$E$665,IF(D20=$D$666,$E$666,IF(D20=$D$667,$E$667,IF(D20=$D$668,$E$668,IF(D20=$D$669,$E$669,IF(D20=$D$670,$E$670,IF(D20=VICERRECTORÍA_ACADÉMICA_,BF661,IF(D20=PLANEACIÓN_,BF663, IF(D20=IMPACTO,BF662,IF(D20=VICERRECTORÍA_ADMINISTRATIVA_FINANCIERA_,BF664,IF(D20=_VICERRECTORÍA_RESPONSABILIDAD_SOCIAL_Y_BIENESTAR_UNIVERSITARIO_,BF665," ")))))))))))))))</f>
        <v>#VALUE!</v>
      </c>
      <c r="F20" s="305"/>
      <c r="G20" s="147"/>
      <c r="H20" s="147"/>
      <c r="I20" s="91"/>
      <c r="J20" s="305"/>
      <c r="K20" s="306"/>
      <c r="L20" s="307"/>
      <c r="M20" s="307"/>
      <c r="N20" s="314"/>
      <c r="O20" s="306">
        <f t="shared" si="0"/>
        <v>0</v>
      </c>
      <c r="P20" s="314"/>
      <c r="Q20" s="306">
        <f t="shared" ref="Q20" si="37">IF(P20="ALTO",5,IF(P20="MEDIO-ALTO",4,IF(P20="MEDIO",3,IF(P20="MEDIO-BAJO",2,IF(P20="BAJO",1,0)))))</f>
        <v>0</v>
      </c>
      <c r="R20" s="306">
        <f t="shared" ref="R20" si="38">Q20*O20</f>
        <v>0</v>
      </c>
      <c r="S20" s="92"/>
      <c r="T20" s="91">
        <f t="shared" si="1"/>
        <v>0</v>
      </c>
      <c r="U20" s="307" t="e">
        <f t="shared" ref="U20" si="39">ROUND(AVERAGEIF(T20:T22,"&gt;0"),0)</f>
        <v>#DIV/0!</v>
      </c>
      <c r="V20" s="307" t="e">
        <f t="shared" ref="V20" si="40">U20*0.6</f>
        <v>#DIV/0!</v>
      </c>
      <c r="W20" s="147"/>
      <c r="X20" s="307" t="e">
        <f t="shared" ref="X20" si="41">IF(S20="No_existen",5*$X$10,Y20*$X$10)</f>
        <v>#DIV/0!</v>
      </c>
      <c r="Y20" s="307" t="e">
        <f t="shared" ref="Y20" si="42">ROUND(AVERAGEIF(Z20:Z22,"&gt;0"),0)</f>
        <v>#DIV/0!</v>
      </c>
      <c r="Z20" s="151">
        <f t="shared" si="2"/>
        <v>0</v>
      </c>
      <c r="AA20" s="147"/>
      <c r="AB20" s="147"/>
      <c r="AC20" s="307" t="e">
        <f t="shared" ref="AC20" si="43">IF(S20="No_existen",5*$AC$10,AD20*$AC$10)</f>
        <v>#DIV/0!</v>
      </c>
      <c r="AD20" s="307" t="e">
        <f t="shared" ref="AD20" si="44">ROUND(AVERAGEIF(AE20:AE22,"&gt;0"),0)</f>
        <v>#DIV/0!</v>
      </c>
      <c r="AE20" s="151">
        <f t="shared" si="3"/>
        <v>0</v>
      </c>
      <c r="AF20" s="147"/>
      <c r="AG20" s="147"/>
      <c r="AH20" s="307" t="e">
        <f t="shared" ref="AH20" si="45">IF(S20="No_existen",5*$AH$10,AI20*$AH$10)</f>
        <v>#DIV/0!</v>
      </c>
      <c r="AI20" s="307" t="e">
        <f t="shared" ref="AI20" si="46">ROUND(AVERAGEIF(AJ20:AJ22,"&gt;0"),0)</f>
        <v>#DIV/0!</v>
      </c>
      <c r="AJ20" s="151">
        <f t="shared" si="4"/>
        <v>0</v>
      </c>
      <c r="AK20" s="147"/>
      <c r="AL20" s="147"/>
      <c r="AM20" s="307" t="e">
        <f t="shared" ref="AM20" si="47">IF(S20="No_existen",5*$AM$10,AN20*$AM$10)</f>
        <v>#DIV/0!</v>
      </c>
      <c r="AN20" s="307" t="e">
        <f t="shared" ref="AN20" si="48">ROUND(AVERAGEIF(AO20:AO22,"&gt;0"),0)</f>
        <v>#DIV/0!</v>
      </c>
      <c r="AO20" s="151">
        <f t="shared" si="6"/>
        <v>0</v>
      </c>
      <c r="AP20" s="147"/>
      <c r="AQ20" s="307" t="e">
        <f t="shared" ref="AQ20" si="49">ROUND(AVERAGE(U20,Y20,AD20,AI20,AN20),0)</f>
        <v>#DIV/0!</v>
      </c>
      <c r="AR20" s="306" t="e">
        <f t="shared" ref="AR20" si="50">IF(AQ20&lt;1.5,"FUERTE",IF(AND(AQ20&gt;=1.5,AQ20&lt;2.5),"ACEPTABLE",IF(AQ20&gt;=5,"INEXISTENTE","DÉBIL")))</f>
        <v>#DIV/0!</v>
      </c>
      <c r="AS20" s="306">
        <f t="shared" ref="AS20" si="51">IF(R20=0,0,ROUND((R20*AQ20),0))</f>
        <v>0</v>
      </c>
      <c r="AT20" s="386" t="str">
        <f t="shared" ref="AT20" si="52">IF(AS20&gt;=36,"GRAVE", IF(AS20&lt;=10, "LEVE", "MODERADO"))</f>
        <v>LEVE</v>
      </c>
      <c r="AU20" s="327"/>
      <c r="AV20" s="327"/>
      <c r="AW20" s="147"/>
      <c r="AX20" s="147"/>
      <c r="AY20" s="93"/>
      <c r="AZ20" s="94"/>
      <c r="BA20" s="98"/>
      <c r="BB20" s="98"/>
      <c r="BC20" s="98"/>
      <c r="BD20" s="98"/>
      <c r="BE20" s="98"/>
      <c r="BF20" s="95"/>
      <c r="BG20" s="95"/>
    </row>
    <row r="21" spans="1:59" s="97" customFormat="1" x14ac:dyDescent="0.2">
      <c r="A21" s="325"/>
      <c r="B21" s="314"/>
      <c r="C21" s="326"/>
      <c r="D21" s="327"/>
      <c r="E21" s="328"/>
      <c r="F21" s="305"/>
      <c r="G21" s="147"/>
      <c r="H21" s="147"/>
      <c r="I21" s="91"/>
      <c r="J21" s="305"/>
      <c r="K21" s="307"/>
      <c r="L21" s="307"/>
      <c r="M21" s="307"/>
      <c r="N21" s="314"/>
      <c r="O21" s="306"/>
      <c r="P21" s="314"/>
      <c r="Q21" s="306"/>
      <c r="R21" s="306"/>
      <c r="S21" s="92"/>
      <c r="T21" s="91">
        <f t="shared" si="1"/>
        <v>0</v>
      </c>
      <c r="U21" s="307"/>
      <c r="V21" s="307"/>
      <c r="W21" s="147"/>
      <c r="X21" s="307"/>
      <c r="Y21" s="307"/>
      <c r="Z21" s="151">
        <f t="shared" si="2"/>
        <v>0</v>
      </c>
      <c r="AA21" s="147"/>
      <c r="AB21" s="147"/>
      <c r="AC21" s="307"/>
      <c r="AD21" s="307"/>
      <c r="AE21" s="151">
        <f t="shared" si="3"/>
        <v>0</v>
      </c>
      <c r="AF21" s="147"/>
      <c r="AG21" s="147"/>
      <c r="AH21" s="307"/>
      <c r="AI21" s="307"/>
      <c r="AJ21" s="151">
        <f t="shared" si="4"/>
        <v>0</v>
      </c>
      <c r="AK21" s="147"/>
      <c r="AL21" s="147"/>
      <c r="AM21" s="307"/>
      <c r="AN21" s="307"/>
      <c r="AO21" s="151">
        <f t="shared" si="6"/>
        <v>0</v>
      </c>
      <c r="AP21" s="147"/>
      <c r="AQ21" s="307"/>
      <c r="AR21" s="306"/>
      <c r="AS21" s="306"/>
      <c r="AT21" s="386"/>
      <c r="AU21" s="327"/>
      <c r="AV21" s="327"/>
      <c r="AW21" s="147"/>
      <c r="AX21" s="147"/>
      <c r="AY21" s="93"/>
      <c r="AZ21" s="94"/>
      <c r="BA21" s="95"/>
      <c r="BB21" s="95"/>
      <c r="BC21" s="95"/>
      <c r="BD21" s="95"/>
      <c r="BE21" s="95"/>
      <c r="BF21" s="95"/>
      <c r="BG21" s="95"/>
    </row>
    <row r="22" spans="1:59" s="97" customFormat="1" x14ac:dyDescent="0.2">
      <c r="A22" s="325"/>
      <c r="B22" s="314"/>
      <c r="C22" s="326"/>
      <c r="D22" s="327"/>
      <c r="E22" s="328"/>
      <c r="F22" s="305"/>
      <c r="G22" s="147"/>
      <c r="H22" s="147"/>
      <c r="I22" s="91"/>
      <c r="J22" s="305"/>
      <c r="K22" s="307"/>
      <c r="L22" s="307"/>
      <c r="M22" s="307"/>
      <c r="N22" s="314"/>
      <c r="O22" s="306"/>
      <c r="P22" s="314"/>
      <c r="Q22" s="306"/>
      <c r="R22" s="306"/>
      <c r="S22" s="92"/>
      <c r="T22" s="91">
        <f t="shared" si="1"/>
        <v>0</v>
      </c>
      <c r="U22" s="307"/>
      <c r="V22" s="307"/>
      <c r="W22" s="147"/>
      <c r="X22" s="307"/>
      <c r="Y22" s="307"/>
      <c r="Z22" s="151">
        <f t="shared" si="2"/>
        <v>0</v>
      </c>
      <c r="AA22" s="147"/>
      <c r="AB22" s="147"/>
      <c r="AC22" s="307"/>
      <c r="AD22" s="307"/>
      <c r="AE22" s="151">
        <f t="shared" si="3"/>
        <v>0</v>
      </c>
      <c r="AF22" s="147"/>
      <c r="AG22" s="147"/>
      <c r="AH22" s="307"/>
      <c r="AI22" s="307"/>
      <c r="AJ22" s="151">
        <f t="shared" si="4"/>
        <v>0</v>
      </c>
      <c r="AK22" s="147"/>
      <c r="AL22" s="147"/>
      <c r="AM22" s="307"/>
      <c r="AN22" s="307"/>
      <c r="AO22" s="151">
        <f t="shared" si="6"/>
        <v>0</v>
      </c>
      <c r="AP22" s="147"/>
      <c r="AQ22" s="307"/>
      <c r="AR22" s="306"/>
      <c r="AS22" s="306"/>
      <c r="AT22" s="386"/>
      <c r="AU22" s="327"/>
      <c r="AV22" s="327"/>
      <c r="AW22" s="147"/>
      <c r="AX22" s="147"/>
      <c r="AY22" s="93"/>
      <c r="AZ22" s="94"/>
      <c r="BA22" s="95"/>
      <c r="BB22" s="95"/>
      <c r="BC22" s="95"/>
      <c r="BD22" s="95"/>
      <c r="BE22" s="95"/>
      <c r="BF22" s="98"/>
      <c r="BG22" s="98"/>
    </row>
    <row r="23" spans="1:59" s="97" customFormat="1" x14ac:dyDescent="0.2">
      <c r="A23" s="325">
        <v>5</v>
      </c>
      <c r="B23" s="314"/>
      <c r="C23" s="326" t="e">
        <f>+VLOOKUP(B23,$A$691:$B$730,2,0)</f>
        <v>#N/A</v>
      </c>
      <c r="D23" s="327"/>
      <c r="E23" s="328" t="e">
        <f>IF(D23=$D$661,$E$661,IF(D23=$D$662,$E$662,IF(D23=$D$663,$E$663,IF(D23=$D$664,$E$664,IF(D23=$D$665,$E$665,IF(D23=$D$666,$E$666,IF(D23=$D$667,$E$667,IF(D23=$D$668,$E$668,IF(D23=$D$669,$E$669,IF(D23=$D$670,$E$670,IF(D23=VICERRECTORÍA_ACADÉMICA_,BF661,IF(D23=PLANEACIÓN_,BF663, IF(D23=IMPACTO,BF662,IF(D23=VICERRECTORÍA_ADMINISTRATIVA_FINANCIERA_,BF664,IF(D23=_VICERRECTORÍA_RESPONSABILIDAD_SOCIAL_Y_BIENESTAR_UNIVERSITARIO_,BF665," ")))))))))))))))</f>
        <v>#VALUE!</v>
      </c>
      <c r="F23" s="305"/>
      <c r="G23" s="147"/>
      <c r="H23" s="147"/>
      <c r="I23" s="91"/>
      <c r="J23" s="305"/>
      <c r="K23" s="314"/>
      <c r="L23" s="305"/>
      <c r="M23" s="305"/>
      <c r="N23" s="314"/>
      <c r="O23" s="306">
        <f t="shared" ref="O23" si="53">IF(N23="ALTA",5,IF(N23="MEDIO ALTA",4,IF(N23="MEDIA",3,IF(N23="MEDIO BAJA",2,IF(N23="BAJA",1,0)))))</f>
        <v>0</v>
      </c>
      <c r="P23" s="314"/>
      <c r="Q23" s="306">
        <f t="shared" ref="Q23" si="54">IF(P23="ALTO",5,IF(P23="MEDIO-ALTO",4,IF(P23="MEDIO",3,IF(P23="MEDIO-BAJO",2,IF(P23="BAJO",1,0)))))</f>
        <v>0</v>
      </c>
      <c r="R23" s="306">
        <f t="shared" ref="R23" si="55">Q23*O23</f>
        <v>0</v>
      </c>
      <c r="S23" s="92"/>
      <c r="T23" s="91">
        <f t="shared" si="1"/>
        <v>0</v>
      </c>
      <c r="U23" s="307" t="e">
        <f t="shared" ref="U23" si="56">ROUND(AVERAGEIF(T23:T25,"&gt;0"),0)</f>
        <v>#DIV/0!</v>
      </c>
      <c r="V23" s="307" t="e">
        <f t="shared" ref="V23" si="57">U23*0.6</f>
        <v>#DIV/0!</v>
      </c>
      <c r="W23" s="147"/>
      <c r="X23" s="307" t="e">
        <f t="shared" ref="X23" si="58">IF(S23="No_existen",5*$X$10,Y23*$X$10)</f>
        <v>#DIV/0!</v>
      </c>
      <c r="Y23" s="307" t="e">
        <f t="shared" ref="Y23" si="59">ROUND(AVERAGEIF(Z23:Z25,"&gt;0"),0)</f>
        <v>#DIV/0!</v>
      </c>
      <c r="Z23" s="151">
        <f t="shared" si="2"/>
        <v>0</v>
      </c>
      <c r="AA23" s="147"/>
      <c r="AB23" s="147"/>
      <c r="AC23" s="307" t="e">
        <f t="shared" ref="AC23" si="60">IF(S23="No_existen",5*$AC$10,AD23*$AC$10)</f>
        <v>#DIV/0!</v>
      </c>
      <c r="AD23" s="307" t="e">
        <f t="shared" ref="AD23" si="61">ROUND(AVERAGEIF(AE23:AE25,"&gt;0"),0)</f>
        <v>#DIV/0!</v>
      </c>
      <c r="AE23" s="151">
        <f t="shared" si="3"/>
        <v>0</v>
      </c>
      <c r="AF23" s="147"/>
      <c r="AG23" s="147"/>
      <c r="AH23" s="307" t="e">
        <f t="shared" ref="AH23" si="62">IF(S23="No_existen",5*$AH$10,AI23*$AH$10)</f>
        <v>#DIV/0!</v>
      </c>
      <c r="AI23" s="307" t="e">
        <f t="shared" ref="AI23" si="63">ROUND(AVERAGEIF(AJ23:AJ25,"&gt;0"),0)</f>
        <v>#DIV/0!</v>
      </c>
      <c r="AJ23" s="151">
        <f t="shared" si="4"/>
        <v>0</v>
      </c>
      <c r="AK23" s="147"/>
      <c r="AL23" s="147"/>
      <c r="AM23" s="307" t="e">
        <f t="shared" ref="AM23" si="64">IF(S23="No_existen",5*$AM$10,AN23*$AM$10)</f>
        <v>#DIV/0!</v>
      </c>
      <c r="AN23" s="307" t="e">
        <f t="shared" ref="AN23" si="65">ROUND(AVERAGEIF(AO23:AO25,"&gt;0"),0)</f>
        <v>#DIV/0!</v>
      </c>
      <c r="AO23" s="151">
        <f t="shared" si="6"/>
        <v>0</v>
      </c>
      <c r="AP23" s="147"/>
      <c r="AQ23" s="307" t="e">
        <f t="shared" ref="AQ23" si="66">ROUND(AVERAGE(U23,Y23,AD23,AI23,AN23),0)</f>
        <v>#DIV/0!</v>
      </c>
      <c r="AR23" s="306" t="e">
        <f t="shared" ref="AR23" si="67">IF(AQ23&lt;1.5,"FUERTE",IF(AND(AQ23&gt;=1.5,AQ23&lt;2.5),"ACEPTABLE",IF(AQ23&gt;=5,"INEXISTENTE","DÉBIL")))</f>
        <v>#DIV/0!</v>
      </c>
      <c r="AS23" s="306">
        <f t="shared" ref="AS23" si="68">IF(R23=0,0,ROUND((R23*AQ23),0))</f>
        <v>0</v>
      </c>
      <c r="AT23" s="386" t="str">
        <f t="shared" ref="AT23" si="69">IF(AS23&gt;=36,"GRAVE", IF(AS23&lt;=10, "LEVE", "MODERADO"))</f>
        <v>LEVE</v>
      </c>
      <c r="AU23" s="327"/>
      <c r="AV23" s="327"/>
      <c r="AW23" s="147"/>
      <c r="AX23" s="147"/>
      <c r="AY23" s="93"/>
      <c r="AZ23" s="94"/>
      <c r="BA23" s="95"/>
      <c r="BB23" s="95"/>
      <c r="BC23" s="95"/>
      <c r="BD23" s="95"/>
      <c r="BE23" s="95"/>
      <c r="BF23" s="95"/>
      <c r="BG23" s="95"/>
    </row>
    <row r="24" spans="1:59" s="97" customFormat="1" x14ac:dyDescent="0.2">
      <c r="A24" s="325"/>
      <c r="B24" s="314"/>
      <c r="C24" s="326"/>
      <c r="D24" s="327"/>
      <c r="E24" s="328"/>
      <c r="F24" s="305"/>
      <c r="G24" s="147"/>
      <c r="H24" s="147"/>
      <c r="I24" s="91"/>
      <c r="J24" s="305"/>
      <c r="K24" s="305"/>
      <c r="L24" s="305"/>
      <c r="M24" s="305"/>
      <c r="N24" s="314"/>
      <c r="O24" s="306"/>
      <c r="P24" s="314"/>
      <c r="Q24" s="306"/>
      <c r="R24" s="306"/>
      <c r="S24" s="92"/>
      <c r="T24" s="91">
        <f t="shared" si="1"/>
        <v>0</v>
      </c>
      <c r="U24" s="307"/>
      <c r="V24" s="307"/>
      <c r="W24" s="147"/>
      <c r="X24" s="307"/>
      <c r="Y24" s="307"/>
      <c r="Z24" s="151">
        <f t="shared" si="2"/>
        <v>0</v>
      </c>
      <c r="AA24" s="147"/>
      <c r="AB24" s="147"/>
      <c r="AC24" s="307"/>
      <c r="AD24" s="307"/>
      <c r="AE24" s="151">
        <f t="shared" si="3"/>
        <v>0</v>
      </c>
      <c r="AF24" s="147"/>
      <c r="AG24" s="147"/>
      <c r="AH24" s="307"/>
      <c r="AI24" s="307"/>
      <c r="AJ24" s="151">
        <f t="shared" si="4"/>
        <v>0</v>
      </c>
      <c r="AK24" s="147"/>
      <c r="AL24" s="147"/>
      <c r="AM24" s="307"/>
      <c r="AN24" s="307"/>
      <c r="AO24" s="151">
        <f t="shared" si="6"/>
        <v>0</v>
      </c>
      <c r="AP24" s="147"/>
      <c r="AQ24" s="307"/>
      <c r="AR24" s="306"/>
      <c r="AS24" s="306"/>
      <c r="AT24" s="386"/>
      <c r="AU24" s="327"/>
      <c r="AV24" s="327"/>
      <c r="AW24" s="147"/>
      <c r="AX24" s="147"/>
      <c r="AY24" s="93"/>
      <c r="AZ24" s="94"/>
      <c r="BA24" s="98"/>
      <c r="BB24" s="98"/>
      <c r="BC24" s="98"/>
      <c r="BD24" s="98"/>
      <c r="BE24" s="98"/>
      <c r="BF24" s="95"/>
      <c r="BG24" s="95"/>
    </row>
    <row r="25" spans="1:59" s="97" customFormat="1" x14ac:dyDescent="0.2">
      <c r="A25" s="325"/>
      <c r="B25" s="314"/>
      <c r="C25" s="326"/>
      <c r="D25" s="327"/>
      <c r="E25" s="328"/>
      <c r="F25" s="305"/>
      <c r="G25" s="147"/>
      <c r="H25" s="147"/>
      <c r="I25" s="91"/>
      <c r="J25" s="305"/>
      <c r="K25" s="305"/>
      <c r="L25" s="305"/>
      <c r="M25" s="305"/>
      <c r="N25" s="314"/>
      <c r="O25" s="306"/>
      <c r="P25" s="314"/>
      <c r="Q25" s="306"/>
      <c r="R25" s="306"/>
      <c r="S25" s="92"/>
      <c r="T25" s="91">
        <f t="shared" si="1"/>
        <v>0</v>
      </c>
      <c r="U25" s="307"/>
      <c r="V25" s="307"/>
      <c r="W25" s="147"/>
      <c r="X25" s="307"/>
      <c r="Y25" s="307"/>
      <c r="Z25" s="151">
        <f t="shared" si="2"/>
        <v>0</v>
      </c>
      <c r="AA25" s="147"/>
      <c r="AB25" s="147"/>
      <c r="AC25" s="307"/>
      <c r="AD25" s="307"/>
      <c r="AE25" s="151">
        <f t="shared" si="3"/>
        <v>0</v>
      </c>
      <c r="AF25" s="147"/>
      <c r="AG25" s="147"/>
      <c r="AH25" s="307"/>
      <c r="AI25" s="307"/>
      <c r="AJ25" s="151">
        <f t="shared" si="4"/>
        <v>0</v>
      </c>
      <c r="AK25" s="147"/>
      <c r="AL25" s="147"/>
      <c r="AM25" s="307"/>
      <c r="AN25" s="307"/>
      <c r="AO25" s="151">
        <f t="shared" si="6"/>
        <v>0</v>
      </c>
      <c r="AP25" s="147"/>
      <c r="AQ25" s="307"/>
      <c r="AR25" s="306"/>
      <c r="AS25" s="306"/>
      <c r="AT25" s="386"/>
      <c r="AU25" s="327"/>
      <c r="AV25" s="327"/>
      <c r="AW25" s="147"/>
      <c r="AX25" s="147"/>
      <c r="AY25" s="93"/>
      <c r="AZ25" s="94"/>
      <c r="BA25" s="95"/>
      <c r="BB25" s="95"/>
      <c r="BC25" s="95"/>
      <c r="BD25" s="95"/>
      <c r="BE25" s="95"/>
      <c r="BF25" s="95"/>
      <c r="BG25" s="95"/>
    </row>
    <row r="26" spans="1:59" s="97" customFormat="1" x14ac:dyDescent="0.2">
      <c r="A26" s="325">
        <v>6</v>
      </c>
      <c r="B26" s="314"/>
      <c r="C26" s="326" t="e">
        <f>+VLOOKUP(B26,$A$691:$B$730,2,0)</f>
        <v>#N/A</v>
      </c>
      <c r="D26" s="327"/>
      <c r="E26" s="328" t="e">
        <f>IF(D26=$D$661,$E$661,IF(D26=$D$662,$E$662,IF(D26=$D$663,$E$663,IF(D26=$D$664,$E$664,IF(D26=$D$665,$E$665,IF(D26=$D$666,$E$666,IF(D26=$D$667,$E$667,IF(D26=$D$668,$E$668,IF(D26=$D$669,$E$669,IF(D26=$D$670,$E$670,IF(D26=VICERRECTORÍA_ACADÉMICA_,BF661,IF(D26=PLANEACIÓN_,BF663, IF(D26=IMPACTO,BF662,IF(D26=VICERRECTORÍA_ADMINISTRATIVA_FINANCIERA_,BF664,IF(D26=_VICERRECTORÍA_RESPONSABILIDAD_SOCIAL_Y_BIENESTAR_UNIVERSITARIO_,BF665," ")))))))))))))))</f>
        <v>#VALUE!</v>
      </c>
      <c r="F26" s="305"/>
      <c r="G26" s="147"/>
      <c r="H26" s="147"/>
      <c r="I26" s="91"/>
      <c r="J26" s="305"/>
      <c r="K26" s="314"/>
      <c r="L26" s="305"/>
      <c r="M26" s="305"/>
      <c r="N26" s="314"/>
      <c r="O26" s="306">
        <f t="shared" ref="O26" si="70">IF(N26="ALTA",5,IF(N26="MEDIO ALTA",4,IF(N26="MEDIA",3,IF(N26="MEDIO BAJA",2,IF(N26="BAJA",1,0)))))</f>
        <v>0</v>
      </c>
      <c r="P26" s="314"/>
      <c r="Q26" s="306">
        <f t="shared" ref="Q26" si="71">IF(P26="ALTO",5,IF(P26="MEDIO-ALTO",4,IF(P26="MEDIO",3,IF(P26="MEDIO-BAJO",2,IF(P26="BAJO",1,0)))))</f>
        <v>0</v>
      </c>
      <c r="R26" s="306">
        <f t="shared" ref="R26" si="72">Q26*O26</f>
        <v>0</v>
      </c>
      <c r="S26" s="92"/>
      <c r="T26" s="91">
        <f t="shared" si="1"/>
        <v>0</v>
      </c>
      <c r="U26" s="307" t="e">
        <f t="shared" ref="U26" si="73">ROUND(AVERAGEIF(T26:T28,"&gt;0"),0)</f>
        <v>#DIV/0!</v>
      </c>
      <c r="V26" s="307" t="e">
        <f t="shared" ref="V26" si="74">U26*0.6</f>
        <v>#DIV/0!</v>
      </c>
      <c r="W26" s="147"/>
      <c r="X26" s="307" t="e">
        <f t="shared" ref="X26" si="75">IF(S26="No_existen",5*$X$10,Y26*$X$10)</f>
        <v>#DIV/0!</v>
      </c>
      <c r="Y26" s="307" t="e">
        <f t="shared" ref="Y26" si="76">ROUND(AVERAGEIF(Z26:Z28,"&gt;0"),0)</f>
        <v>#DIV/0!</v>
      </c>
      <c r="Z26" s="151">
        <f t="shared" si="2"/>
        <v>0</v>
      </c>
      <c r="AA26" s="147"/>
      <c r="AB26" s="147"/>
      <c r="AC26" s="307" t="e">
        <f t="shared" ref="AC26" si="77">IF(S26="No_existen",5*$AC$10,AD26*$AC$10)</f>
        <v>#DIV/0!</v>
      </c>
      <c r="AD26" s="307" t="e">
        <f t="shared" ref="AD26" si="78">ROUND(AVERAGEIF(AE26:AE28,"&gt;0"),0)</f>
        <v>#DIV/0!</v>
      </c>
      <c r="AE26" s="151">
        <f t="shared" si="3"/>
        <v>0</v>
      </c>
      <c r="AF26" s="147"/>
      <c r="AG26" s="147"/>
      <c r="AH26" s="307" t="e">
        <f t="shared" ref="AH26" si="79">IF(S26="No_existen",5*$AH$10,AI26*$AH$10)</f>
        <v>#DIV/0!</v>
      </c>
      <c r="AI26" s="307" t="e">
        <f t="shared" ref="AI26" si="80">ROUND(AVERAGEIF(AJ26:AJ28,"&gt;0"),0)</f>
        <v>#DIV/0!</v>
      </c>
      <c r="AJ26" s="151">
        <f t="shared" si="4"/>
        <v>0</v>
      </c>
      <c r="AK26" s="147"/>
      <c r="AL26" s="147"/>
      <c r="AM26" s="307" t="e">
        <f t="shared" ref="AM26" si="81">IF(S26="No_existen",5*$AM$10,AN26*$AM$10)</f>
        <v>#DIV/0!</v>
      </c>
      <c r="AN26" s="307" t="e">
        <f t="shared" ref="AN26" si="82">ROUND(AVERAGEIF(AO26:AO28,"&gt;0"),0)</f>
        <v>#DIV/0!</v>
      </c>
      <c r="AO26" s="151">
        <f t="shared" si="6"/>
        <v>0</v>
      </c>
      <c r="AP26" s="147"/>
      <c r="AQ26" s="307" t="e">
        <f t="shared" ref="AQ26" si="83">ROUND(AVERAGE(U26,Y26,AD26,AI26,AN26),0)</f>
        <v>#DIV/0!</v>
      </c>
      <c r="AR26" s="306" t="e">
        <f t="shared" ref="AR26" si="84">IF(AQ26&lt;1.5,"FUERTE",IF(AND(AQ26&gt;=1.5,AQ26&lt;2.5),"ACEPTABLE",IF(AQ26&gt;=5,"INEXISTENTE","DÉBIL")))</f>
        <v>#DIV/0!</v>
      </c>
      <c r="AS26" s="306">
        <f t="shared" ref="AS26" si="85">IF(R26=0,0,ROUND((R26*AQ26),0))</f>
        <v>0</v>
      </c>
      <c r="AT26" s="386" t="str">
        <f t="shared" ref="AT26" si="86">IF(AS26&gt;=36,"GRAVE", IF(AS26&lt;=10, "LEVE", "MODERADO"))</f>
        <v>LEVE</v>
      </c>
      <c r="AU26" s="327"/>
      <c r="AV26" s="327"/>
      <c r="AW26" s="147"/>
      <c r="AX26" s="147"/>
      <c r="AY26" s="93"/>
      <c r="AZ26" s="94"/>
      <c r="BA26" s="98"/>
      <c r="BB26" s="98"/>
      <c r="BC26" s="98"/>
      <c r="BD26" s="98"/>
      <c r="BE26" s="98"/>
      <c r="BF26" s="98"/>
      <c r="BG26" s="98"/>
    </row>
    <row r="27" spans="1:59" s="97" customFormat="1" x14ac:dyDescent="0.2">
      <c r="A27" s="325"/>
      <c r="B27" s="314"/>
      <c r="C27" s="326"/>
      <c r="D27" s="327"/>
      <c r="E27" s="328"/>
      <c r="F27" s="305"/>
      <c r="G27" s="147"/>
      <c r="H27" s="147"/>
      <c r="I27" s="91"/>
      <c r="J27" s="305"/>
      <c r="K27" s="305"/>
      <c r="L27" s="305"/>
      <c r="M27" s="305"/>
      <c r="N27" s="314"/>
      <c r="O27" s="306"/>
      <c r="P27" s="314"/>
      <c r="Q27" s="306"/>
      <c r="R27" s="306"/>
      <c r="S27" s="92"/>
      <c r="T27" s="91">
        <f t="shared" si="1"/>
        <v>0</v>
      </c>
      <c r="U27" s="307"/>
      <c r="V27" s="307"/>
      <c r="W27" s="147"/>
      <c r="X27" s="307"/>
      <c r="Y27" s="307"/>
      <c r="Z27" s="151">
        <f t="shared" si="2"/>
        <v>0</v>
      </c>
      <c r="AA27" s="147"/>
      <c r="AB27" s="147"/>
      <c r="AC27" s="307"/>
      <c r="AD27" s="307"/>
      <c r="AE27" s="151">
        <f t="shared" si="3"/>
        <v>0</v>
      </c>
      <c r="AF27" s="147"/>
      <c r="AG27" s="147"/>
      <c r="AH27" s="307"/>
      <c r="AI27" s="307"/>
      <c r="AJ27" s="151">
        <f t="shared" si="4"/>
        <v>0</v>
      </c>
      <c r="AK27" s="147"/>
      <c r="AL27" s="147"/>
      <c r="AM27" s="307"/>
      <c r="AN27" s="307"/>
      <c r="AO27" s="151">
        <f t="shared" si="6"/>
        <v>0</v>
      </c>
      <c r="AP27" s="147"/>
      <c r="AQ27" s="307"/>
      <c r="AR27" s="306"/>
      <c r="AS27" s="306"/>
      <c r="AT27" s="386"/>
      <c r="AU27" s="327"/>
      <c r="AV27" s="327"/>
      <c r="AW27" s="147"/>
      <c r="AX27" s="147"/>
      <c r="AY27" s="93"/>
      <c r="AZ27" s="94"/>
      <c r="BA27" s="95"/>
      <c r="BB27" s="95"/>
      <c r="BC27" s="95"/>
      <c r="BD27" s="95"/>
      <c r="BE27" s="95"/>
      <c r="BF27" s="95"/>
      <c r="BG27" s="95"/>
    </row>
    <row r="28" spans="1:59" s="97" customFormat="1" x14ac:dyDescent="0.2">
      <c r="A28" s="325"/>
      <c r="B28" s="314"/>
      <c r="C28" s="326"/>
      <c r="D28" s="327"/>
      <c r="E28" s="328"/>
      <c r="F28" s="305"/>
      <c r="G28" s="147"/>
      <c r="H28" s="147"/>
      <c r="I28" s="91"/>
      <c r="J28" s="305"/>
      <c r="K28" s="305"/>
      <c r="L28" s="305"/>
      <c r="M28" s="305"/>
      <c r="N28" s="314"/>
      <c r="O28" s="306"/>
      <c r="P28" s="314"/>
      <c r="Q28" s="306"/>
      <c r="R28" s="306"/>
      <c r="S28" s="92"/>
      <c r="T28" s="91">
        <f t="shared" si="1"/>
        <v>0</v>
      </c>
      <c r="U28" s="307"/>
      <c r="V28" s="307"/>
      <c r="W28" s="147"/>
      <c r="X28" s="307"/>
      <c r="Y28" s="307"/>
      <c r="Z28" s="151">
        <f t="shared" si="2"/>
        <v>0</v>
      </c>
      <c r="AA28" s="147"/>
      <c r="AB28" s="147"/>
      <c r="AC28" s="307"/>
      <c r="AD28" s="307"/>
      <c r="AE28" s="151">
        <f t="shared" si="3"/>
        <v>0</v>
      </c>
      <c r="AF28" s="147"/>
      <c r="AG28" s="147"/>
      <c r="AH28" s="307"/>
      <c r="AI28" s="307"/>
      <c r="AJ28" s="151">
        <f t="shared" si="4"/>
        <v>0</v>
      </c>
      <c r="AK28" s="147"/>
      <c r="AL28" s="147"/>
      <c r="AM28" s="307"/>
      <c r="AN28" s="307"/>
      <c r="AO28" s="151">
        <f t="shared" si="6"/>
        <v>0</v>
      </c>
      <c r="AP28" s="147"/>
      <c r="AQ28" s="307"/>
      <c r="AR28" s="306"/>
      <c r="AS28" s="306"/>
      <c r="AT28" s="386"/>
      <c r="AU28" s="327"/>
      <c r="AV28" s="327"/>
      <c r="AW28" s="147"/>
      <c r="AX28" s="147"/>
      <c r="AY28" s="93"/>
      <c r="AZ28" s="94"/>
      <c r="BA28" s="95"/>
      <c r="BB28" s="95"/>
      <c r="BC28" s="95"/>
      <c r="BD28" s="95"/>
      <c r="BE28" s="95"/>
      <c r="BF28" s="95"/>
      <c r="BG28" s="95"/>
    </row>
    <row r="29" spans="1:59" s="97" customFormat="1" x14ac:dyDescent="0.2">
      <c r="A29" s="325">
        <v>7</v>
      </c>
      <c r="B29" s="314"/>
      <c r="C29" s="326" t="e">
        <f>+VLOOKUP(B29,$A$691:$B$730,2,0)</f>
        <v>#N/A</v>
      </c>
      <c r="D29" s="327"/>
      <c r="E29" s="328" t="e">
        <f>IF(D29=$D$661,$E$661,IF(D29=$D$662,$E$662,IF(D29=$D$663,$E$663,IF(D29=$D$664,$E$664,IF(D29=$D$665,$E$665,IF(D29=$D$666,$E$666,IF(D29=$D$667,$E$667,IF(D29=$D$668,$E$668,IF(D29=$D$669,$E$669,IF(D29=$D$670,$E$670,IF(D29=VICERRECTORÍA_ACADÉMICA_,BF661,IF(D29=PLANEACIÓN_,BF663, IF(D29=IMPACTO,BF662,IF(D29=VICERRECTORÍA_ADMINISTRATIVA_FINANCIERA_,BF664,IF(D29=_VICERRECTORÍA_RESPONSABILIDAD_SOCIAL_Y_BIENESTAR_UNIVERSITARIO_,BF665," ")))))))))))))))</f>
        <v>#VALUE!</v>
      </c>
      <c r="F29" s="305"/>
      <c r="G29" s="147"/>
      <c r="H29" s="147"/>
      <c r="I29" s="91"/>
      <c r="J29" s="305"/>
      <c r="K29" s="314"/>
      <c r="L29" s="305"/>
      <c r="M29" s="305"/>
      <c r="N29" s="314"/>
      <c r="O29" s="306">
        <f t="shared" ref="O29" si="87">IF(N29="ALTA",5,IF(N29="MEDIO ALTA",4,IF(N29="MEDIA",3,IF(N29="MEDIO BAJA",2,IF(N29="BAJA",1,0)))))</f>
        <v>0</v>
      </c>
      <c r="P29" s="314"/>
      <c r="Q29" s="306">
        <f t="shared" ref="Q29" si="88">IF(P29="ALTO",5,IF(P29="MEDIO-ALTO",4,IF(P29="MEDIO",3,IF(P29="MEDIO-BAJO",2,IF(P29="BAJO",1,0)))))</f>
        <v>0</v>
      </c>
      <c r="R29" s="306">
        <f t="shared" ref="R29" si="89">Q29*O29</f>
        <v>0</v>
      </c>
      <c r="S29" s="92"/>
      <c r="T29" s="91">
        <f t="shared" si="1"/>
        <v>0</v>
      </c>
      <c r="U29" s="307" t="e">
        <f t="shared" ref="U29" si="90">ROUND(AVERAGEIF(T29:T31,"&gt;0"),0)</f>
        <v>#DIV/0!</v>
      </c>
      <c r="V29" s="307" t="e">
        <f t="shared" ref="V29" si="91">U29*0.6</f>
        <v>#DIV/0!</v>
      </c>
      <c r="W29" s="147"/>
      <c r="X29" s="307" t="e">
        <f t="shared" ref="X29" si="92">IF(S29="No_existen",5*$X$10,Y29*$X$10)</f>
        <v>#DIV/0!</v>
      </c>
      <c r="Y29" s="307" t="e">
        <f t="shared" ref="Y29" si="93">ROUND(AVERAGEIF(Z29:Z31,"&gt;0"),0)</f>
        <v>#DIV/0!</v>
      </c>
      <c r="Z29" s="151">
        <f t="shared" si="2"/>
        <v>0</v>
      </c>
      <c r="AA29" s="147"/>
      <c r="AB29" s="147"/>
      <c r="AC29" s="307" t="e">
        <f t="shared" ref="AC29" si="94">IF(S29="No_existen",5*$AC$10,AD29*$AC$10)</f>
        <v>#DIV/0!</v>
      </c>
      <c r="AD29" s="307" t="e">
        <f t="shared" ref="AD29" si="95">ROUND(AVERAGEIF(AE29:AE31,"&gt;0"),0)</f>
        <v>#DIV/0!</v>
      </c>
      <c r="AE29" s="151">
        <f t="shared" si="3"/>
        <v>0</v>
      </c>
      <c r="AF29" s="147"/>
      <c r="AG29" s="147"/>
      <c r="AH29" s="307" t="e">
        <f t="shared" ref="AH29" si="96">IF(S29="No_existen",5*$AH$10,AI29*$AH$10)</f>
        <v>#DIV/0!</v>
      </c>
      <c r="AI29" s="307" t="e">
        <f t="shared" ref="AI29" si="97">ROUND(AVERAGEIF(AJ29:AJ31,"&gt;0"),0)</f>
        <v>#DIV/0!</v>
      </c>
      <c r="AJ29" s="151">
        <f t="shared" si="4"/>
        <v>0</v>
      </c>
      <c r="AK29" s="147"/>
      <c r="AL29" s="147"/>
      <c r="AM29" s="307" t="e">
        <f t="shared" ref="AM29" si="98">IF(S29="No_existen",5*$AM$10,AN29*$AM$10)</f>
        <v>#DIV/0!</v>
      </c>
      <c r="AN29" s="307" t="e">
        <f t="shared" ref="AN29" si="99">ROUND(AVERAGEIF(AO29:AO31,"&gt;0"),0)</f>
        <v>#DIV/0!</v>
      </c>
      <c r="AO29" s="151">
        <f t="shared" si="6"/>
        <v>0</v>
      </c>
      <c r="AP29" s="147"/>
      <c r="AQ29" s="307" t="e">
        <f t="shared" ref="AQ29" si="100">ROUND(AVERAGE(U29,Y29,AD29,AI29,AN29),0)</f>
        <v>#DIV/0!</v>
      </c>
      <c r="AR29" s="306" t="e">
        <f t="shared" ref="AR29" si="101">IF(AQ29&lt;1.5,"FUERTE",IF(AND(AQ29&gt;=1.5,AQ29&lt;2.5),"ACEPTABLE",IF(AQ29&gt;=5,"INEXISTENTE","DÉBIL")))</f>
        <v>#DIV/0!</v>
      </c>
      <c r="AS29" s="306">
        <f t="shared" ref="AS29" si="102">IF(R29=0,0,ROUND((R29*AQ29),0))</f>
        <v>0</v>
      </c>
      <c r="AT29" s="386" t="str">
        <f t="shared" ref="AT29" si="103">IF(AS29&gt;=36,"GRAVE", IF(AS29&lt;=10, "LEVE", "MODERADO"))</f>
        <v>LEVE</v>
      </c>
      <c r="AU29" s="327"/>
      <c r="AV29" s="327"/>
      <c r="AW29" s="147"/>
      <c r="AX29" s="147"/>
      <c r="AY29" s="93"/>
      <c r="AZ29" s="94"/>
      <c r="BA29" s="98"/>
      <c r="BB29" s="98"/>
      <c r="BC29" s="98"/>
      <c r="BD29" s="98"/>
      <c r="BE29" s="98"/>
      <c r="BF29" s="98"/>
      <c r="BG29" s="98"/>
    </row>
    <row r="30" spans="1:59" s="97" customFormat="1" x14ac:dyDescent="0.2">
      <c r="A30" s="325"/>
      <c r="B30" s="314"/>
      <c r="C30" s="326"/>
      <c r="D30" s="327"/>
      <c r="E30" s="328"/>
      <c r="F30" s="305"/>
      <c r="G30" s="147"/>
      <c r="H30" s="147"/>
      <c r="I30" s="91"/>
      <c r="J30" s="305"/>
      <c r="K30" s="305"/>
      <c r="L30" s="305"/>
      <c r="M30" s="305"/>
      <c r="N30" s="314"/>
      <c r="O30" s="306"/>
      <c r="P30" s="314"/>
      <c r="Q30" s="306"/>
      <c r="R30" s="306"/>
      <c r="S30" s="92"/>
      <c r="T30" s="91">
        <f t="shared" si="1"/>
        <v>0</v>
      </c>
      <c r="U30" s="307"/>
      <c r="V30" s="307"/>
      <c r="W30" s="147"/>
      <c r="X30" s="307"/>
      <c r="Y30" s="307"/>
      <c r="Z30" s="151">
        <f t="shared" si="2"/>
        <v>0</v>
      </c>
      <c r="AA30" s="147"/>
      <c r="AB30" s="147"/>
      <c r="AC30" s="307"/>
      <c r="AD30" s="307"/>
      <c r="AE30" s="151">
        <f t="shared" si="3"/>
        <v>0</v>
      </c>
      <c r="AF30" s="147"/>
      <c r="AG30" s="147"/>
      <c r="AH30" s="307"/>
      <c r="AI30" s="307"/>
      <c r="AJ30" s="151">
        <f t="shared" si="4"/>
        <v>0</v>
      </c>
      <c r="AK30" s="147"/>
      <c r="AL30" s="147"/>
      <c r="AM30" s="307"/>
      <c r="AN30" s="307"/>
      <c r="AO30" s="151">
        <f t="shared" si="6"/>
        <v>0</v>
      </c>
      <c r="AP30" s="147"/>
      <c r="AQ30" s="307"/>
      <c r="AR30" s="306"/>
      <c r="AS30" s="306"/>
      <c r="AT30" s="386"/>
      <c r="AU30" s="327"/>
      <c r="AV30" s="327"/>
      <c r="AW30" s="147"/>
      <c r="AX30" s="147"/>
      <c r="AY30" s="93"/>
      <c r="AZ30" s="94"/>
      <c r="BA30" s="95"/>
      <c r="BB30" s="95"/>
      <c r="BC30" s="95"/>
      <c r="BD30" s="95"/>
      <c r="BE30" s="95"/>
      <c r="BF30" s="95"/>
      <c r="BG30" s="95"/>
    </row>
    <row r="31" spans="1:59" s="97" customFormat="1" x14ac:dyDescent="0.2">
      <c r="A31" s="325"/>
      <c r="B31" s="314"/>
      <c r="C31" s="326"/>
      <c r="D31" s="327"/>
      <c r="E31" s="328"/>
      <c r="F31" s="305"/>
      <c r="G31" s="147"/>
      <c r="H31" s="147"/>
      <c r="I31" s="91"/>
      <c r="J31" s="305"/>
      <c r="K31" s="305"/>
      <c r="L31" s="305"/>
      <c r="M31" s="305"/>
      <c r="N31" s="314"/>
      <c r="O31" s="306"/>
      <c r="P31" s="314"/>
      <c r="Q31" s="306"/>
      <c r="R31" s="306"/>
      <c r="S31" s="92"/>
      <c r="T31" s="91">
        <f t="shared" si="1"/>
        <v>0</v>
      </c>
      <c r="U31" s="307"/>
      <c r="V31" s="307"/>
      <c r="W31" s="147"/>
      <c r="X31" s="307"/>
      <c r="Y31" s="307"/>
      <c r="Z31" s="151">
        <f t="shared" si="2"/>
        <v>0</v>
      </c>
      <c r="AA31" s="147"/>
      <c r="AB31" s="147"/>
      <c r="AC31" s="307"/>
      <c r="AD31" s="307"/>
      <c r="AE31" s="151">
        <f t="shared" si="3"/>
        <v>0</v>
      </c>
      <c r="AF31" s="147"/>
      <c r="AG31" s="147"/>
      <c r="AH31" s="307"/>
      <c r="AI31" s="307"/>
      <c r="AJ31" s="151">
        <f t="shared" si="4"/>
        <v>0</v>
      </c>
      <c r="AK31" s="147"/>
      <c r="AL31" s="147"/>
      <c r="AM31" s="307"/>
      <c r="AN31" s="307"/>
      <c r="AO31" s="151">
        <f t="shared" si="6"/>
        <v>0</v>
      </c>
      <c r="AP31" s="147"/>
      <c r="AQ31" s="307"/>
      <c r="AR31" s="306"/>
      <c r="AS31" s="306"/>
      <c r="AT31" s="386"/>
      <c r="AU31" s="327"/>
      <c r="AV31" s="327"/>
      <c r="AW31" s="147"/>
      <c r="AX31" s="147"/>
      <c r="AY31" s="93"/>
      <c r="AZ31" s="94"/>
      <c r="BA31" s="95"/>
      <c r="BB31" s="95"/>
      <c r="BC31" s="95"/>
      <c r="BD31" s="95"/>
      <c r="BE31" s="95"/>
      <c r="BF31" s="95"/>
      <c r="BG31" s="95"/>
    </row>
    <row r="32" spans="1:59" s="97" customFormat="1" x14ac:dyDescent="0.2">
      <c r="A32" s="325">
        <v>8</v>
      </c>
      <c r="B32" s="314"/>
      <c r="C32" s="326" t="e">
        <f>+VLOOKUP(B32,$A$691:$B$730,2,0)</f>
        <v>#N/A</v>
      </c>
      <c r="D32" s="327"/>
      <c r="E32" s="328" t="e">
        <f>IF(D32=$D$661,$E$661,IF(D32=$D$662,$E$662,IF(D32=$D$663,$E$663,IF(D32=$D$664,$E$664,IF(D32=$D$665,$E$665,IF(D32=$D$666,$E$666,IF(D32=$D$667,$E$667,IF(D32=$D$668,$E$668,IF(D32=$D$669,$E$669,IF(D32=$D$670,$E$670,IF(D32=VICERRECTORÍA_ACADÉMICA_,BF661,IF(D32=PLANEACIÓN_,BF663, IF(D32=IMPACTO,BF662,IF(D32=VICERRECTORÍA_ADMINISTRATIVA_FINANCIERA_,BF664,IF(D32=_VICERRECTORÍA_RESPONSABILIDAD_SOCIAL_Y_BIENESTAR_UNIVERSITARIO_,BF665," ")))))))))))))))</f>
        <v>#VALUE!</v>
      </c>
      <c r="F32" s="305"/>
      <c r="G32" s="147"/>
      <c r="H32" s="147"/>
      <c r="I32" s="91"/>
      <c r="J32" s="305"/>
      <c r="K32" s="314"/>
      <c r="L32" s="305"/>
      <c r="M32" s="305"/>
      <c r="N32" s="314"/>
      <c r="O32" s="306">
        <f t="shared" ref="O32" si="104">IF(N32="ALTA",5,IF(N32="MEDIO ALTA",4,IF(N32="MEDIA",3,IF(N32="MEDIO BAJA",2,IF(N32="BAJA",1,0)))))</f>
        <v>0</v>
      </c>
      <c r="P32" s="314"/>
      <c r="Q32" s="306">
        <f t="shared" ref="Q32" si="105">IF(P32="ALTO",5,IF(P32="MEDIO-ALTO",4,IF(P32="MEDIO",3,IF(P32="MEDIO-BAJO",2,IF(P32="BAJO",1,0)))))</f>
        <v>0</v>
      </c>
      <c r="R32" s="306">
        <f t="shared" ref="R32" si="106">Q32*O32</f>
        <v>0</v>
      </c>
      <c r="S32" s="92"/>
      <c r="T32" s="91">
        <f t="shared" si="1"/>
        <v>0</v>
      </c>
      <c r="U32" s="307" t="e">
        <f t="shared" ref="U32" si="107">ROUND(AVERAGEIF(T32:T34,"&gt;0"),0)</f>
        <v>#DIV/0!</v>
      </c>
      <c r="V32" s="307" t="e">
        <f t="shared" ref="V32" si="108">U32*0.6</f>
        <v>#DIV/0!</v>
      </c>
      <c r="W32" s="147"/>
      <c r="X32" s="307" t="e">
        <f t="shared" ref="X32" si="109">IF(S32="No_existen",5*$X$10,Y32*$X$10)</f>
        <v>#DIV/0!</v>
      </c>
      <c r="Y32" s="307" t="e">
        <f t="shared" ref="Y32" si="110">ROUND(AVERAGEIF(Z32:Z34,"&gt;0"),0)</f>
        <v>#DIV/0!</v>
      </c>
      <c r="Z32" s="151">
        <f t="shared" si="2"/>
        <v>0</v>
      </c>
      <c r="AA32" s="147"/>
      <c r="AB32" s="147"/>
      <c r="AC32" s="307" t="e">
        <f t="shared" ref="AC32" si="111">IF(S32="No_existen",5*$AC$10,AD32*$AC$10)</f>
        <v>#DIV/0!</v>
      </c>
      <c r="AD32" s="307" t="e">
        <f t="shared" ref="AD32" si="112">ROUND(AVERAGEIF(AE32:AE34,"&gt;0"),0)</f>
        <v>#DIV/0!</v>
      </c>
      <c r="AE32" s="151">
        <f t="shared" si="3"/>
        <v>0</v>
      </c>
      <c r="AF32" s="147"/>
      <c r="AG32" s="147"/>
      <c r="AH32" s="307" t="e">
        <f t="shared" ref="AH32" si="113">IF(S32="No_existen",5*$AH$10,AI32*$AH$10)</f>
        <v>#DIV/0!</v>
      </c>
      <c r="AI32" s="307" t="e">
        <f t="shared" ref="AI32" si="114">ROUND(AVERAGEIF(AJ32:AJ34,"&gt;0"),0)</f>
        <v>#DIV/0!</v>
      </c>
      <c r="AJ32" s="151">
        <f t="shared" si="4"/>
        <v>0</v>
      </c>
      <c r="AK32" s="147"/>
      <c r="AL32" s="147"/>
      <c r="AM32" s="307" t="e">
        <f t="shared" ref="AM32" si="115">IF(S32="No_existen",5*$AM$10,AN32*$AM$10)</f>
        <v>#DIV/0!</v>
      </c>
      <c r="AN32" s="307" t="e">
        <f t="shared" ref="AN32" si="116">ROUND(AVERAGEIF(AO32:AO34,"&gt;0"),0)</f>
        <v>#DIV/0!</v>
      </c>
      <c r="AO32" s="151">
        <f t="shared" si="6"/>
        <v>0</v>
      </c>
      <c r="AP32" s="147"/>
      <c r="AQ32" s="307" t="e">
        <f t="shared" ref="AQ32" si="117">ROUND(AVERAGE(U32,Y32,AD32,AI32,AN32),0)</f>
        <v>#DIV/0!</v>
      </c>
      <c r="AR32" s="384" t="e">
        <f t="shared" ref="AR32" si="118">IF(AQ32&lt;1.5,"FUERTE",IF(AND(AQ32&gt;=1.5,AQ32&lt;2.5),"ACEPTABLE",IF(AQ32&gt;=5,"INEXISTENTE","DÉBIL")))</f>
        <v>#DIV/0!</v>
      </c>
      <c r="AS32" s="306">
        <f t="shared" ref="AS32" si="119">IF(R32=0,0,ROUND((R32*AQ32),0))</f>
        <v>0</v>
      </c>
      <c r="AT32" s="386" t="str">
        <f t="shared" ref="AT32" si="120">IF(AS32&gt;=36,"GRAVE", IF(AS32&lt;=10, "LEVE", "MODERADO"))</f>
        <v>LEVE</v>
      </c>
      <c r="AU32" s="327"/>
      <c r="AV32" s="327"/>
      <c r="AW32" s="147"/>
      <c r="AX32" s="147"/>
      <c r="AY32" s="93"/>
      <c r="AZ32" s="94"/>
      <c r="BA32" s="98"/>
      <c r="BB32" s="98"/>
      <c r="BC32" s="98"/>
      <c r="BD32" s="98"/>
      <c r="BE32" s="98"/>
      <c r="BF32" s="98"/>
      <c r="BG32" s="98"/>
    </row>
    <row r="33" spans="1:59" s="97" customFormat="1" x14ac:dyDescent="0.2">
      <c r="A33" s="325"/>
      <c r="B33" s="314"/>
      <c r="C33" s="326"/>
      <c r="D33" s="327"/>
      <c r="E33" s="328"/>
      <c r="F33" s="305"/>
      <c r="G33" s="147"/>
      <c r="H33" s="147"/>
      <c r="I33" s="91"/>
      <c r="J33" s="305"/>
      <c r="K33" s="305"/>
      <c r="L33" s="305"/>
      <c r="M33" s="305"/>
      <c r="N33" s="314"/>
      <c r="O33" s="306"/>
      <c r="P33" s="314"/>
      <c r="Q33" s="306"/>
      <c r="R33" s="306"/>
      <c r="S33" s="92"/>
      <c r="T33" s="91">
        <f t="shared" si="1"/>
        <v>0</v>
      </c>
      <c r="U33" s="307"/>
      <c r="V33" s="307"/>
      <c r="W33" s="147"/>
      <c r="X33" s="307"/>
      <c r="Y33" s="307"/>
      <c r="Z33" s="151">
        <f t="shared" si="2"/>
        <v>0</v>
      </c>
      <c r="AA33" s="147"/>
      <c r="AB33" s="147"/>
      <c r="AC33" s="307"/>
      <c r="AD33" s="307"/>
      <c r="AE33" s="151">
        <f t="shared" si="3"/>
        <v>0</v>
      </c>
      <c r="AF33" s="147"/>
      <c r="AG33" s="147"/>
      <c r="AH33" s="307"/>
      <c r="AI33" s="307"/>
      <c r="AJ33" s="151">
        <f t="shared" si="4"/>
        <v>0</v>
      </c>
      <c r="AK33" s="147"/>
      <c r="AL33" s="147"/>
      <c r="AM33" s="307"/>
      <c r="AN33" s="307"/>
      <c r="AO33" s="151">
        <f t="shared" si="6"/>
        <v>0</v>
      </c>
      <c r="AP33" s="147"/>
      <c r="AQ33" s="307"/>
      <c r="AR33" s="384"/>
      <c r="AS33" s="306"/>
      <c r="AT33" s="386"/>
      <c r="AU33" s="327"/>
      <c r="AV33" s="327"/>
      <c r="AW33" s="147"/>
      <c r="AX33" s="147"/>
      <c r="AY33" s="93"/>
      <c r="AZ33" s="94"/>
      <c r="BA33" s="95"/>
      <c r="BB33" s="95"/>
      <c r="BC33" s="95"/>
      <c r="BD33" s="95"/>
      <c r="BE33" s="95"/>
      <c r="BF33" s="95"/>
      <c r="BG33" s="95"/>
    </row>
    <row r="34" spans="1:59" s="97" customFormat="1" x14ac:dyDescent="0.2">
      <c r="A34" s="325"/>
      <c r="B34" s="314"/>
      <c r="C34" s="326"/>
      <c r="D34" s="327"/>
      <c r="E34" s="328"/>
      <c r="F34" s="305"/>
      <c r="G34" s="147"/>
      <c r="H34" s="147"/>
      <c r="I34" s="91"/>
      <c r="J34" s="305"/>
      <c r="K34" s="305"/>
      <c r="L34" s="305"/>
      <c r="M34" s="305"/>
      <c r="N34" s="314"/>
      <c r="O34" s="306"/>
      <c r="P34" s="314"/>
      <c r="Q34" s="306"/>
      <c r="R34" s="306"/>
      <c r="S34" s="92"/>
      <c r="T34" s="91">
        <f t="shared" si="1"/>
        <v>0</v>
      </c>
      <c r="U34" s="307"/>
      <c r="V34" s="307"/>
      <c r="W34" s="147"/>
      <c r="X34" s="307"/>
      <c r="Y34" s="307"/>
      <c r="Z34" s="151">
        <f t="shared" si="2"/>
        <v>0</v>
      </c>
      <c r="AA34" s="147"/>
      <c r="AB34" s="147"/>
      <c r="AC34" s="307"/>
      <c r="AD34" s="307"/>
      <c r="AE34" s="151">
        <f t="shared" si="3"/>
        <v>0</v>
      </c>
      <c r="AF34" s="147"/>
      <c r="AG34" s="147"/>
      <c r="AH34" s="307"/>
      <c r="AI34" s="307"/>
      <c r="AJ34" s="151">
        <f t="shared" si="4"/>
        <v>0</v>
      </c>
      <c r="AK34" s="147"/>
      <c r="AL34" s="147"/>
      <c r="AM34" s="307"/>
      <c r="AN34" s="307"/>
      <c r="AO34" s="151">
        <f t="shared" si="6"/>
        <v>0</v>
      </c>
      <c r="AP34" s="147"/>
      <c r="AQ34" s="307"/>
      <c r="AR34" s="384"/>
      <c r="AS34" s="306"/>
      <c r="AT34" s="386"/>
      <c r="AU34" s="327"/>
      <c r="AV34" s="327"/>
      <c r="AW34" s="147"/>
      <c r="AX34" s="147"/>
      <c r="AY34" s="93"/>
      <c r="AZ34" s="94"/>
      <c r="BA34" s="98"/>
      <c r="BB34" s="98"/>
      <c r="BC34" s="98"/>
      <c r="BD34" s="98"/>
      <c r="BE34" s="98"/>
      <c r="BF34" s="98"/>
      <c r="BG34" s="98"/>
    </row>
    <row r="35" spans="1:59" s="97" customFormat="1" x14ac:dyDescent="0.2">
      <c r="A35" s="325">
        <v>9</v>
      </c>
      <c r="B35" s="314"/>
      <c r="C35" s="326" t="e">
        <f>+VLOOKUP(B35,$A$691:$B$730,2,0)</f>
        <v>#N/A</v>
      </c>
      <c r="D35" s="327"/>
      <c r="E35" s="328" t="e">
        <f>IF(D35=$D$661,$E$661,IF(D35=$D$662,$E$662,IF(D35=$D$663,$E$663,IF(D35=$D$664,$E$664,IF(D35=$D$665,$E$665,IF(D35=$D$666,$E$666,IF(D35=$D$667,$E$667,IF(D35=$D$668,$E$668,IF(D35=$D$669,$E$669,IF(D35=$D$670,$E$670,IF(D35=VICERRECTORÍA_ACADÉMICA_,BF661,IF(D35=PLANEACIÓN_,BF663, IF(D35=IMPACTO,BF662,IF(D35=VICERRECTORÍA_ADMINISTRATIVA_FINANCIERA_,BF664,IF(D35=_VICERRECTORÍA_RESPONSABILIDAD_SOCIAL_Y_BIENESTAR_UNIVERSITARIO_,BF665," ")))))))))))))))</f>
        <v>#VALUE!</v>
      </c>
      <c r="F35" s="305"/>
      <c r="G35" s="147"/>
      <c r="H35" s="147"/>
      <c r="I35" s="91"/>
      <c r="J35" s="305"/>
      <c r="K35" s="314"/>
      <c r="L35" s="305"/>
      <c r="M35" s="305"/>
      <c r="N35" s="314"/>
      <c r="O35" s="306">
        <f t="shared" ref="O35" si="121">IF(N35="ALTA",5,IF(N35="MEDIO ALTA",4,IF(N35="MEDIA",3,IF(N35="MEDIO BAJA",2,IF(N35="BAJA",1,0)))))</f>
        <v>0</v>
      </c>
      <c r="P35" s="314"/>
      <c r="Q35" s="306">
        <f t="shared" ref="Q35" si="122">IF(P35="ALTO",5,IF(P35="MEDIO-ALTO",4,IF(P35="MEDIO",3,IF(P35="MEDIO-BAJO",2,IF(P35="BAJO",1,0)))))</f>
        <v>0</v>
      </c>
      <c r="R35" s="306">
        <f t="shared" ref="R35" si="123">Q35*O35</f>
        <v>0</v>
      </c>
      <c r="S35" s="92"/>
      <c r="T35" s="91">
        <f t="shared" si="1"/>
        <v>0</v>
      </c>
      <c r="U35" s="307" t="e">
        <f t="shared" ref="U35" si="124">ROUND(AVERAGEIF(T35:T37,"&gt;0"),0)</f>
        <v>#DIV/0!</v>
      </c>
      <c r="V35" s="307" t="e">
        <f t="shared" ref="V35" si="125">U35*0.6</f>
        <v>#DIV/0!</v>
      </c>
      <c r="W35" s="147"/>
      <c r="X35" s="307" t="e">
        <f t="shared" ref="X35" si="126">IF(S35="No_existen",5*$X$10,Y35*$X$10)</f>
        <v>#DIV/0!</v>
      </c>
      <c r="Y35" s="307" t="e">
        <f t="shared" ref="Y35" si="127">ROUND(AVERAGEIF(Z35:Z37,"&gt;0"),0)</f>
        <v>#DIV/0!</v>
      </c>
      <c r="Z35" s="151">
        <f t="shared" si="2"/>
        <v>0</v>
      </c>
      <c r="AA35" s="147"/>
      <c r="AB35" s="147"/>
      <c r="AC35" s="307" t="e">
        <f t="shared" ref="AC35" si="128">IF(S35="No_existen",5*$AC$10,AD35*$AC$10)</f>
        <v>#DIV/0!</v>
      </c>
      <c r="AD35" s="307" t="e">
        <f t="shared" ref="AD35" si="129">ROUND(AVERAGEIF(AE35:AE37,"&gt;0"),0)</f>
        <v>#DIV/0!</v>
      </c>
      <c r="AE35" s="151">
        <f t="shared" si="3"/>
        <v>0</v>
      </c>
      <c r="AF35" s="147"/>
      <c r="AG35" s="147"/>
      <c r="AH35" s="307" t="e">
        <f t="shared" ref="AH35" si="130">IF(S35="No_existen",5*$AH$10,AI35*$AH$10)</f>
        <v>#DIV/0!</v>
      </c>
      <c r="AI35" s="307" t="e">
        <f t="shared" ref="AI35" si="131">ROUND(AVERAGEIF(AJ35:AJ37,"&gt;0"),0)</f>
        <v>#DIV/0!</v>
      </c>
      <c r="AJ35" s="151">
        <f t="shared" si="4"/>
        <v>0</v>
      </c>
      <c r="AK35" s="147"/>
      <c r="AL35" s="147"/>
      <c r="AM35" s="307" t="e">
        <f t="shared" ref="AM35" si="132">IF(S35="No_existen",5*$AM$10,AN35*$AM$10)</f>
        <v>#DIV/0!</v>
      </c>
      <c r="AN35" s="307" t="e">
        <f t="shared" ref="AN35" si="133">ROUND(AVERAGEIF(AO35:AO37,"&gt;0"),0)</f>
        <v>#DIV/0!</v>
      </c>
      <c r="AO35" s="151">
        <f t="shared" si="6"/>
        <v>0</v>
      </c>
      <c r="AP35" s="147"/>
      <c r="AQ35" s="307" t="e">
        <f t="shared" ref="AQ35" si="134">ROUND(AVERAGE(U35,Y35,AD35,AI35,AN35),0)</f>
        <v>#DIV/0!</v>
      </c>
      <c r="AR35" s="384" t="e">
        <f t="shared" ref="AR35" si="135">IF(AQ35&lt;1.5,"FUERTE",IF(AND(AQ35&gt;=1.5,AQ35&lt;2.5),"ACEPTABLE",IF(AQ35&gt;=5,"INEXISTENTE","DÉBIL")))</f>
        <v>#DIV/0!</v>
      </c>
      <c r="AS35" s="306">
        <f t="shared" ref="AS35" si="136">IF(R35=0,0,ROUND((R35*AQ35),0))</f>
        <v>0</v>
      </c>
      <c r="AT35" s="386" t="str">
        <f t="shared" ref="AT35" si="137">IF(AS35&gt;=36,"GRAVE", IF(AS35&lt;=10, "LEVE", "MODERADO"))</f>
        <v>LEVE</v>
      </c>
      <c r="AU35" s="327"/>
      <c r="AV35" s="327"/>
      <c r="AW35" s="147"/>
      <c r="AX35" s="147"/>
      <c r="AY35" s="93"/>
      <c r="AZ35" s="94"/>
      <c r="BA35" s="95"/>
      <c r="BB35" s="95"/>
      <c r="BC35" s="95"/>
      <c r="BD35" s="95"/>
      <c r="BE35" s="95"/>
      <c r="BF35" s="95"/>
      <c r="BG35" s="95"/>
    </row>
    <row r="36" spans="1:59" s="97" customFormat="1" x14ac:dyDescent="0.2">
      <c r="A36" s="325"/>
      <c r="B36" s="314"/>
      <c r="C36" s="326"/>
      <c r="D36" s="327"/>
      <c r="E36" s="328"/>
      <c r="F36" s="305"/>
      <c r="G36" s="147"/>
      <c r="H36" s="147"/>
      <c r="I36" s="91"/>
      <c r="J36" s="305"/>
      <c r="K36" s="305"/>
      <c r="L36" s="305"/>
      <c r="M36" s="305"/>
      <c r="N36" s="314"/>
      <c r="O36" s="306"/>
      <c r="P36" s="314"/>
      <c r="Q36" s="306"/>
      <c r="R36" s="306"/>
      <c r="S36" s="92"/>
      <c r="T36" s="91">
        <f t="shared" si="1"/>
        <v>0</v>
      </c>
      <c r="U36" s="307"/>
      <c r="V36" s="307"/>
      <c r="W36" s="147"/>
      <c r="X36" s="307"/>
      <c r="Y36" s="307"/>
      <c r="Z36" s="151">
        <f t="shared" si="2"/>
        <v>0</v>
      </c>
      <c r="AA36" s="147"/>
      <c r="AB36" s="147"/>
      <c r="AC36" s="307"/>
      <c r="AD36" s="307"/>
      <c r="AE36" s="151">
        <f t="shared" si="3"/>
        <v>0</v>
      </c>
      <c r="AF36" s="147"/>
      <c r="AG36" s="147"/>
      <c r="AH36" s="307"/>
      <c r="AI36" s="307"/>
      <c r="AJ36" s="151">
        <f t="shared" si="4"/>
        <v>0</v>
      </c>
      <c r="AK36" s="147"/>
      <c r="AL36" s="147"/>
      <c r="AM36" s="307"/>
      <c r="AN36" s="307"/>
      <c r="AO36" s="151">
        <f t="shared" si="6"/>
        <v>0</v>
      </c>
      <c r="AP36" s="147"/>
      <c r="AQ36" s="307"/>
      <c r="AR36" s="384"/>
      <c r="AS36" s="306"/>
      <c r="AT36" s="386"/>
      <c r="AU36" s="327"/>
      <c r="AV36" s="327"/>
      <c r="AW36" s="147"/>
      <c r="AX36" s="147"/>
      <c r="AY36" s="93"/>
      <c r="AZ36" s="94"/>
      <c r="BA36" s="95"/>
      <c r="BB36" s="95"/>
      <c r="BC36" s="95"/>
      <c r="BD36" s="95"/>
      <c r="BE36" s="95"/>
      <c r="BF36" s="95"/>
      <c r="BG36" s="95"/>
    </row>
    <row r="37" spans="1:59" s="97" customFormat="1" x14ac:dyDescent="0.2">
      <c r="A37" s="325"/>
      <c r="B37" s="314"/>
      <c r="C37" s="326"/>
      <c r="D37" s="327"/>
      <c r="E37" s="328"/>
      <c r="F37" s="305"/>
      <c r="G37" s="147"/>
      <c r="H37" s="147"/>
      <c r="I37" s="91"/>
      <c r="J37" s="305"/>
      <c r="K37" s="305"/>
      <c r="L37" s="305"/>
      <c r="M37" s="305"/>
      <c r="N37" s="314"/>
      <c r="O37" s="306"/>
      <c r="P37" s="314"/>
      <c r="Q37" s="306"/>
      <c r="R37" s="306"/>
      <c r="S37" s="92"/>
      <c r="T37" s="91">
        <f t="shared" si="1"/>
        <v>0</v>
      </c>
      <c r="U37" s="307"/>
      <c r="V37" s="307"/>
      <c r="W37" s="147"/>
      <c r="X37" s="307"/>
      <c r="Y37" s="307"/>
      <c r="Z37" s="151">
        <f t="shared" si="2"/>
        <v>0</v>
      </c>
      <c r="AA37" s="147"/>
      <c r="AB37" s="147"/>
      <c r="AC37" s="307"/>
      <c r="AD37" s="307"/>
      <c r="AE37" s="151">
        <f t="shared" si="3"/>
        <v>0</v>
      </c>
      <c r="AF37" s="147"/>
      <c r="AG37" s="147"/>
      <c r="AH37" s="307"/>
      <c r="AI37" s="307"/>
      <c r="AJ37" s="151">
        <f t="shared" si="4"/>
        <v>0</v>
      </c>
      <c r="AK37" s="147"/>
      <c r="AL37" s="147"/>
      <c r="AM37" s="307"/>
      <c r="AN37" s="307"/>
      <c r="AO37" s="151">
        <f t="shared" si="6"/>
        <v>0</v>
      </c>
      <c r="AP37" s="147"/>
      <c r="AQ37" s="307"/>
      <c r="AR37" s="384"/>
      <c r="AS37" s="306"/>
      <c r="AT37" s="386"/>
      <c r="AU37" s="327"/>
      <c r="AV37" s="327"/>
      <c r="AW37" s="147"/>
      <c r="AX37" s="147"/>
      <c r="AY37" s="93"/>
      <c r="AZ37" s="94"/>
      <c r="BA37" s="98"/>
      <c r="BB37" s="98"/>
      <c r="BC37" s="98"/>
      <c r="BD37" s="98"/>
      <c r="BE37" s="98"/>
      <c r="BF37" s="98"/>
      <c r="BG37" s="95"/>
    </row>
    <row r="38" spans="1:59" s="97" customFormat="1" x14ac:dyDescent="0.2">
      <c r="A38" s="325">
        <v>10</v>
      </c>
      <c r="B38" s="314"/>
      <c r="C38" s="326" t="e">
        <f>+VLOOKUP(B38,$A$691:$B$730,2,0)</f>
        <v>#N/A</v>
      </c>
      <c r="D38" s="327"/>
      <c r="E38" s="328" t="e">
        <f>IF(D38=$D$661,$E$661,IF(D38=$D$662,$E$662,IF(D38=$D$663,$E$663,IF(D38=$D$664,$E$664,IF(D38=$D$665,$E$665,IF(D38=$D$666,$E$666,IF(D38=$D$667,$E$667,IF(D38=$D$668,$E$668,IF(D38=$D$669,$E$669,IF(D38=$D$670,$E$670,IF(D38=VICERRECTORÍA_ACADÉMICA_,BF661,IF(D38=PLANEACIÓN_,BF663, IF(D38=IMPACTO,BF662,IF(D38=VICERRECTORÍA_ADMINISTRATIVA_FINANCIERA_,BF664,IF(D38=_VICERRECTORÍA_RESPONSABILIDAD_SOCIAL_Y_BIENESTAR_UNIVERSITARIO_,BF665," ")))))))))))))))</f>
        <v>#VALUE!</v>
      </c>
      <c r="F38" s="305"/>
      <c r="G38" s="147"/>
      <c r="H38" s="147"/>
      <c r="I38" s="91"/>
      <c r="J38" s="305"/>
      <c r="K38" s="314"/>
      <c r="L38" s="305"/>
      <c r="M38" s="305"/>
      <c r="N38" s="314"/>
      <c r="O38" s="306">
        <f t="shared" ref="O38" si="138">IF(N38="ALTA",5,IF(N38="MEDIO ALTA",4,IF(N38="MEDIA",3,IF(N38="MEDIO BAJA",2,IF(N38="BAJA",1,0)))))</f>
        <v>0</v>
      </c>
      <c r="P38" s="314"/>
      <c r="Q38" s="306">
        <f t="shared" ref="Q38" si="139">IF(P38="ALTO",5,IF(P38="MEDIO-ALTO",4,IF(P38="MEDIO",3,IF(P38="MEDIO-BAJO",2,IF(P38="BAJO",1,0)))))</f>
        <v>0</v>
      </c>
      <c r="R38" s="306">
        <f t="shared" ref="R38" si="140">Q38*O38</f>
        <v>0</v>
      </c>
      <c r="S38" s="92"/>
      <c r="T38" s="91">
        <f t="shared" si="1"/>
        <v>0</v>
      </c>
      <c r="U38" s="307" t="e">
        <f t="shared" ref="U38" si="141">ROUND(AVERAGEIF(T38:T40,"&gt;0"),0)</f>
        <v>#DIV/0!</v>
      </c>
      <c r="V38" s="307" t="e">
        <f t="shared" ref="V38" si="142">U38*0.6</f>
        <v>#DIV/0!</v>
      </c>
      <c r="W38" s="147"/>
      <c r="X38" s="307" t="e">
        <f t="shared" ref="X38" si="143">IF(S38="No_existen",5*$X$10,Y38*$X$10)</f>
        <v>#DIV/0!</v>
      </c>
      <c r="Y38" s="307" t="e">
        <f t="shared" ref="Y38" si="144">ROUND(AVERAGEIF(Z38:Z40,"&gt;0"),0)</f>
        <v>#DIV/0!</v>
      </c>
      <c r="Z38" s="151">
        <f t="shared" si="2"/>
        <v>0</v>
      </c>
      <c r="AA38" s="147"/>
      <c r="AB38" s="147"/>
      <c r="AC38" s="307" t="e">
        <f t="shared" ref="AC38" si="145">IF(S38="No_existen",5*$AC$10,AD38*$AC$10)</f>
        <v>#DIV/0!</v>
      </c>
      <c r="AD38" s="307" t="e">
        <f t="shared" ref="AD38" si="146">ROUND(AVERAGEIF(AE38:AE40,"&gt;0"),0)</f>
        <v>#DIV/0!</v>
      </c>
      <c r="AE38" s="151">
        <f t="shared" si="3"/>
        <v>0</v>
      </c>
      <c r="AF38" s="147"/>
      <c r="AG38" s="147"/>
      <c r="AH38" s="307" t="e">
        <f t="shared" ref="AH38" si="147">IF(S38="No_existen",5*$AH$10,AI38*$AH$10)</f>
        <v>#DIV/0!</v>
      </c>
      <c r="AI38" s="307" t="e">
        <f t="shared" ref="AI38" si="148">ROUND(AVERAGEIF(AJ38:AJ40,"&gt;0"),0)</f>
        <v>#DIV/0!</v>
      </c>
      <c r="AJ38" s="151">
        <f t="shared" si="4"/>
        <v>0</v>
      </c>
      <c r="AK38" s="147"/>
      <c r="AL38" s="147"/>
      <c r="AM38" s="307" t="e">
        <f t="shared" ref="AM38" si="149">IF(S38="No_existen",5*$AM$10,AN38*$AM$10)</f>
        <v>#DIV/0!</v>
      </c>
      <c r="AN38" s="307" t="e">
        <f t="shared" ref="AN38" si="150">ROUND(AVERAGEIF(AO38:AO40,"&gt;0"),0)</f>
        <v>#DIV/0!</v>
      </c>
      <c r="AO38" s="151">
        <f t="shared" si="6"/>
        <v>0</v>
      </c>
      <c r="AP38" s="147"/>
      <c r="AQ38" s="307" t="e">
        <f t="shared" ref="AQ38" si="151">ROUND(AVERAGE(U38,Y38,AD38,AI38,AN38),0)</f>
        <v>#DIV/0!</v>
      </c>
      <c r="AR38" s="384" t="e">
        <f t="shared" ref="AR38" si="152">IF(AQ38&lt;1.5,"FUERTE",IF(AND(AQ38&gt;=1.5,AQ38&lt;2.5),"ACEPTABLE",IF(AQ38&gt;=5,"INEXISTENTE","DÉBIL")))</f>
        <v>#DIV/0!</v>
      </c>
      <c r="AS38" s="306">
        <f t="shared" ref="AS38" si="153">IF(R38=0,0,ROUND((R38*AQ38),0))</f>
        <v>0</v>
      </c>
      <c r="AT38" s="386" t="str">
        <f t="shared" ref="AT38" si="154">IF(AS38&gt;=36,"GRAVE", IF(AS38&lt;=10, "LEVE", "MODERADO"))</f>
        <v>LEVE</v>
      </c>
      <c r="AU38" s="327"/>
      <c r="AV38" s="327"/>
      <c r="AW38" s="147"/>
      <c r="AX38" s="147"/>
      <c r="AY38" s="93"/>
      <c r="AZ38" s="94"/>
      <c r="BA38" s="95"/>
      <c r="BB38" s="95"/>
      <c r="BC38" s="95"/>
      <c r="BD38" s="95"/>
      <c r="BE38" s="95"/>
      <c r="BF38" s="95"/>
      <c r="BG38" s="95"/>
    </row>
    <row r="39" spans="1:59" s="97" customFormat="1" x14ac:dyDescent="0.2">
      <c r="A39" s="325"/>
      <c r="B39" s="314"/>
      <c r="C39" s="326"/>
      <c r="D39" s="327"/>
      <c r="E39" s="328"/>
      <c r="F39" s="305"/>
      <c r="G39" s="147"/>
      <c r="H39" s="147"/>
      <c r="I39" s="91"/>
      <c r="J39" s="305"/>
      <c r="K39" s="305"/>
      <c r="L39" s="305"/>
      <c r="M39" s="305"/>
      <c r="N39" s="314"/>
      <c r="O39" s="306"/>
      <c r="P39" s="314"/>
      <c r="Q39" s="306"/>
      <c r="R39" s="306"/>
      <c r="S39" s="92"/>
      <c r="T39" s="91">
        <f t="shared" si="1"/>
        <v>0</v>
      </c>
      <c r="U39" s="307"/>
      <c r="V39" s="307"/>
      <c r="W39" s="147"/>
      <c r="X39" s="307"/>
      <c r="Y39" s="307"/>
      <c r="Z39" s="151">
        <f t="shared" si="2"/>
        <v>0</v>
      </c>
      <c r="AA39" s="147"/>
      <c r="AB39" s="147"/>
      <c r="AC39" s="307"/>
      <c r="AD39" s="307"/>
      <c r="AE39" s="151">
        <f t="shared" si="3"/>
        <v>0</v>
      </c>
      <c r="AF39" s="147"/>
      <c r="AG39" s="147"/>
      <c r="AH39" s="307"/>
      <c r="AI39" s="307"/>
      <c r="AJ39" s="151">
        <f t="shared" si="4"/>
        <v>0</v>
      </c>
      <c r="AK39" s="147"/>
      <c r="AL39" s="147"/>
      <c r="AM39" s="307"/>
      <c r="AN39" s="307"/>
      <c r="AO39" s="151">
        <f t="shared" si="6"/>
        <v>0</v>
      </c>
      <c r="AP39" s="147"/>
      <c r="AQ39" s="307"/>
      <c r="AR39" s="384"/>
      <c r="AS39" s="306"/>
      <c r="AT39" s="386"/>
      <c r="AU39" s="327"/>
      <c r="AV39" s="327"/>
      <c r="AW39" s="147"/>
      <c r="AX39" s="147"/>
      <c r="AY39" s="93"/>
      <c r="AZ39" s="94"/>
      <c r="BA39" s="95"/>
      <c r="BB39" s="95"/>
      <c r="BC39" s="95"/>
      <c r="BD39" s="95"/>
      <c r="BE39" s="95"/>
      <c r="BF39" s="95"/>
      <c r="BG39" s="95"/>
    </row>
    <row r="40" spans="1:59" s="97" customFormat="1" x14ac:dyDescent="0.2">
      <c r="A40" s="325"/>
      <c r="B40" s="314"/>
      <c r="C40" s="326"/>
      <c r="D40" s="327"/>
      <c r="E40" s="328"/>
      <c r="F40" s="305"/>
      <c r="G40" s="147"/>
      <c r="H40" s="147"/>
      <c r="I40" s="91"/>
      <c r="J40" s="305"/>
      <c r="K40" s="305"/>
      <c r="L40" s="305"/>
      <c r="M40" s="305"/>
      <c r="N40" s="314"/>
      <c r="O40" s="306"/>
      <c r="P40" s="314"/>
      <c r="Q40" s="306"/>
      <c r="R40" s="306"/>
      <c r="S40" s="92"/>
      <c r="T40" s="91">
        <f t="shared" si="1"/>
        <v>0</v>
      </c>
      <c r="U40" s="307"/>
      <c r="V40" s="307"/>
      <c r="W40" s="147"/>
      <c r="X40" s="307"/>
      <c r="Y40" s="307"/>
      <c r="Z40" s="151">
        <f t="shared" si="2"/>
        <v>0</v>
      </c>
      <c r="AA40" s="147"/>
      <c r="AB40" s="147"/>
      <c r="AC40" s="307"/>
      <c r="AD40" s="307"/>
      <c r="AE40" s="151">
        <f t="shared" si="3"/>
        <v>0</v>
      </c>
      <c r="AF40" s="147"/>
      <c r="AG40" s="147"/>
      <c r="AH40" s="307"/>
      <c r="AI40" s="307"/>
      <c r="AJ40" s="151">
        <f t="shared" si="4"/>
        <v>0</v>
      </c>
      <c r="AK40" s="147"/>
      <c r="AL40" s="147"/>
      <c r="AM40" s="307"/>
      <c r="AN40" s="307"/>
      <c r="AO40" s="151">
        <f t="shared" si="6"/>
        <v>0</v>
      </c>
      <c r="AP40" s="147"/>
      <c r="AQ40" s="307"/>
      <c r="AR40" s="384"/>
      <c r="AS40" s="306"/>
      <c r="AT40" s="386"/>
      <c r="AU40" s="327"/>
      <c r="AV40" s="327"/>
      <c r="AW40" s="147"/>
      <c r="AX40" s="147"/>
      <c r="AY40" s="93"/>
      <c r="AZ40" s="94"/>
      <c r="BA40" s="98"/>
      <c r="BB40" s="98"/>
      <c r="BC40" s="98"/>
      <c r="BD40" s="98"/>
      <c r="BE40" s="98"/>
      <c r="BF40" s="98"/>
      <c r="BG40" s="95"/>
    </row>
    <row r="41" spans="1:59" s="97" customFormat="1" x14ac:dyDescent="0.2">
      <c r="A41" s="325">
        <v>11</v>
      </c>
      <c r="B41" s="314"/>
      <c r="C41" s="326" t="e">
        <f>+VLOOKUP(B41,$A$691:$B$730,2,0)</f>
        <v>#N/A</v>
      </c>
      <c r="D41" s="327"/>
      <c r="E41" s="328" t="e">
        <f>IF(D41=$D$661,$E$661,IF(D41=$D$662,$E$662,IF(D41=$D$663,$E$663,IF(D41=$D$664,$E$664,IF(D41=$D$665,$E$665,IF(D41=$D$666,$E$666,IF(D41=$D$667,$E$667,IF(D41=$D$668,$E$668,IF(D41=$D$669,$E$669,IF(D41=$D$670,$E$670,IF(D41=VICERRECTORÍA_ACADÉMICA_,BF661,IF(D41=PLANEACIÓN_,BF663, IF(D41=IMPACTO,BF662,IF(D41=VICERRECTORÍA_ADMINISTRATIVA_FINANCIERA_,BF664,IF(D41=_VICERRECTORÍA_RESPONSABILIDAD_SOCIAL_Y_BIENESTAR_UNIVERSITARIO_,BF665," ")))))))))))))))</f>
        <v>#VALUE!</v>
      </c>
      <c r="F41" s="305"/>
      <c r="G41" s="147"/>
      <c r="H41" s="147"/>
      <c r="I41" s="91"/>
      <c r="J41" s="305"/>
      <c r="K41" s="314"/>
      <c r="L41" s="305"/>
      <c r="M41" s="305"/>
      <c r="N41" s="314"/>
      <c r="O41" s="306">
        <f t="shared" ref="O41" si="155">IF(N41="ALTA",5,IF(N41="MEDIO ALTA",4,IF(N41="MEDIA",3,IF(N41="MEDIO BAJA",2,IF(N41="BAJA",1,0)))))</f>
        <v>0</v>
      </c>
      <c r="P41" s="314"/>
      <c r="Q41" s="306">
        <f t="shared" ref="Q41" si="156">IF(P41="ALTO",5,IF(P41="MEDIO-ALTO",4,IF(P41="MEDIO",3,IF(P41="MEDIO-BAJO",2,IF(P41="BAJO",1,0)))))</f>
        <v>0</v>
      </c>
      <c r="R41" s="306">
        <f t="shared" ref="R41" si="157">Q41*O41</f>
        <v>0</v>
      </c>
      <c r="S41" s="92"/>
      <c r="T41" s="91">
        <f t="shared" si="1"/>
        <v>0</v>
      </c>
      <c r="U41" s="307" t="e">
        <f t="shared" ref="U41" si="158">ROUND(AVERAGEIF(T41:T43,"&gt;0"),0)</f>
        <v>#DIV/0!</v>
      </c>
      <c r="V41" s="307" t="e">
        <f t="shared" ref="V41" si="159">U41*0.6</f>
        <v>#DIV/0!</v>
      </c>
      <c r="W41" s="147"/>
      <c r="X41" s="307" t="e">
        <f t="shared" ref="X41" si="160">IF(S41="No_existen",5*$X$10,Y41*$X$10)</f>
        <v>#DIV/0!</v>
      </c>
      <c r="Y41" s="307" t="e">
        <f t="shared" ref="Y41" si="161">ROUND(AVERAGEIF(Z41:Z43,"&gt;0"),0)</f>
        <v>#DIV/0!</v>
      </c>
      <c r="Z41" s="151">
        <f t="shared" si="2"/>
        <v>0</v>
      </c>
      <c r="AA41" s="147"/>
      <c r="AB41" s="147"/>
      <c r="AC41" s="307" t="e">
        <f t="shared" ref="AC41" si="162">IF(S41="No_existen",5*$AC$10,AD41*$AC$10)</f>
        <v>#DIV/0!</v>
      </c>
      <c r="AD41" s="307" t="e">
        <f t="shared" ref="AD41" si="163">ROUND(AVERAGEIF(AE41:AE43,"&gt;0"),0)</f>
        <v>#DIV/0!</v>
      </c>
      <c r="AE41" s="151">
        <f t="shared" si="3"/>
        <v>0</v>
      </c>
      <c r="AF41" s="147"/>
      <c r="AG41" s="147"/>
      <c r="AH41" s="307" t="e">
        <f t="shared" ref="AH41" si="164">IF(S41="No_existen",5*$AH$10,AI41*$AH$10)</f>
        <v>#DIV/0!</v>
      </c>
      <c r="AI41" s="307" t="e">
        <f t="shared" ref="AI41" si="165">ROUND(AVERAGEIF(AJ41:AJ43,"&gt;0"),0)</f>
        <v>#DIV/0!</v>
      </c>
      <c r="AJ41" s="151">
        <f t="shared" si="4"/>
        <v>0</v>
      </c>
      <c r="AK41" s="147"/>
      <c r="AL41" s="147"/>
      <c r="AM41" s="307" t="e">
        <f t="shared" ref="AM41" si="166">IF(S41="No_existen",5*$AM$10,AN41*$AM$10)</f>
        <v>#DIV/0!</v>
      </c>
      <c r="AN41" s="307" t="e">
        <f t="shared" ref="AN41" si="167">ROUND(AVERAGEIF(AO41:AO43,"&gt;0"),0)</f>
        <v>#DIV/0!</v>
      </c>
      <c r="AO41" s="151">
        <f t="shared" si="6"/>
        <v>0</v>
      </c>
      <c r="AP41" s="147"/>
      <c r="AQ41" s="307" t="e">
        <f t="shared" ref="AQ41" si="168">ROUND(AVERAGE(U41,Y41,AD41,AI41,AN41),0)</f>
        <v>#DIV/0!</v>
      </c>
      <c r="AR41" s="384" t="e">
        <f t="shared" ref="AR41" si="169">IF(AQ41&lt;1.5,"FUERTE",IF(AND(AQ41&gt;=1.5,AQ41&lt;2.5),"ACEPTABLE",IF(AQ41&gt;=5,"INEXISTENTE","DÉBIL")))</f>
        <v>#DIV/0!</v>
      </c>
      <c r="AS41" s="306">
        <f t="shared" ref="AS41" si="170">IF(R41=0,0,ROUND((R41*AQ41),0))</f>
        <v>0</v>
      </c>
      <c r="AT41" s="386" t="str">
        <f t="shared" ref="AT41" si="171">IF(AS41&gt;=36,"GRAVE", IF(AS41&lt;=10, "LEVE", "MODERADO"))</f>
        <v>LEVE</v>
      </c>
      <c r="AU41" s="327"/>
      <c r="AV41" s="327"/>
      <c r="AW41" s="147"/>
      <c r="AX41" s="147"/>
      <c r="AY41" s="93"/>
      <c r="AZ41" s="94"/>
      <c r="BA41" s="95"/>
      <c r="BB41" s="95"/>
      <c r="BC41" s="95"/>
      <c r="BD41" s="95"/>
      <c r="BE41" s="95"/>
      <c r="BF41" s="95"/>
      <c r="BG41" s="95"/>
    </row>
    <row r="42" spans="1:59" s="97" customFormat="1" x14ac:dyDescent="0.2">
      <c r="A42" s="325"/>
      <c r="B42" s="314"/>
      <c r="C42" s="326"/>
      <c r="D42" s="327"/>
      <c r="E42" s="328"/>
      <c r="F42" s="305"/>
      <c r="G42" s="147"/>
      <c r="H42" s="147"/>
      <c r="I42" s="91"/>
      <c r="J42" s="305"/>
      <c r="K42" s="305"/>
      <c r="L42" s="305"/>
      <c r="M42" s="305"/>
      <c r="N42" s="314"/>
      <c r="O42" s="306"/>
      <c r="P42" s="314"/>
      <c r="Q42" s="306"/>
      <c r="R42" s="306"/>
      <c r="S42" s="92"/>
      <c r="T42" s="91">
        <f t="shared" si="1"/>
        <v>0</v>
      </c>
      <c r="U42" s="307"/>
      <c r="V42" s="307"/>
      <c r="W42" s="147"/>
      <c r="X42" s="307"/>
      <c r="Y42" s="307"/>
      <c r="Z42" s="151">
        <f t="shared" si="2"/>
        <v>0</v>
      </c>
      <c r="AA42" s="147"/>
      <c r="AB42" s="147"/>
      <c r="AC42" s="307"/>
      <c r="AD42" s="307"/>
      <c r="AE42" s="151">
        <f t="shared" si="3"/>
        <v>0</v>
      </c>
      <c r="AF42" s="147"/>
      <c r="AG42" s="147"/>
      <c r="AH42" s="307"/>
      <c r="AI42" s="307"/>
      <c r="AJ42" s="151">
        <f t="shared" si="4"/>
        <v>0</v>
      </c>
      <c r="AK42" s="147"/>
      <c r="AL42" s="147"/>
      <c r="AM42" s="307"/>
      <c r="AN42" s="307"/>
      <c r="AO42" s="151">
        <f t="shared" si="6"/>
        <v>0</v>
      </c>
      <c r="AP42" s="147"/>
      <c r="AQ42" s="307"/>
      <c r="AR42" s="384"/>
      <c r="AS42" s="306"/>
      <c r="AT42" s="386"/>
      <c r="AU42" s="327"/>
      <c r="AV42" s="327"/>
      <c r="AW42" s="147"/>
      <c r="AX42" s="147"/>
      <c r="AY42" s="93"/>
      <c r="AZ42" s="94"/>
      <c r="BA42" s="95"/>
      <c r="BB42" s="95"/>
      <c r="BC42" s="95"/>
      <c r="BD42" s="95"/>
      <c r="BE42" s="95"/>
      <c r="BF42" s="95"/>
      <c r="BG42" s="95"/>
    </row>
    <row r="43" spans="1:59" s="97" customFormat="1" x14ac:dyDescent="0.2">
      <c r="A43" s="325"/>
      <c r="B43" s="314"/>
      <c r="C43" s="326"/>
      <c r="D43" s="327"/>
      <c r="E43" s="328"/>
      <c r="F43" s="305"/>
      <c r="G43" s="147"/>
      <c r="H43" s="147"/>
      <c r="I43" s="91"/>
      <c r="J43" s="305"/>
      <c r="K43" s="305"/>
      <c r="L43" s="305"/>
      <c r="M43" s="305"/>
      <c r="N43" s="314"/>
      <c r="O43" s="306"/>
      <c r="P43" s="314"/>
      <c r="Q43" s="306"/>
      <c r="R43" s="306"/>
      <c r="S43" s="92"/>
      <c r="T43" s="91">
        <f t="shared" si="1"/>
        <v>0</v>
      </c>
      <c r="U43" s="307"/>
      <c r="V43" s="307"/>
      <c r="W43" s="147"/>
      <c r="X43" s="307"/>
      <c r="Y43" s="307"/>
      <c r="Z43" s="151">
        <f t="shared" si="2"/>
        <v>0</v>
      </c>
      <c r="AA43" s="147"/>
      <c r="AB43" s="147"/>
      <c r="AC43" s="307"/>
      <c r="AD43" s="307"/>
      <c r="AE43" s="151">
        <f t="shared" si="3"/>
        <v>0</v>
      </c>
      <c r="AF43" s="147"/>
      <c r="AG43" s="147"/>
      <c r="AH43" s="307"/>
      <c r="AI43" s="307"/>
      <c r="AJ43" s="151">
        <f t="shared" si="4"/>
        <v>0</v>
      </c>
      <c r="AK43" s="147"/>
      <c r="AL43" s="147"/>
      <c r="AM43" s="307"/>
      <c r="AN43" s="307"/>
      <c r="AO43" s="151">
        <f t="shared" si="6"/>
        <v>0</v>
      </c>
      <c r="AP43" s="147"/>
      <c r="AQ43" s="307"/>
      <c r="AR43" s="384"/>
      <c r="AS43" s="306"/>
      <c r="AT43" s="386"/>
      <c r="AU43" s="327"/>
      <c r="AV43" s="327"/>
      <c r="AW43" s="147"/>
      <c r="AX43" s="147"/>
      <c r="AY43" s="93"/>
      <c r="AZ43" s="94"/>
      <c r="BA43" s="98"/>
      <c r="BB43" s="98"/>
      <c r="BC43" s="98"/>
      <c r="BD43" s="98"/>
      <c r="BE43" s="98"/>
      <c r="BF43" s="98"/>
      <c r="BG43" s="95"/>
    </row>
    <row r="44" spans="1:59" s="97" customFormat="1" x14ac:dyDescent="0.2">
      <c r="A44" s="325">
        <v>12</v>
      </c>
      <c r="B44" s="314"/>
      <c r="C44" s="326" t="e">
        <f>+VLOOKUP(B44,$A$691:$B$730,2,0)</f>
        <v>#N/A</v>
      </c>
      <c r="D44" s="327"/>
      <c r="E44" s="328" t="e">
        <f>IF(D44=$D$661,$E$661,IF(D44=$D$662,$E$662,IF(D44=$D$663,$E$663,IF(D44=$D$664,$E$664,IF(D44=$D$665,$E$665,IF(D44=$D$666,$E$666,IF(D44=$D$667,$E$667,IF(D44=$D$668,$E$668,IF(D44=$D$669,$E$669,IF(D44=$D$670,$E$670,IF(D44=VICERRECTORÍA_ACADÉMICA_,BF661,IF(D44=PLANEACIÓN_,BF663, IF(D44=IMPACTO,BF662,IF(D44=VICERRECTORÍA_ADMINISTRATIVA_FINANCIERA_,BF664,IF(D44=_VICERRECTORÍA_RESPONSABILIDAD_SOCIAL_Y_BIENESTAR_UNIVERSITARIO_,BF665," ")))))))))))))))</f>
        <v>#VALUE!</v>
      </c>
      <c r="F44" s="305"/>
      <c r="G44" s="147"/>
      <c r="H44" s="147"/>
      <c r="I44" s="91"/>
      <c r="J44" s="305"/>
      <c r="K44" s="314"/>
      <c r="L44" s="305"/>
      <c r="M44" s="305"/>
      <c r="N44" s="314"/>
      <c r="O44" s="306">
        <f t="shared" ref="O44" si="172">IF(N44="ALTA",5,IF(N44="MEDIO ALTA",4,IF(N44="MEDIA",3,IF(N44="MEDIO BAJA",2,IF(N44="BAJA",1,0)))))</f>
        <v>0</v>
      </c>
      <c r="P44" s="314"/>
      <c r="Q44" s="306">
        <f t="shared" ref="Q44" si="173">IF(P44="ALTO",5,IF(P44="MEDIO-ALTO",4,IF(P44="MEDIO",3,IF(P44="MEDIO-BAJO",2,IF(P44="BAJO",1,0)))))</f>
        <v>0</v>
      </c>
      <c r="R44" s="306">
        <f t="shared" ref="R44" si="174">Q44*O44</f>
        <v>0</v>
      </c>
      <c r="S44" s="92"/>
      <c r="T44" s="91">
        <f t="shared" si="1"/>
        <v>0</v>
      </c>
      <c r="U44" s="307" t="e">
        <f t="shared" ref="U44" si="175">ROUND(AVERAGEIF(T44:T46,"&gt;0"),0)</f>
        <v>#DIV/0!</v>
      </c>
      <c r="V44" s="307" t="e">
        <f t="shared" ref="V44" si="176">U44*0.6</f>
        <v>#DIV/0!</v>
      </c>
      <c r="W44" s="147"/>
      <c r="X44" s="307" t="e">
        <f t="shared" ref="X44" si="177">IF(S44="No_existen",5*$X$10,Y44*$X$10)</f>
        <v>#DIV/0!</v>
      </c>
      <c r="Y44" s="307" t="e">
        <f t="shared" ref="Y44" si="178">ROUND(AVERAGEIF(Z44:Z46,"&gt;0"),0)</f>
        <v>#DIV/0!</v>
      </c>
      <c r="Z44" s="151">
        <f t="shared" si="2"/>
        <v>0</v>
      </c>
      <c r="AA44" s="147"/>
      <c r="AB44" s="147"/>
      <c r="AC44" s="307" t="e">
        <f t="shared" ref="AC44" si="179">IF(S44="No_existen",5*$AC$10,AD44*$AC$10)</f>
        <v>#DIV/0!</v>
      </c>
      <c r="AD44" s="307" t="e">
        <f t="shared" ref="AD44" si="180">ROUND(AVERAGEIF(AE44:AE46,"&gt;0"),0)</f>
        <v>#DIV/0!</v>
      </c>
      <c r="AE44" s="151">
        <f t="shared" si="3"/>
        <v>0</v>
      </c>
      <c r="AF44" s="147"/>
      <c r="AG44" s="147"/>
      <c r="AH44" s="307" t="e">
        <f t="shared" ref="AH44" si="181">IF(S44="No_existen",5*$AH$10,AI44*$AH$10)</f>
        <v>#DIV/0!</v>
      </c>
      <c r="AI44" s="307" t="e">
        <f t="shared" ref="AI44" si="182">ROUND(AVERAGEIF(AJ44:AJ46,"&gt;0"),0)</f>
        <v>#DIV/0!</v>
      </c>
      <c r="AJ44" s="151">
        <f t="shared" si="4"/>
        <v>0</v>
      </c>
      <c r="AK44" s="147"/>
      <c r="AL44" s="147"/>
      <c r="AM44" s="307" t="e">
        <f t="shared" ref="AM44" si="183">IF(S44="No_existen",5*$AM$10,AN44*$AM$10)</f>
        <v>#DIV/0!</v>
      </c>
      <c r="AN44" s="307" t="e">
        <f t="shared" ref="AN44" si="184">ROUND(AVERAGEIF(AO44:AO46,"&gt;0"),0)</f>
        <v>#DIV/0!</v>
      </c>
      <c r="AO44" s="151">
        <f t="shared" si="6"/>
        <v>0</v>
      </c>
      <c r="AP44" s="147"/>
      <c r="AQ44" s="307" t="e">
        <f t="shared" ref="AQ44" si="185">ROUND(AVERAGE(U44,Y44,AD44,AI44,AN44),0)</f>
        <v>#DIV/0!</v>
      </c>
      <c r="AR44" s="384" t="e">
        <f t="shared" ref="AR44" si="186">IF(AQ44&lt;1.5,"FUERTE",IF(AND(AQ44&gt;=1.5,AQ44&lt;2.5),"ACEPTABLE",IF(AQ44&gt;=5,"INEXISTENTE","DÉBIL")))</f>
        <v>#DIV/0!</v>
      </c>
      <c r="AS44" s="306">
        <f t="shared" ref="AS44" si="187">IF(R44=0,0,ROUND((R44*AQ44),0))</f>
        <v>0</v>
      </c>
      <c r="AT44" s="386" t="str">
        <f t="shared" ref="AT44" si="188">IF(AS44&gt;=36,"GRAVE", IF(AS44&lt;=10, "LEVE", "MODERADO"))</f>
        <v>LEVE</v>
      </c>
      <c r="AU44" s="327"/>
      <c r="AV44" s="327"/>
      <c r="AW44" s="147"/>
      <c r="AX44" s="147"/>
      <c r="AY44" s="93"/>
      <c r="AZ44" s="94"/>
      <c r="BA44" s="95"/>
      <c r="BB44" s="95"/>
      <c r="BC44" s="95"/>
      <c r="BD44" s="95"/>
      <c r="BE44" s="95"/>
      <c r="BF44" s="95"/>
      <c r="BG44" s="95"/>
    </row>
    <row r="45" spans="1:59" s="97" customFormat="1" x14ac:dyDescent="0.2">
      <c r="A45" s="325"/>
      <c r="B45" s="314"/>
      <c r="C45" s="326"/>
      <c r="D45" s="327"/>
      <c r="E45" s="328"/>
      <c r="F45" s="305"/>
      <c r="G45" s="147"/>
      <c r="H45" s="147"/>
      <c r="I45" s="91"/>
      <c r="J45" s="305"/>
      <c r="K45" s="305"/>
      <c r="L45" s="305"/>
      <c r="M45" s="305"/>
      <c r="N45" s="314"/>
      <c r="O45" s="306"/>
      <c r="P45" s="314"/>
      <c r="Q45" s="306"/>
      <c r="R45" s="306"/>
      <c r="S45" s="92"/>
      <c r="T45" s="91">
        <f t="shared" si="1"/>
        <v>0</v>
      </c>
      <c r="U45" s="307"/>
      <c r="V45" s="307"/>
      <c r="W45" s="147"/>
      <c r="X45" s="307"/>
      <c r="Y45" s="307"/>
      <c r="Z45" s="151">
        <f t="shared" si="2"/>
        <v>0</v>
      </c>
      <c r="AA45" s="147"/>
      <c r="AB45" s="147"/>
      <c r="AC45" s="307"/>
      <c r="AD45" s="307"/>
      <c r="AE45" s="151">
        <f t="shared" si="3"/>
        <v>0</v>
      </c>
      <c r="AF45" s="147"/>
      <c r="AG45" s="147"/>
      <c r="AH45" s="307"/>
      <c r="AI45" s="307"/>
      <c r="AJ45" s="151">
        <f t="shared" si="4"/>
        <v>0</v>
      </c>
      <c r="AK45" s="147"/>
      <c r="AL45" s="147"/>
      <c r="AM45" s="307"/>
      <c r="AN45" s="307"/>
      <c r="AO45" s="151">
        <f t="shared" si="6"/>
        <v>0</v>
      </c>
      <c r="AP45" s="147"/>
      <c r="AQ45" s="307"/>
      <c r="AR45" s="384"/>
      <c r="AS45" s="306"/>
      <c r="AT45" s="386"/>
      <c r="AU45" s="327"/>
      <c r="AV45" s="327"/>
      <c r="AW45" s="147"/>
      <c r="AX45" s="147"/>
      <c r="AY45" s="93"/>
      <c r="AZ45" s="94"/>
      <c r="BA45" s="95"/>
      <c r="BB45" s="95"/>
      <c r="BC45" s="95"/>
      <c r="BD45" s="95"/>
      <c r="BE45" s="95"/>
      <c r="BF45" s="95"/>
      <c r="BG45" s="95"/>
    </row>
    <row r="46" spans="1:59" s="97" customFormat="1" x14ac:dyDescent="0.2">
      <c r="A46" s="325"/>
      <c r="B46" s="314"/>
      <c r="C46" s="326"/>
      <c r="D46" s="327"/>
      <c r="E46" s="328"/>
      <c r="F46" s="305"/>
      <c r="G46" s="147"/>
      <c r="H46" s="147"/>
      <c r="I46" s="91"/>
      <c r="J46" s="305"/>
      <c r="K46" s="305"/>
      <c r="L46" s="305"/>
      <c r="M46" s="305"/>
      <c r="N46" s="314"/>
      <c r="O46" s="306"/>
      <c r="P46" s="314"/>
      <c r="Q46" s="306"/>
      <c r="R46" s="306"/>
      <c r="S46" s="92"/>
      <c r="T46" s="91">
        <f t="shared" si="1"/>
        <v>0</v>
      </c>
      <c r="U46" s="307"/>
      <c r="V46" s="307"/>
      <c r="W46" s="147"/>
      <c r="X46" s="307"/>
      <c r="Y46" s="307"/>
      <c r="Z46" s="151">
        <f t="shared" si="2"/>
        <v>0</v>
      </c>
      <c r="AA46" s="147"/>
      <c r="AB46" s="147"/>
      <c r="AC46" s="307"/>
      <c r="AD46" s="307"/>
      <c r="AE46" s="151">
        <f t="shared" si="3"/>
        <v>0</v>
      </c>
      <c r="AF46" s="147"/>
      <c r="AG46" s="147"/>
      <c r="AH46" s="307"/>
      <c r="AI46" s="307"/>
      <c r="AJ46" s="151">
        <f t="shared" si="4"/>
        <v>0</v>
      </c>
      <c r="AK46" s="147"/>
      <c r="AL46" s="147"/>
      <c r="AM46" s="307"/>
      <c r="AN46" s="307"/>
      <c r="AO46" s="151">
        <f t="shared" si="6"/>
        <v>0</v>
      </c>
      <c r="AP46" s="147"/>
      <c r="AQ46" s="307"/>
      <c r="AR46" s="384"/>
      <c r="AS46" s="306"/>
      <c r="AT46" s="386"/>
      <c r="AU46" s="327"/>
      <c r="AV46" s="327"/>
      <c r="AW46" s="147"/>
      <c r="AX46" s="147"/>
      <c r="AY46" s="93"/>
      <c r="AZ46" s="94"/>
      <c r="BA46" s="95"/>
      <c r="BB46" s="95"/>
      <c r="BC46" s="95"/>
      <c r="BD46" s="95"/>
      <c r="BE46" s="95"/>
      <c r="BF46" s="95"/>
      <c r="BG46" s="95"/>
    </row>
    <row r="47" spans="1:59" s="97" customFormat="1" x14ac:dyDescent="0.2">
      <c r="A47" s="325">
        <v>13</v>
      </c>
      <c r="B47" s="314"/>
      <c r="C47" s="326" t="e">
        <f>+VLOOKUP(B47,$A$691:$B$730,2,0)</f>
        <v>#N/A</v>
      </c>
      <c r="D47" s="327"/>
      <c r="E47" s="328" t="e">
        <f>IF(D47=$D$661,$E$661,IF(D47=$D$662,$E$662,IF(D47=$D$663,$E$663,IF(D47=$D$664,$E$664,IF(D47=$D$665,$E$665,IF(D47=$D$666,$E$666,IF(D47=$D$667,$E$667,IF(D47=$D$668,$E$668,IF(D47=$D$669,$E$669,IF(D47=$D$670,$E$670,IF(D47=VICERRECTORÍA_ACADÉMICA_,BF661,IF(D47=PLANEACIÓN_,BF663, IF(D47=IMPACTO,BF662,IF(D47=VICERRECTORÍA_ADMINISTRATIVA_FINANCIERA_,BF664,IF(D47=_VICERRECTORÍA_RESPONSABILIDAD_SOCIAL_Y_BIENESTAR_UNIVERSITARIO_,BF665," ")))))))))))))))</f>
        <v>#VALUE!</v>
      </c>
      <c r="F47" s="305"/>
      <c r="G47" s="147"/>
      <c r="H47" s="147"/>
      <c r="I47" s="91"/>
      <c r="J47" s="305"/>
      <c r="K47" s="314"/>
      <c r="L47" s="305"/>
      <c r="M47" s="305"/>
      <c r="N47" s="314"/>
      <c r="O47" s="306">
        <f t="shared" ref="O47" si="189">IF(N47="ALTA",5,IF(N47="MEDIO ALTA",4,IF(N47="MEDIA",3,IF(N47="MEDIO BAJA",2,IF(N47="BAJA",1,0)))))</f>
        <v>0</v>
      </c>
      <c r="P47" s="314"/>
      <c r="Q47" s="306">
        <f t="shared" ref="Q47" si="190">IF(P47="ALTO",5,IF(P47="MEDIO-ALTO",4,IF(P47="MEDIO",3,IF(P47="MEDIO-BAJO",2,IF(P47="BAJO",1,0)))))</f>
        <v>0</v>
      </c>
      <c r="R47" s="306">
        <f t="shared" ref="R47" si="191">Q47*O47</f>
        <v>0</v>
      </c>
      <c r="S47" s="92"/>
      <c r="T47" s="91">
        <f t="shared" si="1"/>
        <v>0</v>
      </c>
      <c r="U47" s="307" t="e">
        <f t="shared" ref="U47" si="192">ROUND(AVERAGEIF(T47:T49,"&gt;0"),0)</f>
        <v>#DIV/0!</v>
      </c>
      <c r="V47" s="307" t="e">
        <f t="shared" ref="V47" si="193">U47*0.6</f>
        <v>#DIV/0!</v>
      </c>
      <c r="W47" s="147"/>
      <c r="X47" s="307" t="e">
        <f t="shared" ref="X47" si="194">IF(S47="No_existen",5*$X$10,Y47*$X$10)</f>
        <v>#DIV/0!</v>
      </c>
      <c r="Y47" s="307" t="e">
        <f t="shared" ref="Y47" si="195">ROUND(AVERAGEIF(Z47:Z49,"&gt;0"),0)</f>
        <v>#DIV/0!</v>
      </c>
      <c r="Z47" s="151">
        <f t="shared" si="2"/>
        <v>0</v>
      </c>
      <c r="AA47" s="147"/>
      <c r="AB47" s="147"/>
      <c r="AC47" s="307" t="e">
        <f t="shared" ref="AC47" si="196">IF(S47="No_existen",5*$AC$10,AD47*$AC$10)</f>
        <v>#DIV/0!</v>
      </c>
      <c r="AD47" s="307" t="e">
        <f t="shared" ref="AD47" si="197">ROUND(AVERAGEIF(AE47:AE49,"&gt;0"),0)</f>
        <v>#DIV/0!</v>
      </c>
      <c r="AE47" s="151">
        <f t="shared" si="3"/>
        <v>0</v>
      </c>
      <c r="AF47" s="147"/>
      <c r="AG47" s="147"/>
      <c r="AH47" s="307" t="e">
        <f t="shared" ref="AH47" si="198">IF(S47="No_existen",5*$AH$10,AI47*$AH$10)</f>
        <v>#DIV/0!</v>
      </c>
      <c r="AI47" s="307" t="e">
        <f t="shared" ref="AI47" si="199">ROUND(AVERAGEIF(AJ47:AJ49,"&gt;0"),0)</f>
        <v>#DIV/0!</v>
      </c>
      <c r="AJ47" s="151">
        <f t="shared" si="4"/>
        <v>0</v>
      </c>
      <c r="AK47" s="147"/>
      <c r="AL47" s="147"/>
      <c r="AM47" s="307" t="e">
        <f t="shared" ref="AM47" si="200">IF(S47="No_existen",5*$AM$10,AN47*$AM$10)</f>
        <v>#DIV/0!</v>
      </c>
      <c r="AN47" s="307" t="e">
        <f t="shared" ref="AN47" si="201">ROUND(AVERAGEIF(AO47:AO49,"&gt;0"),0)</f>
        <v>#DIV/0!</v>
      </c>
      <c r="AO47" s="151">
        <f t="shared" si="6"/>
        <v>0</v>
      </c>
      <c r="AP47" s="147"/>
      <c r="AQ47" s="307" t="e">
        <f t="shared" ref="AQ47" si="202">ROUND(AVERAGE(U47,Y47,AD47,AI47,AN47),0)</f>
        <v>#DIV/0!</v>
      </c>
      <c r="AR47" s="384" t="e">
        <f t="shared" ref="AR47" si="203">IF(AQ47&lt;1.5,"FUERTE",IF(AND(AQ47&gt;=1.5,AQ47&lt;2.5),"ACEPTABLE",IF(AQ47&gt;=5,"INEXISTENTE","DÉBIL")))</f>
        <v>#DIV/0!</v>
      </c>
      <c r="AS47" s="306">
        <f t="shared" ref="AS47" si="204">IF(R47=0,0,ROUND((R47*AQ47),0))</f>
        <v>0</v>
      </c>
      <c r="AT47" s="386" t="str">
        <f t="shared" ref="AT47" si="205">IF(AS47&gt;=36,"GRAVE", IF(AS47&lt;=10, "LEVE", "MODERADO"))</f>
        <v>LEVE</v>
      </c>
      <c r="AU47" s="327"/>
      <c r="AV47" s="327"/>
      <c r="AW47" s="147"/>
      <c r="AX47" s="147"/>
      <c r="AY47" s="93"/>
      <c r="AZ47" s="94"/>
      <c r="BA47" s="95"/>
      <c r="BB47" s="95"/>
      <c r="BC47" s="95"/>
      <c r="BD47" s="95"/>
      <c r="BE47" s="95"/>
      <c r="BF47" s="95"/>
      <c r="BG47" s="95"/>
    </row>
    <row r="48" spans="1:59" s="97" customFormat="1" x14ac:dyDescent="0.2">
      <c r="A48" s="325"/>
      <c r="B48" s="314"/>
      <c r="C48" s="326"/>
      <c r="D48" s="327"/>
      <c r="E48" s="328"/>
      <c r="F48" s="305"/>
      <c r="G48" s="147"/>
      <c r="H48" s="147"/>
      <c r="I48" s="91"/>
      <c r="J48" s="305"/>
      <c r="K48" s="305"/>
      <c r="L48" s="305"/>
      <c r="M48" s="305"/>
      <c r="N48" s="314"/>
      <c r="O48" s="306"/>
      <c r="P48" s="314"/>
      <c r="Q48" s="306"/>
      <c r="R48" s="306"/>
      <c r="S48" s="92"/>
      <c r="T48" s="91">
        <f t="shared" si="1"/>
        <v>0</v>
      </c>
      <c r="U48" s="307"/>
      <c r="V48" s="307"/>
      <c r="W48" s="147"/>
      <c r="X48" s="307"/>
      <c r="Y48" s="307"/>
      <c r="Z48" s="151">
        <f t="shared" si="2"/>
        <v>0</v>
      </c>
      <c r="AA48" s="147"/>
      <c r="AB48" s="147"/>
      <c r="AC48" s="307"/>
      <c r="AD48" s="307"/>
      <c r="AE48" s="151">
        <f t="shared" si="3"/>
        <v>0</v>
      </c>
      <c r="AF48" s="147"/>
      <c r="AG48" s="147"/>
      <c r="AH48" s="307"/>
      <c r="AI48" s="307"/>
      <c r="AJ48" s="151">
        <f t="shared" si="4"/>
        <v>0</v>
      </c>
      <c r="AK48" s="147"/>
      <c r="AL48" s="147"/>
      <c r="AM48" s="307"/>
      <c r="AN48" s="307"/>
      <c r="AO48" s="151">
        <f t="shared" si="6"/>
        <v>0</v>
      </c>
      <c r="AP48" s="147"/>
      <c r="AQ48" s="307"/>
      <c r="AR48" s="384"/>
      <c r="AS48" s="306"/>
      <c r="AT48" s="386"/>
      <c r="AU48" s="327"/>
      <c r="AV48" s="327"/>
      <c r="AW48" s="147"/>
      <c r="AX48" s="147"/>
      <c r="AY48" s="93"/>
      <c r="AZ48" s="94"/>
      <c r="BA48" s="95"/>
      <c r="BB48" s="95"/>
      <c r="BC48" s="95"/>
      <c r="BD48" s="95"/>
      <c r="BE48" s="95"/>
      <c r="BF48" s="95"/>
      <c r="BG48" s="95"/>
    </row>
    <row r="49" spans="1:59" s="97" customFormat="1" x14ac:dyDescent="0.2">
      <c r="A49" s="325"/>
      <c r="B49" s="314"/>
      <c r="C49" s="326"/>
      <c r="D49" s="327"/>
      <c r="E49" s="328"/>
      <c r="F49" s="305"/>
      <c r="G49" s="147"/>
      <c r="H49" s="147"/>
      <c r="I49" s="91"/>
      <c r="J49" s="305"/>
      <c r="K49" s="305"/>
      <c r="L49" s="305"/>
      <c r="M49" s="305"/>
      <c r="N49" s="314"/>
      <c r="O49" s="306"/>
      <c r="P49" s="314"/>
      <c r="Q49" s="306"/>
      <c r="R49" s="306"/>
      <c r="S49" s="92"/>
      <c r="T49" s="91">
        <f t="shared" si="1"/>
        <v>0</v>
      </c>
      <c r="U49" s="307"/>
      <c r="V49" s="307"/>
      <c r="W49" s="147"/>
      <c r="X49" s="307"/>
      <c r="Y49" s="307"/>
      <c r="Z49" s="151">
        <f t="shared" si="2"/>
        <v>0</v>
      </c>
      <c r="AA49" s="147"/>
      <c r="AB49" s="147"/>
      <c r="AC49" s="307"/>
      <c r="AD49" s="307"/>
      <c r="AE49" s="151">
        <f t="shared" si="3"/>
        <v>0</v>
      </c>
      <c r="AF49" s="147"/>
      <c r="AG49" s="147"/>
      <c r="AH49" s="307"/>
      <c r="AI49" s="307"/>
      <c r="AJ49" s="151">
        <f t="shared" si="4"/>
        <v>0</v>
      </c>
      <c r="AK49" s="147"/>
      <c r="AL49" s="147"/>
      <c r="AM49" s="307"/>
      <c r="AN49" s="307"/>
      <c r="AO49" s="151">
        <f t="shared" si="6"/>
        <v>0</v>
      </c>
      <c r="AP49" s="147"/>
      <c r="AQ49" s="307"/>
      <c r="AR49" s="384"/>
      <c r="AS49" s="306"/>
      <c r="AT49" s="386"/>
      <c r="AU49" s="327"/>
      <c r="AV49" s="327"/>
      <c r="AW49" s="147"/>
      <c r="AX49" s="147"/>
      <c r="AY49" s="93"/>
      <c r="AZ49" s="94"/>
      <c r="BA49" s="95"/>
      <c r="BB49" s="95"/>
      <c r="BC49" s="95"/>
      <c r="BD49" s="95"/>
      <c r="BE49" s="95"/>
      <c r="BF49" s="95"/>
      <c r="BG49" s="95"/>
    </row>
    <row r="50" spans="1:59" s="97" customFormat="1" x14ac:dyDescent="0.2">
      <c r="A50" s="325">
        <v>14</v>
      </c>
      <c r="B50" s="314"/>
      <c r="C50" s="326" t="e">
        <f>+VLOOKUP(B50,$A$691:$B$730,2,0)</f>
        <v>#N/A</v>
      </c>
      <c r="D50" s="327"/>
      <c r="E50" s="328" t="e">
        <f>IF(D50=$D$661,$E$661,IF(D50=$D$662,$E$662,IF(D50=$D$663,$E$663,IF(D50=$D$664,$E$664,IF(D50=$D$665,$E$665,IF(D50=$D$666,$E$666,IF(D50=$D$667,$E$667,IF(D50=$D$668,$E$668,IF(D50=$D$669,$E$669,IF(D50=$D$670,$E$670,IF(D50=VICERRECTORÍA_ACADÉMICA_,BF661,IF(D50=PLANEACIÓN_,BF663, IF(D50=IMPACTO,BF662,IF(D50=VICERRECTORÍA_ADMINISTRATIVA_FINANCIERA_,BF664,IF(D50=_VICERRECTORÍA_RESPONSABILIDAD_SOCIAL_Y_BIENESTAR_UNIVERSITARIO_,BF665," ")))))))))))))))</f>
        <v>#VALUE!</v>
      </c>
      <c r="F50" s="305"/>
      <c r="G50" s="147"/>
      <c r="H50" s="147"/>
      <c r="I50" s="91"/>
      <c r="J50" s="305"/>
      <c r="K50" s="314"/>
      <c r="L50" s="305"/>
      <c r="M50" s="305"/>
      <c r="N50" s="314"/>
      <c r="O50" s="306">
        <f t="shared" ref="O50" si="206">IF(N50="ALTA",5,IF(N50="MEDIO ALTA",4,IF(N50="MEDIA",3,IF(N50="MEDIO BAJA",2,IF(N50="BAJA",1,0)))))</f>
        <v>0</v>
      </c>
      <c r="P50" s="314"/>
      <c r="Q50" s="306">
        <f t="shared" ref="Q50" si="207">IF(P50="ALTO",5,IF(P50="MEDIO-ALTO",4,IF(P50="MEDIO",3,IF(P50="MEDIO-BAJO",2,IF(P50="BAJO",1,0)))))</f>
        <v>0</v>
      </c>
      <c r="R50" s="306">
        <f t="shared" ref="R50" si="208">Q50*O50</f>
        <v>0</v>
      </c>
      <c r="S50" s="92"/>
      <c r="T50" s="91">
        <f t="shared" si="1"/>
        <v>0</v>
      </c>
      <c r="U50" s="307" t="e">
        <f t="shared" ref="U50" si="209">ROUND(AVERAGEIF(T50:T52,"&gt;0"),0)</f>
        <v>#DIV/0!</v>
      </c>
      <c r="V50" s="307" t="e">
        <f t="shared" ref="V50" si="210">U50*0.6</f>
        <v>#DIV/0!</v>
      </c>
      <c r="W50" s="147"/>
      <c r="X50" s="307" t="e">
        <f t="shared" ref="X50" si="211">IF(S50="No_existen",5*$X$10,Y50*$X$10)</f>
        <v>#DIV/0!</v>
      </c>
      <c r="Y50" s="307" t="e">
        <f t="shared" ref="Y50:Y86" si="212">ROUND(AVERAGEIF(Z50:Z52,"&gt;0"),0)</f>
        <v>#DIV/0!</v>
      </c>
      <c r="Z50" s="151">
        <f t="shared" si="2"/>
        <v>0</v>
      </c>
      <c r="AA50" s="147"/>
      <c r="AB50" s="147"/>
      <c r="AC50" s="307" t="e">
        <f t="shared" ref="AC50" si="213">IF(S50="No_existen",5*$AC$10,AD50*$AC$10)</f>
        <v>#DIV/0!</v>
      </c>
      <c r="AD50" s="307" t="e">
        <f t="shared" ref="AD50" si="214">ROUND(AVERAGEIF(AE50:AE52,"&gt;0"),0)</f>
        <v>#DIV/0!</v>
      </c>
      <c r="AE50" s="151">
        <f t="shared" si="3"/>
        <v>0</v>
      </c>
      <c r="AF50" s="147"/>
      <c r="AG50" s="147"/>
      <c r="AH50" s="307" t="e">
        <f t="shared" ref="AH50" si="215">IF(S50="No_existen",5*$AH$10,AI50*$AH$10)</f>
        <v>#DIV/0!</v>
      </c>
      <c r="AI50" s="307" t="e">
        <f t="shared" ref="AI50" si="216">ROUND(AVERAGEIF(AJ50:AJ52,"&gt;0"),0)</f>
        <v>#DIV/0!</v>
      </c>
      <c r="AJ50" s="151">
        <f t="shared" si="4"/>
        <v>0</v>
      </c>
      <c r="AK50" s="147"/>
      <c r="AL50" s="147"/>
      <c r="AM50" s="307" t="e">
        <f t="shared" ref="AM50" si="217">IF(S50="No_existen",5*$AM$10,AN50*$AM$10)</f>
        <v>#DIV/0!</v>
      </c>
      <c r="AN50" s="307" t="e">
        <f t="shared" ref="AN50" si="218">ROUND(AVERAGEIF(AO50:AO52,"&gt;0"),0)</f>
        <v>#DIV/0!</v>
      </c>
      <c r="AO50" s="151">
        <f t="shared" si="6"/>
        <v>0</v>
      </c>
      <c r="AP50" s="147"/>
      <c r="AQ50" s="307" t="e">
        <f t="shared" ref="AQ50" si="219">ROUND(AVERAGE(U50,Y50,AD50,AI50,AN50),0)</f>
        <v>#DIV/0!</v>
      </c>
      <c r="AR50" s="384" t="e">
        <f t="shared" ref="AR50" si="220">IF(AQ50&lt;1.5,"FUERTE",IF(AND(AQ50&gt;=1.5,AQ50&lt;2.5),"ACEPTABLE",IF(AQ50&gt;=5,"INEXISTENTE","DÉBIL")))</f>
        <v>#DIV/0!</v>
      </c>
      <c r="AS50" s="306">
        <f t="shared" ref="AS50" si="221">IF(R50=0,0,ROUND((R50*AQ50),0))</f>
        <v>0</v>
      </c>
      <c r="AT50" s="386" t="str">
        <f t="shared" ref="AT50" si="222">IF(AS50&gt;=36,"GRAVE", IF(AS50&lt;=10, "LEVE", "MODERADO"))</f>
        <v>LEVE</v>
      </c>
      <c r="AU50" s="327"/>
      <c r="AV50" s="327"/>
      <c r="AW50" s="147"/>
      <c r="AX50" s="147"/>
      <c r="AY50" s="93"/>
      <c r="AZ50" s="94"/>
      <c r="BA50" s="95"/>
      <c r="BB50" s="95"/>
      <c r="BC50" s="95"/>
      <c r="BD50" s="95"/>
      <c r="BE50" s="95"/>
      <c r="BF50" s="95"/>
      <c r="BG50" s="95"/>
    </row>
    <row r="51" spans="1:59" s="97" customFormat="1" x14ac:dyDescent="0.2">
      <c r="A51" s="325"/>
      <c r="B51" s="314"/>
      <c r="C51" s="326"/>
      <c r="D51" s="327"/>
      <c r="E51" s="328"/>
      <c r="F51" s="305"/>
      <c r="G51" s="147"/>
      <c r="H51" s="147"/>
      <c r="I51" s="91"/>
      <c r="J51" s="305"/>
      <c r="K51" s="305"/>
      <c r="L51" s="305"/>
      <c r="M51" s="305"/>
      <c r="N51" s="314"/>
      <c r="O51" s="306"/>
      <c r="P51" s="314"/>
      <c r="Q51" s="306"/>
      <c r="R51" s="306"/>
      <c r="S51" s="92"/>
      <c r="T51" s="91">
        <f t="shared" si="1"/>
        <v>0</v>
      </c>
      <c r="U51" s="307"/>
      <c r="V51" s="307"/>
      <c r="W51" s="147"/>
      <c r="X51" s="307"/>
      <c r="Y51" s="307"/>
      <c r="Z51" s="151">
        <f t="shared" si="2"/>
        <v>0</v>
      </c>
      <c r="AA51" s="147"/>
      <c r="AB51" s="147"/>
      <c r="AC51" s="307"/>
      <c r="AD51" s="307"/>
      <c r="AE51" s="151">
        <f t="shared" si="3"/>
        <v>0</v>
      </c>
      <c r="AF51" s="147"/>
      <c r="AG51" s="147"/>
      <c r="AH51" s="307"/>
      <c r="AI51" s="307"/>
      <c r="AJ51" s="151">
        <f t="shared" si="4"/>
        <v>0</v>
      </c>
      <c r="AK51" s="147"/>
      <c r="AL51" s="147"/>
      <c r="AM51" s="307"/>
      <c r="AN51" s="307"/>
      <c r="AO51" s="151">
        <f t="shared" si="6"/>
        <v>0</v>
      </c>
      <c r="AP51" s="147"/>
      <c r="AQ51" s="307"/>
      <c r="AR51" s="384"/>
      <c r="AS51" s="306"/>
      <c r="AT51" s="386"/>
      <c r="AU51" s="327"/>
      <c r="AV51" s="327"/>
      <c r="AW51" s="147"/>
      <c r="AX51" s="147"/>
      <c r="AY51" s="93"/>
      <c r="AZ51" s="94"/>
      <c r="BA51" s="95"/>
      <c r="BB51" s="95"/>
      <c r="BC51" s="95"/>
      <c r="BD51" s="95"/>
      <c r="BE51" s="95"/>
      <c r="BF51" s="95"/>
      <c r="BG51" s="95"/>
    </row>
    <row r="52" spans="1:59" s="97" customFormat="1" x14ac:dyDescent="0.2">
      <c r="A52" s="325"/>
      <c r="B52" s="314"/>
      <c r="C52" s="326"/>
      <c r="D52" s="327"/>
      <c r="E52" s="328"/>
      <c r="F52" s="305"/>
      <c r="G52" s="147"/>
      <c r="H52" s="147"/>
      <c r="I52" s="91"/>
      <c r="J52" s="305"/>
      <c r="K52" s="305"/>
      <c r="L52" s="305"/>
      <c r="M52" s="305"/>
      <c r="N52" s="314"/>
      <c r="O52" s="306"/>
      <c r="P52" s="314"/>
      <c r="Q52" s="306"/>
      <c r="R52" s="306"/>
      <c r="S52" s="92"/>
      <c r="T52" s="91">
        <f t="shared" si="1"/>
        <v>0</v>
      </c>
      <c r="U52" s="307"/>
      <c r="V52" s="307"/>
      <c r="W52" s="147"/>
      <c r="X52" s="307"/>
      <c r="Y52" s="307"/>
      <c r="Z52" s="151">
        <f t="shared" si="2"/>
        <v>0</v>
      </c>
      <c r="AA52" s="147"/>
      <c r="AB52" s="147"/>
      <c r="AC52" s="307"/>
      <c r="AD52" s="307"/>
      <c r="AE52" s="151">
        <f t="shared" si="3"/>
        <v>0</v>
      </c>
      <c r="AF52" s="147"/>
      <c r="AG52" s="147"/>
      <c r="AH52" s="307"/>
      <c r="AI52" s="307"/>
      <c r="AJ52" s="151">
        <f t="shared" si="4"/>
        <v>0</v>
      </c>
      <c r="AK52" s="147"/>
      <c r="AL52" s="147"/>
      <c r="AM52" s="307"/>
      <c r="AN52" s="307"/>
      <c r="AO52" s="151">
        <f t="shared" si="6"/>
        <v>0</v>
      </c>
      <c r="AP52" s="147"/>
      <c r="AQ52" s="307"/>
      <c r="AR52" s="384"/>
      <c r="AS52" s="306"/>
      <c r="AT52" s="386"/>
      <c r="AU52" s="327"/>
      <c r="AV52" s="327"/>
      <c r="AW52" s="147"/>
      <c r="AX52" s="147"/>
      <c r="AY52" s="93"/>
      <c r="AZ52" s="94"/>
      <c r="BA52" s="95"/>
      <c r="BB52" s="95"/>
      <c r="BC52" s="95"/>
      <c r="BD52" s="95"/>
      <c r="BE52" s="95"/>
      <c r="BF52" s="95"/>
      <c r="BG52" s="95"/>
    </row>
    <row r="53" spans="1:59" s="97" customFormat="1" x14ac:dyDescent="0.2">
      <c r="A53" s="325">
        <v>15</v>
      </c>
      <c r="B53" s="314"/>
      <c r="C53" s="326" t="e">
        <f>+VLOOKUP(B53,$A$691:$B$730,2,0)</f>
        <v>#N/A</v>
      </c>
      <c r="D53" s="327"/>
      <c r="E53" s="328" t="e">
        <f>IF(D53=$D$661,$E$661,IF(D53=$D$662,$E$662,IF(D53=$D$663,$E$663,IF(D53=$D$664,$E$664,IF(D53=$D$665,$E$665,IF(D53=$D$666,$E$666,IF(D53=$D$667,$E$667,IF(D53=$D$668,$E$668,IF(D53=$D$669,$E$669,IF(D53=$D$670,$E$670,IF(D53=VICERRECTORÍA_ACADÉMICA_,BF664,IF(D53=PLANEACIÓN_,BF666, IF(D53=IMPACTO,BF665,IF(D53=VICERRECTORÍA_ADMINISTRATIVA_FINANCIERA_,BF667,IF(D53=_VICERRECTORÍA_RESPONSABILIDAD_SOCIAL_Y_BIENESTAR_UNIVERSITARIO_,BF668," ")))))))))))))))</f>
        <v>#VALUE!</v>
      </c>
      <c r="F53" s="305"/>
      <c r="G53" s="147"/>
      <c r="H53" s="147"/>
      <c r="I53" s="91"/>
      <c r="J53" s="305"/>
      <c r="K53" s="314"/>
      <c r="L53" s="305"/>
      <c r="M53" s="305"/>
      <c r="N53" s="314"/>
      <c r="O53" s="306">
        <f t="shared" ref="O53:O95" si="223">IF(N53="ALTA",5,IF(N53="MEDIO ALTA",4,IF(N53="MEDIA",3,IF(N53="MEDIO BAJA",2,IF(N53="BAJA",1,0)))))</f>
        <v>0</v>
      </c>
      <c r="P53" s="314"/>
      <c r="Q53" s="306">
        <f t="shared" ref="Q53" si="224">IF(P53="ALTO",5,IF(P53="MEDIO-ALTO",4,IF(P53="MEDIO",3,IF(P53="MEDIO-BAJO",2,IF(P53="BAJO",1,0)))))</f>
        <v>0</v>
      </c>
      <c r="R53" s="306">
        <f t="shared" ref="R53" si="225">Q53*O53</f>
        <v>0</v>
      </c>
      <c r="S53" s="92"/>
      <c r="T53" s="91">
        <f t="shared" si="1"/>
        <v>0</v>
      </c>
      <c r="U53" s="307" t="e">
        <f t="shared" ref="U53" si="226">ROUND(AVERAGEIF(T53:T55,"&gt;0"),0)</f>
        <v>#DIV/0!</v>
      </c>
      <c r="V53" s="307" t="e">
        <f t="shared" ref="V53" si="227">U53*0.6</f>
        <v>#DIV/0!</v>
      </c>
      <c r="W53" s="147"/>
      <c r="X53" s="307" t="e">
        <f t="shared" ref="X53" si="228">IF(S53="No_existen",5*$X$10,Y53*$X$10)</f>
        <v>#DIV/0!</v>
      </c>
      <c r="Y53" s="307" t="e">
        <f t="shared" ref="Y53:Y89" si="229">ROUND(AVERAGEIF(Z53:Z55,"&gt;0"),0)</f>
        <v>#DIV/0!</v>
      </c>
      <c r="Z53" s="151">
        <f t="shared" si="2"/>
        <v>0</v>
      </c>
      <c r="AA53" s="147"/>
      <c r="AB53" s="147"/>
      <c r="AC53" s="307" t="e">
        <f t="shared" ref="AC53" si="230">IF(S53="No_existen",5*$AC$10,AD53*$AC$10)</f>
        <v>#DIV/0!</v>
      </c>
      <c r="AD53" s="307" t="e">
        <f t="shared" ref="AD53" si="231">ROUND(AVERAGEIF(AE53:AE55,"&gt;0"),0)</f>
        <v>#DIV/0!</v>
      </c>
      <c r="AE53" s="151">
        <f t="shared" si="3"/>
        <v>0</v>
      </c>
      <c r="AF53" s="147"/>
      <c r="AG53" s="147"/>
      <c r="AH53" s="307" t="e">
        <f t="shared" ref="AH53" si="232">IF(S53="No_existen",5*$AH$10,AI53*$AH$10)</f>
        <v>#DIV/0!</v>
      </c>
      <c r="AI53" s="307" t="e">
        <f t="shared" ref="AI53" si="233">ROUND(AVERAGEIF(AJ53:AJ55,"&gt;0"),0)</f>
        <v>#DIV/0!</v>
      </c>
      <c r="AJ53" s="151">
        <f t="shared" si="4"/>
        <v>0</v>
      </c>
      <c r="AK53" s="147"/>
      <c r="AL53" s="147"/>
      <c r="AM53" s="307" t="e">
        <f t="shared" ref="AM53" si="234">IF(S53="No_existen",5*$AM$10,AN53*$AM$10)</f>
        <v>#DIV/0!</v>
      </c>
      <c r="AN53" s="307" t="e">
        <f t="shared" ref="AN53" si="235">ROUND(AVERAGEIF(AO53:AO55,"&gt;0"),0)</f>
        <v>#DIV/0!</v>
      </c>
      <c r="AO53" s="151">
        <f t="shared" si="6"/>
        <v>0</v>
      </c>
      <c r="AP53" s="147"/>
      <c r="AQ53" s="307" t="e">
        <f t="shared" ref="AQ53" si="236">ROUND(AVERAGE(U53,Y53,AD53,AI53,AN53),0)</f>
        <v>#DIV/0!</v>
      </c>
      <c r="AR53" s="384" t="e">
        <f t="shared" ref="AR53" si="237">IF(AQ53&lt;1.5,"FUERTE",IF(AND(AQ53&gt;=1.5,AQ53&lt;2.5),"ACEPTABLE",IF(AQ53&gt;=5,"INEXISTENTE","DÉBIL")))</f>
        <v>#DIV/0!</v>
      </c>
      <c r="AS53" s="306">
        <f t="shared" ref="AS53" si="238">IF(R53=0,0,ROUND((R53*AQ53),0))</f>
        <v>0</v>
      </c>
      <c r="AT53" s="386" t="str">
        <f t="shared" ref="AT53" si="239">IF(AS53&gt;=36,"GRAVE", IF(AS53&lt;=10, "LEVE", "MODERADO"))</f>
        <v>LEVE</v>
      </c>
      <c r="AU53" s="327"/>
      <c r="AV53" s="327"/>
      <c r="AW53" s="147"/>
      <c r="AX53" s="147"/>
      <c r="AY53" s="93"/>
      <c r="AZ53" s="94"/>
      <c r="BA53" s="95"/>
      <c r="BB53" s="95"/>
      <c r="BC53" s="95"/>
      <c r="BD53" s="95"/>
      <c r="BE53" s="95"/>
      <c r="BF53" s="95"/>
      <c r="BG53" s="95"/>
    </row>
    <row r="54" spans="1:59" s="97" customFormat="1" x14ac:dyDescent="0.2">
      <c r="A54" s="325"/>
      <c r="B54" s="314"/>
      <c r="C54" s="326"/>
      <c r="D54" s="327"/>
      <c r="E54" s="328"/>
      <c r="F54" s="305"/>
      <c r="G54" s="147"/>
      <c r="H54" s="147"/>
      <c r="I54" s="91"/>
      <c r="J54" s="305"/>
      <c r="K54" s="305"/>
      <c r="L54" s="305"/>
      <c r="M54" s="305"/>
      <c r="N54" s="314"/>
      <c r="O54" s="306"/>
      <c r="P54" s="314"/>
      <c r="Q54" s="306"/>
      <c r="R54" s="306"/>
      <c r="S54" s="92"/>
      <c r="T54" s="91">
        <f t="shared" si="1"/>
        <v>0</v>
      </c>
      <c r="U54" s="307"/>
      <c r="V54" s="307"/>
      <c r="W54" s="147"/>
      <c r="X54" s="307"/>
      <c r="Y54" s="307"/>
      <c r="Z54" s="151">
        <f t="shared" si="2"/>
        <v>0</v>
      </c>
      <c r="AA54" s="147"/>
      <c r="AB54" s="147"/>
      <c r="AC54" s="307"/>
      <c r="AD54" s="307"/>
      <c r="AE54" s="151">
        <f t="shared" si="3"/>
        <v>0</v>
      </c>
      <c r="AF54" s="147"/>
      <c r="AG54" s="147"/>
      <c r="AH54" s="307"/>
      <c r="AI54" s="307"/>
      <c r="AJ54" s="151">
        <f t="shared" si="4"/>
        <v>0</v>
      </c>
      <c r="AK54" s="147"/>
      <c r="AL54" s="147"/>
      <c r="AM54" s="307"/>
      <c r="AN54" s="307"/>
      <c r="AO54" s="151">
        <f t="shared" si="6"/>
        <v>0</v>
      </c>
      <c r="AP54" s="147"/>
      <c r="AQ54" s="307"/>
      <c r="AR54" s="384"/>
      <c r="AS54" s="306"/>
      <c r="AT54" s="386"/>
      <c r="AU54" s="327"/>
      <c r="AV54" s="327"/>
      <c r="AW54" s="147"/>
      <c r="AX54" s="147"/>
      <c r="AY54" s="93"/>
      <c r="AZ54" s="94"/>
      <c r="BA54" s="95"/>
      <c r="BB54" s="95"/>
      <c r="BC54" s="95"/>
      <c r="BD54" s="95"/>
      <c r="BE54" s="95"/>
      <c r="BF54" s="95"/>
      <c r="BG54" s="95"/>
    </row>
    <row r="55" spans="1:59" s="97" customFormat="1" x14ac:dyDescent="0.2">
      <c r="A55" s="325"/>
      <c r="B55" s="314"/>
      <c r="C55" s="326"/>
      <c r="D55" s="327"/>
      <c r="E55" s="328"/>
      <c r="F55" s="305"/>
      <c r="G55" s="147"/>
      <c r="H55" s="147"/>
      <c r="I55" s="91"/>
      <c r="J55" s="305"/>
      <c r="K55" s="305"/>
      <c r="L55" s="305"/>
      <c r="M55" s="305"/>
      <c r="N55" s="314"/>
      <c r="O55" s="306"/>
      <c r="P55" s="314"/>
      <c r="Q55" s="306"/>
      <c r="R55" s="306"/>
      <c r="S55" s="92"/>
      <c r="T55" s="91">
        <f t="shared" si="1"/>
        <v>0</v>
      </c>
      <c r="U55" s="307"/>
      <c r="V55" s="307"/>
      <c r="W55" s="147"/>
      <c r="X55" s="307"/>
      <c r="Y55" s="307"/>
      <c r="Z55" s="151">
        <f t="shared" si="2"/>
        <v>0</v>
      </c>
      <c r="AA55" s="147"/>
      <c r="AB55" s="147"/>
      <c r="AC55" s="307"/>
      <c r="AD55" s="307"/>
      <c r="AE55" s="151">
        <f t="shared" si="3"/>
        <v>0</v>
      </c>
      <c r="AF55" s="147"/>
      <c r="AG55" s="147"/>
      <c r="AH55" s="307"/>
      <c r="AI55" s="307"/>
      <c r="AJ55" s="151">
        <f t="shared" si="4"/>
        <v>0</v>
      </c>
      <c r="AK55" s="147"/>
      <c r="AL55" s="147"/>
      <c r="AM55" s="307"/>
      <c r="AN55" s="307"/>
      <c r="AO55" s="151">
        <f t="shared" si="6"/>
        <v>0</v>
      </c>
      <c r="AP55" s="147"/>
      <c r="AQ55" s="307"/>
      <c r="AR55" s="384"/>
      <c r="AS55" s="306"/>
      <c r="AT55" s="386"/>
      <c r="AU55" s="327"/>
      <c r="AV55" s="327"/>
      <c r="AW55" s="147"/>
      <c r="AX55" s="147"/>
      <c r="AY55" s="93"/>
      <c r="AZ55" s="94"/>
      <c r="BA55" s="95"/>
      <c r="BB55" s="95"/>
      <c r="BC55" s="95"/>
      <c r="BD55" s="95"/>
      <c r="BE55" s="95"/>
      <c r="BF55" s="95"/>
      <c r="BG55" s="95"/>
    </row>
    <row r="56" spans="1:59" s="97" customFormat="1" hidden="1" x14ac:dyDescent="0.2">
      <c r="A56" s="325">
        <v>16</v>
      </c>
      <c r="B56" s="314"/>
      <c r="C56" s="326" t="e">
        <f>+VLOOKUP(B56,$A$691:$B$730,2,0)</f>
        <v>#N/A</v>
      </c>
      <c r="D56" s="327"/>
      <c r="E56" s="328" t="e">
        <f>IF(D56=$D$661,$E$661,IF(D56=$D$662,$E$662,IF(D56=$D$663,$E$663,IF(D56=$D$664,$E$664,IF(D56=$D$665,$E$665,IF(D56=$D$666,$E$666,IF(D56=$D$667,$E$667,IF(D56=$D$668,$E$668,IF(D56=$D$669,$E$669,IF(D56=$D$670,$E$670,IF(D56=VICERRECTORÍA_ACADÉMICA_,BF667,IF(D56=PLANEACIÓN_,BF669, IF(D56=IMPACTO,BF668,IF(D56=VICERRECTORÍA_ADMINISTRATIVA_FINANCIERA_,BF670,IF(D56=_VICERRECTORÍA_RESPONSABILIDAD_SOCIAL_Y_BIENESTAR_UNIVERSITARIO_,BF671," ")))))))))))))))</f>
        <v>#VALUE!</v>
      </c>
      <c r="F56" s="305"/>
      <c r="G56" s="147"/>
      <c r="H56" s="147"/>
      <c r="I56" s="91"/>
      <c r="J56" s="305"/>
      <c r="K56" s="314"/>
      <c r="L56" s="305"/>
      <c r="M56" s="305"/>
      <c r="N56" s="314"/>
      <c r="O56" s="306">
        <f t="shared" ref="O56:O98" si="240">IF(N56="ALTA",5,IF(N56="MEDIO ALTA",4,IF(N56="MEDIA",3,IF(N56="MEDIO BAJA",2,IF(N56="BAJA",1,0)))))</f>
        <v>0</v>
      </c>
      <c r="P56" s="314"/>
      <c r="Q56" s="306">
        <f t="shared" ref="Q56" si="241">IF(P56="ALTO",5,IF(P56="MEDIO-ALTO",4,IF(P56="MEDIO",3,IF(P56="MEDIO-BAJO",2,IF(P56="BAJO",1,0)))))</f>
        <v>0</v>
      </c>
      <c r="R56" s="306">
        <f t="shared" ref="R56" si="242">Q56*O56</f>
        <v>0</v>
      </c>
      <c r="S56" s="92"/>
      <c r="T56" s="91">
        <f t="shared" si="1"/>
        <v>0</v>
      </c>
      <c r="U56" s="307" t="e">
        <f t="shared" ref="U56" si="243">ROUND(AVERAGEIF(T56:T58,"&gt;0"),0)</f>
        <v>#DIV/0!</v>
      </c>
      <c r="V56" s="307" t="e">
        <f t="shared" ref="V56" si="244">U56*0.6</f>
        <v>#DIV/0!</v>
      </c>
      <c r="W56" s="147"/>
      <c r="X56" s="307" t="e">
        <f t="shared" ref="X56" si="245">IF(S56="No_existen",5*$X$10,Y56*$X$10)</f>
        <v>#DIV/0!</v>
      </c>
      <c r="Y56" s="307" t="e">
        <f t="shared" ref="Y56:Y92" si="246">ROUND(AVERAGEIF(Z56:Z58,"&gt;0"),0)</f>
        <v>#DIV/0!</v>
      </c>
      <c r="Z56" s="151">
        <f t="shared" si="2"/>
        <v>0</v>
      </c>
      <c r="AA56" s="147"/>
      <c r="AB56" s="147"/>
      <c r="AC56" s="307" t="e">
        <f t="shared" ref="AC56" si="247">IF(S56="No_existen",5*$AC$10,AD56*$AC$10)</f>
        <v>#DIV/0!</v>
      </c>
      <c r="AD56" s="307" t="e">
        <f t="shared" ref="AD56" si="248">ROUND(AVERAGEIF(AE56:AE58,"&gt;0"),0)</f>
        <v>#DIV/0!</v>
      </c>
      <c r="AE56" s="151">
        <f t="shared" si="3"/>
        <v>0</v>
      </c>
      <c r="AF56" s="147"/>
      <c r="AG56" s="147"/>
      <c r="AH56" s="307" t="e">
        <f t="shared" ref="AH56" si="249">IF(S56="No_existen",5*$AH$10,AI56*$AH$10)</f>
        <v>#DIV/0!</v>
      </c>
      <c r="AI56" s="307" t="e">
        <f t="shared" ref="AI56" si="250">ROUND(AVERAGEIF(AJ56:AJ58,"&gt;0"),0)</f>
        <v>#DIV/0!</v>
      </c>
      <c r="AJ56" s="151">
        <f t="shared" si="4"/>
        <v>0</v>
      </c>
      <c r="AK56" s="147"/>
      <c r="AL56" s="147"/>
      <c r="AM56" s="307" t="e">
        <f t="shared" ref="AM56" si="251">IF(S56="No_existen",5*$AM$10,AN56*$AM$10)</f>
        <v>#DIV/0!</v>
      </c>
      <c r="AN56" s="307" t="e">
        <f t="shared" ref="AN56" si="252">ROUND(AVERAGEIF(AO56:AO58,"&gt;0"),0)</f>
        <v>#DIV/0!</v>
      </c>
      <c r="AO56" s="151">
        <f t="shared" si="6"/>
        <v>0</v>
      </c>
      <c r="AP56" s="147"/>
      <c r="AQ56" s="307" t="e">
        <f t="shared" ref="AQ56" si="253">ROUND(AVERAGE(U56,Y56,AD56,AI56,AN56),0)</f>
        <v>#DIV/0!</v>
      </c>
      <c r="AR56" s="384" t="e">
        <f t="shared" ref="AR56" si="254">IF(AQ56&lt;1.5,"FUERTE",IF(AND(AQ56&gt;=1.5,AQ56&lt;2.5),"ACEPTABLE",IF(AQ56&gt;=5,"INEXISTENTE","DÉBIL")))</f>
        <v>#DIV/0!</v>
      </c>
      <c r="AS56" s="306">
        <f t="shared" ref="AS56" si="255">IF(R56=0,0,ROUND((R56*AQ56),0))</f>
        <v>0</v>
      </c>
      <c r="AT56" s="386" t="str">
        <f t="shared" ref="AT56" si="256">IF(AS56&gt;=36,"GRAVE", IF(AS56&lt;=10, "LEVE", "MODERADO"))</f>
        <v>LEVE</v>
      </c>
      <c r="AU56" s="327"/>
      <c r="AV56" s="327"/>
      <c r="AW56" s="147"/>
      <c r="AX56" s="147"/>
      <c r="AY56" s="93"/>
      <c r="AZ56" s="94"/>
      <c r="BA56" s="95"/>
      <c r="BB56" s="95"/>
      <c r="BC56" s="95"/>
      <c r="BD56" s="95"/>
      <c r="BE56" s="95"/>
      <c r="BF56" s="95"/>
      <c r="BG56" s="95"/>
    </row>
    <row r="57" spans="1:59" s="97" customFormat="1" hidden="1" x14ac:dyDescent="0.2">
      <c r="A57" s="325"/>
      <c r="B57" s="314"/>
      <c r="C57" s="326"/>
      <c r="D57" s="327"/>
      <c r="E57" s="328"/>
      <c r="F57" s="305"/>
      <c r="G57" s="147"/>
      <c r="H57" s="147"/>
      <c r="I57" s="91"/>
      <c r="J57" s="305"/>
      <c r="K57" s="305"/>
      <c r="L57" s="305"/>
      <c r="M57" s="305"/>
      <c r="N57" s="314"/>
      <c r="O57" s="306"/>
      <c r="P57" s="314"/>
      <c r="Q57" s="306"/>
      <c r="R57" s="306"/>
      <c r="S57" s="92"/>
      <c r="T57" s="91">
        <f t="shared" si="1"/>
        <v>0</v>
      </c>
      <c r="U57" s="307"/>
      <c r="V57" s="307"/>
      <c r="W57" s="147"/>
      <c r="X57" s="307"/>
      <c r="Y57" s="307"/>
      <c r="Z57" s="151">
        <f t="shared" si="2"/>
        <v>0</v>
      </c>
      <c r="AA57" s="147"/>
      <c r="AB57" s="147"/>
      <c r="AC57" s="307"/>
      <c r="AD57" s="307"/>
      <c r="AE57" s="151">
        <f t="shared" si="3"/>
        <v>0</v>
      </c>
      <c r="AF57" s="147"/>
      <c r="AG57" s="147"/>
      <c r="AH57" s="307"/>
      <c r="AI57" s="307"/>
      <c r="AJ57" s="151">
        <f t="shared" si="4"/>
        <v>0</v>
      </c>
      <c r="AK57" s="147"/>
      <c r="AL57" s="147"/>
      <c r="AM57" s="307"/>
      <c r="AN57" s="307"/>
      <c r="AO57" s="151">
        <f t="shared" si="6"/>
        <v>0</v>
      </c>
      <c r="AP57" s="147"/>
      <c r="AQ57" s="307"/>
      <c r="AR57" s="384"/>
      <c r="AS57" s="306"/>
      <c r="AT57" s="386"/>
      <c r="AU57" s="327"/>
      <c r="AV57" s="327"/>
      <c r="AW57" s="147"/>
      <c r="AX57" s="147"/>
      <c r="AY57" s="93"/>
      <c r="AZ57" s="94"/>
      <c r="BA57" s="95"/>
      <c r="BB57" s="95"/>
      <c r="BC57" s="95"/>
      <c r="BD57" s="95"/>
      <c r="BE57" s="95"/>
      <c r="BF57" s="95"/>
      <c r="BG57" s="95"/>
    </row>
    <row r="58" spans="1:59" s="97" customFormat="1" hidden="1" x14ac:dyDescent="0.2">
      <c r="A58" s="325"/>
      <c r="B58" s="314"/>
      <c r="C58" s="326"/>
      <c r="D58" s="327"/>
      <c r="E58" s="328"/>
      <c r="F58" s="305"/>
      <c r="G58" s="147"/>
      <c r="H58" s="147"/>
      <c r="I58" s="91"/>
      <c r="J58" s="305"/>
      <c r="K58" s="305"/>
      <c r="L58" s="305"/>
      <c r="M58" s="305"/>
      <c r="N58" s="314"/>
      <c r="O58" s="306"/>
      <c r="P58" s="314"/>
      <c r="Q58" s="306"/>
      <c r="R58" s="306"/>
      <c r="S58" s="92"/>
      <c r="T58" s="91">
        <f t="shared" si="1"/>
        <v>0</v>
      </c>
      <c r="U58" s="307"/>
      <c r="V58" s="307"/>
      <c r="W58" s="147"/>
      <c r="X58" s="307"/>
      <c r="Y58" s="307"/>
      <c r="Z58" s="151">
        <f t="shared" si="2"/>
        <v>0</v>
      </c>
      <c r="AA58" s="147"/>
      <c r="AB58" s="147"/>
      <c r="AC58" s="307"/>
      <c r="AD58" s="307"/>
      <c r="AE58" s="151">
        <f t="shared" si="3"/>
        <v>0</v>
      </c>
      <c r="AF58" s="147"/>
      <c r="AG58" s="147"/>
      <c r="AH58" s="307"/>
      <c r="AI58" s="307"/>
      <c r="AJ58" s="151">
        <f t="shared" si="4"/>
        <v>0</v>
      </c>
      <c r="AK58" s="147"/>
      <c r="AL58" s="147"/>
      <c r="AM58" s="307"/>
      <c r="AN58" s="307"/>
      <c r="AO58" s="151">
        <f t="shared" si="6"/>
        <v>0</v>
      </c>
      <c r="AP58" s="147"/>
      <c r="AQ58" s="307"/>
      <c r="AR58" s="384"/>
      <c r="AS58" s="306"/>
      <c r="AT58" s="386"/>
      <c r="AU58" s="327"/>
      <c r="AV58" s="327"/>
      <c r="AW58" s="147"/>
      <c r="AX58" s="147"/>
      <c r="AY58" s="93"/>
      <c r="AZ58" s="94"/>
      <c r="BA58" s="95"/>
      <c r="BB58" s="95"/>
      <c r="BC58" s="95"/>
      <c r="BD58" s="95"/>
      <c r="BE58" s="95"/>
      <c r="BF58" s="95"/>
      <c r="BG58" s="95"/>
    </row>
    <row r="59" spans="1:59" s="97" customFormat="1" hidden="1" x14ac:dyDescent="0.2">
      <c r="A59" s="325">
        <v>17</v>
      </c>
      <c r="B59" s="314"/>
      <c r="C59" s="326" t="e">
        <f>+VLOOKUP(B59,$A$691:$B$730,2,0)</f>
        <v>#N/A</v>
      </c>
      <c r="D59" s="327"/>
      <c r="E59" s="328" t="e">
        <f>IF(D59=$D$661,$E$661,IF(D59=$D$662,$E$662,IF(D59=$D$663,$E$663,IF(D59=$D$664,$E$664,IF(D59=$D$665,$E$665,IF(D59=$D$666,$E$666,IF(D59=$D$667,$E$667,IF(D59=$D$668,$E$668,IF(D59=$D$669,$E$669,IF(D59=$D$670,$E$670,IF(D59=VICERRECTORÍA_ACADÉMICA_,BF670,IF(D59=PLANEACIÓN_,BF672, IF(D59=IMPACTO,BF671,IF(D59=VICERRECTORÍA_ADMINISTRATIVA_FINANCIERA_,BF673,IF(D59=_VICERRECTORÍA_RESPONSABILIDAD_SOCIAL_Y_BIENESTAR_UNIVERSITARIO_,BF674," ")))))))))))))))</f>
        <v>#VALUE!</v>
      </c>
      <c r="F59" s="305"/>
      <c r="G59" s="147"/>
      <c r="H59" s="147"/>
      <c r="I59" s="91"/>
      <c r="J59" s="305"/>
      <c r="K59" s="314"/>
      <c r="L59" s="305"/>
      <c r="M59" s="305"/>
      <c r="N59" s="314"/>
      <c r="O59" s="306">
        <f t="shared" ref="O59" si="257">IF(N59="ALTA",5,IF(N59="MEDIO ALTA",4,IF(N59="MEDIA",3,IF(N59="MEDIO BAJA",2,IF(N59="BAJA",1,0)))))</f>
        <v>0</v>
      </c>
      <c r="P59" s="314"/>
      <c r="Q59" s="306">
        <f t="shared" ref="Q59" si="258">IF(P59="ALTO",5,IF(P59="MEDIO-ALTO",4,IF(P59="MEDIO",3,IF(P59="MEDIO-BAJO",2,IF(P59="BAJO",1,0)))))</f>
        <v>0</v>
      </c>
      <c r="R59" s="306">
        <f t="shared" ref="R59" si="259">Q59*O59</f>
        <v>0</v>
      </c>
      <c r="S59" s="92"/>
      <c r="T59" s="91">
        <f t="shared" si="1"/>
        <v>0</v>
      </c>
      <c r="U59" s="307" t="e">
        <f t="shared" ref="U59" si="260">ROUND(AVERAGEIF(T59:T61,"&gt;0"),0)</f>
        <v>#DIV/0!</v>
      </c>
      <c r="V59" s="307" t="e">
        <f t="shared" ref="V59" si="261">U59*0.6</f>
        <v>#DIV/0!</v>
      </c>
      <c r="W59" s="147"/>
      <c r="X59" s="307" t="e">
        <f t="shared" ref="X59" si="262">IF(S59="No_existen",5*$X$10,Y59*$X$10)</f>
        <v>#DIV/0!</v>
      </c>
      <c r="Y59" s="307" t="e">
        <f t="shared" ref="Y59:Y95" si="263">ROUND(AVERAGEIF(Z59:Z61,"&gt;0"),0)</f>
        <v>#DIV/0!</v>
      </c>
      <c r="Z59" s="151">
        <f t="shared" si="2"/>
        <v>0</v>
      </c>
      <c r="AA59" s="147"/>
      <c r="AB59" s="147"/>
      <c r="AC59" s="307" t="e">
        <f t="shared" ref="AC59" si="264">IF(S59="No_existen",5*$AC$10,AD59*$AC$10)</f>
        <v>#DIV/0!</v>
      </c>
      <c r="AD59" s="307" t="e">
        <f t="shared" ref="AD59" si="265">ROUND(AVERAGEIF(AE59:AE61,"&gt;0"),0)</f>
        <v>#DIV/0!</v>
      </c>
      <c r="AE59" s="151">
        <f t="shared" si="3"/>
        <v>0</v>
      </c>
      <c r="AF59" s="147"/>
      <c r="AG59" s="147"/>
      <c r="AH59" s="307" t="e">
        <f t="shared" ref="AH59" si="266">IF(S59="No_existen",5*$AH$10,AI59*$AH$10)</f>
        <v>#DIV/0!</v>
      </c>
      <c r="AI59" s="307" t="e">
        <f t="shared" ref="AI59" si="267">ROUND(AVERAGEIF(AJ59:AJ61,"&gt;0"),0)</f>
        <v>#DIV/0!</v>
      </c>
      <c r="AJ59" s="151">
        <f t="shared" si="4"/>
        <v>0</v>
      </c>
      <c r="AK59" s="147"/>
      <c r="AL59" s="147"/>
      <c r="AM59" s="307" t="e">
        <f t="shared" ref="AM59" si="268">IF(S59="No_existen",5*$AM$10,AN59*$AM$10)</f>
        <v>#DIV/0!</v>
      </c>
      <c r="AN59" s="307" t="e">
        <f t="shared" ref="AN59" si="269">ROUND(AVERAGEIF(AO59:AO61,"&gt;0"),0)</f>
        <v>#DIV/0!</v>
      </c>
      <c r="AO59" s="151">
        <f t="shared" si="6"/>
        <v>0</v>
      </c>
      <c r="AP59" s="147"/>
      <c r="AQ59" s="307" t="e">
        <f t="shared" ref="AQ59" si="270">ROUND(AVERAGE(U59,Y59,AD59,AI59,AN59),0)</f>
        <v>#DIV/0!</v>
      </c>
      <c r="AR59" s="384" t="e">
        <f t="shared" ref="AR59" si="271">IF(AQ59&lt;1.5,"FUERTE",IF(AND(AQ59&gt;=1.5,AQ59&lt;2.5),"ACEPTABLE",IF(AQ59&gt;=5,"INEXISTENTE","DÉBIL")))</f>
        <v>#DIV/0!</v>
      </c>
      <c r="AS59" s="306">
        <f t="shared" ref="AS59" si="272">IF(R59=0,0,ROUND((R59*AQ59),0))</f>
        <v>0</v>
      </c>
      <c r="AT59" s="386" t="str">
        <f t="shared" ref="AT59" si="273">IF(AS59&gt;=36,"GRAVE", IF(AS59&lt;=10, "LEVE", "MODERADO"))</f>
        <v>LEVE</v>
      </c>
      <c r="AU59" s="327"/>
      <c r="AV59" s="327"/>
      <c r="AW59" s="147"/>
      <c r="AX59" s="147"/>
      <c r="AY59" s="93"/>
      <c r="AZ59" s="94"/>
      <c r="BA59" s="95"/>
      <c r="BB59" s="95"/>
      <c r="BC59" s="95"/>
      <c r="BD59" s="95"/>
      <c r="BE59" s="95"/>
      <c r="BF59" s="95"/>
      <c r="BG59" s="95"/>
    </row>
    <row r="60" spans="1:59" s="97" customFormat="1" hidden="1" x14ac:dyDescent="0.2">
      <c r="A60" s="325"/>
      <c r="B60" s="314"/>
      <c r="C60" s="326"/>
      <c r="D60" s="327"/>
      <c r="E60" s="328"/>
      <c r="F60" s="305"/>
      <c r="G60" s="147"/>
      <c r="H60" s="147"/>
      <c r="I60" s="91"/>
      <c r="J60" s="305"/>
      <c r="K60" s="305"/>
      <c r="L60" s="305"/>
      <c r="M60" s="305"/>
      <c r="N60" s="314"/>
      <c r="O60" s="306"/>
      <c r="P60" s="314"/>
      <c r="Q60" s="306"/>
      <c r="R60" s="306"/>
      <c r="S60" s="92"/>
      <c r="T60" s="91">
        <f t="shared" si="1"/>
        <v>0</v>
      </c>
      <c r="U60" s="307"/>
      <c r="V60" s="307"/>
      <c r="W60" s="147"/>
      <c r="X60" s="307"/>
      <c r="Y60" s="307"/>
      <c r="Z60" s="151">
        <f t="shared" si="2"/>
        <v>0</v>
      </c>
      <c r="AA60" s="147"/>
      <c r="AB60" s="147"/>
      <c r="AC60" s="307"/>
      <c r="AD60" s="307"/>
      <c r="AE60" s="151">
        <f t="shared" si="3"/>
        <v>0</v>
      </c>
      <c r="AF60" s="147"/>
      <c r="AG60" s="147"/>
      <c r="AH60" s="307"/>
      <c r="AI60" s="307"/>
      <c r="AJ60" s="151">
        <f t="shared" si="4"/>
        <v>0</v>
      </c>
      <c r="AK60" s="147"/>
      <c r="AL60" s="147"/>
      <c r="AM60" s="307"/>
      <c r="AN60" s="307"/>
      <c r="AO60" s="151">
        <f t="shared" si="6"/>
        <v>0</v>
      </c>
      <c r="AP60" s="147"/>
      <c r="AQ60" s="307"/>
      <c r="AR60" s="384"/>
      <c r="AS60" s="306"/>
      <c r="AT60" s="386"/>
      <c r="AU60" s="327"/>
      <c r="AV60" s="327"/>
      <c r="AW60" s="147"/>
      <c r="AX60" s="147"/>
      <c r="AY60" s="93"/>
      <c r="AZ60" s="94"/>
      <c r="BA60" s="95"/>
      <c r="BB60" s="95"/>
      <c r="BC60" s="95"/>
      <c r="BD60" s="95"/>
      <c r="BE60" s="95"/>
      <c r="BF60" s="95"/>
      <c r="BG60" s="95"/>
    </row>
    <row r="61" spans="1:59" s="97" customFormat="1" hidden="1" x14ac:dyDescent="0.2">
      <c r="A61" s="325"/>
      <c r="B61" s="314"/>
      <c r="C61" s="326"/>
      <c r="D61" s="327"/>
      <c r="E61" s="328"/>
      <c r="F61" s="305"/>
      <c r="G61" s="147"/>
      <c r="H61" s="147"/>
      <c r="I61" s="91"/>
      <c r="J61" s="305"/>
      <c r="K61" s="305"/>
      <c r="L61" s="305"/>
      <c r="M61" s="305"/>
      <c r="N61" s="314"/>
      <c r="O61" s="306"/>
      <c r="P61" s="314"/>
      <c r="Q61" s="306"/>
      <c r="R61" s="306"/>
      <c r="S61" s="92"/>
      <c r="T61" s="91">
        <f t="shared" si="1"/>
        <v>0</v>
      </c>
      <c r="U61" s="307"/>
      <c r="V61" s="307"/>
      <c r="W61" s="147"/>
      <c r="X61" s="307"/>
      <c r="Y61" s="307"/>
      <c r="Z61" s="151">
        <f t="shared" si="2"/>
        <v>0</v>
      </c>
      <c r="AA61" s="147"/>
      <c r="AB61" s="147"/>
      <c r="AC61" s="307"/>
      <c r="AD61" s="307"/>
      <c r="AE61" s="151">
        <f t="shared" si="3"/>
        <v>0</v>
      </c>
      <c r="AF61" s="147"/>
      <c r="AG61" s="147"/>
      <c r="AH61" s="307"/>
      <c r="AI61" s="307"/>
      <c r="AJ61" s="151">
        <f t="shared" si="4"/>
        <v>0</v>
      </c>
      <c r="AK61" s="147"/>
      <c r="AL61" s="147"/>
      <c r="AM61" s="307"/>
      <c r="AN61" s="307"/>
      <c r="AO61" s="151">
        <f t="shared" si="6"/>
        <v>0</v>
      </c>
      <c r="AP61" s="147"/>
      <c r="AQ61" s="307"/>
      <c r="AR61" s="384"/>
      <c r="AS61" s="306"/>
      <c r="AT61" s="386"/>
      <c r="AU61" s="327"/>
      <c r="AV61" s="327"/>
      <c r="AW61" s="147"/>
      <c r="AX61" s="147"/>
      <c r="AY61" s="93"/>
      <c r="AZ61" s="94"/>
      <c r="BA61" s="95"/>
      <c r="BB61" s="95"/>
      <c r="BC61" s="95"/>
      <c r="BD61" s="95"/>
      <c r="BE61" s="95"/>
      <c r="BF61" s="95"/>
      <c r="BG61" s="95"/>
    </row>
    <row r="62" spans="1:59" s="97" customFormat="1" hidden="1" x14ac:dyDescent="0.2">
      <c r="A62" s="325">
        <v>18</v>
      </c>
      <c r="B62" s="314"/>
      <c r="C62" s="326" t="e">
        <f>+VLOOKUP(B62,$A$691:$B$730,2,0)</f>
        <v>#N/A</v>
      </c>
      <c r="D62" s="327"/>
      <c r="E62" s="328" t="e">
        <f>IF(D62=$D$661,$E$661,IF(D62=$D$662,$E$662,IF(D62=$D$663,$E$663,IF(D62=$D$664,$E$664,IF(D62=$D$665,$E$665,IF(D62=$D$666,$E$666,IF(D62=$D$667,$E$667,IF(D62=$D$668,$E$668,IF(D62=$D$669,$E$669,IF(D62=$D$670,$E$670,IF(D62=VICERRECTORÍA_ACADÉMICA_,BF673,IF(D62=PLANEACIÓN_,BF675, IF(D62=IMPACTO,BF674,IF(D62=VICERRECTORÍA_ADMINISTRATIVA_FINANCIERA_,BF676,IF(D62=_VICERRECTORÍA_RESPONSABILIDAD_SOCIAL_Y_BIENESTAR_UNIVERSITARIO_,BF677," ")))))))))))))))</f>
        <v>#VALUE!</v>
      </c>
      <c r="F62" s="305"/>
      <c r="G62" s="147"/>
      <c r="H62" s="147"/>
      <c r="I62" s="91"/>
      <c r="J62" s="305"/>
      <c r="K62" s="314"/>
      <c r="L62" s="305"/>
      <c r="M62" s="305"/>
      <c r="N62" s="314"/>
      <c r="O62" s="306">
        <f t="shared" ref="O62:O104" si="274">IF(N62="ALTA",5,IF(N62="MEDIO ALTA",4,IF(N62="MEDIA",3,IF(N62="MEDIO BAJA",2,IF(N62="BAJA",1,0)))))</f>
        <v>0</v>
      </c>
      <c r="P62" s="314"/>
      <c r="Q62" s="306">
        <f t="shared" ref="Q62" si="275">IF(P62="ALTO",5,IF(P62="MEDIO-ALTO",4,IF(P62="MEDIO",3,IF(P62="MEDIO-BAJO",2,IF(P62="BAJO",1,0)))))</f>
        <v>0</v>
      </c>
      <c r="R62" s="306">
        <f t="shared" ref="R62" si="276">Q62*O62</f>
        <v>0</v>
      </c>
      <c r="S62" s="92"/>
      <c r="T62" s="91">
        <f t="shared" si="1"/>
        <v>0</v>
      </c>
      <c r="U62" s="307" t="e">
        <f t="shared" ref="U62" si="277">ROUND(AVERAGEIF(T62:T64,"&gt;0"),0)</f>
        <v>#DIV/0!</v>
      </c>
      <c r="V62" s="307" t="e">
        <f t="shared" ref="V62" si="278">U62*0.6</f>
        <v>#DIV/0!</v>
      </c>
      <c r="W62" s="147"/>
      <c r="X62" s="307" t="e">
        <f t="shared" ref="X62" si="279">IF(S62="No_existen",5*$X$10,Y62*$X$10)</f>
        <v>#DIV/0!</v>
      </c>
      <c r="Y62" s="307" t="e">
        <f t="shared" ref="Y62:Y98" si="280">ROUND(AVERAGEIF(Z62:Z64,"&gt;0"),0)</f>
        <v>#DIV/0!</v>
      </c>
      <c r="Z62" s="151">
        <f t="shared" si="2"/>
        <v>0</v>
      </c>
      <c r="AA62" s="147"/>
      <c r="AB62" s="147"/>
      <c r="AC62" s="307" t="e">
        <f t="shared" ref="AC62" si="281">IF(S62="No_existen",5*$AC$10,AD62*$AC$10)</f>
        <v>#DIV/0!</v>
      </c>
      <c r="AD62" s="307" t="e">
        <f t="shared" ref="AD62" si="282">ROUND(AVERAGEIF(AE62:AE64,"&gt;0"),0)</f>
        <v>#DIV/0!</v>
      </c>
      <c r="AE62" s="151">
        <f t="shared" si="3"/>
        <v>0</v>
      </c>
      <c r="AF62" s="147"/>
      <c r="AG62" s="147"/>
      <c r="AH62" s="307" t="e">
        <f t="shared" ref="AH62" si="283">IF(S62="No_existen",5*$AH$10,AI62*$AH$10)</f>
        <v>#DIV/0!</v>
      </c>
      <c r="AI62" s="307" t="e">
        <f t="shared" ref="AI62" si="284">ROUND(AVERAGEIF(AJ62:AJ64,"&gt;0"),0)</f>
        <v>#DIV/0!</v>
      </c>
      <c r="AJ62" s="151">
        <f t="shared" si="4"/>
        <v>0</v>
      </c>
      <c r="AK62" s="147"/>
      <c r="AL62" s="147"/>
      <c r="AM62" s="307" t="e">
        <f t="shared" ref="AM62" si="285">IF(S62="No_existen",5*$AM$10,AN62*$AM$10)</f>
        <v>#DIV/0!</v>
      </c>
      <c r="AN62" s="307" t="e">
        <f t="shared" ref="AN62" si="286">ROUND(AVERAGEIF(AO62:AO64,"&gt;0"),0)</f>
        <v>#DIV/0!</v>
      </c>
      <c r="AO62" s="151">
        <f t="shared" si="6"/>
        <v>0</v>
      </c>
      <c r="AP62" s="147"/>
      <c r="AQ62" s="307" t="e">
        <f t="shared" ref="AQ62" si="287">ROUND(AVERAGE(U62,Y62,AD62,AI62,AN62),0)</f>
        <v>#DIV/0!</v>
      </c>
      <c r="AR62" s="384" t="e">
        <f t="shared" ref="AR62" si="288">IF(AQ62&lt;1.5,"FUERTE",IF(AND(AQ62&gt;=1.5,AQ62&lt;2.5),"ACEPTABLE",IF(AQ62&gt;=5,"INEXISTENTE","DÉBIL")))</f>
        <v>#DIV/0!</v>
      </c>
      <c r="AS62" s="306">
        <f t="shared" ref="AS62" si="289">IF(R62=0,0,ROUND((R62*AQ62),0))</f>
        <v>0</v>
      </c>
      <c r="AT62" s="386" t="str">
        <f t="shared" ref="AT62" si="290">IF(AS62&gt;=36,"GRAVE", IF(AS62&lt;=10, "LEVE", "MODERADO"))</f>
        <v>LEVE</v>
      </c>
      <c r="AU62" s="327"/>
      <c r="AV62" s="327"/>
      <c r="AW62" s="147"/>
      <c r="AX62" s="147"/>
      <c r="AY62" s="93"/>
      <c r="AZ62" s="94"/>
      <c r="BA62" s="95"/>
      <c r="BB62" s="95"/>
      <c r="BC62" s="95"/>
      <c r="BD62" s="95"/>
      <c r="BE62" s="95"/>
      <c r="BF62" s="95"/>
      <c r="BG62" s="95"/>
    </row>
    <row r="63" spans="1:59" s="97" customFormat="1" hidden="1" x14ac:dyDescent="0.2">
      <c r="A63" s="325"/>
      <c r="B63" s="314"/>
      <c r="C63" s="326"/>
      <c r="D63" s="327"/>
      <c r="E63" s="328"/>
      <c r="F63" s="305"/>
      <c r="G63" s="147"/>
      <c r="H63" s="147"/>
      <c r="I63" s="91"/>
      <c r="J63" s="305"/>
      <c r="K63" s="305"/>
      <c r="L63" s="305"/>
      <c r="M63" s="305"/>
      <c r="N63" s="314"/>
      <c r="O63" s="306"/>
      <c r="P63" s="314"/>
      <c r="Q63" s="306"/>
      <c r="R63" s="306"/>
      <c r="S63" s="92"/>
      <c r="T63" s="91">
        <f t="shared" si="1"/>
        <v>0</v>
      </c>
      <c r="U63" s="307"/>
      <c r="V63" s="307"/>
      <c r="W63" s="147"/>
      <c r="X63" s="307"/>
      <c r="Y63" s="307"/>
      <c r="Z63" s="151">
        <f t="shared" si="2"/>
        <v>0</v>
      </c>
      <c r="AA63" s="147"/>
      <c r="AB63" s="147"/>
      <c r="AC63" s="307"/>
      <c r="AD63" s="307"/>
      <c r="AE63" s="151">
        <f t="shared" si="3"/>
        <v>0</v>
      </c>
      <c r="AF63" s="147"/>
      <c r="AG63" s="147"/>
      <c r="AH63" s="307"/>
      <c r="AI63" s="307"/>
      <c r="AJ63" s="151">
        <f t="shared" si="4"/>
        <v>0</v>
      </c>
      <c r="AK63" s="147"/>
      <c r="AL63" s="147"/>
      <c r="AM63" s="307"/>
      <c r="AN63" s="307"/>
      <c r="AO63" s="151">
        <f t="shared" si="6"/>
        <v>0</v>
      </c>
      <c r="AP63" s="147"/>
      <c r="AQ63" s="307"/>
      <c r="AR63" s="384"/>
      <c r="AS63" s="306"/>
      <c r="AT63" s="386"/>
      <c r="AU63" s="327"/>
      <c r="AV63" s="327"/>
      <c r="AW63" s="147"/>
      <c r="AX63" s="147"/>
      <c r="AY63" s="93"/>
      <c r="AZ63" s="94"/>
      <c r="BA63" s="95"/>
      <c r="BB63" s="95"/>
      <c r="BC63" s="95"/>
      <c r="BD63" s="95"/>
      <c r="BE63" s="95"/>
      <c r="BF63" s="95"/>
      <c r="BG63" s="95"/>
    </row>
    <row r="64" spans="1:59" s="97" customFormat="1" hidden="1" x14ac:dyDescent="0.2">
      <c r="A64" s="325"/>
      <c r="B64" s="314"/>
      <c r="C64" s="326"/>
      <c r="D64" s="327"/>
      <c r="E64" s="328"/>
      <c r="F64" s="305"/>
      <c r="G64" s="147"/>
      <c r="H64" s="147"/>
      <c r="I64" s="91"/>
      <c r="J64" s="305"/>
      <c r="K64" s="305"/>
      <c r="L64" s="305"/>
      <c r="M64" s="305"/>
      <c r="N64" s="314"/>
      <c r="O64" s="306"/>
      <c r="P64" s="314"/>
      <c r="Q64" s="306"/>
      <c r="R64" s="306"/>
      <c r="S64" s="92"/>
      <c r="T64" s="91">
        <f t="shared" si="1"/>
        <v>0</v>
      </c>
      <c r="U64" s="307"/>
      <c r="V64" s="307"/>
      <c r="W64" s="147"/>
      <c r="X64" s="307"/>
      <c r="Y64" s="307"/>
      <c r="Z64" s="151">
        <f t="shared" si="2"/>
        <v>0</v>
      </c>
      <c r="AA64" s="147"/>
      <c r="AB64" s="147"/>
      <c r="AC64" s="307"/>
      <c r="AD64" s="307"/>
      <c r="AE64" s="151">
        <f t="shared" si="3"/>
        <v>0</v>
      </c>
      <c r="AF64" s="147"/>
      <c r="AG64" s="147"/>
      <c r="AH64" s="307"/>
      <c r="AI64" s="307"/>
      <c r="AJ64" s="151">
        <f t="shared" si="4"/>
        <v>0</v>
      </c>
      <c r="AK64" s="147"/>
      <c r="AL64" s="147"/>
      <c r="AM64" s="307"/>
      <c r="AN64" s="307"/>
      <c r="AO64" s="151">
        <f t="shared" si="6"/>
        <v>0</v>
      </c>
      <c r="AP64" s="147"/>
      <c r="AQ64" s="307"/>
      <c r="AR64" s="384"/>
      <c r="AS64" s="306"/>
      <c r="AT64" s="386"/>
      <c r="AU64" s="327"/>
      <c r="AV64" s="327"/>
      <c r="AW64" s="147"/>
      <c r="AX64" s="147"/>
      <c r="AY64" s="93"/>
      <c r="AZ64" s="94"/>
      <c r="BA64" s="95"/>
      <c r="BB64" s="95"/>
      <c r="BC64" s="95"/>
      <c r="BD64" s="95"/>
      <c r="BE64" s="95"/>
      <c r="BF64" s="95"/>
      <c r="BG64" s="95"/>
    </row>
    <row r="65" spans="1:59" s="97" customFormat="1" hidden="1" x14ac:dyDescent="0.2">
      <c r="A65" s="325">
        <v>19</v>
      </c>
      <c r="B65" s="314"/>
      <c r="C65" s="326" t="e">
        <f>+VLOOKUP(B65,$A$691:$B$730,2,0)</f>
        <v>#N/A</v>
      </c>
      <c r="D65" s="327"/>
      <c r="E65" s="328" t="e">
        <f>IF(D65=$D$661,$E$661,IF(D65=$D$662,$E$662,IF(D65=$D$663,$E$663,IF(D65=$D$664,$E$664,IF(D65=$D$665,$E$665,IF(D65=$D$666,$E$666,IF(D65=$D$667,$E$667,IF(D65=$D$668,$E$668,IF(D65=$D$669,$E$669,IF(D65=$D$670,$E$670,IF(D65=VICERRECTORÍA_ACADÉMICA_,BF676,IF(D65=PLANEACIÓN_,BF678, IF(D65=IMPACTO,BF677,IF(D65=VICERRECTORÍA_ADMINISTRATIVA_FINANCIERA_,BF679,IF(D65=_VICERRECTORÍA_RESPONSABILIDAD_SOCIAL_Y_BIENESTAR_UNIVERSITARIO_,BF680," ")))))))))))))))</f>
        <v>#VALUE!</v>
      </c>
      <c r="F65" s="305"/>
      <c r="G65" s="147"/>
      <c r="H65" s="147"/>
      <c r="I65" s="91"/>
      <c r="J65" s="305"/>
      <c r="K65" s="314"/>
      <c r="L65" s="305"/>
      <c r="M65" s="305"/>
      <c r="N65" s="314"/>
      <c r="O65" s="306">
        <f t="shared" ref="O65:O107" si="291">IF(N65="ALTA",5,IF(N65="MEDIO ALTA",4,IF(N65="MEDIA",3,IF(N65="MEDIO BAJA",2,IF(N65="BAJA",1,0)))))</f>
        <v>0</v>
      </c>
      <c r="P65" s="314"/>
      <c r="Q65" s="306">
        <f t="shared" ref="Q65" si="292">IF(P65="ALTO",5,IF(P65="MEDIO-ALTO",4,IF(P65="MEDIO",3,IF(P65="MEDIO-BAJO",2,IF(P65="BAJO",1,0)))))</f>
        <v>0</v>
      </c>
      <c r="R65" s="306">
        <f t="shared" ref="R65" si="293">Q65*O65</f>
        <v>0</v>
      </c>
      <c r="S65" s="92"/>
      <c r="T65" s="91">
        <f t="shared" si="1"/>
        <v>0</v>
      </c>
      <c r="U65" s="307" t="e">
        <f t="shared" ref="U65" si="294">ROUND(AVERAGEIF(T65:T67,"&gt;0"),0)</f>
        <v>#DIV/0!</v>
      </c>
      <c r="V65" s="307" t="e">
        <f t="shared" ref="V65" si="295">U65*0.6</f>
        <v>#DIV/0!</v>
      </c>
      <c r="W65" s="147"/>
      <c r="X65" s="307" t="e">
        <f t="shared" ref="X65" si="296">IF(S65="No_existen",5*$X$10,Y65*$X$10)</f>
        <v>#DIV/0!</v>
      </c>
      <c r="Y65" s="307" t="e">
        <f t="shared" ref="Y65:Y101" si="297">ROUND(AVERAGEIF(Z65:Z67,"&gt;0"),0)</f>
        <v>#DIV/0!</v>
      </c>
      <c r="Z65" s="151">
        <f t="shared" si="2"/>
        <v>0</v>
      </c>
      <c r="AA65" s="147"/>
      <c r="AB65" s="147"/>
      <c r="AC65" s="307" t="e">
        <f t="shared" ref="AC65" si="298">IF(S65="No_existen",5*$AC$10,AD65*$AC$10)</f>
        <v>#DIV/0!</v>
      </c>
      <c r="AD65" s="307" t="e">
        <f t="shared" ref="AD65" si="299">ROUND(AVERAGEIF(AE65:AE67,"&gt;0"),0)</f>
        <v>#DIV/0!</v>
      </c>
      <c r="AE65" s="151">
        <f t="shared" si="3"/>
        <v>0</v>
      </c>
      <c r="AF65" s="147"/>
      <c r="AG65" s="147"/>
      <c r="AH65" s="307" t="e">
        <f t="shared" ref="AH65" si="300">IF(S65="No_existen",5*$AH$10,AI65*$AH$10)</f>
        <v>#DIV/0!</v>
      </c>
      <c r="AI65" s="307" t="e">
        <f t="shared" ref="AI65" si="301">ROUND(AVERAGEIF(AJ65:AJ67,"&gt;0"),0)</f>
        <v>#DIV/0!</v>
      </c>
      <c r="AJ65" s="151">
        <f t="shared" si="4"/>
        <v>0</v>
      </c>
      <c r="AK65" s="147"/>
      <c r="AL65" s="147"/>
      <c r="AM65" s="307" t="e">
        <f t="shared" ref="AM65" si="302">IF(S65="No_existen",5*$AM$10,AN65*$AM$10)</f>
        <v>#DIV/0!</v>
      </c>
      <c r="AN65" s="307" t="e">
        <f t="shared" ref="AN65" si="303">ROUND(AVERAGEIF(AO65:AO67,"&gt;0"),0)</f>
        <v>#DIV/0!</v>
      </c>
      <c r="AO65" s="151">
        <f t="shared" si="6"/>
        <v>0</v>
      </c>
      <c r="AP65" s="147"/>
      <c r="AQ65" s="307" t="e">
        <f t="shared" ref="AQ65" si="304">ROUND(AVERAGE(U65,Y65,AD65,AI65,AN65),0)</f>
        <v>#DIV/0!</v>
      </c>
      <c r="AR65" s="384" t="e">
        <f t="shared" ref="AR65" si="305">IF(AQ65&lt;1.5,"FUERTE",IF(AND(AQ65&gt;=1.5,AQ65&lt;2.5),"ACEPTABLE",IF(AQ65&gt;=5,"INEXISTENTE","DÉBIL")))</f>
        <v>#DIV/0!</v>
      </c>
      <c r="AS65" s="306">
        <f t="shared" ref="AS65" si="306">IF(R65=0,0,ROUND((R65*AQ65),0))</f>
        <v>0</v>
      </c>
      <c r="AT65" s="386" t="str">
        <f t="shared" ref="AT65" si="307">IF(AS65&gt;=36,"GRAVE", IF(AS65&lt;=10, "LEVE", "MODERADO"))</f>
        <v>LEVE</v>
      </c>
      <c r="AU65" s="327"/>
      <c r="AV65" s="327"/>
      <c r="AW65" s="147"/>
      <c r="AX65" s="147"/>
      <c r="AY65" s="93"/>
      <c r="AZ65" s="94"/>
      <c r="BA65" s="95"/>
      <c r="BB65" s="95"/>
      <c r="BC65" s="95"/>
      <c r="BD65" s="95"/>
      <c r="BE65" s="95"/>
      <c r="BF65" s="95"/>
      <c r="BG65" s="95"/>
    </row>
    <row r="66" spans="1:59" s="97" customFormat="1" hidden="1" x14ac:dyDescent="0.2">
      <c r="A66" s="325"/>
      <c r="B66" s="314"/>
      <c r="C66" s="326"/>
      <c r="D66" s="327"/>
      <c r="E66" s="328"/>
      <c r="F66" s="305"/>
      <c r="G66" s="147"/>
      <c r="H66" s="147"/>
      <c r="I66" s="91"/>
      <c r="J66" s="305"/>
      <c r="K66" s="305"/>
      <c r="L66" s="305"/>
      <c r="M66" s="305"/>
      <c r="N66" s="314"/>
      <c r="O66" s="306"/>
      <c r="P66" s="314"/>
      <c r="Q66" s="306"/>
      <c r="R66" s="306"/>
      <c r="S66" s="92"/>
      <c r="T66" s="91">
        <f t="shared" si="1"/>
        <v>0</v>
      </c>
      <c r="U66" s="307"/>
      <c r="V66" s="307"/>
      <c r="W66" s="147"/>
      <c r="X66" s="307"/>
      <c r="Y66" s="307"/>
      <c r="Z66" s="151">
        <f t="shared" si="2"/>
        <v>0</v>
      </c>
      <c r="AA66" s="147"/>
      <c r="AB66" s="147"/>
      <c r="AC66" s="307"/>
      <c r="AD66" s="307"/>
      <c r="AE66" s="151">
        <f t="shared" si="3"/>
        <v>0</v>
      </c>
      <c r="AF66" s="147"/>
      <c r="AG66" s="147"/>
      <c r="AH66" s="307"/>
      <c r="AI66" s="307"/>
      <c r="AJ66" s="151">
        <f t="shared" si="4"/>
        <v>0</v>
      </c>
      <c r="AK66" s="147"/>
      <c r="AL66" s="147"/>
      <c r="AM66" s="307"/>
      <c r="AN66" s="307"/>
      <c r="AO66" s="151">
        <f t="shared" si="6"/>
        <v>0</v>
      </c>
      <c r="AP66" s="147"/>
      <c r="AQ66" s="307"/>
      <c r="AR66" s="384"/>
      <c r="AS66" s="306"/>
      <c r="AT66" s="386"/>
      <c r="AU66" s="327"/>
      <c r="AV66" s="327"/>
      <c r="AW66" s="147"/>
      <c r="AX66" s="147"/>
      <c r="AY66" s="93"/>
      <c r="AZ66" s="94"/>
      <c r="BA66" s="95"/>
      <c r="BB66" s="95"/>
      <c r="BC66" s="95"/>
      <c r="BD66" s="95"/>
      <c r="BE66" s="95"/>
      <c r="BF66" s="95"/>
      <c r="BG66" s="95"/>
    </row>
    <row r="67" spans="1:59" s="97" customFormat="1" hidden="1" x14ac:dyDescent="0.2">
      <c r="A67" s="325"/>
      <c r="B67" s="314"/>
      <c r="C67" s="326"/>
      <c r="D67" s="327"/>
      <c r="E67" s="328"/>
      <c r="F67" s="305"/>
      <c r="G67" s="147"/>
      <c r="H67" s="147"/>
      <c r="I67" s="91"/>
      <c r="J67" s="305"/>
      <c r="K67" s="305"/>
      <c r="L67" s="305"/>
      <c r="M67" s="305"/>
      <c r="N67" s="314"/>
      <c r="O67" s="306"/>
      <c r="P67" s="314"/>
      <c r="Q67" s="306"/>
      <c r="R67" s="306"/>
      <c r="S67" s="92"/>
      <c r="T67" s="91">
        <f t="shared" si="1"/>
        <v>0</v>
      </c>
      <c r="U67" s="307"/>
      <c r="V67" s="307"/>
      <c r="W67" s="147"/>
      <c r="X67" s="307"/>
      <c r="Y67" s="307"/>
      <c r="Z67" s="151">
        <f t="shared" si="2"/>
        <v>0</v>
      </c>
      <c r="AA67" s="147"/>
      <c r="AB67" s="147"/>
      <c r="AC67" s="307"/>
      <c r="AD67" s="307"/>
      <c r="AE67" s="151">
        <f t="shared" si="3"/>
        <v>0</v>
      </c>
      <c r="AF67" s="147"/>
      <c r="AG67" s="147"/>
      <c r="AH67" s="307"/>
      <c r="AI67" s="307"/>
      <c r="AJ67" s="151">
        <f t="shared" si="4"/>
        <v>0</v>
      </c>
      <c r="AK67" s="147"/>
      <c r="AL67" s="147"/>
      <c r="AM67" s="307"/>
      <c r="AN67" s="307"/>
      <c r="AO67" s="151">
        <f t="shared" si="6"/>
        <v>0</v>
      </c>
      <c r="AP67" s="147"/>
      <c r="AQ67" s="307"/>
      <c r="AR67" s="384"/>
      <c r="AS67" s="306"/>
      <c r="AT67" s="386"/>
      <c r="AU67" s="327"/>
      <c r="AV67" s="327"/>
      <c r="AW67" s="147"/>
      <c r="AX67" s="147"/>
      <c r="AY67" s="93"/>
      <c r="AZ67" s="94"/>
      <c r="BA67" s="95"/>
      <c r="BB67" s="95"/>
      <c r="BC67" s="95"/>
      <c r="BD67" s="95"/>
      <c r="BE67" s="95"/>
      <c r="BF67" s="95"/>
      <c r="BG67" s="95"/>
    </row>
    <row r="68" spans="1:59" s="97" customFormat="1" hidden="1" x14ac:dyDescent="0.2">
      <c r="A68" s="325">
        <v>20</v>
      </c>
      <c r="B68" s="314"/>
      <c r="C68" s="326" t="e">
        <f>+VLOOKUP(B68,$A$691:$B$730,2,0)</f>
        <v>#N/A</v>
      </c>
      <c r="D68" s="327"/>
      <c r="E68" s="328" t="e">
        <f>IF(D68=$D$661,$E$661,IF(D68=$D$662,$E$662,IF(D68=$D$663,$E$663,IF(D68=$D$664,$E$664,IF(D68=$D$665,$E$665,IF(D68=$D$666,$E$666,IF(D68=$D$667,$E$667,IF(D68=$D$668,$E$668,IF(D68=$D$669,$E$669,IF(D68=$D$670,$E$670,IF(D68=VICERRECTORÍA_ACADÉMICA_,BF679,IF(D68=PLANEACIÓN_,BF681, IF(D68=IMPACTO,BF680,IF(D68=VICERRECTORÍA_ADMINISTRATIVA_FINANCIERA_,BF682,IF(D68=_VICERRECTORÍA_RESPONSABILIDAD_SOCIAL_Y_BIENESTAR_UNIVERSITARIO_,BF683," ")))))))))))))))</f>
        <v>#VALUE!</v>
      </c>
      <c r="F68" s="305"/>
      <c r="G68" s="147"/>
      <c r="H68" s="147"/>
      <c r="I68" s="91"/>
      <c r="J68" s="305"/>
      <c r="K68" s="314"/>
      <c r="L68" s="305"/>
      <c r="M68" s="305"/>
      <c r="N68" s="314"/>
      <c r="O68" s="306">
        <f t="shared" ref="O68:O110" si="308">IF(N68="ALTA",5,IF(N68="MEDIO ALTA",4,IF(N68="MEDIA",3,IF(N68="MEDIO BAJA",2,IF(N68="BAJA",1,0)))))</f>
        <v>0</v>
      </c>
      <c r="P68" s="314"/>
      <c r="Q68" s="306">
        <f t="shared" ref="Q68" si="309">IF(P68="ALTO",5,IF(P68="MEDIO-ALTO",4,IF(P68="MEDIO",3,IF(P68="MEDIO-BAJO",2,IF(P68="BAJO",1,0)))))</f>
        <v>0</v>
      </c>
      <c r="R68" s="306">
        <f t="shared" ref="R68" si="310">Q68*O68</f>
        <v>0</v>
      </c>
      <c r="S68" s="92"/>
      <c r="T68" s="91">
        <f t="shared" si="1"/>
        <v>0</v>
      </c>
      <c r="U68" s="307" t="e">
        <f t="shared" ref="U68" si="311">ROUND(AVERAGEIF(T68:T70,"&gt;0"),0)</f>
        <v>#DIV/0!</v>
      </c>
      <c r="V68" s="307" t="e">
        <f t="shared" ref="V68" si="312">U68*0.6</f>
        <v>#DIV/0!</v>
      </c>
      <c r="W68" s="147"/>
      <c r="X68" s="307" t="e">
        <f t="shared" ref="X68" si="313">IF(S68="No_existen",5*$X$10,Y68*$X$10)</f>
        <v>#DIV/0!</v>
      </c>
      <c r="Y68" s="307" t="e">
        <f t="shared" ref="Y68:Y104" si="314">ROUND(AVERAGEIF(Z68:Z70,"&gt;0"),0)</f>
        <v>#DIV/0!</v>
      </c>
      <c r="Z68" s="151">
        <f t="shared" si="2"/>
        <v>0</v>
      </c>
      <c r="AA68" s="147"/>
      <c r="AB68" s="147"/>
      <c r="AC68" s="307" t="e">
        <f t="shared" ref="AC68" si="315">IF(S68="No_existen",5*$AC$10,AD68*$AC$10)</f>
        <v>#DIV/0!</v>
      </c>
      <c r="AD68" s="307" t="e">
        <f t="shared" ref="AD68" si="316">ROUND(AVERAGEIF(AE68:AE70,"&gt;0"),0)</f>
        <v>#DIV/0!</v>
      </c>
      <c r="AE68" s="151">
        <f t="shared" si="3"/>
        <v>0</v>
      </c>
      <c r="AF68" s="147"/>
      <c r="AG68" s="147"/>
      <c r="AH68" s="307" t="e">
        <f t="shared" ref="AH68" si="317">IF(S68="No_existen",5*$AH$10,AI68*$AH$10)</f>
        <v>#DIV/0!</v>
      </c>
      <c r="AI68" s="307" t="e">
        <f t="shared" ref="AI68" si="318">ROUND(AVERAGEIF(AJ68:AJ70,"&gt;0"),0)</f>
        <v>#DIV/0!</v>
      </c>
      <c r="AJ68" s="151">
        <f t="shared" si="4"/>
        <v>0</v>
      </c>
      <c r="AK68" s="147"/>
      <c r="AL68" s="147"/>
      <c r="AM68" s="307" t="e">
        <f t="shared" ref="AM68" si="319">IF(S68="No_existen",5*$AM$10,AN68*$AM$10)</f>
        <v>#DIV/0!</v>
      </c>
      <c r="AN68" s="307" t="e">
        <f t="shared" ref="AN68" si="320">ROUND(AVERAGEIF(AO68:AO70,"&gt;0"),0)</f>
        <v>#DIV/0!</v>
      </c>
      <c r="AO68" s="151">
        <f t="shared" si="6"/>
        <v>0</v>
      </c>
      <c r="AP68" s="147"/>
      <c r="AQ68" s="307" t="e">
        <f t="shared" ref="AQ68" si="321">ROUND(AVERAGE(U68,Y68,AD68,AI68,AN68),0)</f>
        <v>#DIV/0!</v>
      </c>
      <c r="AR68" s="384" t="e">
        <f t="shared" ref="AR68" si="322">IF(AQ68&lt;1.5,"FUERTE",IF(AND(AQ68&gt;=1.5,AQ68&lt;2.5),"ACEPTABLE",IF(AQ68&gt;=5,"INEXISTENTE","DÉBIL")))</f>
        <v>#DIV/0!</v>
      </c>
      <c r="AS68" s="306">
        <f t="shared" ref="AS68" si="323">IF(R68=0,0,ROUND((R68*AQ68),0))</f>
        <v>0</v>
      </c>
      <c r="AT68" s="386" t="str">
        <f t="shared" ref="AT68" si="324">IF(AS68&gt;=36,"GRAVE", IF(AS68&lt;=10, "LEVE", "MODERADO"))</f>
        <v>LEVE</v>
      </c>
      <c r="AU68" s="327"/>
      <c r="AV68" s="327"/>
      <c r="AW68" s="147"/>
      <c r="AX68" s="147"/>
      <c r="AY68" s="93"/>
      <c r="AZ68" s="94"/>
      <c r="BA68" s="95"/>
      <c r="BB68" s="95"/>
      <c r="BC68" s="95"/>
      <c r="BD68" s="95"/>
      <c r="BE68" s="95"/>
      <c r="BF68" s="95"/>
      <c r="BG68" s="95"/>
    </row>
    <row r="69" spans="1:59" s="97" customFormat="1" hidden="1" x14ac:dyDescent="0.2">
      <c r="A69" s="325"/>
      <c r="B69" s="314"/>
      <c r="C69" s="326"/>
      <c r="D69" s="327"/>
      <c r="E69" s="328"/>
      <c r="F69" s="305"/>
      <c r="G69" s="147"/>
      <c r="H69" s="147"/>
      <c r="I69" s="91"/>
      <c r="J69" s="305"/>
      <c r="K69" s="305"/>
      <c r="L69" s="305"/>
      <c r="M69" s="305"/>
      <c r="N69" s="314"/>
      <c r="O69" s="306"/>
      <c r="P69" s="314"/>
      <c r="Q69" s="306"/>
      <c r="R69" s="306"/>
      <c r="S69" s="92"/>
      <c r="T69" s="91">
        <f t="shared" si="1"/>
        <v>0</v>
      </c>
      <c r="U69" s="307"/>
      <c r="V69" s="307"/>
      <c r="W69" s="147"/>
      <c r="X69" s="307"/>
      <c r="Y69" s="307"/>
      <c r="Z69" s="151">
        <f t="shared" si="2"/>
        <v>0</v>
      </c>
      <c r="AA69" s="147"/>
      <c r="AB69" s="147"/>
      <c r="AC69" s="307"/>
      <c r="AD69" s="307"/>
      <c r="AE69" s="151">
        <f t="shared" si="3"/>
        <v>0</v>
      </c>
      <c r="AF69" s="147"/>
      <c r="AG69" s="147"/>
      <c r="AH69" s="307"/>
      <c r="AI69" s="307"/>
      <c r="AJ69" s="151">
        <f t="shared" si="4"/>
        <v>0</v>
      </c>
      <c r="AK69" s="147"/>
      <c r="AL69" s="147"/>
      <c r="AM69" s="307"/>
      <c r="AN69" s="307"/>
      <c r="AO69" s="151">
        <f t="shared" si="6"/>
        <v>0</v>
      </c>
      <c r="AP69" s="147"/>
      <c r="AQ69" s="307"/>
      <c r="AR69" s="384"/>
      <c r="AS69" s="306"/>
      <c r="AT69" s="386"/>
      <c r="AU69" s="327"/>
      <c r="AV69" s="327"/>
      <c r="AW69" s="147"/>
      <c r="AX69" s="147"/>
      <c r="AY69" s="93"/>
      <c r="AZ69" s="94"/>
      <c r="BA69" s="95"/>
      <c r="BB69" s="95"/>
      <c r="BC69" s="95"/>
      <c r="BD69" s="95"/>
      <c r="BE69" s="95"/>
      <c r="BF69" s="95"/>
      <c r="BG69" s="95"/>
    </row>
    <row r="70" spans="1:59" s="97" customFormat="1" hidden="1" x14ac:dyDescent="0.2">
      <c r="A70" s="325"/>
      <c r="B70" s="314"/>
      <c r="C70" s="326"/>
      <c r="D70" s="327"/>
      <c r="E70" s="328"/>
      <c r="F70" s="305"/>
      <c r="G70" s="147"/>
      <c r="H70" s="147"/>
      <c r="I70" s="91"/>
      <c r="J70" s="305"/>
      <c r="K70" s="305"/>
      <c r="L70" s="305"/>
      <c r="M70" s="305"/>
      <c r="N70" s="314"/>
      <c r="O70" s="306"/>
      <c r="P70" s="314"/>
      <c r="Q70" s="306"/>
      <c r="R70" s="306"/>
      <c r="S70" s="92"/>
      <c r="T70" s="91">
        <f t="shared" si="1"/>
        <v>0</v>
      </c>
      <c r="U70" s="307"/>
      <c r="V70" s="307"/>
      <c r="W70" s="147"/>
      <c r="X70" s="307"/>
      <c r="Y70" s="307"/>
      <c r="Z70" s="151">
        <f t="shared" si="2"/>
        <v>0</v>
      </c>
      <c r="AA70" s="147"/>
      <c r="AB70" s="147"/>
      <c r="AC70" s="307"/>
      <c r="AD70" s="307"/>
      <c r="AE70" s="151">
        <f t="shared" si="3"/>
        <v>0</v>
      </c>
      <c r="AF70" s="147"/>
      <c r="AG70" s="147"/>
      <c r="AH70" s="307"/>
      <c r="AI70" s="307"/>
      <c r="AJ70" s="151">
        <f t="shared" si="4"/>
        <v>0</v>
      </c>
      <c r="AK70" s="147"/>
      <c r="AL70" s="147"/>
      <c r="AM70" s="307"/>
      <c r="AN70" s="307"/>
      <c r="AO70" s="151">
        <f t="shared" si="6"/>
        <v>0</v>
      </c>
      <c r="AP70" s="147"/>
      <c r="AQ70" s="307"/>
      <c r="AR70" s="384"/>
      <c r="AS70" s="306"/>
      <c r="AT70" s="386"/>
      <c r="AU70" s="327"/>
      <c r="AV70" s="327"/>
      <c r="AW70" s="147"/>
      <c r="AX70" s="147"/>
      <c r="AY70" s="93"/>
      <c r="AZ70" s="94"/>
      <c r="BA70" s="95"/>
      <c r="BB70" s="95"/>
      <c r="BC70" s="95"/>
      <c r="BD70" s="95"/>
      <c r="BE70" s="95"/>
      <c r="BF70" s="95"/>
      <c r="BG70" s="95"/>
    </row>
    <row r="71" spans="1:59" s="97" customFormat="1" hidden="1" x14ac:dyDescent="0.2">
      <c r="A71" s="325">
        <v>21</v>
      </c>
      <c r="B71" s="314"/>
      <c r="C71" s="326" t="e">
        <f>+VLOOKUP(B71,$A$691:$B$730,2,0)</f>
        <v>#N/A</v>
      </c>
      <c r="D71" s="327"/>
      <c r="E71" s="328" t="e">
        <f>IF(D71=$D$661,$E$661,IF(D71=$D$662,$E$662,IF(D71=$D$663,$E$663,IF(D71=$D$664,$E$664,IF(D71=$D$665,$E$665,IF(D71=$D$666,$E$666,IF(D71=$D$667,$E$667,IF(D71=$D$668,$E$668,IF(D71=$D$669,$E$669,IF(D71=$D$670,$E$670,IF(D71=VICERRECTORÍA_ACADÉMICA_,BF682,IF(D71=PLANEACIÓN_,BF684, IF(D71=IMPACTO,BF683,IF(D71=VICERRECTORÍA_ADMINISTRATIVA_FINANCIERA_,BF685,IF(D71=_VICERRECTORÍA_RESPONSABILIDAD_SOCIAL_Y_BIENESTAR_UNIVERSITARIO_,BF686," ")))))))))))))))</f>
        <v>#VALUE!</v>
      </c>
      <c r="F71" s="305"/>
      <c r="G71" s="147"/>
      <c r="H71" s="147"/>
      <c r="I71" s="91"/>
      <c r="J71" s="305"/>
      <c r="K71" s="314"/>
      <c r="L71" s="305"/>
      <c r="M71" s="305"/>
      <c r="N71" s="314"/>
      <c r="O71" s="306">
        <f t="shared" ref="O71:O113" si="325">IF(N71="ALTA",5,IF(N71="MEDIO ALTA",4,IF(N71="MEDIA",3,IF(N71="MEDIO BAJA",2,IF(N71="BAJA",1,0)))))</f>
        <v>0</v>
      </c>
      <c r="P71" s="314"/>
      <c r="Q71" s="306">
        <f t="shared" ref="Q71" si="326">IF(P71="ALTO",5,IF(P71="MEDIO-ALTO",4,IF(P71="MEDIO",3,IF(P71="MEDIO-BAJO",2,IF(P71="BAJO",1,0)))))</f>
        <v>0</v>
      </c>
      <c r="R71" s="306">
        <f t="shared" ref="R71" si="327">Q71*O71</f>
        <v>0</v>
      </c>
      <c r="S71" s="92"/>
      <c r="T71" s="91">
        <f t="shared" si="1"/>
        <v>0</v>
      </c>
      <c r="U71" s="307" t="e">
        <f t="shared" ref="U71" si="328">ROUND(AVERAGEIF(T71:T73,"&gt;0"),0)</f>
        <v>#DIV/0!</v>
      </c>
      <c r="V71" s="307" t="e">
        <f t="shared" ref="V71" si="329">U71*0.6</f>
        <v>#DIV/0!</v>
      </c>
      <c r="W71" s="147"/>
      <c r="X71" s="307" t="e">
        <f t="shared" ref="X71" si="330">IF(S71="No_existen",5*$X$10,Y71*$X$10)</f>
        <v>#DIV/0!</v>
      </c>
      <c r="Y71" s="307" t="e">
        <f t="shared" ref="Y71:Y107" si="331">ROUND(AVERAGEIF(Z71:Z73,"&gt;0"),0)</f>
        <v>#DIV/0!</v>
      </c>
      <c r="Z71" s="151">
        <f t="shared" si="2"/>
        <v>0</v>
      </c>
      <c r="AA71" s="147"/>
      <c r="AB71" s="147"/>
      <c r="AC71" s="307" t="e">
        <f t="shared" ref="AC71" si="332">IF(S71="No_existen",5*$AC$10,AD71*$AC$10)</f>
        <v>#DIV/0!</v>
      </c>
      <c r="AD71" s="307" t="e">
        <f t="shared" ref="AD71" si="333">ROUND(AVERAGEIF(AE71:AE73,"&gt;0"),0)</f>
        <v>#DIV/0!</v>
      </c>
      <c r="AE71" s="151">
        <f t="shared" si="3"/>
        <v>0</v>
      </c>
      <c r="AF71" s="147"/>
      <c r="AG71" s="147"/>
      <c r="AH71" s="307" t="e">
        <f t="shared" ref="AH71" si="334">IF(S71="No_existen",5*$AH$10,AI71*$AH$10)</f>
        <v>#DIV/0!</v>
      </c>
      <c r="AI71" s="307" t="e">
        <f t="shared" ref="AI71" si="335">ROUND(AVERAGEIF(AJ71:AJ73,"&gt;0"),0)</f>
        <v>#DIV/0!</v>
      </c>
      <c r="AJ71" s="151">
        <f t="shared" si="4"/>
        <v>0</v>
      </c>
      <c r="AK71" s="147"/>
      <c r="AL71" s="147"/>
      <c r="AM71" s="307" t="e">
        <f t="shared" ref="AM71" si="336">IF(S71="No_existen",5*$AM$10,AN71*$AM$10)</f>
        <v>#DIV/0!</v>
      </c>
      <c r="AN71" s="307" t="e">
        <f t="shared" ref="AN71" si="337">ROUND(AVERAGEIF(AO71:AO73,"&gt;0"),0)</f>
        <v>#DIV/0!</v>
      </c>
      <c r="AO71" s="151">
        <f t="shared" si="6"/>
        <v>0</v>
      </c>
      <c r="AP71" s="147"/>
      <c r="AQ71" s="307" t="e">
        <f t="shared" ref="AQ71" si="338">ROUND(AVERAGE(U71,Y71,AD71,AI71,AN71),0)</f>
        <v>#DIV/0!</v>
      </c>
      <c r="AR71" s="384" t="e">
        <f t="shared" ref="AR71" si="339">IF(AQ71&lt;1.5,"FUERTE",IF(AND(AQ71&gt;=1.5,AQ71&lt;2.5),"ACEPTABLE",IF(AQ71&gt;=5,"INEXISTENTE","DÉBIL")))</f>
        <v>#DIV/0!</v>
      </c>
      <c r="AS71" s="306">
        <f t="shared" ref="AS71" si="340">IF(R71=0,0,ROUND((R71*AQ71),0))</f>
        <v>0</v>
      </c>
      <c r="AT71" s="386" t="str">
        <f t="shared" ref="AT71" si="341">IF(AS71&gt;=36,"GRAVE", IF(AS71&lt;=10, "LEVE", "MODERADO"))</f>
        <v>LEVE</v>
      </c>
      <c r="AU71" s="327"/>
      <c r="AV71" s="327"/>
      <c r="AW71" s="147"/>
      <c r="AX71" s="147"/>
      <c r="AY71" s="93"/>
      <c r="AZ71" s="94"/>
      <c r="BA71" s="95"/>
      <c r="BB71" s="95"/>
      <c r="BC71" s="95"/>
      <c r="BD71" s="95"/>
      <c r="BE71" s="95"/>
      <c r="BF71" s="95"/>
      <c r="BG71" s="95"/>
    </row>
    <row r="72" spans="1:59" s="97" customFormat="1" hidden="1" x14ac:dyDescent="0.2">
      <c r="A72" s="325"/>
      <c r="B72" s="314"/>
      <c r="C72" s="326"/>
      <c r="D72" s="327"/>
      <c r="E72" s="328"/>
      <c r="F72" s="305"/>
      <c r="G72" s="147"/>
      <c r="H72" s="147"/>
      <c r="I72" s="91"/>
      <c r="J72" s="305"/>
      <c r="K72" s="305"/>
      <c r="L72" s="305"/>
      <c r="M72" s="305"/>
      <c r="N72" s="314"/>
      <c r="O72" s="306"/>
      <c r="P72" s="314"/>
      <c r="Q72" s="306"/>
      <c r="R72" s="306"/>
      <c r="S72" s="92"/>
      <c r="T72" s="91">
        <f t="shared" si="1"/>
        <v>0</v>
      </c>
      <c r="U72" s="307"/>
      <c r="V72" s="307"/>
      <c r="W72" s="147"/>
      <c r="X72" s="307"/>
      <c r="Y72" s="307"/>
      <c r="Z72" s="151">
        <f t="shared" si="2"/>
        <v>0</v>
      </c>
      <c r="AA72" s="147"/>
      <c r="AB72" s="147"/>
      <c r="AC72" s="307"/>
      <c r="AD72" s="307"/>
      <c r="AE72" s="151">
        <f t="shared" si="3"/>
        <v>0</v>
      </c>
      <c r="AF72" s="147"/>
      <c r="AG72" s="147"/>
      <c r="AH72" s="307"/>
      <c r="AI72" s="307"/>
      <c r="AJ72" s="151">
        <f t="shared" si="4"/>
        <v>0</v>
      </c>
      <c r="AK72" s="147"/>
      <c r="AL72" s="147"/>
      <c r="AM72" s="307"/>
      <c r="AN72" s="307"/>
      <c r="AO72" s="151">
        <f t="shared" si="6"/>
        <v>0</v>
      </c>
      <c r="AP72" s="147"/>
      <c r="AQ72" s="307"/>
      <c r="AR72" s="384"/>
      <c r="AS72" s="306"/>
      <c r="AT72" s="386"/>
      <c r="AU72" s="327"/>
      <c r="AV72" s="327"/>
      <c r="AW72" s="147"/>
      <c r="AX72" s="147"/>
      <c r="AY72" s="93"/>
      <c r="AZ72" s="94"/>
      <c r="BA72" s="95"/>
      <c r="BB72" s="95"/>
      <c r="BC72" s="95"/>
      <c r="BD72" s="95"/>
      <c r="BE72" s="95"/>
      <c r="BF72" s="95"/>
      <c r="BG72" s="95"/>
    </row>
    <row r="73" spans="1:59" s="97" customFormat="1" hidden="1" x14ac:dyDescent="0.2">
      <c r="A73" s="325"/>
      <c r="B73" s="314"/>
      <c r="C73" s="326"/>
      <c r="D73" s="327"/>
      <c r="E73" s="328"/>
      <c r="F73" s="305"/>
      <c r="G73" s="147"/>
      <c r="H73" s="147"/>
      <c r="I73" s="91"/>
      <c r="J73" s="305"/>
      <c r="K73" s="305"/>
      <c r="L73" s="305"/>
      <c r="M73" s="305"/>
      <c r="N73" s="314"/>
      <c r="O73" s="306"/>
      <c r="P73" s="314"/>
      <c r="Q73" s="306"/>
      <c r="R73" s="306"/>
      <c r="S73" s="92"/>
      <c r="T73" s="91">
        <f t="shared" si="1"/>
        <v>0</v>
      </c>
      <c r="U73" s="307"/>
      <c r="V73" s="307"/>
      <c r="W73" s="147"/>
      <c r="X73" s="307"/>
      <c r="Y73" s="307"/>
      <c r="Z73" s="151">
        <f t="shared" si="2"/>
        <v>0</v>
      </c>
      <c r="AA73" s="147"/>
      <c r="AB73" s="147"/>
      <c r="AC73" s="307"/>
      <c r="AD73" s="307"/>
      <c r="AE73" s="151">
        <f t="shared" si="3"/>
        <v>0</v>
      </c>
      <c r="AF73" s="147"/>
      <c r="AG73" s="147"/>
      <c r="AH73" s="307"/>
      <c r="AI73" s="307"/>
      <c r="AJ73" s="151">
        <f t="shared" si="4"/>
        <v>0</v>
      </c>
      <c r="AK73" s="147"/>
      <c r="AL73" s="147"/>
      <c r="AM73" s="307"/>
      <c r="AN73" s="307"/>
      <c r="AO73" s="151">
        <f t="shared" si="6"/>
        <v>0</v>
      </c>
      <c r="AP73" s="147"/>
      <c r="AQ73" s="307"/>
      <c r="AR73" s="384"/>
      <c r="AS73" s="306"/>
      <c r="AT73" s="386"/>
      <c r="AU73" s="327"/>
      <c r="AV73" s="327"/>
      <c r="AW73" s="147"/>
      <c r="AX73" s="147"/>
      <c r="AY73" s="93"/>
      <c r="AZ73" s="94"/>
      <c r="BA73" s="95"/>
      <c r="BB73" s="95"/>
      <c r="BC73" s="95"/>
      <c r="BD73" s="95"/>
      <c r="BE73" s="95"/>
      <c r="BF73" s="95"/>
      <c r="BG73" s="95"/>
    </row>
    <row r="74" spans="1:59" s="97" customFormat="1" hidden="1" x14ac:dyDescent="0.2">
      <c r="A74" s="325">
        <v>22</v>
      </c>
      <c r="B74" s="314"/>
      <c r="C74" s="326" t="e">
        <f>+VLOOKUP(B74,$A$691:$B$730,2,0)</f>
        <v>#N/A</v>
      </c>
      <c r="D74" s="327"/>
      <c r="E74" s="328" t="e">
        <f>IF(D74=$D$661,$E$661,IF(D74=$D$662,$E$662,IF(D74=$D$663,$E$663,IF(D74=$D$664,$E$664,IF(D74=$D$665,$E$665,IF(D74=$D$666,$E$666,IF(D74=$D$667,$E$667,IF(D74=$D$668,$E$668,IF(D74=$D$669,$E$669,IF(D74=$D$670,$E$670,IF(D74=VICERRECTORÍA_ACADÉMICA_,BF685,IF(D74=PLANEACIÓN_,BF687, IF(D74=IMPACTO,BF686,IF(D74=VICERRECTORÍA_ADMINISTRATIVA_FINANCIERA_,BF688,IF(D74=_VICERRECTORÍA_RESPONSABILIDAD_SOCIAL_Y_BIENESTAR_UNIVERSITARIO_,BF689," ")))))))))))))))</f>
        <v>#VALUE!</v>
      </c>
      <c r="F74" s="305"/>
      <c r="G74" s="147"/>
      <c r="H74" s="147"/>
      <c r="I74" s="91"/>
      <c r="J74" s="305"/>
      <c r="K74" s="314"/>
      <c r="L74" s="305"/>
      <c r="M74" s="305"/>
      <c r="N74" s="314"/>
      <c r="O74" s="306">
        <f t="shared" ref="O74:O116" si="342">IF(N74="ALTA",5,IF(N74="MEDIO ALTA",4,IF(N74="MEDIA",3,IF(N74="MEDIO BAJA",2,IF(N74="BAJA",1,0)))))</f>
        <v>0</v>
      </c>
      <c r="P74" s="314"/>
      <c r="Q74" s="306">
        <f t="shared" ref="Q74" si="343">IF(P74="ALTO",5,IF(P74="MEDIO-ALTO",4,IF(P74="MEDIO",3,IF(P74="MEDIO-BAJO",2,IF(P74="BAJO",1,0)))))</f>
        <v>0</v>
      </c>
      <c r="R74" s="306">
        <f t="shared" ref="R74" si="344">Q74*O74</f>
        <v>0</v>
      </c>
      <c r="S74" s="92"/>
      <c r="T74" s="91">
        <f t="shared" si="1"/>
        <v>0</v>
      </c>
      <c r="U74" s="307" t="e">
        <f t="shared" ref="U74:U134" si="345">ROUND(AVERAGEIF(T74:T76,"&gt;0"),0)</f>
        <v>#DIV/0!</v>
      </c>
      <c r="V74" s="307" t="e">
        <f t="shared" ref="V74:V134" si="346">U74*0.6</f>
        <v>#DIV/0!</v>
      </c>
      <c r="W74" s="147"/>
      <c r="X74" s="307" t="e">
        <f t="shared" ref="X74" si="347">IF(S74="No_existen",5*$X$10,Y74*$X$10)</f>
        <v>#DIV/0!</v>
      </c>
      <c r="Y74" s="307" t="e">
        <f t="shared" ref="Y74:Y110" si="348">ROUND(AVERAGEIF(Z74:Z76,"&gt;0"),0)</f>
        <v>#DIV/0!</v>
      </c>
      <c r="Z74" s="151">
        <f t="shared" si="2"/>
        <v>0</v>
      </c>
      <c r="AA74" s="147"/>
      <c r="AB74" s="147"/>
      <c r="AC74" s="307" t="e">
        <f t="shared" ref="AC74" si="349">IF(S74="No_existen",5*$AC$10,AD74*$AC$10)</f>
        <v>#DIV/0!</v>
      </c>
      <c r="AD74" s="307" t="e">
        <f t="shared" ref="AD74:AD134" si="350">ROUND(AVERAGEIF(AE74:AE76,"&gt;0"),0)</f>
        <v>#DIV/0!</v>
      </c>
      <c r="AE74" s="151">
        <f t="shared" si="3"/>
        <v>0</v>
      </c>
      <c r="AF74" s="147"/>
      <c r="AG74" s="147"/>
      <c r="AH74" s="307" t="e">
        <f t="shared" ref="AH74" si="351">IF(S74="No_existen",5*$AH$10,AI74*$AH$10)</f>
        <v>#DIV/0!</v>
      </c>
      <c r="AI74" s="307" t="e">
        <f t="shared" ref="AI74" si="352">ROUND(AVERAGEIF(AJ74:AJ76,"&gt;0"),0)</f>
        <v>#DIV/0!</v>
      </c>
      <c r="AJ74" s="151">
        <f t="shared" si="4"/>
        <v>0</v>
      </c>
      <c r="AK74" s="147"/>
      <c r="AL74" s="147"/>
      <c r="AM74" s="307" t="e">
        <f t="shared" ref="AM74" si="353">IF(S74="No_existen",5*$AM$10,AN74*$AM$10)</f>
        <v>#DIV/0!</v>
      </c>
      <c r="AN74" s="307" t="e">
        <f t="shared" ref="AN74" si="354">ROUND(AVERAGEIF(AO74:AO76,"&gt;0"),0)</f>
        <v>#DIV/0!</v>
      </c>
      <c r="AO74" s="151">
        <f t="shared" si="6"/>
        <v>0</v>
      </c>
      <c r="AP74" s="147"/>
      <c r="AQ74" s="307" t="e">
        <f t="shared" ref="AQ74" si="355">ROUND(AVERAGE(U74,Y74,AD74,AI74,AN74),0)</f>
        <v>#DIV/0!</v>
      </c>
      <c r="AR74" s="384" t="e">
        <f t="shared" ref="AR74" si="356">IF(AQ74&lt;1.5,"FUERTE",IF(AND(AQ74&gt;=1.5,AQ74&lt;2.5),"ACEPTABLE",IF(AQ74&gt;=5,"INEXISTENTE","DÉBIL")))</f>
        <v>#DIV/0!</v>
      </c>
      <c r="AS74" s="306">
        <f t="shared" ref="AS74" si="357">IF(R74=0,0,ROUND((R74*AQ74),0))</f>
        <v>0</v>
      </c>
      <c r="AT74" s="386" t="str">
        <f t="shared" ref="AT74" si="358">IF(AS74&gt;=36,"GRAVE", IF(AS74&lt;=10, "LEVE", "MODERADO"))</f>
        <v>LEVE</v>
      </c>
      <c r="AU74" s="327"/>
      <c r="AV74" s="327"/>
      <c r="AW74" s="147"/>
      <c r="AX74" s="147"/>
      <c r="AY74" s="93"/>
      <c r="AZ74" s="94"/>
      <c r="BA74" s="95"/>
      <c r="BB74" s="95"/>
      <c r="BC74" s="95"/>
      <c r="BD74" s="95"/>
      <c r="BE74" s="95"/>
      <c r="BF74" s="95"/>
      <c r="BG74" s="95"/>
    </row>
    <row r="75" spans="1:59" s="97" customFormat="1" hidden="1" x14ac:dyDescent="0.2">
      <c r="A75" s="325"/>
      <c r="B75" s="314"/>
      <c r="C75" s="326"/>
      <c r="D75" s="327"/>
      <c r="E75" s="328"/>
      <c r="F75" s="305"/>
      <c r="G75" s="147"/>
      <c r="H75" s="147"/>
      <c r="I75" s="91"/>
      <c r="J75" s="305"/>
      <c r="K75" s="305"/>
      <c r="L75" s="305"/>
      <c r="M75" s="305"/>
      <c r="N75" s="314"/>
      <c r="O75" s="306"/>
      <c r="P75" s="314"/>
      <c r="Q75" s="306"/>
      <c r="R75" s="306"/>
      <c r="S75" s="92"/>
      <c r="T75" s="91">
        <f t="shared" ref="T75:T138" si="359">IF(S75=$S$665,1,IF(S75=$S$661,5,IF(S75=$S$662,4,IF(S75=$S$663,3,IF(S75=$S$664,2,0)))))</f>
        <v>0</v>
      </c>
      <c r="U75" s="307"/>
      <c r="V75" s="307"/>
      <c r="W75" s="147"/>
      <c r="X75" s="307"/>
      <c r="Y75" s="307"/>
      <c r="Z75" s="151">
        <f t="shared" ref="Z75:Z138" si="360">IF(AA75=$AA$663,1,IF(AA75=$AA$662,2,IF(AA75=$AA$661,4,IF(S75="No_existen",5,0))))</f>
        <v>0</v>
      </c>
      <c r="AA75" s="147"/>
      <c r="AB75" s="147"/>
      <c r="AC75" s="307"/>
      <c r="AD75" s="307"/>
      <c r="AE75" s="151">
        <f t="shared" ref="AE75:AE138" si="361">IF(AF75=$AK$662,1,IF(AF75=$AK$661,4,IF(S75="No_existen",5,0)))</f>
        <v>0</v>
      </c>
      <c r="AF75" s="147"/>
      <c r="AG75" s="147"/>
      <c r="AH75" s="307"/>
      <c r="AI75" s="307"/>
      <c r="AJ75" s="151">
        <f t="shared" ref="AJ75:AJ138" si="362">IF(AK75=$AP$661,1,IF(AK75=$AP$662,4,IF(S75="No_existen",5,0)))</f>
        <v>0</v>
      </c>
      <c r="AK75" s="147"/>
      <c r="AL75" s="147"/>
      <c r="AM75" s="307"/>
      <c r="AN75" s="307"/>
      <c r="AO75" s="151">
        <f t="shared" si="6"/>
        <v>0</v>
      </c>
      <c r="AP75" s="147"/>
      <c r="AQ75" s="307"/>
      <c r="AR75" s="384"/>
      <c r="AS75" s="306"/>
      <c r="AT75" s="386"/>
      <c r="AU75" s="327"/>
      <c r="AV75" s="327"/>
      <c r="AW75" s="147"/>
      <c r="AX75" s="147"/>
      <c r="AY75" s="93"/>
      <c r="AZ75" s="94"/>
      <c r="BA75" s="95"/>
      <c r="BB75" s="95"/>
      <c r="BC75" s="95"/>
      <c r="BD75" s="95"/>
      <c r="BE75" s="95"/>
      <c r="BF75" s="95"/>
      <c r="BG75" s="95"/>
    </row>
    <row r="76" spans="1:59" s="97" customFormat="1" hidden="1" x14ac:dyDescent="0.2">
      <c r="A76" s="325"/>
      <c r="B76" s="314"/>
      <c r="C76" s="326"/>
      <c r="D76" s="327"/>
      <c r="E76" s="328"/>
      <c r="F76" s="305"/>
      <c r="G76" s="147"/>
      <c r="H76" s="147"/>
      <c r="I76" s="91"/>
      <c r="J76" s="305"/>
      <c r="K76" s="305"/>
      <c r="L76" s="305"/>
      <c r="M76" s="305"/>
      <c r="N76" s="314"/>
      <c r="O76" s="306"/>
      <c r="P76" s="314"/>
      <c r="Q76" s="306"/>
      <c r="R76" s="306"/>
      <c r="S76" s="92"/>
      <c r="T76" s="91">
        <f t="shared" si="359"/>
        <v>0</v>
      </c>
      <c r="U76" s="307"/>
      <c r="V76" s="307"/>
      <c r="W76" s="147"/>
      <c r="X76" s="307"/>
      <c r="Y76" s="307"/>
      <c r="Z76" s="151">
        <f t="shared" si="360"/>
        <v>0</v>
      </c>
      <c r="AA76" s="147"/>
      <c r="AB76" s="147"/>
      <c r="AC76" s="307"/>
      <c r="AD76" s="307"/>
      <c r="AE76" s="151">
        <f t="shared" si="361"/>
        <v>0</v>
      </c>
      <c r="AF76" s="147"/>
      <c r="AG76" s="147"/>
      <c r="AH76" s="307"/>
      <c r="AI76" s="307"/>
      <c r="AJ76" s="151">
        <f t="shared" si="362"/>
        <v>0</v>
      </c>
      <c r="AK76" s="147"/>
      <c r="AL76" s="147"/>
      <c r="AM76" s="307"/>
      <c r="AN76" s="307"/>
      <c r="AO76" s="151">
        <f t="shared" si="6"/>
        <v>0</v>
      </c>
      <c r="AP76" s="147"/>
      <c r="AQ76" s="307"/>
      <c r="AR76" s="384"/>
      <c r="AS76" s="306"/>
      <c r="AT76" s="386"/>
      <c r="AU76" s="327"/>
      <c r="AV76" s="327"/>
      <c r="AW76" s="147"/>
      <c r="AX76" s="147"/>
      <c r="AY76" s="93"/>
      <c r="AZ76" s="94"/>
      <c r="BA76" s="95"/>
      <c r="BB76" s="95"/>
      <c r="BC76" s="95"/>
      <c r="BD76" s="95"/>
      <c r="BE76" s="95"/>
      <c r="BF76" s="95"/>
      <c r="BG76" s="95"/>
    </row>
    <row r="77" spans="1:59" s="97" customFormat="1" hidden="1" x14ac:dyDescent="0.2">
      <c r="A77" s="325">
        <v>23</v>
      </c>
      <c r="B77" s="314"/>
      <c r="C77" s="326" t="e">
        <f>+VLOOKUP(B77,$A$691:$B$730,2,0)</f>
        <v>#N/A</v>
      </c>
      <c r="D77" s="327"/>
      <c r="E77" s="328" t="e">
        <f>IF(D77=$D$661,$E$661,IF(D77=$D$662,$E$662,IF(D77=$D$663,$E$663,IF(D77=$D$664,$E$664,IF(D77=$D$665,$E$665,IF(D77=$D$666,$E$666,IF(D77=$D$667,$E$667,IF(D77=$D$668,$E$668,IF(D77=$D$669,$E$669,IF(D77=$D$670,$E$670,IF(D77=VICERRECTORÍA_ACADÉMICA_,BF688,IF(D77=PLANEACIÓN_,BF690, IF(D77=IMPACTO,BF689,IF(D77=VICERRECTORÍA_ADMINISTRATIVA_FINANCIERA_,BF691,IF(D77=_VICERRECTORÍA_RESPONSABILIDAD_SOCIAL_Y_BIENESTAR_UNIVERSITARIO_,BF692," ")))))))))))))))</f>
        <v>#VALUE!</v>
      </c>
      <c r="F77" s="305"/>
      <c r="G77" s="147"/>
      <c r="H77" s="147"/>
      <c r="I77" s="91"/>
      <c r="J77" s="305"/>
      <c r="K77" s="314"/>
      <c r="L77" s="305"/>
      <c r="M77" s="305"/>
      <c r="N77" s="314"/>
      <c r="O77" s="306">
        <f t="shared" ref="O77:O119" si="363">IF(N77="ALTA",5,IF(N77="MEDIO ALTA",4,IF(N77="MEDIA",3,IF(N77="MEDIO BAJA",2,IF(N77="BAJA",1,0)))))</f>
        <v>0</v>
      </c>
      <c r="P77" s="314"/>
      <c r="Q77" s="306">
        <f t="shared" ref="Q77" si="364">IF(P77="ALTO",5,IF(P77="MEDIO-ALTO",4,IF(P77="MEDIO",3,IF(P77="MEDIO-BAJO",2,IF(P77="BAJO",1,0)))))</f>
        <v>0</v>
      </c>
      <c r="R77" s="306">
        <f t="shared" ref="R77" si="365">Q77*O77</f>
        <v>0</v>
      </c>
      <c r="S77" s="92"/>
      <c r="T77" s="91">
        <f t="shared" si="359"/>
        <v>0</v>
      </c>
      <c r="U77" s="307" t="e">
        <f t="shared" ref="U77:U137" si="366">ROUND(AVERAGEIF(T77:T79,"&gt;0"),0)</f>
        <v>#DIV/0!</v>
      </c>
      <c r="V77" s="307" t="e">
        <f t="shared" ref="V77:V137" si="367">U77*0.6</f>
        <v>#DIV/0!</v>
      </c>
      <c r="W77" s="147"/>
      <c r="X77" s="307" t="e">
        <f t="shared" ref="X77" si="368">IF(S77="No_existen",5*$X$10,Y77*$X$10)</f>
        <v>#DIV/0!</v>
      </c>
      <c r="Y77" s="307" t="e">
        <f t="shared" ref="Y77:Y113" si="369">ROUND(AVERAGEIF(Z77:Z79,"&gt;0"),0)</f>
        <v>#DIV/0!</v>
      </c>
      <c r="Z77" s="151">
        <f t="shared" si="360"/>
        <v>0</v>
      </c>
      <c r="AA77" s="147"/>
      <c r="AB77" s="147"/>
      <c r="AC77" s="307" t="e">
        <f t="shared" ref="AC77" si="370">IF(S77="No_existen",5*$AC$10,AD77*$AC$10)</f>
        <v>#DIV/0!</v>
      </c>
      <c r="AD77" s="307" t="e">
        <f t="shared" ref="AD77:AD137" si="371">ROUND(AVERAGEIF(AE77:AE79,"&gt;0"),0)</f>
        <v>#DIV/0!</v>
      </c>
      <c r="AE77" s="151">
        <f t="shared" si="361"/>
        <v>0</v>
      </c>
      <c r="AF77" s="147"/>
      <c r="AG77" s="147"/>
      <c r="AH77" s="307" t="e">
        <f t="shared" ref="AH77" si="372">IF(S77="No_existen",5*$AH$10,AI77*$AH$10)</f>
        <v>#DIV/0!</v>
      </c>
      <c r="AI77" s="307" t="e">
        <f t="shared" ref="AI77" si="373">ROUND(AVERAGEIF(AJ77:AJ79,"&gt;0"),0)</f>
        <v>#DIV/0!</v>
      </c>
      <c r="AJ77" s="151">
        <f t="shared" si="362"/>
        <v>0</v>
      </c>
      <c r="AK77" s="147"/>
      <c r="AL77" s="147"/>
      <c r="AM77" s="307" t="e">
        <f t="shared" ref="AM77" si="374">IF(S77="No_existen",5*$AM$10,AN77*$AM$10)</f>
        <v>#DIV/0!</v>
      </c>
      <c r="AN77" s="307" t="e">
        <f t="shared" ref="AN77" si="375">ROUND(AVERAGEIF(AO77:AO79,"&gt;0"),0)</f>
        <v>#DIV/0!</v>
      </c>
      <c r="AO77" s="151">
        <f t="shared" si="6"/>
        <v>0</v>
      </c>
      <c r="AP77" s="147"/>
      <c r="AQ77" s="307" t="e">
        <f t="shared" ref="AQ77" si="376">ROUND(AVERAGE(U77,Y77,AD77,AI77,AN77),0)</f>
        <v>#DIV/0!</v>
      </c>
      <c r="AR77" s="384" t="e">
        <f t="shared" ref="AR77" si="377">IF(AQ77&lt;1.5,"FUERTE",IF(AND(AQ77&gt;=1.5,AQ77&lt;2.5),"ACEPTABLE",IF(AQ77&gt;=5,"INEXISTENTE","DÉBIL")))</f>
        <v>#DIV/0!</v>
      </c>
      <c r="AS77" s="306">
        <f t="shared" ref="AS77" si="378">IF(R77=0,0,ROUND((R77*AQ77),0))</f>
        <v>0</v>
      </c>
      <c r="AT77" s="386" t="str">
        <f t="shared" ref="AT77" si="379">IF(AS77&gt;=36,"GRAVE", IF(AS77&lt;=10, "LEVE", "MODERADO"))</f>
        <v>LEVE</v>
      </c>
      <c r="AU77" s="327"/>
      <c r="AV77" s="327"/>
      <c r="AW77" s="147"/>
      <c r="AX77" s="147"/>
      <c r="AY77" s="93"/>
      <c r="AZ77" s="94"/>
      <c r="BA77" s="95"/>
      <c r="BB77" s="95"/>
      <c r="BC77" s="95"/>
      <c r="BD77" s="95"/>
      <c r="BE77" s="95"/>
      <c r="BF77" s="95"/>
      <c r="BG77" s="95"/>
    </row>
    <row r="78" spans="1:59" s="97" customFormat="1" hidden="1" x14ac:dyDescent="0.2">
      <c r="A78" s="325"/>
      <c r="B78" s="314"/>
      <c r="C78" s="326"/>
      <c r="D78" s="327"/>
      <c r="E78" s="328"/>
      <c r="F78" s="305"/>
      <c r="G78" s="147"/>
      <c r="H78" s="147"/>
      <c r="I78" s="91"/>
      <c r="J78" s="305"/>
      <c r="K78" s="305"/>
      <c r="L78" s="305"/>
      <c r="M78" s="305"/>
      <c r="N78" s="314"/>
      <c r="O78" s="306"/>
      <c r="P78" s="314"/>
      <c r="Q78" s="306"/>
      <c r="R78" s="306"/>
      <c r="S78" s="92"/>
      <c r="T78" s="91">
        <f t="shared" si="359"/>
        <v>0</v>
      </c>
      <c r="U78" s="307"/>
      <c r="V78" s="307"/>
      <c r="W78" s="147"/>
      <c r="X78" s="307"/>
      <c r="Y78" s="307"/>
      <c r="Z78" s="151">
        <f t="shared" si="360"/>
        <v>0</v>
      </c>
      <c r="AA78" s="147"/>
      <c r="AB78" s="147"/>
      <c r="AC78" s="307"/>
      <c r="AD78" s="307"/>
      <c r="AE78" s="151">
        <f t="shared" si="361"/>
        <v>0</v>
      </c>
      <c r="AF78" s="147"/>
      <c r="AG78" s="147"/>
      <c r="AH78" s="307"/>
      <c r="AI78" s="307"/>
      <c r="AJ78" s="151">
        <f t="shared" si="362"/>
        <v>0</v>
      </c>
      <c r="AK78" s="147"/>
      <c r="AL78" s="147"/>
      <c r="AM78" s="307"/>
      <c r="AN78" s="307"/>
      <c r="AO78" s="151">
        <f t="shared" si="6"/>
        <v>0</v>
      </c>
      <c r="AP78" s="147"/>
      <c r="AQ78" s="307"/>
      <c r="AR78" s="384"/>
      <c r="AS78" s="306"/>
      <c r="AT78" s="386"/>
      <c r="AU78" s="327"/>
      <c r="AV78" s="327"/>
      <c r="AW78" s="147"/>
      <c r="AX78" s="147"/>
      <c r="AY78" s="93"/>
      <c r="AZ78" s="94"/>
      <c r="BA78" s="95"/>
      <c r="BB78" s="95"/>
      <c r="BC78" s="95"/>
      <c r="BD78" s="95"/>
      <c r="BE78" s="95"/>
      <c r="BF78" s="95"/>
      <c r="BG78" s="95"/>
    </row>
    <row r="79" spans="1:59" s="97" customFormat="1" hidden="1" x14ac:dyDescent="0.2">
      <c r="A79" s="325"/>
      <c r="B79" s="314"/>
      <c r="C79" s="326"/>
      <c r="D79" s="327"/>
      <c r="E79" s="328"/>
      <c r="F79" s="305"/>
      <c r="G79" s="147"/>
      <c r="H79" s="147"/>
      <c r="I79" s="91"/>
      <c r="J79" s="305"/>
      <c r="K79" s="305"/>
      <c r="L79" s="305"/>
      <c r="M79" s="305"/>
      <c r="N79" s="314"/>
      <c r="O79" s="306"/>
      <c r="P79" s="314"/>
      <c r="Q79" s="306"/>
      <c r="R79" s="306"/>
      <c r="S79" s="92"/>
      <c r="T79" s="91">
        <f t="shared" si="359"/>
        <v>0</v>
      </c>
      <c r="U79" s="307"/>
      <c r="V79" s="307"/>
      <c r="W79" s="147"/>
      <c r="X79" s="307"/>
      <c r="Y79" s="307"/>
      <c r="Z79" s="151">
        <f t="shared" si="360"/>
        <v>0</v>
      </c>
      <c r="AA79" s="147"/>
      <c r="AB79" s="147"/>
      <c r="AC79" s="307"/>
      <c r="AD79" s="307"/>
      <c r="AE79" s="151">
        <f t="shared" si="361"/>
        <v>0</v>
      </c>
      <c r="AF79" s="147"/>
      <c r="AG79" s="147"/>
      <c r="AH79" s="307"/>
      <c r="AI79" s="307"/>
      <c r="AJ79" s="151">
        <f t="shared" si="362"/>
        <v>0</v>
      </c>
      <c r="AK79" s="147"/>
      <c r="AL79" s="147"/>
      <c r="AM79" s="307"/>
      <c r="AN79" s="307"/>
      <c r="AO79" s="151">
        <f t="shared" si="6"/>
        <v>0</v>
      </c>
      <c r="AP79" s="147"/>
      <c r="AQ79" s="307"/>
      <c r="AR79" s="384"/>
      <c r="AS79" s="306"/>
      <c r="AT79" s="386"/>
      <c r="AU79" s="327"/>
      <c r="AV79" s="327"/>
      <c r="AW79" s="147"/>
      <c r="AX79" s="147"/>
      <c r="AY79" s="93"/>
      <c r="AZ79" s="94"/>
      <c r="BA79" s="95"/>
      <c r="BB79" s="95"/>
      <c r="BC79" s="95"/>
      <c r="BD79" s="95"/>
      <c r="BE79" s="95"/>
      <c r="BF79" s="95"/>
      <c r="BG79" s="95"/>
    </row>
    <row r="80" spans="1:59" s="97" customFormat="1" hidden="1" x14ac:dyDescent="0.2">
      <c r="A80" s="325">
        <v>24</v>
      </c>
      <c r="B80" s="314"/>
      <c r="C80" s="326" t="e">
        <f>+VLOOKUP(B80,$A$691:$B$730,2,0)</f>
        <v>#N/A</v>
      </c>
      <c r="D80" s="327"/>
      <c r="E80" s="328" t="e">
        <f>IF(D80=$D$661,$E$661,IF(D80=$D$662,$E$662,IF(D80=$D$663,$E$663,IF(D80=$D$664,$E$664,IF(D80=$D$665,$E$665,IF(D80=$D$666,$E$666,IF(D80=$D$667,$E$667,IF(D80=$D$668,$E$668,IF(D80=$D$669,$E$669,IF(D80=$D$670,$E$670,IF(D80=VICERRECTORÍA_ACADÉMICA_,BF691,IF(D80=PLANEACIÓN_,BF693, IF(D80=IMPACTO,BF692,IF(D80=VICERRECTORÍA_ADMINISTRATIVA_FINANCIERA_,BF694,IF(D80=_VICERRECTORÍA_RESPONSABILIDAD_SOCIAL_Y_BIENESTAR_UNIVERSITARIO_,BF695," ")))))))))))))))</f>
        <v>#VALUE!</v>
      </c>
      <c r="F80" s="305"/>
      <c r="G80" s="147"/>
      <c r="H80" s="147"/>
      <c r="I80" s="91"/>
      <c r="J80" s="305"/>
      <c r="K80" s="314"/>
      <c r="L80" s="305"/>
      <c r="M80" s="305"/>
      <c r="N80" s="314"/>
      <c r="O80" s="306">
        <f t="shared" ref="O80:O122" si="380">IF(N80="ALTA",5,IF(N80="MEDIO ALTA",4,IF(N80="MEDIA",3,IF(N80="MEDIO BAJA",2,IF(N80="BAJA",1,0)))))</f>
        <v>0</v>
      </c>
      <c r="P80" s="314"/>
      <c r="Q80" s="306">
        <f t="shared" ref="Q80" si="381">IF(P80="ALTO",5,IF(P80="MEDIO-ALTO",4,IF(P80="MEDIO",3,IF(P80="MEDIO-BAJO",2,IF(P80="BAJO",1,0)))))</f>
        <v>0</v>
      </c>
      <c r="R80" s="306">
        <f t="shared" ref="R80" si="382">Q80*O80</f>
        <v>0</v>
      </c>
      <c r="S80" s="92"/>
      <c r="T80" s="91">
        <f t="shared" si="359"/>
        <v>0</v>
      </c>
      <c r="U80" s="307" t="e">
        <f t="shared" ref="U80:U140" si="383">ROUND(AVERAGEIF(T80:T82,"&gt;0"),0)</f>
        <v>#DIV/0!</v>
      </c>
      <c r="V80" s="307" t="e">
        <f t="shared" ref="V80:V140" si="384">U80*0.6</f>
        <v>#DIV/0!</v>
      </c>
      <c r="W80" s="147"/>
      <c r="X80" s="307" t="e">
        <f t="shared" ref="X80" si="385">IF(S80="No_existen",5*$X$10,Y80*$X$10)</f>
        <v>#DIV/0!</v>
      </c>
      <c r="Y80" s="307" t="e">
        <f t="shared" ref="Y80:Y116" si="386">ROUND(AVERAGEIF(Z80:Z82,"&gt;0"),0)</f>
        <v>#DIV/0!</v>
      </c>
      <c r="Z80" s="151">
        <f t="shared" si="360"/>
        <v>0</v>
      </c>
      <c r="AA80" s="147"/>
      <c r="AB80" s="147"/>
      <c r="AC80" s="307" t="e">
        <f t="shared" ref="AC80" si="387">IF(S80="No_existen",5*$AC$10,AD80*$AC$10)</f>
        <v>#DIV/0!</v>
      </c>
      <c r="AD80" s="307" t="e">
        <f t="shared" ref="AD80:AD140" si="388">ROUND(AVERAGEIF(AE80:AE82,"&gt;0"),0)</f>
        <v>#DIV/0!</v>
      </c>
      <c r="AE80" s="151">
        <f t="shared" si="361"/>
        <v>0</v>
      </c>
      <c r="AF80" s="147"/>
      <c r="AG80" s="147"/>
      <c r="AH80" s="307" t="e">
        <f t="shared" ref="AH80" si="389">IF(S80="No_existen",5*$AH$10,AI80*$AH$10)</f>
        <v>#DIV/0!</v>
      </c>
      <c r="AI80" s="307" t="e">
        <f t="shared" ref="AI80" si="390">ROUND(AVERAGEIF(AJ80:AJ82,"&gt;0"),0)</f>
        <v>#DIV/0!</v>
      </c>
      <c r="AJ80" s="151">
        <f t="shared" si="362"/>
        <v>0</v>
      </c>
      <c r="AK80" s="147"/>
      <c r="AL80" s="147"/>
      <c r="AM80" s="307" t="e">
        <f t="shared" ref="AM80" si="391">IF(S80="No_existen",5*$AM$10,AN80*$AM$10)</f>
        <v>#DIV/0!</v>
      </c>
      <c r="AN80" s="307" t="e">
        <f t="shared" ref="AN80" si="392">ROUND(AVERAGEIF(AO80:AO82,"&gt;0"),0)</f>
        <v>#DIV/0!</v>
      </c>
      <c r="AO80" s="151">
        <f t="shared" si="6"/>
        <v>0</v>
      </c>
      <c r="AP80" s="147"/>
      <c r="AQ80" s="307" t="e">
        <f t="shared" ref="AQ80" si="393">ROUND(AVERAGE(U80,Y80,AD80,AI80,AN80),0)</f>
        <v>#DIV/0!</v>
      </c>
      <c r="AR80" s="384" t="e">
        <f t="shared" ref="AR80" si="394">IF(AQ80&lt;1.5,"FUERTE",IF(AND(AQ80&gt;=1.5,AQ80&lt;2.5),"ACEPTABLE",IF(AQ80&gt;=5,"INEXISTENTE","DÉBIL")))</f>
        <v>#DIV/0!</v>
      </c>
      <c r="AS80" s="306">
        <f t="shared" ref="AS80" si="395">IF(R80=0,0,ROUND((R80*AQ80),0))</f>
        <v>0</v>
      </c>
      <c r="AT80" s="386" t="str">
        <f t="shared" ref="AT80" si="396">IF(AS80&gt;=36,"GRAVE", IF(AS80&lt;=10, "LEVE", "MODERADO"))</f>
        <v>LEVE</v>
      </c>
      <c r="AU80" s="327"/>
      <c r="AV80" s="327"/>
      <c r="AW80" s="147"/>
      <c r="AX80" s="147"/>
      <c r="AY80" s="93"/>
      <c r="AZ80" s="94"/>
      <c r="BA80" s="95"/>
      <c r="BB80" s="95"/>
      <c r="BC80" s="95"/>
      <c r="BD80" s="95"/>
      <c r="BE80" s="95"/>
      <c r="BF80" s="95"/>
      <c r="BG80" s="95"/>
    </row>
    <row r="81" spans="1:59" s="97" customFormat="1" hidden="1" x14ac:dyDescent="0.2">
      <c r="A81" s="325"/>
      <c r="B81" s="314"/>
      <c r="C81" s="326"/>
      <c r="D81" s="327"/>
      <c r="E81" s="328"/>
      <c r="F81" s="305"/>
      <c r="G81" s="147"/>
      <c r="H81" s="147"/>
      <c r="I81" s="91"/>
      <c r="J81" s="305"/>
      <c r="K81" s="305"/>
      <c r="L81" s="305"/>
      <c r="M81" s="305"/>
      <c r="N81" s="314"/>
      <c r="O81" s="306"/>
      <c r="P81" s="314"/>
      <c r="Q81" s="306"/>
      <c r="R81" s="306"/>
      <c r="S81" s="92"/>
      <c r="T81" s="91">
        <f t="shared" si="359"/>
        <v>0</v>
      </c>
      <c r="U81" s="307"/>
      <c r="V81" s="307"/>
      <c r="W81" s="147"/>
      <c r="X81" s="307"/>
      <c r="Y81" s="307"/>
      <c r="Z81" s="151">
        <f t="shared" si="360"/>
        <v>0</v>
      </c>
      <c r="AA81" s="147"/>
      <c r="AB81" s="147"/>
      <c r="AC81" s="307"/>
      <c r="AD81" s="307"/>
      <c r="AE81" s="151">
        <f t="shared" si="361"/>
        <v>0</v>
      </c>
      <c r="AF81" s="147"/>
      <c r="AG81" s="147"/>
      <c r="AH81" s="307"/>
      <c r="AI81" s="307"/>
      <c r="AJ81" s="151">
        <f t="shared" si="362"/>
        <v>0</v>
      </c>
      <c r="AK81" s="147"/>
      <c r="AL81" s="147"/>
      <c r="AM81" s="307"/>
      <c r="AN81" s="307"/>
      <c r="AO81" s="151">
        <f t="shared" si="6"/>
        <v>0</v>
      </c>
      <c r="AP81" s="147"/>
      <c r="AQ81" s="307"/>
      <c r="AR81" s="384"/>
      <c r="AS81" s="306"/>
      <c r="AT81" s="386"/>
      <c r="AU81" s="327"/>
      <c r="AV81" s="327"/>
      <c r="AW81" s="147"/>
      <c r="AX81" s="147"/>
      <c r="AY81" s="93"/>
      <c r="AZ81" s="94"/>
      <c r="BA81" s="95"/>
      <c r="BB81" s="95"/>
      <c r="BC81" s="95"/>
      <c r="BD81" s="95"/>
      <c r="BE81" s="95"/>
      <c r="BF81" s="95"/>
      <c r="BG81" s="95"/>
    </row>
    <row r="82" spans="1:59" s="97" customFormat="1" hidden="1" x14ac:dyDescent="0.2">
      <c r="A82" s="325"/>
      <c r="B82" s="314"/>
      <c r="C82" s="326"/>
      <c r="D82" s="327"/>
      <c r="E82" s="328"/>
      <c r="F82" s="305"/>
      <c r="G82" s="147"/>
      <c r="H82" s="147"/>
      <c r="I82" s="91"/>
      <c r="J82" s="305"/>
      <c r="K82" s="305"/>
      <c r="L82" s="305"/>
      <c r="M82" s="305"/>
      <c r="N82" s="314"/>
      <c r="O82" s="306"/>
      <c r="P82" s="314"/>
      <c r="Q82" s="306"/>
      <c r="R82" s="306"/>
      <c r="S82" s="92"/>
      <c r="T82" s="91">
        <f t="shared" si="359"/>
        <v>0</v>
      </c>
      <c r="U82" s="307"/>
      <c r="V82" s="307"/>
      <c r="W82" s="147"/>
      <c r="X82" s="307"/>
      <c r="Y82" s="307"/>
      <c r="Z82" s="151">
        <f t="shared" si="360"/>
        <v>0</v>
      </c>
      <c r="AA82" s="147"/>
      <c r="AB82" s="147"/>
      <c r="AC82" s="307"/>
      <c r="AD82" s="307"/>
      <c r="AE82" s="151">
        <f t="shared" si="361"/>
        <v>0</v>
      </c>
      <c r="AF82" s="147"/>
      <c r="AG82" s="147"/>
      <c r="AH82" s="307"/>
      <c r="AI82" s="307"/>
      <c r="AJ82" s="151">
        <f t="shared" si="362"/>
        <v>0</v>
      </c>
      <c r="AK82" s="147"/>
      <c r="AL82" s="147"/>
      <c r="AM82" s="307"/>
      <c r="AN82" s="307"/>
      <c r="AO82" s="151">
        <f t="shared" si="6"/>
        <v>0</v>
      </c>
      <c r="AP82" s="147"/>
      <c r="AQ82" s="307"/>
      <c r="AR82" s="384"/>
      <c r="AS82" s="306"/>
      <c r="AT82" s="386"/>
      <c r="AU82" s="327"/>
      <c r="AV82" s="327"/>
      <c r="AW82" s="147"/>
      <c r="AX82" s="147"/>
      <c r="AY82" s="93"/>
      <c r="AZ82" s="94"/>
      <c r="BA82" s="95"/>
      <c r="BB82" s="95"/>
      <c r="BC82" s="95"/>
      <c r="BD82" s="95"/>
      <c r="BE82" s="95"/>
      <c r="BF82" s="95"/>
      <c r="BG82" s="95"/>
    </row>
    <row r="83" spans="1:59" s="97" customFormat="1" hidden="1" x14ac:dyDescent="0.2">
      <c r="A83" s="325">
        <v>25</v>
      </c>
      <c r="B83" s="314"/>
      <c r="C83" s="326" t="e">
        <f>+VLOOKUP(B83,$A$691:$B$730,2,0)</f>
        <v>#N/A</v>
      </c>
      <c r="D83" s="327"/>
      <c r="E83" s="328" t="e">
        <f>IF(D83=$D$661,$E$661,IF(D83=$D$662,$E$662,IF(D83=$D$663,$E$663,IF(D83=$D$664,$E$664,IF(D83=$D$665,$E$665,IF(D83=$D$666,$E$666,IF(D83=$D$667,$E$667,IF(D83=$D$668,$E$668,IF(D83=$D$669,$E$669,IF(D83=$D$670,$E$670,IF(D83=VICERRECTORÍA_ACADÉMICA_,BF694,IF(D83=PLANEACIÓN_,BE696, IF(D83=IMPACTO,BF695,IF(D83=VICERRECTORÍA_ADMINISTRATIVA_FINANCIERA_,BE697,IF(D83=_VICERRECTORÍA_RESPONSABILIDAD_SOCIAL_Y_BIENESTAR_UNIVERSITARIO_,BE698," ")))))))))))))))</f>
        <v>#VALUE!</v>
      </c>
      <c r="F83" s="305"/>
      <c r="G83" s="147"/>
      <c r="H83" s="147"/>
      <c r="I83" s="91"/>
      <c r="J83" s="305"/>
      <c r="K83" s="314"/>
      <c r="L83" s="305"/>
      <c r="M83" s="305"/>
      <c r="N83" s="314"/>
      <c r="O83" s="306">
        <f t="shared" ref="O83:O125" si="397">IF(N83="ALTA",5,IF(N83="MEDIO ALTA",4,IF(N83="MEDIA",3,IF(N83="MEDIO BAJA",2,IF(N83="BAJA",1,0)))))</f>
        <v>0</v>
      </c>
      <c r="P83" s="314"/>
      <c r="Q83" s="306">
        <f t="shared" ref="Q83" si="398">IF(P83="ALTO",5,IF(P83="MEDIO-ALTO",4,IF(P83="MEDIO",3,IF(P83="MEDIO-BAJO",2,IF(P83="BAJO",1,0)))))</f>
        <v>0</v>
      </c>
      <c r="R83" s="306">
        <f t="shared" ref="R83" si="399">Q83*O83</f>
        <v>0</v>
      </c>
      <c r="S83" s="92"/>
      <c r="T83" s="91">
        <f t="shared" si="359"/>
        <v>0</v>
      </c>
      <c r="U83" s="307" t="e">
        <f t="shared" ref="U83:U143" si="400">ROUND(AVERAGEIF(T83:T85,"&gt;0"),0)</f>
        <v>#DIV/0!</v>
      </c>
      <c r="V83" s="307" t="e">
        <f t="shared" ref="V83:V143" si="401">U83*0.6</f>
        <v>#DIV/0!</v>
      </c>
      <c r="W83" s="147"/>
      <c r="X83" s="307" t="e">
        <f t="shared" ref="X83" si="402">IF(S83="No_existen",5*$X$10,Y83*$X$10)</f>
        <v>#DIV/0!</v>
      </c>
      <c r="Y83" s="307" t="e">
        <f t="shared" ref="Y83" si="403">ROUND(AVERAGEIF(Z83:Z85,"&gt;0"),0)</f>
        <v>#DIV/0!</v>
      </c>
      <c r="Z83" s="151">
        <f t="shared" si="360"/>
        <v>0</v>
      </c>
      <c r="AA83" s="147"/>
      <c r="AB83" s="147"/>
      <c r="AC83" s="307" t="e">
        <f t="shared" ref="AC83" si="404">IF(S83="No_existen",5*$AC$10,AD83*$AC$10)</f>
        <v>#DIV/0!</v>
      </c>
      <c r="AD83" s="307" t="e">
        <f t="shared" ref="AD83:AD143" si="405">ROUND(AVERAGEIF(AE83:AE85,"&gt;0"),0)</f>
        <v>#DIV/0!</v>
      </c>
      <c r="AE83" s="151">
        <f t="shared" si="361"/>
        <v>0</v>
      </c>
      <c r="AF83" s="147"/>
      <c r="AG83" s="147"/>
      <c r="AH83" s="307" t="e">
        <f t="shared" ref="AH83" si="406">IF(S83="No_existen",5*$AH$10,AI83*$AH$10)</f>
        <v>#DIV/0!</v>
      </c>
      <c r="AI83" s="307" t="e">
        <f t="shared" ref="AI83" si="407">ROUND(AVERAGEIF(AJ83:AJ85,"&gt;0"),0)</f>
        <v>#DIV/0!</v>
      </c>
      <c r="AJ83" s="151">
        <f t="shared" si="362"/>
        <v>0</v>
      </c>
      <c r="AK83" s="147"/>
      <c r="AL83" s="147"/>
      <c r="AM83" s="307" t="e">
        <f t="shared" ref="AM83" si="408">IF(S83="No_existen",5*$AM$10,AN83*$AM$10)</f>
        <v>#DIV/0!</v>
      </c>
      <c r="AN83" s="307" t="e">
        <f t="shared" ref="AN83" si="409">ROUND(AVERAGEIF(AO83:AO85,"&gt;0"),0)</f>
        <v>#DIV/0!</v>
      </c>
      <c r="AO83" s="151">
        <f t="shared" si="6"/>
        <v>0</v>
      </c>
      <c r="AP83" s="147"/>
      <c r="AQ83" s="307" t="e">
        <f t="shared" ref="AQ83" si="410">ROUND(AVERAGE(U83,Y83,AD83,AI83,AN83),0)</f>
        <v>#DIV/0!</v>
      </c>
      <c r="AR83" s="384" t="e">
        <f t="shared" ref="AR83" si="411">IF(AQ83&lt;1.5,"FUERTE",IF(AND(AQ83&gt;=1.5,AQ83&lt;2.5),"ACEPTABLE",IF(AQ83&gt;=5,"INEXISTENTE","DÉBIL")))</f>
        <v>#DIV/0!</v>
      </c>
      <c r="AS83" s="306">
        <f t="shared" ref="AS83" si="412">IF(R83=0,0,ROUND((R83*AQ83),0))</f>
        <v>0</v>
      </c>
      <c r="AT83" s="386" t="str">
        <f t="shared" ref="AT83" si="413">IF(AS83&gt;=36,"GRAVE", IF(AS83&lt;=10, "LEVE", "MODERADO"))</f>
        <v>LEVE</v>
      </c>
      <c r="AU83" s="327"/>
      <c r="AV83" s="327"/>
      <c r="AW83" s="147"/>
      <c r="AX83" s="147"/>
      <c r="AY83" s="93"/>
      <c r="AZ83" s="94"/>
      <c r="BA83" s="95"/>
      <c r="BB83" s="95"/>
      <c r="BC83" s="95"/>
      <c r="BD83" s="95"/>
      <c r="BE83" s="95"/>
      <c r="BF83" s="95"/>
      <c r="BG83" s="95"/>
    </row>
    <row r="84" spans="1:59" s="97" customFormat="1" hidden="1" x14ac:dyDescent="0.2">
      <c r="A84" s="325"/>
      <c r="B84" s="314"/>
      <c r="C84" s="326"/>
      <c r="D84" s="327"/>
      <c r="E84" s="328"/>
      <c r="F84" s="305"/>
      <c r="G84" s="147"/>
      <c r="H84" s="147"/>
      <c r="I84" s="91"/>
      <c r="J84" s="305"/>
      <c r="K84" s="305"/>
      <c r="L84" s="305"/>
      <c r="M84" s="305"/>
      <c r="N84" s="314"/>
      <c r="O84" s="306"/>
      <c r="P84" s="314"/>
      <c r="Q84" s="306"/>
      <c r="R84" s="306"/>
      <c r="S84" s="92"/>
      <c r="T84" s="91">
        <f t="shared" si="359"/>
        <v>0</v>
      </c>
      <c r="U84" s="307"/>
      <c r="V84" s="307"/>
      <c r="W84" s="147"/>
      <c r="X84" s="307"/>
      <c r="Y84" s="307"/>
      <c r="Z84" s="151">
        <f t="shared" si="360"/>
        <v>0</v>
      </c>
      <c r="AA84" s="147"/>
      <c r="AB84" s="147"/>
      <c r="AC84" s="307"/>
      <c r="AD84" s="307"/>
      <c r="AE84" s="151">
        <f t="shared" si="361"/>
        <v>0</v>
      </c>
      <c r="AF84" s="147"/>
      <c r="AG84" s="147"/>
      <c r="AH84" s="307"/>
      <c r="AI84" s="307"/>
      <c r="AJ84" s="151">
        <f t="shared" si="362"/>
        <v>0</v>
      </c>
      <c r="AK84" s="147"/>
      <c r="AL84" s="147"/>
      <c r="AM84" s="307"/>
      <c r="AN84" s="307"/>
      <c r="AO84" s="151">
        <f t="shared" si="6"/>
        <v>0</v>
      </c>
      <c r="AP84" s="147"/>
      <c r="AQ84" s="307"/>
      <c r="AR84" s="384"/>
      <c r="AS84" s="306"/>
      <c r="AT84" s="386"/>
      <c r="AU84" s="327"/>
      <c r="AV84" s="327"/>
      <c r="AW84" s="147"/>
      <c r="AX84" s="147"/>
      <c r="AY84" s="93"/>
      <c r="AZ84" s="94"/>
      <c r="BA84" s="95"/>
      <c r="BB84" s="95"/>
      <c r="BC84" s="95"/>
      <c r="BD84" s="95"/>
      <c r="BE84" s="95"/>
      <c r="BF84" s="95"/>
      <c r="BG84" s="95"/>
    </row>
    <row r="85" spans="1:59" s="97" customFormat="1" hidden="1" x14ac:dyDescent="0.2">
      <c r="A85" s="325"/>
      <c r="B85" s="314"/>
      <c r="C85" s="326"/>
      <c r="D85" s="327"/>
      <c r="E85" s="328"/>
      <c r="F85" s="305"/>
      <c r="G85" s="147"/>
      <c r="H85" s="147"/>
      <c r="I85" s="91"/>
      <c r="J85" s="305"/>
      <c r="K85" s="305"/>
      <c r="L85" s="305"/>
      <c r="M85" s="305"/>
      <c r="N85" s="314"/>
      <c r="O85" s="306"/>
      <c r="P85" s="314"/>
      <c r="Q85" s="306"/>
      <c r="R85" s="306"/>
      <c r="S85" s="92"/>
      <c r="T85" s="91">
        <f t="shared" si="359"/>
        <v>0</v>
      </c>
      <c r="U85" s="307"/>
      <c r="V85" s="307"/>
      <c r="W85" s="147"/>
      <c r="X85" s="307"/>
      <c r="Y85" s="307"/>
      <c r="Z85" s="151">
        <f t="shared" si="360"/>
        <v>0</v>
      </c>
      <c r="AA85" s="147"/>
      <c r="AB85" s="147"/>
      <c r="AC85" s="307"/>
      <c r="AD85" s="307"/>
      <c r="AE85" s="151">
        <f t="shared" si="361"/>
        <v>0</v>
      </c>
      <c r="AF85" s="147"/>
      <c r="AG85" s="147"/>
      <c r="AH85" s="307"/>
      <c r="AI85" s="307"/>
      <c r="AJ85" s="151">
        <f t="shared" si="362"/>
        <v>0</v>
      </c>
      <c r="AK85" s="147"/>
      <c r="AL85" s="147"/>
      <c r="AM85" s="307"/>
      <c r="AN85" s="307"/>
      <c r="AO85" s="151">
        <f t="shared" si="6"/>
        <v>0</v>
      </c>
      <c r="AP85" s="147"/>
      <c r="AQ85" s="307"/>
      <c r="AR85" s="384"/>
      <c r="AS85" s="306"/>
      <c r="AT85" s="386"/>
      <c r="AU85" s="327"/>
      <c r="AV85" s="327"/>
      <c r="AW85" s="147"/>
      <c r="AX85" s="147"/>
      <c r="AY85" s="93"/>
      <c r="AZ85" s="94"/>
      <c r="BA85" s="95"/>
      <c r="BB85" s="95"/>
      <c r="BC85" s="95"/>
      <c r="BD85" s="95"/>
      <c r="BE85" s="95"/>
      <c r="BF85" s="95"/>
      <c r="BG85" s="95"/>
    </row>
    <row r="86" spans="1:59" s="97" customFormat="1" hidden="1" x14ac:dyDescent="0.2">
      <c r="A86" s="325">
        <v>26</v>
      </c>
      <c r="B86" s="314"/>
      <c r="C86" s="326" t="e">
        <f>+VLOOKUP(B86,$A$691:$B$730,2,0)</f>
        <v>#N/A</v>
      </c>
      <c r="D86" s="327"/>
      <c r="E86" s="328" t="e">
        <f>IF(D86=$D$661,$E$661,IF(D86=$D$662,$E$662,IF(D86=$D$663,$E$663,IF(D86=$D$664,$E$664,IF(D86=$D$665,$E$665,IF(D86=$D$666,$E$666,IF(D86=$D$667,$E$667,IF(D86=$D$668,$E$668,IF(D86=$D$669,$E$669,IF(D86=$D$670,$E$670,IF(D86=VICERRECTORÍA_ACADÉMICA_,BE697,IF(D86=PLANEACIÓN_,BE699, IF(D86=IMPACTO,BE698,IF(D86=VICERRECTORÍA_ADMINISTRATIVA_FINANCIERA_,BE700,IF(D86=_VICERRECTORÍA_RESPONSABILIDAD_SOCIAL_Y_BIENESTAR_UNIVERSITARIO_,BE701," ")))))))))))))))</f>
        <v>#VALUE!</v>
      </c>
      <c r="F86" s="305"/>
      <c r="G86" s="147"/>
      <c r="H86" s="147"/>
      <c r="I86" s="91"/>
      <c r="J86" s="305"/>
      <c r="K86" s="314"/>
      <c r="L86" s="305"/>
      <c r="M86" s="305"/>
      <c r="N86" s="314"/>
      <c r="O86" s="306">
        <f t="shared" ref="O86:O128" si="414">IF(N86="ALTA",5,IF(N86="MEDIO ALTA",4,IF(N86="MEDIA",3,IF(N86="MEDIO BAJA",2,IF(N86="BAJA",1,0)))))</f>
        <v>0</v>
      </c>
      <c r="P86" s="314"/>
      <c r="Q86" s="306">
        <f t="shared" ref="Q86" si="415">IF(P86="ALTO",5,IF(P86="MEDIO-ALTO",4,IF(P86="MEDIO",3,IF(P86="MEDIO-BAJO",2,IF(P86="BAJO",1,0)))))</f>
        <v>0</v>
      </c>
      <c r="R86" s="306">
        <f t="shared" ref="R86" si="416">Q86*O86</f>
        <v>0</v>
      </c>
      <c r="S86" s="92"/>
      <c r="T86" s="91">
        <f t="shared" si="359"/>
        <v>0</v>
      </c>
      <c r="U86" s="307" t="e">
        <f t="shared" ref="U86:U146" si="417">ROUND(AVERAGEIF(T86:T88,"&gt;0"),0)</f>
        <v>#DIV/0!</v>
      </c>
      <c r="V86" s="307" t="e">
        <f t="shared" ref="V86:V146" si="418">U86*0.6</f>
        <v>#DIV/0!</v>
      </c>
      <c r="W86" s="147"/>
      <c r="X86" s="307" t="e">
        <f t="shared" ref="X86" si="419">IF(S86="No_existen",5*$X$10,Y86*$X$10)</f>
        <v>#DIV/0!</v>
      </c>
      <c r="Y86" s="307" t="e">
        <f t="shared" si="212"/>
        <v>#DIV/0!</v>
      </c>
      <c r="Z86" s="151">
        <f t="shared" si="360"/>
        <v>0</v>
      </c>
      <c r="AA86" s="147"/>
      <c r="AB86" s="147"/>
      <c r="AC86" s="307" t="e">
        <f t="shared" ref="AC86" si="420">IF(S86="No_existen",5*$AC$10,AD86*$AC$10)</f>
        <v>#DIV/0!</v>
      </c>
      <c r="AD86" s="307" t="e">
        <f t="shared" ref="AD86:AD146" si="421">ROUND(AVERAGEIF(AE86:AE88,"&gt;0"),0)</f>
        <v>#DIV/0!</v>
      </c>
      <c r="AE86" s="151">
        <f t="shared" si="361"/>
        <v>0</v>
      </c>
      <c r="AF86" s="147"/>
      <c r="AG86" s="147"/>
      <c r="AH86" s="307" t="e">
        <f t="shared" ref="AH86" si="422">IF(S86="No_existen",5*$AH$10,AI86*$AH$10)</f>
        <v>#DIV/0!</v>
      </c>
      <c r="AI86" s="307" t="e">
        <f t="shared" ref="AI86" si="423">ROUND(AVERAGEIF(AJ86:AJ88,"&gt;0"),0)</f>
        <v>#DIV/0!</v>
      </c>
      <c r="AJ86" s="151">
        <f t="shared" si="362"/>
        <v>0</v>
      </c>
      <c r="AK86" s="147"/>
      <c r="AL86" s="147"/>
      <c r="AM86" s="307" t="e">
        <f t="shared" ref="AM86" si="424">IF(S86="No_existen",5*$AM$10,AN86*$AM$10)</f>
        <v>#DIV/0!</v>
      </c>
      <c r="AN86" s="307" t="e">
        <f t="shared" ref="AN86" si="425">ROUND(AVERAGEIF(AO86:AO88,"&gt;0"),0)</f>
        <v>#DIV/0!</v>
      </c>
      <c r="AO86" s="151">
        <f t="shared" si="6"/>
        <v>0</v>
      </c>
      <c r="AP86" s="147"/>
      <c r="AQ86" s="307" t="e">
        <f t="shared" ref="AQ86" si="426">ROUND(AVERAGE(U86,Y86,AD86,AI86,AN86),0)</f>
        <v>#DIV/0!</v>
      </c>
      <c r="AR86" s="384" t="e">
        <f t="shared" ref="AR86" si="427">IF(AQ86&lt;1.5,"FUERTE",IF(AND(AQ86&gt;=1.5,AQ86&lt;2.5),"ACEPTABLE",IF(AQ86&gt;=5,"INEXISTENTE","DÉBIL")))</f>
        <v>#DIV/0!</v>
      </c>
      <c r="AS86" s="306">
        <f t="shared" ref="AS86" si="428">IF(R86=0,0,ROUND((R86*AQ86),0))</f>
        <v>0</v>
      </c>
      <c r="AT86" s="386" t="str">
        <f t="shared" ref="AT86" si="429">IF(AS86&gt;=36,"GRAVE", IF(AS86&lt;=10, "LEVE", "MODERADO"))</f>
        <v>LEVE</v>
      </c>
      <c r="AU86" s="327"/>
      <c r="AV86" s="327"/>
      <c r="AW86" s="147"/>
      <c r="AX86" s="147"/>
      <c r="AY86" s="93"/>
      <c r="AZ86" s="94"/>
      <c r="BA86" s="95"/>
      <c r="BB86" s="95"/>
      <c r="BC86" s="95"/>
      <c r="BD86" s="95"/>
      <c r="BE86" s="95"/>
      <c r="BF86" s="95"/>
      <c r="BG86" s="95"/>
    </row>
    <row r="87" spans="1:59" s="97" customFormat="1" hidden="1" x14ac:dyDescent="0.2">
      <c r="A87" s="325"/>
      <c r="B87" s="314"/>
      <c r="C87" s="326"/>
      <c r="D87" s="327"/>
      <c r="E87" s="328"/>
      <c r="F87" s="305"/>
      <c r="G87" s="147"/>
      <c r="H87" s="147"/>
      <c r="I87" s="91"/>
      <c r="J87" s="305"/>
      <c r="K87" s="305"/>
      <c r="L87" s="305"/>
      <c r="M87" s="305"/>
      <c r="N87" s="314"/>
      <c r="O87" s="306"/>
      <c r="P87" s="314"/>
      <c r="Q87" s="306"/>
      <c r="R87" s="306"/>
      <c r="S87" s="92"/>
      <c r="T87" s="91">
        <f t="shared" si="359"/>
        <v>0</v>
      </c>
      <c r="U87" s="307"/>
      <c r="V87" s="307"/>
      <c r="W87" s="147"/>
      <c r="X87" s="307"/>
      <c r="Y87" s="307"/>
      <c r="Z87" s="151">
        <f t="shared" si="360"/>
        <v>0</v>
      </c>
      <c r="AA87" s="147"/>
      <c r="AB87" s="147"/>
      <c r="AC87" s="307"/>
      <c r="AD87" s="307"/>
      <c r="AE87" s="151">
        <f t="shared" si="361"/>
        <v>0</v>
      </c>
      <c r="AF87" s="147"/>
      <c r="AG87" s="147"/>
      <c r="AH87" s="307"/>
      <c r="AI87" s="307"/>
      <c r="AJ87" s="151">
        <f t="shared" si="362"/>
        <v>0</v>
      </c>
      <c r="AK87" s="147"/>
      <c r="AL87" s="147"/>
      <c r="AM87" s="307"/>
      <c r="AN87" s="307"/>
      <c r="AO87" s="151">
        <f t="shared" si="6"/>
        <v>0</v>
      </c>
      <c r="AP87" s="147"/>
      <c r="AQ87" s="307"/>
      <c r="AR87" s="384"/>
      <c r="AS87" s="306"/>
      <c r="AT87" s="386"/>
      <c r="AU87" s="327"/>
      <c r="AV87" s="327"/>
      <c r="AW87" s="147"/>
      <c r="AX87" s="147"/>
      <c r="AY87" s="93"/>
      <c r="AZ87" s="94"/>
      <c r="BA87" s="95"/>
      <c r="BB87" s="95"/>
      <c r="BC87" s="95"/>
      <c r="BD87" s="95"/>
      <c r="BE87" s="95"/>
      <c r="BF87" s="95"/>
      <c r="BG87" s="95"/>
    </row>
    <row r="88" spans="1:59" s="97" customFormat="1" hidden="1" x14ac:dyDescent="0.2">
      <c r="A88" s="325"/>
      <c r="B88" s="314"/>
      <c r="C88" s="326"/>
      <c r="D88" s="327"/>
      <c r="E88" s="328"/>
      <c r="F88" s="305"/>
      <c r="G88" s="147"/>
      <c r="H88" s="147"/>
      <c r="I88" s="91"/>
      <c r="J88" s="305"/>
      <c r="K88" s="305"/>
      <c r="L88" s="305"/>
      <c r="M88" s="305"/>
      <c r="N88" s="314"/>
      <c r="O88" s="306"/>
      <c r="P88" s="314"/>
      <c r="Q88" s="306"/>
      <c r="R88" s="306"/>
      <c r="S88" s="92"/>
      <c r="T88" s="91">
        <f t="shared" si="359"/>
        <v>0</v>
      </c>
      <c r="U88" s="307"/>
      <c r="V88" s="307"/>
      <c r="W88" s="147"/>
      <c r="X88" s="307"/>
      <c r="Y88" s="307"/>
      <c r="Z88" s="151">
        <f t="shared" si="360"/>
        <v>0</v>
      </c>
      <c r="AA88" s="147"/>
      <c r="AB88" s="147"/>
      <c r="AC88" s="307"/>
      <c r="AD88" s="307"/>
      <c r="AE88" s="151">
        <f t="shared" si="361"/>
        <v>0</v>
      </c>
      <c r="AF88" s="147"/>
      <c r="AG88" s="147"/>
      <c r="AH88" s="307"/>
      <c r="AI88" s="307"/>
      <c r="AJ88" s="151">
        <f t="shared" si="362"/>
        <v>0</v>
      </c>
      <c r="AK88" s="147"/>
      <c r="AL88" s="147"/>
      <c r="AM88" s="307"/>
      <c r="AN88" s="307"/>
      <c r="AO88" s="151">
        <f t="shared" si="6"/>
        <v>0</v>
      </c>
      <c r="AP88" s="147"/>
      <c r="AQ88" s="307"/>
      <c r="AR88" s="384"/>
      <c r="AS88" s="306"/>
      <c r="AT88" s="386"/>
      <c r="AU88" s="327"/>
      <c r="AV88" s="327"/>
      <c r="AW88" s="147"/>
      <c r="AX88" s="147"/>
      <c r="AY88" s="93"/>
      <c r="AZ88" s="94"/>
      <c r="BA88" s="95"/>
      <c r="BB88" s="95"/>
      <c r="BC88" s="95"/>
      <c r="BD88" s="95"/>
      <c r="BE88" s="95"/>
      <c r="BF88" s="95"/>
      <c r="BG88" s="95"/>
    </row>
    <row r="89" spans="1:59" s="97" customFormat="1" hidden="1" x14ac:dyDescent="0.2">
      <c r="A89" s="325">
        <v>27</v>
      </c>
      <c r="B89" s="314"/>
      <c r="C89" s="326" t="e">
        <f>+VLOOKUP(B89,$A$691:$B$730,2,0)</f>
        <v>#N/A</v>
      </c>
      <c r="D89" s="327"/>
      <c r="E89" s="328" t="e">
        <f>IF(D89=$D$661,$E$661,IF(D89=$D$662,$E$662,IF(D89=$D$663,$E$663,IF(D89=$D$664,$E$664,IF(D89=$D$665,$E$665,IF(D89=$D$666,$E$666,IF(D89=$D$667,$E$667,IF(D89=$D$668,$E$668,IF(D89=$D$669,$E$669,IF(D89=$D$670,$E$670,IF(D89=VICERRECTORÍA_ACADÉMICA_,BE700,IF(D89=PLANEACIÓN_,BE702, IF(D89=IMPACTO,BE701,IF(D89=VICERRECTORÍA_ADMINISTRATIVA_FINANCIERA_,BE703,IF(D89=_VICERRECTORÍA_RESPONSABILIDAD_SOCIAL_Y_BIENESTAR_UNIVERSITARIO_,BE704," ")))))))))))))))</f>
        <v>#VALUE!</v>
      </c>
      <c r="F89" s="305"/>
      <c r="G89" s="147"/>
      <c r="H89" s="147"/>
      <c r="I89" s="91"/>
      <c r="J89" s="305"/>
      <c r="K89" s="314"/>
      <c r="L89" s="305"/>
      <c r="M89" s="305"/>
      <c r="N89" s="314"/>
      <c r="O89" s="306">
        <f t="shared" ref="O89:O131" si="430">IF(N89="ALTA",5,IF(N89="MEDIO ALTA",4,IF(N89="MEDIA",3,IF(N89="MEDIO BAJA",2,IF(N89="BAJA",1,0)))))</f>
        <v>0</v>
      </c>
      <c r="P89" s="314"/>
      <c r="Q89" s="306">
        <f t="shared" ref="Q89" si="431">IF(P89="ALTO",5,IF(P89="MEDIO-ALTO",4,IF(P89="MEDIO",3,IF(P89="MEDIO-BAJO",2,IF(P89="BAJO",1,0)))))</f>
        <v>0</v>
      </c>
      <c r="R89" s="306">
        <f t="shared" ref="R89" si="432">Q89*O89</f>
        <v>0</v>
      </c>
      <c r="S89" s="92"/>
      <c r="T89" s="91">
        <f t="shared" si="359"/>
        <v>0</v>
      </c>
      <c r="U89" s="307" t="e">
        <f t="shared" ref="U89:U149" si="433">ROUND(AVERAGEIF(T89:T91,"&gt;0"),0)</f>
        <v>#DIV/0!</v>
      </c>
      <c r="V89" s="307" t="e">
        <f t="shared" ref="V89:V149" si="434">U89*0.6</f>
        <v>#DIV/0!</v>
      </c>
      <c r="W89" s="147"/>
      <c r="X89" s="307" t="e">
        <f t="shared" ref="X89" si="435">IF(S89="No_existen",5*$X$10,Y89*$X$10)</f>
        <v>#DIV/0!</v>
      </c>
      <c r="Y89" s="307" t="e">
        <f t="shared" si="229"/>
        <v>#DIV/0!</v>
      </c>
      <c r="Z89" s="151">
        <f t="shared" si="360"/>
        <v>0</v>
      </c>
      <c r="AA89" s="147"/>
      <c r="AB89" s="147"/>
      <c r="AC89" s="307" t="e">
        <f t="shared" ref="AC89" si="436">IF(S89="No_existen",5*$AC$10,AD89*$AC$10)</f>
        <v>#DIV/0!</v>
      </c>
      <c r="AD89" s="307" t="e">
        <f t="shared" ref="AD89:AD149" si="437">ROUND(AVERAGEIF(AE89:AE91,"&gt;0"),0)</f>
        <v>#DIV/0!</v>
      </c>
      <c r="AE89" s="151">
        <f t="shared" si="361"/>
        <v>0</v>
      </c>
      <c r="AF89" s="147"/>
      <c r="AG89" s="147"/>
      <c r="AH89" s="307" t="e">
        <f t="shared" ref="AH89" si="438">IF(S89="No_existen",5*$AH$10,AI89*$AH$10)</f>
        <v>#DIV/0!</v>
      </c>
      <c r="AI89" s="307" t="e">
        <f t="shared" ref="AI89" si="439">ROUND(AVERAGEIF(AJ89:AJ91,"&gt;0"),0)</f>
        <v>#DIV/0!</v>
      </c>
      <c r="AJ89" s="151">
        <f t="shared" si="362"/>
        <v>0</v>
      </c>
      <c r="AK89" s="147"/>
      <c r="AL89" s="147"/>
      <c r="AM89" s="307" t="e">
        <f t="shared" ref="AM89" si="440">IF(S89="No_existen",5*$AM$10,AN89*$AM$10)</f>
        <v>#DIV/0!</v>
      </c>
      <c r="AN89" s="307" t="e">
        <f t="shared" ref="AN89" si="441">ROUND(AVERAGEIF(AO89:AO91,"&gt;0"),0)</f>
        <v>#DIV/0!</v>
      </c>
      <c r="AO89" s="151">
        <f t="shared" si="6"/>
        <v>0</v>
      </c>
      <c r="AP89" s="147"/>
      <c r="AQ89" s="307" t="e">
        <f t="shared" ref="AQ89" si="442">ROUND(AVERAGE(U89,Y89,AD89,AI89,AN89),0)</f>
        <v>#DIV/0!</v>
      </c>
      <c r="AR89" s="384" t="e">
        <f t="shared" ref="AR89" si="443">IF(AQ89&lt;1.5,"FUERTE",IF(AND(AQ89&gt;=1.5,AQ89&lt;2.5),"ACEPTABLE",IF(AQ89&gt;=5,"INEXISTENTE","DÉBIL")))</f>
        <v>#DIV/0!</v>
      </c>
      <c r="AS89" s="306">
        <f t="shared" ref="AS89" si="444">IF(R89=0,0,ROUND((R89*AQ89),0))</f>
        <v>0</v>
      </c>
      <c r="AT89" s="386" t="str">
        <f t="shared" ref="AT89" si="445">IF(AS89&gt;=36,"GRAVE", IF(AS89&lt;=10, "LEVE", "MODERADO"))</f>
        <v>LEVE</v>
      </c>
      <c r="AU89" s="327"/>
      <c r="AV89" s="327"/>
      <c r="AW89" s="147"/>
      <c r="AX89" s="147"/>
      <c r="AY89" s="93"/>
      <c r="AZ89" s="94"/>
      <c r="BA89" s="95"/>
      <c r="BB89" s="95"/>
      <c r="BC89" s="95"/>
      <c r="BD89" s="95"/>
      <c r="BE89" s="95"/>
      <c r="BF89" s="95"/>
      <c r="BG89" s="95"/>
    </row>
    <row r="90" spans="1:59" s="97" customFormat="1" hidden="1" x14ac:dyDescent="0.2">
      <c r="A90" s="325"/>
      <c r="B90" s="314"/>
      <c r="C90" s="326"/>
      <c r="D90" s="327"/>
      <c r="E90" s="328"/>
      <c r="F90" s="305"/>
      <c r="G90" s="147"/>
      <c r="H90" s="147"/>
      <c r="I90" s="91"/>
      <c r="J90" s="305"/>
      <c r="K90" s="305"/>
      <c r="L90" s="305"/>
      <c r="M90" s="305"/>
      <c r="N90" s="314"/>
      <c r="O90" s="306"/>
      <c r="P90" s="314"/>
      <c r="Q90" s="306"/>
      <c r="R90" s="306"/>
      <c r="S90" s="92"/>
      <c r="T90" s="91">
        <f t="shared" si="359"/>
        <v>0</v>
      </c>
      <c r="U90" s="307"/>
      <c r="V90" s="307"/>
      <c r="W90" s="147"/>
      <c r="X90" s="307"/>
      <c r="Y90" s="307"/>
      <c r="Z90" s="151">
        <f t="shared" si="360"/>
        <v>0</v>
      </c>
      <c r="AA90" s="147"/>
      <c r="AB90" s="147"/>
      <c r="AC90" s="307"/>
      <c r="AD90" s="307"/>
      <c r="AE90" s="151">
        <f t="shared" si="361"/>
        <v>0</v>
      </c>
      <c r="AF90" s="147"/>
      <c r="AG90" s="147"/>
      <c r="AH90" s="307"/>
      <c r="AI90" s="307"/>
      <c r="AJ90" s="151">
        <f t="shared" si="362"/>
        <v>0</v>
      </c>
      <c r="AK90" s="147"/>
      <c r="AL90" s="147"/>
      <c r="AM90" s="307"/>
      <c r="AN90" s="307"/>
      <c r="AO90" s="151">
        <f t="shared" si="6"/>
        <v>0</v>
      </c>
      <c r="AP90" s="147"/>
      <c r="AQ90" s="307"/>
      <c r="AR90" s="384"/>
      <c r="AS90" s="306"/>
      <c r="AT90" s="386"/>
      <c r="AU90" s="327"/>
      <c r="AV90" s="327"/>
      <c r="AW90" s="147"/>
      <c r="AX90" s="147"/>
      <c r="AY90" s="93"/>
      <c r="AZ90" s="94"/>
      <c r="BA90" s="95"/>
      <c r="BB90" s="95"/>
      <c r="BC90" s="95"/>
      <c r="BD90" s="95"/>
      <c r="BE90" s="95"/>
      <c r="BF90" s="95"/>
      <c r="BG90" s="95"/>
    </row>
    <row r="91" spans="1:59" s="97" customFormat="1" hidden="1" x14ac:dyDescent="0.2">
      <c r="A91" s="325"/>
      <c r="B91" s="314"/>
      <c r="C91" s="326"/>
      <c r="D91" s="327"/>
      <c r="E91" s="328"/>
      <c r="F91" s="305"/>
      <c r="G91" s="147"/>
      <c r="H91" s="147"/>
      <c r="I91" s="91"/>
      <c r="J91" s="305"/>
      <c r="K91" s="305"/>
      <c r="L91" s="305"/>
      <c r="M91" s="305"/>
      <c r="N91" s="314"/>
      <c r="O91" s="306"/>
      <c r="P91" s="314"/>
      <c r="Q91" s="306"/>
      <c r="R91" s="306"/>
      <c r="S91" s="92"/>
      <c r="T91" s="91">
        <f t="shared" si="359"/>
        <v>0</v>
      </c>
      <c r="U91" s="307"/>
      <c r="V91" s="307"/>
      <c r="W91" s="147"/>
      <c r="X91" s="307"/>
      <c r="Y91" s="307"/>
      <c r="Z91" s="151">
        <f t="shared" si="360"/>
        <v>0</v>
      </c>
      <c r="AA91" s="147"/>
      <c r="AB91" s="147"/>
      <c r="AC91" s="307"/>
      <c r="AD91" s="307"/>
      <c r="AE91" s="151">
        <f t="shared" si="361"/>
        <v>0</v>
      </c>
      <c r="AF91" s="147"/>
      <c r="AG91" s="147"/>
      <c r="AH91" s="307"/>
      <c r="AI91" s="307"/>
      <c r="AJ91" s="151">
        <f t="shared" si="362"/>
        <v>0</v>
      </c>
      <c r="AK91" s="147"/>
      <c r="AL91" s="147"/>
      <c r="AM91" s="307"/>
      <c r="AN91" s="307"/>
      <c r="AO91" s="151">
        <f t="shared" si="6"/>
        <v>0</v>
      </c>
      <c r="AP91" s="147"/>
      <c r="AQ91" s="307"/>
      <c r="AR91" s="384"/>
      <c r="AS91" s="306"/>
      <c r="AT91" s="386"/>
      <c r="AU91" s="327"/>
      <c r="AV91" s="327"/>
      <c r="AW91" s="147"/>
      <c r="AX91" s="147"/>
      <c r="AY91" s="93"/>
      <c r="AZ91" s="94"/>
      <c r="BA91" s="95"/>
      <c r="BB91" s="95"/>
      <c r="BC91" s="95"/>
      <c r="BD91" s="95"/>
      <c r="BE91" s="95"/>
      <c r="BF91" s="95"/>
      <c r="BG91" s="95"/>
    </row>
    <row r="92" spans="1:59" s="97" customFormat="1" hidden="1" x14ac:dyDescent="0.2">
      <c r="A92" s="325">
        <v>28</v>
      </c>
      <c r="B92" s="314"/>
      <c r="C92" s="326" t="e">
        <f>+VLOOKUP(B92,$A$691:$B$730,2,0)</f>
        <v>#N/A</v>
      </c>
      <c r="D92" s="327"/>
      <c r="E92" s="328" t="e">
        <f>IF(D92=$D$661,$E$661,IF(D92=$D$662,$E$662,IF(D92=$D$663,$E$663,IF(D92=$D$664,$E$664,IF(D92=$D$665,$E$665,IF(D92=$D$666,$E$666,IF(D92=$D$667,$E$667,IF(D92=$D$668,$E$668,IF(D92=$D$669,$E$669,IF(D92=$D$670,$E$670,IF(D92=VICERRECTORÍA_ACADÉMICA_,BE703,IF(D92=PLANEACIÓN_,BE705, IF(D92=IMPACTO,BE704,IF(D92=VICERRECTORÍA_ADMINISTRATIVA_FINANCIERA_,BE706,IF(D92=_VICERRECTORÍA_RESPONSABILIDAD_SOCIAL_Y_BIENESTAR_UNIVERSITARIO_,BE707," ")))))))))))))))</f>
        <v>#VALUE!</v>
      </c>
      <c r="F92" s="305"/>
      <c r="G92" s="147"/>
      <c r="H92" s="147"/>
      <c r="I92" s="91"/>
      <c r="J92" s="305"/>
      <c r="K92" s="314"/>
      <c r="L92" s="305"/>
      <c r="M92" s="305"/>
      <c r="N92" s="314"/>
      <c r="O92" s="306">
        <f t="shared" ref="O92:O134" si="446">IF(N92="ALTA",5,IF(N92="MEDIO ALTA",4,IF(N92="MEDIA",3,IF(N92="MEDIO BAJA",2,IF(N92="BAJA",1,0)))))</f>
        <v>0</v>
      </c>
      <c r="P92" s="314"/>
      <c r="Q92" s="306">
        <f t="shared" ref="Q92" si="447">IF(P92="ALTO",5,IF(P92="MEDIO-ALTO",4,IF(P92="MEDIO",3,IF(P92="MEDIO-BAJO",2,IF(P92="BAJO",1,0)))))</f>
        <v>0</v>
      </c>
      <c r="R92" s="306">
        <f t="shared" ref="R92" si="448">Q92*O92</f>
        <v>0</v>
      </c>
      <c r="S92" s="92"/>
      <c r="T92" s="91">
        <f t="shared" si="359"/>
        <v>0</v>
      </c>
      <c r="U92" s="307" t="e">
        <f t="shared" ref="U92:U152" si="449">ROUND(AVERAGEIF(T92:T94,"&gt;0"),0)</f>
        <v>#DIV/0!</v>
      </c>
      <c r="V92" s="307" t="e">
        <f t="shared" ref="V92:V152" si="450">U92*0.6</f>
        <v>#DIV/0!</v>
      </c>
      <c r="W92" s="147"/>
      <c r="X92" s="307" t="e">
        <f t="shared" ref="X92" si="451">IF(S92="No_existen",5*$X$10,Y92*$X$10)</f>
        <v>#DIV/0!</v>
      </c>
      <c r="Y92" s="307" t="e">
        <f t="shared" si="246"/>
        <v>#DIV/0!</v>
      </c>
      <c r="Z92" s="151">
        <f t="shared" si="360"/>
        <v>0</v>
      </c>
      <c r="AA92" s="147"/>
      <c r="AB92" s="147"/>
      <c r="AC92" s="307" t="e">
        <f t="shared" ref="AC92" si="452">IF(S92="No_existen",5*$AC$10,AD92*$AC$10)</f>
        <v>#DIV/0!</v>
      </c>
      <c r="AD92" s="307" t="e">
        <f t="shared" ref="AD92:AD152" si="453">ROUND(AVERAGEIF(AE92:AE94,"&gt;0"),0)</f>
        <v>#DIV/0!</v>
      </c>
      <c r="AE92" s="151">
        <f t="shared" si="361"/>
        <v>0</v>
      </c>
      <c r="AF92" s="147"/>
      <c r="AG92" s="147"/>
      <c r="AH92" s="307" t="e">
        <f t="shared" ref="AH92" si="454">IF(S92="No_existen",5*$AH$10,AI92*$AH$10)</f>
        <v>#DIV/0!</v>
      </c>
      <c r="AI92" s="307" t="e">
        <f t="shared" ref="AI92" si="455">ROUND(AVERAGEIF(AJ92:AJ94,"&gt;0"),0)</f>
        <v>#DIV/0!</v>
      </c>
      <c r="AJ92" s="151">
        <f t="shared" si="362"/>
        <v>0</v>
      </c>
      <c r="AK92" s="147"/>
      <c r="AL92" s="147"/>
      <c r="AM92" s="307" t="e">
        <f t="shared" ref="AM92" si="456">IF(S92="No_existen",5*$AM$10,AN92*$AM$10)</f>
        <v>#DIV/0!</v>
      </c>
      <c r="AN92" s="307" t="e">
        <f t="shared" ref="AN92" si="457">ROUND(AVERAGEIF(AO92:AO94,"&gt;0"),0)</f>
        <v>#DIV/0!</v>
      </c>
      <c r="AO92" s="151">
        <f t="shared" si="6"/>
        <v>0</v>
      </c>
      <c r="AP92" s="147"/>
      <c r="AQ92" s="307" t="e">
        <f t="shared" ref="AQ92" si="458">ROUND(AVERAGE(U92,Y92,AD92,AI92,AN92),0)</f>
        <v>#DIV/0!</v>
      </c>
      <c r="AR92" s="384" t="e">
        <f t="shared" ref="AR92" si="459">IF(AQ92&lt;1.5,"FUERTE",IF(AND(AQ92&gt;=1.5,AQ92&lt;2.5),"ACEPTABLE",IF(AQ92&gt;=5,"INEXISTENTE","DÉBIL")))</f>
        <v>#DIV/0!</v>
      </c>
      <c r="AS92" s="306">
        <f t="shared" ref="AS92" si="460">IF(R92=0,0,ROUND((R92*AQ92),0))</f>
        <v>0</v>
      </c>
      <c r="AT92" s="386" t="str">
        <f t="shared" ref="AT92" si="461">IF(AS92&gt;=36,"GRAVE", IF(AS92&lt;=10, "LEVE", "MODERADO"))</f>
        <v>LEVE</v>
      </c>
      <c r="AU92" s="327"/>
      <c r="AV92" s="327"/>
      <c r="AW92" s="147"/>
      <c r="AX92" s="147"/>
      <c r="AY92" s="93"/>
      <c r="AZ92" s="94"/>
      <c r="BA92" s="95"/>
      <c r="BB92" s="95"/>
      <c r="BC92" s="95"/>
      <c r="BD92" s="95"/>
      <c r="BE92" s="95"/>
      <c r="BF92" s="95"/>
      <c r="BG92" s="95"/>
    </row>
    <row r="93" spans="1:59" s="97" customFormat="1" hidden="1" x14ac:dyDescent="0.2">
      <c r="A93" s="325"/>
      <c r="B93" s="314"/>
      <c r="C93" s="326"/>
      <c r="D93" s="327"/>
      <c r="E93" s="328"/>
      <c r="F93" s="305"/>
      <c r="G93" s="147"/>
      <c r="H93" s="147"/>
      <c r="I93" s="91"/>
      <c r="J93" s="305"/>
      <c r="K93" s="305"/>
      <c r="L93" s="305"/>
      <c r="M93" s="305"/>
      <c r="N93" s="314"/>
      <c r="O93" s="306"/>
      <c r="P93" s="314"/>
      <c r="Q93" s="306"/>
      <c r="R93" s="306"/>
      <c r="S93" s="92"/>
      <c r="T93" s="91">
        <f t="shared" si="359"/>
        <v>0</v>
      </c>
      <c r="U93" s="307"/>
      <c r="V93" s="307"/>
      <c r="W93" s="147"/>
      <c r="X93" s="307"/>
      <c r="Y93" s="307"/>
      <c r="Z93" s="151">
        <f t="shared" si="360"/>
        <v>0</v>
      </c>
      <c r="AA93" s="147"/>
      <c r="AB93" s="147"/>
      <c r="AC93" s="307"/>
      <c r="AD93" s="307"/>
      <c r="AE93" s="151">
        <f t="shared" si="361"/>
        <v>0</v>
      </c>
      <c r="AF93" s="147"/>
      <c r="AG93" s="147"/>
      <c r="AH93" s="307"/>
      <c r="AI93" s="307"/>
      <c r="AJ93" s="151">
        <f t="shared" si="362"/>
        <v>0</v>
      </c>
      <c r="AK93" s="147"/>
      <c r="AL93" s="147"/>
      <c r="AM93" s="307"/>
      <c r="AN93" s="307"/>
      <c r="AO93" s="151">
        <f t="shared" si="6"/>
        <v>0</v>
      </c>
      <c r="AP93" s="147"/>
      <c r="AQ93" s="307"/>
      <c r="AR93" s="384"/>
      <c r="AS93" s="306"/>
      <c r="AT93" s="386"/>
      <c r="AU93" s="327"/>
      <c r="AV93" s="327"/>
      <c r="AW93" s="147"/>
      <c r="AX93" s="147"/>
      <c r="AY93" s="93"/>
      <c r="AZ93" s="94"/>
      <c r="BA93" s="95"/>
      <c r="BB93" s="95"/>
      <c r="BC93" s="95"/>
      <c r="BD93" s="95"/>
      <c r="BE93" s="95"/>
      <c r="BF93" s="95"/>
      <c r="BG93" s="95"/>
    </row>
    <row r="94" spans="1:59" s="97" customFormat="1" hidden="1" x14ac:dyDescent="0.2">
      <c r="A94" s="325"/>
      <c r="B94" s="314"/>
      <c r="C94" s="326"/>
      <c r="D94" s="327"/>
      <c r="E94" s="328"/>
      <c r="F94" s="305"/>
      <c r="G94" s="147"/>
      <c r="H94" s="147"/>
      <c r="I94" s="91"/>
      <c r="J94" s="305"/>
      <c r="K94" s="305"/>
      <c r="L94" s="305"/>
      <c r="M94" s="305"/>
      <c r="N94" s="314"/>
      <c r="O94" s="306"/>
      <c r="P94" s="314"/>
      <c r="Q94" s="306"/>
      <c r="R94" s="306"/>
      <c r="S94" s="92"/>
      <c r="T94" s="91">
        <f t="shared" si="359"/>
        <v>0</v>
      </c>
      <c r="U94" s="307"/>
      <c r="V94" s="307"/>
      <c r="W94" s="147"/>
      <c r="X94" s="307"/>
      <c r="Y94" s="307"/>
      <c r="Z94" s="151">
        <f t="shared" si="360"/>
        <v>0</v>
      </c>
      <c r="AA94" s="147"/>
      <c r="AB94" s="147"/>
      <c r="AC94" s="307"/>
      <c r="AD94" s="307"/>
      <c r="AE94" s="151">
        <f t="shared" si="361"/>
        <v>0</v>
      </c>
      <c r="AF94" s="147"/>
      <c r="AG94" s="147"/>
      <c r="AH94" s="307"/>
      <c r="AI94" s="307"/>
      <c r="AJ94" s="151">
        <f t="shared" si="362"/>
        <v>0</v>
      </c>
      <c r="AK94" s="147"/>
      <c r="AL94" s="147"/>
      <c r="AM94" s="307"/>
      <c r="AN94" s="307"/>
      <c r="AO94" s="151">
        <f t="shared" si="6"/>
        <v>0</v>
      </c>
      <c r="AP94" s="147"/>
      <c r="AQ94" s="307"/>
      <c r="AR94" s="384"/>
      <c r="AS94" s="306"/>
      <c r="AT94" s="386"/>
      <c r="AU94" s="327"/>
      <c r="AV94" s="327"/>
      <c r="AW94" s="147"/>
      <c r="AX94" s="147"/>
      <c r="AY94" s="93"/>
      <c r="AZ94" s="94"/>
      <c r="BA94" s="95"/>
      <c r="BB94" s="95"/>
      <c r="BC94" s="95"/>
      <c r="BD94" s="95"/>
      <c r="BE94" s="95"/>
      <c r="BF94" s="95"/>
      <c r="BG94" s="95"/>
    </row>
    <row r="95" spans="1:59" s="97" customFormat="1" hidden="1" x14ac:dyDescent="0.2">
      <c r="A95" s="325">
        <v>29</v>
      </c>
      <c r="B95" s="314"/>
      <c r="C95" s="326" t="e">
        <f>+VLOOKUP(B95,$A$691:$B$730,2,0)</f>
        <v>#N/A</v>
      </c>
      <c r="D95" s="327"/>
      <c r="E95" s="328" t="e">
        <f>IF(D95=$D$661,$E$661,IF(D95=$D$662,$E$662,IF(D95=$D$663,$E$663,IF(D95=$D$664,$E$664,IF(D95=$D$665,$E$665,IF(D95=$D$666,$E$666,IF(D95=$D$667,$E$667,IF(D95=$D$668,$E$668,IF(D95=$D$669,$E$669,IF(D95=$D$670,$E$670,IF(D95=VICERRECTORÍA_ACADÉMICA_,BE706,IF(D95=PLANEACIÓN_,BE708, IF(D95=IMPACTO,BE707,IF(D95=VICERRECTORÍA_ADMINISTRATIVA_FINANCIERA_,BE709,IF(D95=_VICERRECTORÍA_RESPONSABILIDAD_SOCIAL_Y_BIENESTAR_UNIVERSITARIO_,BE710," ")))))))))))))))</f>
        <v>#VALUE!</v>
      </c>
      <c r="F95" s="305"/>
      <c r="G95" s="147"/>
      <c r="H95" s="147"/>
      <c r="I95" s="91"/>
      <c r="J95" s="305"/>
      <c r="K95" s="314"/>
      <c r="L95" s="305"/>
      <c r="M95" s="305"/>
      <c r="N95" s="314"/>
      <c r="O95" s="306">
        <f t="shared" si="223"/>
        <v>0</v>
      </c>
      <c r="P95" s="314"/>
      <c r="Q95" s="306">
        <f t="shared" ref="Q95" si="462">IF(P95="ALTO",5,IF(P95="MEDIO-ALTO",4,IF(P95="MEDIO",3,IF(P95="MEDIO-BAJO",2,IF(P95="BAJO",1,0)))))</f>
        <v>0</v>
      </c>
      <c r="R95" s="306">
        <f t="shared" ref="R95" si="463">Q95*O95</f>
        <v>0</v>
      </c>
      <c r="S95" s="92"/>
      <c r="T95" s="91">
        <f t="shared" si="359"/>
        <v>0</v>
      </c>
      <c r="U95" s="307" t="e">
        <f t="shared" ref="U95:U155" si="464">ROUND(AVERAGEIF(T95:T97,"&gt;0"),0)</f>
        <v>#DIV/0!</v>
      </c>
      <c r="V95" s="307" t="e">
        <f t="shared" ref="V95:V155" si="465">U95*0.6</f>
        <v>#DIV/0!</v>
      </c>
      <c r="W95" s="147"/>
      <c r="X95" s="307" t="e">
        <f t="shared" ref="X95" si="466">IF(S95="No_existen",5*$X$10,Y95*$X$10)</f>
        <v>#DIV/0!</v>
      </c>
      <c r="Y95" s="307" t="e">
        <f t="shared" si="263"/>
        <v>#DIV/0!</v>
      </c>
      <c r="Z95" s="151">
        <f t="shared" si="360"/>
        <v>0</v>
      </c>
      <c r="AA95" s="147"/>
      <c r="AB95" s="147"/>
      <c r="AC95" s="307" t="e">
        <f t="shared" ref="AC95" si="467">IF(S95="No_existen",5*$AC$10,AD95*$AC$10)</f>
        <v>#DIV/0!</v>
      </c>
      <c r="AD95" s="307" t="e">
        <f t="shared" ref="AD95:AD155" si="468">ROUND(AVERAGEIF(AE95:AE97,"&gt;0"),0)</f>
        <v>#DIV/0!</v>
      </c>
      <c r="AE95" s="151">
        <f t="shared" si="361"/>
        <v>0</v>
      </c>
      <c r="AF95" s="147"/>
      <c r="AG95" s="147"/>
      <c r="AH95" s="307" t="e">
        <f t="shared" ref="AH95" si="469">IF(S95="No_existen",5*$AH$10,AI95*$AH$10)</f>
        <v>#DIV/0!</v>
      </c>
      <c r="AI95" s="307" t="e">
        <f t="shared" ref="AI95" si="470">ROUND(AVERAGEIF(AJ95:AJ97,"&gt;0"),0)</f>
        <v>#DIV/0!</v>
      </c>
      <c r="AJ95" s="151">
        <f t="shared" si="362"/>
        <v>0</v>
      </c>
      <c r="AK95" s="147"/>
      <c r="AL95" s="147"/>
      <c r="AM95" s="307" t="e">
        <f t="shared" ref="AM95" si="471">IF(S95="No_existen",5*$AM$10,AN95*$AM$10)</f>
        <v>#DIV/0!</v>
      </c>
      <c r="AN95" s="307" t="e">
        <f t="shared" ref="AN95" si="472">ROUND(AVERAGEIF(AO95:AO97,"&gt;0"),0)</f>
        <v>#DIV/0!</v>
      </c>
      <c r="AO95" s="151">
        <f t="shared" si="6"/>
        <v>0</v>
      </c>
      <c r="AP95" s="147"/>
      <c r="AQ95" s="307" t="e">
        <f t="shared" ref="AQ95" si="473">ROUND(AVERAGE(U95,Y95,AD95,AI95,AN95),0)</f>
        <v>#DIV/0!</v>
      </c>
      <c r="AR95" s="384" t="e">
        <f t="shared" ref="AR95" si="474">IF(AQ95&lt;1.5,"FUERTE",IF(AND(AQ95&gt;=1.5,AQ95&lt;2.5),"ACEPTABLE",IF(AQ95&gt;=5,"INEXISTENTE","DÉBIL")))</f>
        <v>#DIV/0!</v>
      </c>
      <c r="AS95" s="306">
        <f t="shared" ref="AS95" si="475">IF(R95=0,0,ROUND((R95*AQ95),0))</f>
        <v>0</v>
      </c>
      <c r="AT95" s="386" t="str">
        <f t="shared" ref="AT95" si="476">IF(AS95&gt;=36,"GRAVE", IF(AS95&lt;=10, "LEVE", "MODERADO"))</f>
        <v>LEVE</v>
      </c>
      <c r="AU95" s="327"/>
      <c r="AV95" s="327"/>
      <c r="AW95" s="147"/>
      <c r="AX95" s="147"/>
      <c r="AY95" s="93"/>
      <c r="AZ95" s="94"/>
      <c r="BA95" s="95"/>
      <c r="BB95" s="95"/>
      <c r="BC95" s="95"/>
      <c r="BD95" s="95"/>
      <c r="BE95" s="95"/>
      <c r="BF95" s="95"/>
      <c r="BG95" s="95"/>
    </row>
    <row r="96" spans="1:59" s="97" customFormat="1" hidden="1" x14ac:dyDescent="0.2">
      <c r="A96" s="325"/>
      <c r="B96" s="314"/>
      <c r="C96" s="326"/>
      <c r="D96" s="327"/>
      <c r="E96" s="328"/>
      <c r="F96" s="305"/>
      <c r="G96" s="147"/>
      <c r="H96" s="147"/>
      <c r="I96" s="91"/>
      <c r="J96" s="305"/>
      <c r="K96" s="305"/>
      <c r="L96" s="305"/>
      <c r="M96" s="305"/>
      <c r="N96" s="314"/>
      <c r="O96" s="306"/>
      <c r="P96" s="314"/>
      <c r="Q96" s="306"/>
      <c r="R96" s="306"/>
      <c r="S96" s="92"/>
      <c r="T96" s="91">
        <f t="shared" si="359"/>
        <v>0</v>
      </c>
      <c r="U96" s="307"/>
      <c r="V96" s="307"/>
      <c r="W96" s="147"/>
      <c r="X96" s="307"/>
      <c r="Y96" s="307"/>
      <c r="Z96" s="151">
        <f t="shared" si="360"/>
        <v>0</v>
      </c>
      <c r="AA96" s="147"/>
      <c r="AB96" s="147"/>
      <c r="AC96" s="307"/>
      <c r="AD96" s="307"/>
      <c r="AE96" s="151">
        <f t="shared" si="361"/>
        <v>0</v>
      </c>
      <c r="AF96" s="147"/>
      <c r="AG96" s="147"/>
      <c r="AH96" s="307"/>
      <c r="AI96" s="307"/>
      <c r="AJ96" s="151">
        <f t="shared" si="362"/>
        <v>0</v>
      </c>
      <c r="AK96" s="147"/>
      <c r="AL96" s="147"/>
      <c r="AM96" s="307"/>
      <c r="AN96" s="307"/>
      <c r="AO96" s="151">
        <f t="shared" si="6"/>
        <v>0</v>
      </c>
      <c r="AP96" s="147"/>
      <c r="AQ96" s="307"/>
      <c r="AR96" s="384"/>
      <c r="AS96" s="306"/>
      <c r="AT96" s="386"/>
      <c r="AU96" s="327"/>
      <c r="AV96" s="327"/>
      <c r="AW96" s="147"/>
      <c r="AX96" s="147"/>
      <c r="AY96" s="93"/>
      <c r="AZ96" s="94"/>
      <c r="BA96" s="95"/>
      <c r="BB96" s="95"/>
      <c r="BC96" s="95"/>
      <c r="BD96" s="95"/>
      <c r="BE96" s="95"/>
      <c r="BF96" s="95"/>
      <c r="BG96" s="95"/>
    </row>
    <row r="97" spans="1:59" s="97" customFormat="1" hidden="1" x14ac:dyDescent="0.2">
      <c r="A97" s="325"/>
      <c r="B97" s="314"/>
      <c r="C97" s="326"/>
      <c r="D97" s="327"/>
      <c r="E97" s="328"/>
      <c r="F97" s="305"/>
      <c r="G97" s="147"/>
      <c r="H97" s="147"/>
      <c r="I97" s="91"/>
      <c r="J97" s="305"/>
      <c r="K97" s="305"/>
      <c r="L97" s="305"/>
      <c r="M97" s="305"/>
      <c r="N97" s="314"/>
      <c r="O97" s="306"/>
      <c r="P97" s="314"/>
      <c r="Q97" s="306"/>
      <c r="R97" s="306"/>
      <c r="S97" s="92"/>
      <c r="T97" s="91">
        <f t="shared" si="359"/>
        <v>0</v>
      </c>
      <c r="U97" s="307"/>
      <c r="V97" s="307"/>
      <c r="W97" s="147"/>
      <c r="X97" s="307"/>
      <c r="Y97" s="307"/>
      <c r="Z97" s="151">
        <f t="shared" si="360"/>
        <v>0</v>
      </c>
      <c r="AA97" s="147"/>
      <c r="AB97" s="147"/>
      <c r="AC97" s="307"/>
      <c r="AD97" s="307"/>
      <c r="AE97" s="151">
        <f t="shared" si="361"/>
        <v>0</v>
      </c>
      <c r="AF97" s="147"/>
      <c r="AG97" s="147"/>
      <c r="AH97" s="307"/>
      <c r="AI97" s="307"/>
      <c r="AJ97" s="151">
        <f t="shared" si="362"/>
        <v>0</v>
      </c>
      <c r="AK97" s="147"/>
      <c r="AL97" s="147"/>
      <c r="AM97" s="307"/>
      <c r="AN97" s="307"/>
      <c r="AO97" s="151">
        <f t="shared" si="6"/>
        <v>0</v>
      </c>
      <c r="AP97" s="147"/>
      <c r="AQ97" s="307"/>
      <c r="AR97" s="384"/>
      <c r="AS97" s="306"/>
      <c r="AT97" s="386"/>
      <c r="AU97" s="327"/>
      <c r="AV97" s="327"/>
      <c r="AW97" s="147"/>
      <c r="AX97" s="147"/>
      <c r="AY97" s="93"/>
      <c r="AZ97" s="94"/>
      <c r="BA97" s="95"/>
      <c r="BB97" s="95"/>
      <c r="BC97" s="95"/>
      <c r="BD97" s="95"/>
      <c r="BE97" s="95"/>
      <c r="BF97" s="95"/>
      <c r="BG97" s="95"/>
    </row>
    <row r="98" spans="1:59" s="97" customFormat="1" hidden="1" x14ac:dyDescent="0.2">
      <c r="A98" s="325">
        <v>30</v>
      </c>
      <c r="B98" s="314"/>
      <c r="C98" s="326" t="e">
        <f>+VLOOKUP(B98,$A$691:$B$730,2,0)</f>
        <v>#N/A</v>
      </c>
      <c r="D98" s="327"/>
      <c r="E98" s="328" t="e">
        <f>IF(D98=$D$661,$E$661,IF(D98=$D$662,$E$662,IF(D98=$D$663,$E$663,IF(D98=$D$664,$E$664,IF(D98=$D$665,$E$665,IF(D98=$D$666,$E$666,IF(D98=$D$667,$E$667,IF(D98=$D$668,$E$668,IF(D98=$D$669,$E$669,IF(D98=$D$670,$E$670,IF(D98=VICERRECTORÍA_ACADÉMICA_,BE709,IF(D98=PLANEACIÓN_,BE711, IF(D98=IMPACTO,BE710,IF(D98=VICERRECTORÍA_ADMINISTRATIVA_FINANCIERA_,BE712,IF(D98=_VICERRECTORÍA_RESPONSABILIDAD_SOCIAL_Y_BIENESTAR_UNIVERSITARIO_,BE713," ")))))))))))))))</f>
        <v>#VALUE!</v>
      </c>
      <c r="F98" s="305"/>
      <c r="G98" s="147"/>
      <c r="H98" s="147"/>
      <c r="I98" s="91"/>
      <c r="J98" s="305"/>
      <c r="K98" s="314"/>
      <c r="L98" s="305"/>
      <c r="M98" s="305"/>
      <c r="N98" s="314"/>
      <c r="O98" s="306">
        <f t="shared" si="240"/>
        <v>0</v>
      </c>
      <c r="P98" s="314"/>
      <c r="Q98" s="306">
        <f t="shared" ref="Q98" si="477">IF(P98="ALTO",5,IF(P98="MEDIO-ALTO",4,IF(P98="MEDIO",3,IF(P98="MEDIO-BAJO",2,IF(P98="BAJO",1,0)))))</f>
        <v>0</v>
      </c>
      <c r="R98" s="306">
        <f t="shared" ref="R98" si="478">Q98*O98</f>
        <v>0</v>
      </c>
      <c r="S98" s="92"/>
      <c r="T98" s="91">
        <f t="shared" si="359"/>
        <v>0</v>
      </c>
      <c r="U98" s="307" t="e">
        <f t="shared" ref="U98:U158" si="479">ROUND(AVERAGEIF(T98:T100,"&gt;0"),0)</f>
        <v>#DIV/0!</v>
      </c>
      <c r="V98" s="307" t="e">
        <f t="shared" ref="V98:V158" si="480">U98*0.6</f>
        <v>#DIV/0!</v>
      </c>
      <c r="W98" s="147"/>
      <c r="X98" s="307" t="e">
        <f t="shared" ref="X98" si="481">IF(S98="No_existen",5*$X$10,Y98*$X$10)</f>
        <v>#DIV/0!</v>
      </c>
      <c r="Y98" s="307" t="e">
        <f t="shared" si="280"/>
        <v>#DIV/0!</v>
      </c>
      <c r="Z98" s="151">
        <f t="shared" si="360"/>
        <v>0</v>
      </c>
      <c r="AA98" s="147"/>
      <c r="AB98" s="147"/>
      <c r="AC98" s="307" t="e">
        <f t="shared" ref="AC98" si="482">IF(S98="No_existen",5*$AC$10,AD98*$AC$10)</f>
        <v>#DIV/0!</v>
      </c>
      <c r="AD98" s="307" t="e">
        <f t="shared" ref="AD98:AD158" si="483">ROUND(AVERAGEIF(AE98:AE100,"&gt;0"),0)</f>
        <v>#DIV/0!</v>
      </c>
      <c r="AE98" s="151">
        <f t="shared" si="361"/>
        <v>0</v>
      </c>
      <c r="AF98" s="147"/>
      <c r="AG98" s="147"/>
      <c r="AH98" s="307" t="e">
        <f t="shared" ref="AH98" si="484">IF(S98="No_existen",5*$AH$10,AI98*$AH$10)</f>
        <v>#DIV/0!</v>
      </c>
      <c r="AI98" s="307" t="e">
        <f t="shared" ref="AI98" si="485">ROUND(AVERAGEIF(AJ98:AJ100,"&gt;0"),0)</f>
        <v>#DIV/0!</v>
      </c>
      <c r="AJ98" s="151">
        <f t="shared" si="362"/>
        <v>0</v>
      </c>
      <c r="AK98" s="147"/>
      <c r="AL98" s="147"/>
      <c r="AM98" s="307" t="e">
        <f t="shared" ref="AM98" si="486">IF(S98="No_existen",5*$AM$10,AN98*$AM$10)</f>
        <v>#DIV/0!</v>
      </c>
      <c r="AN98" s="307" t="e">
        <f t="shared" ref="AN98" si="487">ROUND(AVERAGEIF(AO98:AO100,"&gt;0"),0)</f>
        <v>#DIV/0!</v>
      </c>
      <c r="AO98" s="151">
        <f t="shared" si="6"/>
        <v>0</v>
      </c>
      <c r="AP98" s="147"/>
      <c r="AQ98" s="307" t="e">
        <f t="shared" ref="AQ98" si="488">ROUND(AVERAGE(U98,Y98,AD98,AI98,AN98),0)</f>
        <v>#DIV/0!</v>
      </c>
      <c r="AR98" s="384" t="e">
        <f t="shared" ref="AR98" si="489">IF(AQ98&lt;1.5,"FUERTE",IF(AND(AQ98&gt;=1.5,AQ98&lt;2.5),"ACEPTABLE",IF(AQ98&gt;=5,"INEXISTENTE","DÉBIL")))</f>
        <v>#DIV/0!</v>
      </c>
      <c r="AS98" s="306">
        <f t="shared" ref="AS98" si="490">IF(R98=0,0,ROUND((R98*AQ98),0))</f>
        <v>0</v>
      </c>
      <c r="AT98" s="386" t="str">
        <f t="shared" ref="AT98" si="491">IF(AS98&gt;=36,"GRAVE", IF(AS98&lt;=10, "LEVE", "MODERADO"))</f>
        <v>LEVE</v>
      </c>
      <c r="AU98" s="327"/>
      <c r="AV98" s="327"/>
      <c r="AW98" s="147"/>
      <c r="AX98" s="147"/>
      <c r="AY98" s="93"/>
      <c r="AZ98" s="94"/>
      <c r="BA98" s="95"/>
      <c r="BB98" s="95"/>
      <c r="BC98" s="95"/>
      <c r="BD98" s="95"/>
      <c r="BE98" s="95"/>
      <c r="BF98" s="95"/>
      <c r="BG98" s="95"/>
    </row>
    <row r="99" spans="1:59" s="97" customFormat="1" hidden="1" x14ac:dyDescent="0.2">
      <c r="A99" s="325"/>
      <c r="B99" s="314"/>
      <c r="C99" s="326"/>
      <c r="D99" s="327"/>
      <c r="E99" s="328"/>
      <c r="F99" s="305"/>
      <c r="G99" s="147"/>
      <c r="H99" s="147"/>
      <c r="I99" s="91"/>
      <c r="J99" s="305"/>
      <c r="K99" s="305"/>
      <c r="L99" s="305"/>
      <c r="M99" s="305"/>
      <c r="N99" s="314"/>
      <c r="O99" s="306"/>
      <c r="P99" s="314"/>
      <c r="Q99" s="306"/>
      <c r="R99" s="306"/>
      <c r="S99" s="92"/>
      <c r="T99" s="91">
        <f t="shared" si="359"/>
        <v>0</v>
      </c>
      <c r="U99" s="307"/>
      <c r="V99" s="307"/>
      <c r="W99" s="147"/>
      <c r="X99" s="307"/>
      <c r="Y99" s="307"/>
      <c r="Z99" s="151">
        <f t="shared" si="360"/>
        <v>0</v>
      </c>
      <c r="AA99" s="147"/>
      <c r="AB99" s="147"/>
      <c r="AC99" s="307"/>
      <c r="AD99" s="307"/>
      <c r="AE99" s="151">
        <f t="shared" si="361"/>
        <v>0</v>
      </c>
      <c r="AF99" s="147"/>
      <c r="AG99" s="147"/>
      <c r="AH99" s="307"/>
      <c r="AI99" s="307"/>
      <c r="AJ99" s="151">
        <f t="shared" si="362"/>
        <v>0</v>
      </c>
      <c r="AK99" s="147"/>
      <c r="AL99" s="147"/>
      <c r="AM99" s="307"/>
      <c r="AN99" s="307"/>
      <c r="AO99" s="151">
        <f t="shared" si="6"/>
        <v>0</v>
      </c>
      <c r="AP99" s="147"/>
      <c r="AQ99" s="307"/>
      <c r="AR99" s="384"/>
      <c r="AS99" s="306"/>
      <c r="AT99" s="386"/>
      <c r="AU99" s="327"/>
      <c r="AV99" s="327"/>
      <c r="AW99" s="147"/>
      <c r="AX99" s="147"/>
      <c r="AY99" s="93"/>
      <c r="AZ99" s="94"/>
      <c r="BA99" s="95"/>
      <c r="BB99" s="95"/>
      <c r="BC99" s="95"/>
      <c r="BD99" s="95"/>
      <c r="BE99" s="95"/>
      <c r="BF99" s="95"/>
      <c r="BG99" s="95"/>
    </row>
    <row r="100" spans="1:59" s="97" customFormat="1" hidden="1" x14ac:dyDescent="0.2">
      <c r="A100" s="325"/>
      <c r="B100" s="314"/>
      <c r="C100" s="326"/>
      <c r="D100" s="327"/>
      <c r="E100" s="328"/>
      <c r="F100" s="305"/>
      <c r="G100" s="147"/>
      <c r="H100" s="147"/>
      <c r="I100" s="91"/>
      <c r="J100" s="305"/>
      <c r="K100" s="305"/>
      <c r="L100" s="305"/>
      <c r="M100" s="305"/>
      <c r="N100" s="314"/>
      <c r="O100" s="306"/>
      <c r="P100" s="314"/>
      <c r="Q100" s="306"/>
      <c r="R100" s="306"/>
      <c r="S100" s="92"/>
      <c r="T100" s="91">
        <f t="shared" si="359"/>
        <v>0</v>
      </c>
      <c r="U100" s="307"/>
      <c r="V100" s="307"/>
      <c r="W100" s="147"/>
      <c r="X100" s="307"/>
      <c r="Y100" s="307"/>
      <c r="Z100" s="151">
        <f t="shared" si="360"/>
        <v>0</v>
      </c>
      <c r="AA100" s="147"/>
      <c r="AB100" s="147"/>
      <c r="AC100" s="307"/>
      <c r="AD100" s="307"/>
      <c r="AE100" s="151">
        <f t="shared" si="361"/>
        <v>0</v>
      </c>
      <c r="AF100" s="147"/>
      <c r="AG100" s="147"/>
      <c r="AH100" s="307"/>
      <c r="AI100" s="307"/>
      <c r="AJ100" s="151">
        <f t="shared" si="362"/>
        <v>0</v>
      </c>
      <c r="AK100" s="147"/>
      <c r="AL100" s="147"/>
      <c r="AM100" s="307"/>
      <c r="AN100" s="307"/>
      <c r="AO100" s="151">
        <f t="shared" si="6"/>
        <v>0</v>
      </c>
      <c r="AP100" s="147"/>
      <c r="AQ100" s="307"/>
      <c r="AR100" s="384"/>
      <c r="AS100" s="306"/>
      <c r="AT100" s="386"/>
      <c r="AU100" s="327"/>
      <c r="AV100" s="327"/>
      <c r="AW100" s="147"/>
      <c r="AX100" s="147"/>
      <c r="AY100" s="93"/>
      <c r="AZ100" s="94"/>
      <c r="BA100" s="95"/>
      <c r="BB100" s="95"/>
      <c r="BC100" s="95"/>
      <c r="BD100" s="95"/>
      <c r="BE100" s="95"/>
      <c r="BF100" s="95"/>
      <c r="BG100" s="95"/>
    </row>
    <row r="101" spans="1:59" s="97" customFormat="1" hidden="1" x14ac:dyDescent="0.2">
      <c r="A101" s="325">
        <v>31</v>
      </c>
      <c r="B101" s="314"/>
      <c r="C101" s="326" t="e">
        <f>+VLOOKUP(B101,$A$691:$B$730,2,0)</f>
        <v>#N/A</v>
      </c>
      <c r="D101" s="327"/>
      <c r="E101" s="328" t="e">
        <f>IF(D101=$D$661,$E$661,IF(D101=$D$662,$E$662,IF(D101=$D$663,$E$663,IF(D101=$D$664,$E$664,IF(D101=$D$665,$E$665,IF(D101=$D$666,$E$666,IF(D101=$D$667,$E$667,IF(D101=$D$668,$E$668,IF(D101=$D$669,$E$669,IF(D101=$D$670,$E$670,IF(D101=VICERRECTORÍA_ACADÉMICA_,BE712,IF(D101=PLANEACIÓN_,BE714, IF(D101=IMPACTO,BE713,IF(D101=VICERRECTORÍA_ADMINISTRATIVA_FINANCIERA_,BE715,IF(D101=_VICERRECTORÍA_RESPONSABILIDAD_SOCIAL_Y_BIENESTAR_UNIVERSITARIO_,BE716," ")))))))))))))))</f>
        <v>#VALUE!</v>
      </c>
      <c r="F101" s="305"/>
      <c r="G101" s="147"/>
      <c r="H101" s="147"/>
      <c r="I101" s="91"/>
      <c r="J101" s="305"/>
      <c r="K101" s="314"/>
      <c r="L101" s="305"/>
      <c r="M101" s="305"/>
      <c r="N101" s="314"/>
      <c r="O101" s="306">
        <f t="shared" ref="O101" si="492">IF(N101="ALTA",5,IF(N101="MEDIO ALTA",4,IF(N101="MEDIA",3,IF(N101="MEDIO BAJA",2,IF(N101="BAJA",1,0)))))</f>
        <v>0</v>
      </c>
      <c r="P101" s="314"/>
      <c r="Q101" s="306">
        <f t="shared" ref="Q101" si="493">IF(P101="ALTO",5,IF(P101="MEDIO-ALTO",4,IF(P101="MEDIO",3,IF(P101="MEDIO-BAJO",2,IF(P101="BAJO",1,0)))))</f>
        <v>0</v>
      </c>
      <c r="R101" s="306">
        <f t="shared" ref="R101" si="494">Q101*O101</f>
        <v>0</v>
      </c>
      <c r="S101" s="92"/>
      <c r="T101" s="91">
        <f t="shared" si="359"/>
        <v>0</v>
      </c>
      <c r="U101" s="307" t="e">
        <f t="shared" ref="U101:U161" si="495">ROUND(AVERAGEIF(T101:T103,"&gt;0"),0)</f>
        <v>#DIV/0!</v>
      </c>
      <c r="V101" s="307" t="e">
        <f t="shared" ref="V101:V161" si="496">U101*0.6</f>
        <v>#DIV/0!</v>
      </c>
      <c r="W101" s="147"/>
      <c r="X101" s="307" t="e">
        <f t="shared" ref="X101" si="497">IF(S101="No_existen",5*$X$10,Y101*$X$10)</f>
        <v>#DIV/0!</v>
      </c>
      <c r="Y101" s="307" t="e">
        <f t="shared" si="297"/>
        <v>#DIV/0!</v>
      </c>
      <c r="Z101" s="151">
        <f t="shared" si="360"/>
        <v>0</v>
      </c>
      <c r="AA101" s="147"/>
      <c r="AB101" s="147"/>
      <c r="AC101" s="307" t="e">
        <f t="shared" ref="AC101" si="498">IF(S101="No_existen",5*$AC$10,AD101*$AC$10)</f>
        <v>#DIV/0!</v>
      </c>
      <c r="AD101" s="307" t="e">
        <f t="shared" ref="AD101:AD161" si="499">ROUND(AVERAGEIF(AE101:AE103,"&gt;0"),0)</f>
        <v>#DIV/0!</v>
      </c>
      <c r="AE101" s="151">
        <f t="shared" si="361"/>
        <v>0</v>
      </c>
      <c r="AF101" s="147"/>
      <c r="AG101" s="147"/>
      <c r="AH101" s="307" t="e">
        <f t="shared" ref="AH101" si="500">IF(S101="No_existen",5*$AH$10,AI101*$AH$10)</f>
        <v>#DIV/0!</v>
      </c>
      <c r="AI101" s="307" t="e">
        <f t="shared" ref="AI101" si="501">ROUND(AVERAGEIF(AJ101:AJ103,"&gt;0"),0)</f>
        <v>#DIV/0!</v>
      </c>
      <c r="AJ101" s="151">
        <f t="shared" si="362"/>
        <v>0</v>
      </c>
      <c r="AK101" s="147"/>
      <c r="AL101" s="147"/>
      <c r="AM101" s="307" t="e">
        <f t="shared" ref="AM101" si="502">IF(S101="No_existen",5*$AM$10,AN101*$AM$10)</f>
        <v>#DIV/0!</v>
      </c>
      <c r="AN101" s="307" t="e">
        <f t="shared" ref="AN101" si="503">ROUND(AVERAGEIF(AO101:AO103,"&gt;0"),0)</f>
        <v>#DIV/0!</v>
      </c>
      <c r="AO101" s="151">
        <f t="shared" si="6"/>
        <v>0</v>
      </c>
      <c r="AP101" s="147"/>
      <c r="AQ101" s="307" t="e">
        <f t="shared" ref="AQ101" si="504">ROUND(AVERAGE(U101,Y101,AD101,AI101,AN101),0)</f>
        <v>#DIV/0!</v>
      </c>
      <c r="AR101" s="384" t="e">
        <f t="shared" ref="AR101" si="505">IF(AQ101&lt;1.5,"FUERTE",IF(AND(AQ101&gt;=1.5,AQ101&lt;2.5),"ACEPTABLE",IF(AQ101&gt;=5,"INEXISTENTE","DÉBIL")))</f>
        <v>#DIV/0!</v>
      </c>
      <c r="AS101" s="306">
        <f t="shared" ref="AS101" si="506">IF(R101=0,0,ROUND((R101*AQ101),0))</f>
        <v>0</v>
      </c>
      <c r="AT101" s="386" t="str">
        <f t="shared" ref="AT101" si="507">IF(AS101&gt;=36,"GRAVE", IF(AS101&lt;=10, "LEVE", "MODERADO"))</f>
        <v>LEVE</v>
      </c>
      <c r="AU101" s="327"/>
      <c r="AV101" s="327"/>
      <c r="AW101" s="147"/>
      <c r="AX101" s="147"/>
      <c r="AY101" s="93"/>
      <c r="AZ101" s="94"/>
      <c r="BA101" s="95"/>
      <c r="BB101" s="95"/>
      <c r="BC101" s="95"/>
      <c r="BD101" s="95"/>
      <c r="BE101" s="95"/>
      <c r="BF101" s="95"/>
      <c r="BG101" s="95"/>
    </row>
    <row r="102" spans="1:59" s="97" customFormat="1" hidden="1" x14ac:dyDescent="0.2">
      <c r="A102" s="325"/>
      <c r="B102" s="314"/>
      <c r="C102" s="326"/>
      <c r="D102" s="327"/>
      <c r="E102" s="328"/>
      <c r="F102" s="305"/>
      <c r="G102" s="147"/>
      <c r="H102" s="147"/>
      <c r="I102" s="91"/>
      <c r="J102" s="305"/>
      <c r="K102" s="305"/>
      <c r="L102" s="305"/>
      <c r="M102" s="305"/>
      <c r="N102" s="314"/>
      <c r="O102" s="306"/>
      <c r="P102" s="314"/>
      <c r="Q102" s="306"/>
      <c r="R102" s="306"/>
      <c r="S102" s="92"/>
      <c r="T102" s="91">
        <f t="shared" si="359"/>
        <v>0</v>
      </c>
      <c r="U102" s="307"/>
      <c r="V102" s="307"/>
      <c r="W102" s="147"/>
      <c r="X102" s="307"/>
      <c r="Y102" s="307"/>
      <c r="Z102" s="151">
        <f t="shared" si="360"/>
        <v>0</v>
      </c>
      <c r="AA102" s="147"/>
      <c r="AB102" s="147"/>
      <c r="AC102" s="307"/>
      <c r="AD102" s="307"/>
      <c r="AE102" s="151">
        <f t="shared" si="361"/>
        <v>0</v>
      </c>
      <c r="AF102" s="147"/>
      <c r="AG102" s="147"/>
      <c r="AH102" s="307"/>
      <c r="AI102" s="307"/>
      <c r="AJ102" s="151">
        <f t="shared" si="362"/>
        <v>0</v>
      </c>
      <c r="AK102" s="147"/>
      <c r="AL102" s="147"/>
      <c r="AM102" s="307"/>
      <c r="AN102" s="307"/>
      <c r="AO102" s="151">
        <f t="shared" si="6"/>
        <v>0</v>
      </c>
      <c r="AP102" s="147"/>
      <c r="AQ102" s="307"/>
      <c r="AR102" s="384"/>
      <c r="AS102" s="306"/>
      <c r="AT102" s="386"/>
      <c r="AU102" s="327"/>
      <c r="AV102" s="327"/>
      <c r="AW102" s="147"/>
      <c r="AX102" s="147"/>
      <c r="AY102" s="93"/>
      <c r="AZ102" s="94"/>
      <c r="BA102" s="95"/>
      <c r="BB102" s="95"/>
      <c r="BC102" s="95"/>
      <c r="BD102" s="95"/>
      <c r="BE102" s="95"/>
      <c r="BF102" s="95"/>
      <c r="BG102" s="95"/>
    </row>
    <row r="103" spans="1:59" s="97" customFormat="1" hidden="1" x14ac:dyDescent="0.2">
      <c r="A103" s="325"/>
      <c r="B103" s="314"/>
      <c r="C103" s="326"/>
      <c r="D103" s="327"/>
      <c r="E103" s="328"/>
      <c r="F103" s="305"/>
      <c r="G103" s="147"/>
      <c r="H103" s="147"/>
      <c r="I103" s="91"/>
      <c r="J103" s="305"/>
      <c r="K103" s="305"/>
      <c r="L103" s="305"/>
      <c r="M103" s="305"/>
      <c r="N103" s="314"/>
      <c r="O103" s="306"/>
      <c r="P103" s="314"/>
      <c r="Q103" s="306"/>
      <c r="R103" s="306"/>
      <c r="S103" s="92"/>
      <c r="T103" s="91">
        <f t="shared" si="359"/>
        <v>0</v>
      </c>
      <c r="U103" s="307"/>
      <c r="V103" s="307"/>
      <c r="W103" s="147"/>
      <c r="X103" s="307"/>
      <c r="Y103" s="307"/>
      <c r="Z103" s="151">
        <f t="shared" si="360"/>
        <v>0</v>
      </c>
      <c r="AA103" s="147"/>
      <c r="AB103" s="147"/>
      <c r="AC103" s="307"/>
      <c r="AD103" s="307"/>
      <c r="AE103" s="151">
        <f t="shared" si="361"/>
        <v>0</v>
      </c>
      <c r="AF103" s="147"/>
      <c r="AG103" s="147"/>
      <c r="AH103" s="307"/>
      <c r="AI103" s="307"/>
      <c r="AJ103" s="151">
        <f t="shared" si="362"/>
        <v>0</v>
      </c>
      <c r="AK103" s="147"/>
      <c r="AL103" s="147"/>
      <c r="AM103" s="307"/>
      <c r="AN103" s="307"/>
      <c r="AO103" s="151">
        <f t="shared" si="6"/>
        <v>0</v>
      </c>
      <c r="AP103" s="147"/>
      <c r="AQ103" s="307"/>
      <c r="AR103" s="384"/>
      <c r="AS103" s="306"/>
      <c r="AT103" s="386"/>
      <c r="AU103" s="327"/>
      <c r="AV103" s="327"/>
      <c r="AW103" s="147"/>
      <c r="AX103" s="147"/>
      <c r="AY103" s="93"/>
      <c r="AZ103" s="94"/>
      <c r="BA103" s="95"/>
      <c r="BB103" s="95"/>
      <c r="BC103" s="95"/>
      <c r="BD103" s="95"/>
      <c r="BE103" s="95"/>
      <c r="BF103" s="95"/>
      <c r="BG103" s="95"/>
    </row>
    <row r="104" spans="1:59" s="97" customFormat="1" hidden="1" x14ac:dyDescent="0.2">
      <c r="A104" s="325">
        <v>32</v>
      </c>
      <c r="B104" s="314"/>
      <c r="C104" s="326" t="e">
        <f>+VLOOKUP(B104,$A$691:$B$730,2,0)</f>
        <v>#N/A</v>
      </c>
      <c r="D104" s="327"/>
      <c r="E104" s="328" t="e">
        <f>IF(D104=$D$661,$E$661,IF(D104=$D$662,$E$662,IF(D104=$D$663,$E$663,IF(D104=$D$664,$E$664,IF(D104=$D$665,$E$665,IF(D104=$D$666,$E$666,IF(D104=$D$667,$E$667,IF(D104=$D$668,$E$668,IF(D104=$D$669,$E$669,IF(D104=$D$670,$E$670,IF(D104=VICERRECTORÍA_ACADÉMICA_,BE715,IF(D104=PLANEACIÓN_,BE717, IF(D104=IMPACTO,BE716,IF(D104=VICERRECTORÍA_ADMINISTRATIVA_FINANCIERA_,BE718,IF(D104=_VICERRECTORÍA_RESPONSABILIDAD_SOCIAL_Y_BIENESTAR_UNIVERSITARIO_,BE719," ")))))))))))))))</f>
        <v>#VALUE!</v>
      </c>
      <c r="F104" s="305"/>
      <c r="G104" s="147"/>
      <c r="H104" s="147"/>
      <c r="I104" s="91"/>
      <c r="J104" s="305"/>
      <c r="K104" s="314"/>
      <c r="L104" s="305"/>
      <c r="M104" s="305"/>
      <c r="N104" s="314"/>
      <c r="O104" s="306">
        <f t="shared" si="274"/>
        <v>0</v>
      </c>
      <c r="P104" s="314"/>
      <c r="Q104" s="306">
        <f t="shared" ref="Q104" si="508">IF(P104="ALTO",5,IF(P104="MEDIO-ALTO",4,IF(P104="MEDIO",3,IF(P104="MEDIO-BAJO",2,IF(P104="BAJO",1,0)))))</f>
        <v>0</v>
      </c>
      <c r="R104" s="306">
        <f t="shared" ref="R104" si="509">Q104*O104</f>
        <v>0</v>
      </c>
      <c r="S104" s="92"/>
      <c r="T104" s="91">
        <f t="shared" si="359"/>
        <v>0</v>
      </c>
      <c r="U104" s="307" t="e">
        <f t="shared" ref="U104:U164" si="510">ROUND(AVERAGEIF(T104:T106,"&gt;0"),0)</f>
        <v>#DIV/0!</v>
      </c>
      <c r="V104" s="307" t="e">
        <f t="shared" ref="V104:V164" si="511">U104*0.6</f>
        <v>#DIV/0!</v>
      </c>
      <c r="W104" s="147"/>
      <c r="X104" s="307" t="e">
        <f t="shared" ref="X104" si="512">IF(S104="No_existen",5*$X$10,Y104*$X$10)</f>
        <v>#DIV/0!</v>
      </c>
      <c r="Y104" s="307" t="e">
        <f t="shared" si="314"/>
        <v>#DIV/0!</v>
      </c>
      <c r="Z104" s="151">
        <f t="shared" si="360"/>
        <v>0</v>
      </c>
      <c r="AA104" s="147"/>
      <c r="AB104" s="147"/>
      <c r="AC104" s="307" t="e">
        <f t="shared" ref="AC104" si="513">IF(S104="No_existen",5*$AC$10,AD104*$AC$10)</f>
        <v>#DIV/0!</v>
      </c>
      <c r="AD104" s="307" t="e">
        <f t="shared" ref="AD104:AD164" si="514">ROUND(AVERAGEIF(AE104:AE106,"&gt;0"),0)</f>
        <v>#DIV/0!</v>
      </c>
      <c r="AE104" s="151">
        <f t="shared" si="361"/>
        <v>0</v>
      </c>
      <c r="AF104" s="147"/>
      <c r="AG104" s="147"/>
      <c r="AH104" s="307" t="e">
        <f t="shared" ref="AH104" si="515">IF(S104="No_existen",5*$AH$10,AI104*$AH$10)</f>
        <v>#DIV/0!</v>
      </c>
      <c r="AI104" s="307" t="e">
        <f t="shared" ref="AI104" si="516">ROUND(AVERAGEIF(AJ104:AJ106,"&gt;0"),0)</f>
        <v>#DIV/0!</v>
      </c>
      <c r="AJ104" s="151">
        <f t="shared" si="362"/>
        <v>0</v>
      </c>
      <c r="AK104" s="147"/>
      <c r="AL104" s="147"/>
      <c r="AM104" s="307" t="e">
        <f t="shared" ref="AM104" si="517">IF(S104="No_existen",5*$AM$10,AN104*$AM$10)</f>
        <v>#DIV/0!</v>
      </c>
      <c r="AN104" s="307" t="e">
        <f t="shared" ref="AN104" si="518">ROUND(AVERAGEIF(AO104:AO106,"&gt;0"),0)</f>
        <v>#DIV/0!</v>
      </c>
      <c r="AO104" s="151">
        <f t="shared" si="6"/>
        <v>0</v>
      </c>
      <c r="AP104" s="147"/>
      <c r="AQ104" s="307" t="e">
        <f t="shared" ref="AQ104" si="519">ROUND(AVERAGE(U104,Y104,AD104,AI104,AN104),0)</f>
        <v>#DIV/0!</v>
      </c>
      <c r="AR104" s="384" t="e">
        <f t="shared" ref="AR104" si="520">IF(AQ104&lt;1.5,"FUERTE",IF(AND(AQ104&gt;=1.5,AQ104&lt;2.5),"ACEPTABLE",IF(AQ104&gt;=5,"INEXISTENTE","DÉBIL")))</f>
        <v>#DIV/0!</v>
      </c>
      <c r="AS104" s="306">
        <f t="shared" ref="AS104" si="521">IF(R104=0,0,ROUND((R104*AQ104),0))</f>
        <v>0</v>
      </c>
      <c r="AT104" s="386" t="str">
        <f t="shared" ref="AT104" si="522">IF(AS104&gt;=36,"GRAVE", IF(AS104&lt;=10, "LEVE", "MODERADO"))</f>
        <v>LEVE</v>
      </c>
      <c r="AU104" s="327"/>
      <c r="AV104" s="327"/>
      <c r="AW104" s="147"/>
      <c r="AX104" s="147"/>
      <c r="AY104" s="93"/>
      <c r="AZ104" s="94"/>
      <c r="BA104" s="95"/>
      <c r="BB104" s="95"/>
      <c r="BC104" s="95"/>
      <c r="BD104" s="95"/>
      <c r="BE104" s="95"/>
      <c r="BF104" s="95"/>
      <c r="BG104" s="95"/>
    </row>
    <row r="105" spans="1:59" s="97" customFormat="1" hidden="1" x14ac:dyDescent="0.2">
      <c r="A105" s="325"/>
      <c r="B105" s="314"/>
      <c r="C105" s="326"/>
      <c r="D105" s="327"/>
      <c r="E105" s="328"/>
      <c r="F105" s="305"/>
      <c r="G105" s="147"/>
      <c r="H105" s="147"/>
      <c r="I105" s="91"/>
      <c r="J105" s="305"/>
      <c r="K105" s="305"/>
      <c r="L105" s="305"/>
      <c r="M105" s="305"/>
      <c r="N105" s="314"/>
      <c r="O105" s="306"/>
      <c r="P105" s="314"/>
      <c r="Q105" s="306"/>
      <c r="R105" s="306"/>
      <c r="S105" s="92"/>
      <c r="T105" s="91">
        <f t="shared" si="359"/>
        <v>0</v>
      </c>
      <c r="U105" s="307"/>
      <c r="V105" s="307"/>
      <c r="W105" s="147"/>
      <c r="X105" s="307"/>
      <c r="Y105" s="307"/>
      <c r="Z105" s="151">
        <f t="shared" si="360"/>
        <v>0</v>
      </c>
      <c r="AA105" s="147"/>
      <c r="AB105" s="147"/>
      <c r="AC105" s="307"/>
      <c r="AD105" s="307"/>
      <c r="AE105" s="151">
        <f t="shared" si="361"/>
        <v>0</v>
      </c>
      <c r="AF105" s="147"/>
      <c r="AG105" s="147"/>
      <c r="AH105" s="307"/>
      <c r="AI105" s="307"/>
      <c r="AJ105" s="151">
        <f t="shared" si="362"/>
        <v>0</v>
      </c>
      <c r="AK105" s="147"/>
      <c r="AL105" s="147"/>
      <c r="AM105" s="307"/>
      <c r="AN105" s="307"/>
      <c r="AO105" s="151">
        <f t="shared" si="6"/>
        <v>0</v>
      </c>
      <c r="AP105" s="147"/>
      <c r="AQ105" s="307"/>
      <c r="AR105" s="384"/>
      <c r="AS105" s="306"/>
      <c r="AT105" s="386"/>
      <c r="AU105" s="327"/>
      <c r="AV105" s="327"/>
      <c r="AW105" s="147"/>
      <c r="AX105" s="147"/>
      <c r="AY105" s="93"/>
      <c r="AZ105" s="94"/>
      <c r="BA105" s="95"/>
      <c r="BB105" s="95"/>
      <c r="BC105" s="95"/>
      <c r="BD105" s="95"/>
      <c r="BE105" s="95"/>
      <c r="BF105" s="95"/>
      <c r="BG105" s="95"/>
    </row>
    <row r="106" spans="1:59" s="97" customFormat="1" hidden="1" x14ac:dyDescent="0.2">
      <c r="A106" s="325"/>
      <c r="B106" s="314"/>
      <c r="C106" s="326"/>
      <c r="D106" s="327"/>
      <c r="E106" s="328"/>
      <c r="F106" s="305"/>
      <c r="G106" s="147"/>
      <c r="H106" s="147"/>
      <c r="I106" s="91"/>
      <c r="J106" s="305"/>
      <c r="K106" s="305"/>
      <c r="L106" s="305"/>
      <c r="M106" s="305"/>
      <c r="N106" s="314"/>
      <c r="O106" s="306"/>
      <c r="P106" s="314"/>
      <c r="Q106" s="306"/>
      <c r="R106" s="306"/>
      <c r="S106" s="92"/>
      <c r="T106" s="91">
        <f t="shared" si="359"/>
        <v>0</v>
      </c>
      <c r="U106" s="307"/>
      <c r="V106" s="307"/>
      <c r="W106" s="147"/>
      <c r="X106" s="307"/>
      <c r="Y106" s="307"/>
      <c r="Z106" s="151">
        <f t="shared" si="360"/>
        <v>0</v>
      </c>
      <c r="AA106" s="147"/>
      <c r="AB106" s="147"/>
      <c r="AC106" s="307"/>
      <c r="AD106" s="307"/>
      <c r="AE106" s="151">
        <f t="shared" si="361"/>
        <v>0</v>
      </c>
      <c r="AF106" s="147"/>
      <c r="AG106" s="147"/>
      <c r="AH106" s="307"/>
      <c r="AI106" s="307"/>
      <c r="AJ106" s="151">
        <f t="shared" si="362"/>
        <v>0</v>
      </c>
      <c r="AK106" s="147"/>
      <c r="AL106" s="147"/>
      <c r="AM106" s="307"/>
      <c r="AN106" s="307"/>
      <c r="AO106" s="151">
        <f t="shared" si="6"/>
        <v>0</v>
      </c>
      <c r="AP106" s="147"/>
      <c r="AQ106" s="307"/>
      <c r="AR106" s="384"/>
      <c r="AS106" s="306"/>
      <c r="AT106" s="386"/>
      <c r="AU106" s="327"/>
      <c r="AV106" s="327"/>
      <c r="AW106" s="147"/>
      <c r="AX106" s="147"/>
      <c r="AY106" s="93"/>
      <c r="AZ106" s="94"/>
      <c r="BA106" s="95"/>
      <c r="BB106" s="95"/>
      <c r="BC106" s="95"/>
      <c r="BD106" s="95"/>
      <c r="BE106" s="95"/>
      <c r="BF106" s="95"/>
      <c r="BG106" s="95"/>
    </row>
    <row r="107" spans="1:59" s="97" customFormat="1" hidden="1" x14ac:dyDescent="0.2">
      <c r="A107" s="325">
        <v>33</v>
      </c>
      <c r="B107" s="314"/>
      <c r="C107" s="326" t="e">
        <f>+VLOOKUP(B107,$A$691:$B$730,2,0)</f>
        <v>#N/A</v>
      </c>
      <c r="D107" s="327"/>
      <c r="E107" s="328" t="e">
        <f>IF(D107=$D$661,$E$661,IF(D107=$D$662,$E$662,IF(D107=$D$663,$E$663,IF(D107=$D$664,$E$664,IF(D107=$D$665,$E$665,IF(D107=$D$666,$E$666,IF(D107=$D$667,$E$667,IF(D107=$D$668,$E$668,IF(D107=$D$669,$E$669,IF(D107=$D$670,$E$670,IF(D107=VICERRECTORÍA_ACADÉMICA_,BE718,IF(D107=PLANEACIÓN_,BE720, IF(D107=IMPACTO,BE719,IF(D107=VICERRECTORÍA_ADMINISTRATIVA_FINANCIERA_,BE721,IF(D107=_VICERRECTORÍA_RESPONSABILIDAD_SOCIAL_Y_BIENESTAR_UNIVERSITARIO_,BE722," ")))))))))))))))</f>
        <v>#VALUE!</v>
      </c>
      <c r="F107" s="305"/>
      <c r="G107" s="147"/>
      <c r="H107" s="147"/>
      <c r="I107" s="91"/>
      <c r="J107" s="305"/>
      <c r="K107" s="314"/>
      <c r="L107" s="305"/>
      <c r="M107" s="305"/>
      <c r="N107" s="314"/>
      <c r="O107" s="306">
        <f t="shared" si="291"/>
        <v>0</v>
      </c>
      <c r="P107" s="314"/>
      <c r="Q107" s="306">
        <f t="shared" ref="Q107" si="523">IF(P107="ALTO",5,IF(P107="MEDIO-ALTO",4,IF(P107="MEDIO",3,IF(P107="MEDIO-BAJO",2,IF(P107="BAJO",1,0)))))</f>
        <v>0</v>
      </c>
      <c r="R107" s="306">
        <f t="shared" ref="R107" si="524">Q107*O107</f>
        <v>0</v>
      </c>
      <c r="S107" s="92"/>
      <c r="T107" s="91">
        <f t="shared" si="359"/>
        <v>0</v>
      </c>
      <c r="U107" s="307" t="e">
        <f t="shared" ref="U107:U167" si="525">ROUND(AVERAGEIF(T107:T109,"&gt;0"),0)</f>
        <v>#DIV/0!</v>
      </c>
      <c r="V107" s="307" t="e">
        <f t="shared" ref="V107:V167" si="526">U107*0.6</f>
        <v>#DIV/0!</v>
      </c>
      <c r="W107" s="147"/>
      <c r="X107" s="307" t="e">
        <f t="shared" ref="X107" si="527">IF(S107="No_existen",5*$X$10,Y107*$X$10)</f>
        <v>#DIV/0!</v>
      </c>
      <c r="Y107" s="307" t="e">
        <f t="shared" si="331"/>
        <v>#DIV/0!</v>
      </c>
      <c r="Z107" s="151">
        <f t="shared" si="360"/>
        <v>0</v>
      </c>
      <c r="AA107" s="147"/>
      <c r="AB107" s="147"/>
      <c r="AC107" s="307" t="e">
        <f t="shared" ref="AC107" si="528">IF(S107="No_existen",5*$AC$10,AD107*$AC$10)</f>
        <v>#DIV/0!</v>
      </c>
      <c r="AD107" s="307" t="e">
        <f t="shared" ref="AD107:AD167" si="529">ROUND(AVERAGEIF(AE107:AE109,"&gt;0"),0)</f>
        <v>#DIV/0!</v>
      </c>
      <c r="AE107" s="151">
        <f t="shared" si="361"/>
        <v>0</v>
      </c>
      <c r="AF107" s="147"/>
      <c r="AG107" s="147"/>
      <c r="AH107" s="307" t="e">
        <f t="shared" ref="AH107" si="530">IF(S107="No_existen",5*$AH$10,AI107*$AH$10)</f>
        <v>#DIV/0!</v>
      </c>
      <c r="AI107" s="307" t="e">
        <f t="shared" ref="AI107" si="531">ROUND(AVERAGEIF(AJ107:AJ109,"&gt;0"),0)</f>
        <v>#DIV/0!</v>
      </c>
      <c r="AJ107" s="151">
        <f t="shared" si="362"/>
        <v>0</v>
      </c>
      <c r="AK107" s="147"/>
      <c r="AL107" s="147"/>
      <c r="AM107" s="307" t="e">
        <f t="shared" ref="AM107" si="532">IF(S107="No_existen",5*$AM$10,AN107*$AM$10)</f>
        <v>#DIV/0!</v>
      </c>
      <c r="AN107" s="307" t="e">
        <f t="shared" ref="AN107" si="533">ROUND(AVERAGEIF(AO107:AO109,"&gt;0"),0)</f>
        <v>#DIV/0!</v>
      </c>
      <c r="AO107" s="151">
        <f t="shared" si="6"/>
        <v>0</v>
      </c>
      <c r="AP107" s="147"/>
      <c r="AQ107" s="307" t="e">
        <f t="shared" ref="AQ107" si="534">ROUND(AVERAGE(U107,Y107,AD107,AI107,AN107),0)</f>
        <v>#DIV/0!</v>
      </c>
      <c r="AR107" s="384" t="e">
        <f t="shared" ref="AR107" si="535">IF(AQ107&lt;1.5,"FUERTE",IF(AND(AQ107&gt;=1.5,AQ107&lt;2.5),"ACEPTABLE",IF(AQ107&gt;=5,"INEXISTENTE","DÉBIL")))</f>
        <v>#DIV/0!</v>
      </c>
      <c r="AS107" s="306">
        <f t="shared" ref="AS107" si="536">IF(R107=0,0,ROUND((R107*AQ107),0))</f>
        <v>0</v>
      </c>
      <c r="AT107" s="386" t="str">
        <f t="shared" ref="AT107" si="537">IF(AS107&gt;=36,"GRAVE", IF(AS107&lt;=10, "LEVE", "MODERADO"))</f>
        <v>LEVE</v>
      </c>
      <c r="AU107" s="327"/>
      <c r="AV107" s="327"/>
      <c r="AW107" s="147"/>
      <c r="AX107" s="147"/>
      <c r="AY107" s="93"/>
      <c r="AZ107" s="94"/>
      <c r="BA107" s="95"/>
      <c r="BB107" s="95"/>
      <c r="BC107" s="95"/>
      <c r="BD107" s="95"/>
      <c r="BE107" s="95"/>
      <c r="BF107" s="95"/>
      <c r="BG107" s="95"/>
    </row>
    <row r="108" spans="1:59" s="97" customFormat="1" hidden="1" x14ac:dyDescent="0.2">
      <c r="A108" s="325"/>
      <c r="B108" s="314"/>
      <c r="C108" s="326"/>
      <c r="D108" s="327"/>
      <c r="E108" s="328"/>
      <c r="F108" s="305"/>
      <c r="G108" s="147"/>
      <c r="H108" s="147"/>
      <c r="I108" s="91"/>
      <c r="J108" s="305"/>
      <c r="K108" s="305"/>
      <c r="L108" s="305"/>
      <c r="M108" s="305"/>
      <c r="N108" s="314"/>
      <c r="O108" s="306"/>
      <c r="P108" s="314"/>
      <c r="Q108" s="306"/>
      <c r="R108" s="306"/>
      <c r="S108" s="92"/>
      <c r="T108" s="91">
        <f t="shared" si="359"/>
        <v>0</v>
      </c>
      <c r="U108" s="307"/>
      <c r="V108" s="307"/>
      <c r="W108" s="147"/>
      <c r="X108" s="307"/>
      <c r="Y108" s="307"/>
      <c r="Z108" s="151">
        <f t="shared" si="360"/>
        <v>0</v>
      </c>
      <c r="AA108" s="147"/>
      <c r="AB108" s="147"/>
      <c r="AC108" s="307"/>
      <c r="AD108" s="307"/>
      <c r="AE108" s="151">
        <f t="shared" si="361"/>
        <v>0</v>
      </c>
      <c r="AF108" s="147"/>
      <c r="AG108" s="147"/>
      <c r="AH108" s="307"/>
      <c r="AI108" s="307"/>
      <c r="AJ108" s="151">
        <f t="shared" si="362"/>
        <v>0</v>
      </c>
      <c r="AK108" s="147"/>
      <c r="AL108" s="147"/>
      <c r="AM108" s="307"/>
      <c r="AN108" s="307"/>
      <c r="AO108" s="151">
        <f t="shared" si="6"/>
        <v>0</v>
      </c>
      <c r="AP108" s="147"/>
      <c r="AQ108" s="307"/>
      <c r="AR108" s="384"/>
      <c r="AS108" s="306"/>
      <c r="AT108" s="386"/>
      <c r="AU108" s="327"/>
      <c r="AV108" s="327"/>
      <c r="AW108" s="147"/>
      <c r="AX108" s="147"/>
      <c r="AY108" s="93"/>
      <c r="AZ108" s="94"/>
      <c r="BA108" s="95"/>
      <c r="BB108" s="95"/>
      <c r="BC108" s="95"/>
      <c r="BD108" s="95"/>
      <c r="BE108" s="95"/>
      <c r="BF108" s="95"/>
      <c r="BG108" s="95"/>
    </row>
    <row r="109" spans="1:59" s="97" customFormat="1" hidden="1" x14ac:dyDescent="0.2">
      <c r="A109" s="325"/>
      <c r="B109" s="314"/>
      <c r="C109" s="326"/>
      <c r="D109" s="327"/>
      <c r="E109" s="328"/>
      <c r="F109" s="305"/>
      <c r="G109" s="147"/>
      <c r="H109" s="147"/>
      <c r="I109" s="91"/>
      <c r="J109" s="305"/>
      <c r="K109" s="305"/>
      <c r="L109" s="305"/>
      <c r="M109" s="305"/>
      <c r="N109" s="314"/>
      <c r="O109" s="306"/>
      <c r="P109" s="314"/>
      <c r="Q109" s="306"/>
      <c r="R109" s="306"/>
      <c r="S109" s="92"/>
      <c r="T109" s="91">
        <f t="shared" si="359"/>
        <v>0</v>
      </c>
      <c r="U109" s="307"/>
      <c r="V109" s="307"/>
      <c r="W109" s="147"/>
      <c r="X109" s="307"/>
      <c r="Y109" s="307"/>
      <c r="Z109" s="151">
        <f t="shared" si="360"/>
        <v>0</v>
      </c>
      <c r="AA109" s="147"/>
      <c r="AB109" s="147"/>
      <c r="AC109" s="307"/>
      <c r="AD109" s="307"/>
      <c r="AE109" s="151">
        <f t="shared" si="361"/>
        <v>0</v>
      </c>
      <c r="AF109" s="147"/>
      <c r="AG109" s="147"/>
      <c r="AH109" s="307"/>
      <c r="AI109" s="307"/>
      <c r="AJ109" s="151">
        <f t="shared" si="362"/>
        <v>0</v>
      </c>
      <c r="AK109" s="147"/>
      <c r="AL109" s="147"/>
      <c r="AM109" s="307"/>
      <c r="AN109" s="307"/>
      <c r="AO109" s="151">
        <f t="shared" si="6"/>
        <v>0</v>
      </c>
      <c r="AP109" s="147"/>
      <c r="AQ109" s="307"/>
      <c r="AR109" s="384"/>
      <c r="AS109" s="306"/>
      <c r="AT109" s="386"/>
      <c r="AU109" s="327"/>
      <c r="AV109" s="327"/>
      <c r="AW109" s="147"/>
      <c r="AX109" s="147"/>
      <c r="AY109" s="93"/>
      <c r="AZ109" s="94"/>
      <c r="BA109" s="95"/>
      <c r="BB109" s="95"/>
      <c r="BC109" s="95"/>
      <c r="BD109" s="95"/>
      <c r="BE109" s="95"/>
      <c r="BF109" s="95"/>
      <c r="BG109" s="95"/>
    </row>
    <row r="110" spans="1:59" s="97" customFormat="1" hidden="1" x14ac:dyDescent="0.2">
      <c r="A110" s="325">
        <v>34</v>
      </c>
      <c r="B110" s="314"/>
      <c r="C110" s="326" t="e">
        <f>+VLOOKUP(B110,$A$691:$B$730,2,0)</f>
        <v>#N/A</v>
      </c>
      <c r="D110" s="327"/>
      <c r="E110" s="328" t="e">
        <f>IF(D110=$D$661,$E$661,IF(D110=$D$662,$E$662,IF(D110=$D$663,$E$663,IF(D110=$D$664,$E$664,IF(D110=$D$665,$E$665,IF(D110=$D$666,$E$666,IF(D110=$D$667,$E$667,IF(D110=$D$668,$E$668,IF(D110=$D$669,$E$669,IF(D110=$D$670,$E$670,IF(D110=VICERRECTORÍA_ACADÉMICA_,BE721,IF(D110=PLANEACIÓN_,BE723, IF(D110=IMPACTO,BE722,IF(D110=VICERRECTORÍA_ADMINISTRATIVA_FINANCIERA_,BE724,IF(D110=_VICERRECTORÍA_RESPONSABILIDAD_SOCIAL_Y_BIENESTAR_UNIVERSITARIO_,BE725," ")))))))))))))))</f>
        <v>#VALUE!</v>
      </c>
      <c r="F110" s="305"/>
      <c r="G110" s="147"/>
      <c r="H110" s="147"/>
      <c r="I110" s="91"/>
      <c r="J110" s="305"/>
      <c r="K110" s="314"/>
      <c r="L110" s="305"/>
      <c r="M110" s="305"/>
      <c r="N110" s="314"/>
      <c r="O110" s="306">
        <f t="shared" si="308"/>
        <v>0</v>
      </c>
      <c r="P110" s="314"/>
      <c r="Q110" s="306">
        <f t="shared" ref="Q110" si="538">IF(P110="ALTO",5,IF(P110="MEDIO-ALTO",4,IF(P110="MEDIO",3,IF(P110="MEDIO-BAJO",2,IF(P110="BAJO",1,0)))))</f>
        <v>0</v>
      </c>
      <c r="R110" s="306">
        <f t="shared" ref="R110" si="539">Q110*O110</f>
        <v>0</v>
      </c>
      <c r="S110" s="92"/>
      <c r="T110" s="91">
        <f t="shared" si="359"/>
        <v>0</v>
      </c>
      <c r="U110" s="307" t="e">
        <f t="shared" ref="U110:U170" si="540">ROUND(AVERAGEIF(T110:T112,"&gt;0"),0)</f>
        <v>#DIV/0!</v>
      </c>
      <c r="V110" s="307" t="e">
        <f t="shared" ref="V110:V170" si="541">U110*0.6</f>
        <v>#DIV/0!</v>
      </c>
      <c r="W110" s="147"/>
      <c r="X110" s="307" t="e">
        <f t="shared" ref="X110" si="542">IF(S110="No_existen",5*$X$10,Y110*$X$10)</f>
        <v>#DIV/0!</v>
      </c>
      <c r="Y110" s="307" t="e">
        <f t="shared" si="348"/>
        <v>#DIV/0!</v>
      </c>
      <c r="Z110" s="151">
        <f t="shared" si="360"/>
        <v>0</v>
      </c>
      <c r="AA110" s="147"/>
      <c r="AB110" s="147"/>
      <c r="AC110" s="307" t="e">
        <f t="shared" ref="AC110" si="543">IF(S110="No_existen",5*$AC$10,AD110*$AC$10)</f>
        <v>#DIV/0!</v>
      </c>
      <c r="AD110" s="307" t="e">
        <f t="shared" ref="AD110:AD170" si="544">ROUND(AVERAGEIF(AE110:AE112,"&gt;0"),0)</f>
        <v>#DIV/0!</v>
      </c>
      <c r="AE110" s="151">
        <f t="shared" si="361"/>
        <v>0</v>
      </c>
      <c r="AF110" s="147"/>
      <c r="AG110" s="147"/>
      <c r="AH110" s="307" t="e">
        <f t="shared" ref="AH110" si="545">IF(S110="No_existen",5*$AH$10,AI110*$AH$10)</f>
        <v>#DIV/0!</v>
      </c>
      <c r="AI110" s="307" t="e">
        <f t="shared" ref="AI110" si="546">ROUND(AVERAGEIF(AJ110:AJ112,"&gt;0"),0)</f>
        <v>#DIV/0!</v>
      </c>
      <c r="AJ110" s="151">
        <f t="shared" si="362"/>
        <v>0</v>
      </c>
      <c r="AK110" s="147"/>
      <c r="AL110" s="147"/>
      <c r="AM110" s="307" t="e">
        <f t="shared" ref="AM110" si="547">IF(S110="No_existen",5*$AM$10,AN110*$AM$10)</f>
        <v>#DIV/0!</v>
      </c>
      <c r="AN110" s="307" t="e">
        <f t="shared" ref="AN110" si="548">ROUND(AVERAGEIF(AO110:AO112,"&gt;0"),0)</f>
        <v>#DIV/0!</v>
      </c>
      <c r="AO110" s="151">
        <f t="shared" si="6"/>
        <v>0</v>
      </c>
      <c r="AP110" s="147"/>
      <c r="AQ110" s="307" t="e">
        <f t="shared" ref="AQ110" si="549">ROUND(AVERAGE(U110,Y110,AD110,AI110,AN110),0)</f>
        <v>#DIV/0!</v>
      </c>
      <c r="AR110" s="384" t="e">
        <f t="shared" ref="AR110" si="550">IF(AQ110&lt;1.5,"FUERTE",IF(AND(AQ110&gt;=1.5,AQ110&lt;2.5),"ACEPTABLE",IF(AQ110&gt;=5,"INEXISTENTE","DÉBIL")))</f>
        <v>#DIV/0!</v>
      </c>
      <c r="AS110" s="306">
        <f t="shared" ref="AS110" si="551">IF(R110=0,0,ROUND((R110*AQ110),0))</f>
        <v>0</v>
      </c>
      <c r="AT110" s="386" t="str">
        <f t="shared" ref="AT110" si="552">IF(AS110&gt;=36,"GRAVE", IF(AS110&lt;=10, "LEVE", "MODERADO"))</f>
        <v>LEVE</v>
      </c>
      <c r="AU110" s="327"/>
      <c r="AV110" s="327"/>
      <c r="AW110" s="147"/>
      <c r="AX110" s="147"/>
      <c r="AY110" s="93"/>
      <c r="AZ110" s="94"/>
      <c r="BA110" s="95"/>
      <c r="BB110" s="95"/>
      <c r="BC110" s="95"/>
      <c r="BD110" s="95"/>
      <c r="BE110" s="95"/>
      <c r="BF110" s="95"/>
      <c r="BG110" s="95"/>
    </row>
    <row r="111" spans="1:59" s="97" customFormat="1" hidden="1" x14ac:dyDescent="0.2">
      <c r="A111" s="325"/>
      <c r="B111" s="314"/>
      <c r="C111" s="326"/>
      <c r="D111" s="327"/>
      <c r="E111" s="328"/>
      <c r="F111" s="305"/>
      <c r="G111" s="147"/>
      <c r="H111" s="147"/>
      <c r="I111" s="91"/>
      <c r="J111" s="305"/>
      <c r="K111" s="305"/>
      <c r="L111" s="305"/>
      <c r="M111" s="305"/>
      <c r="N111" s="314"/>
      <c r="O111" s="306"/>
      <c r="P111" s="314"/>
      <c r="Q111" s="306"/>
      <c r="R111" s="306"/>
      <c r="S111" s="92"/>
      <c r="T111" s="91">
        <f t="shared" si="359"/>
        <v>0</v>
      </c>
      <c r="U111" s="307"/>
      <c r="V111" s="307"/>
      <c r="W111" s="147"/>
      <c r="X111" s="307"/>
      <c r="Y111" s="307"/>
      <c r="Z111" s="151">
        <f t="shared" si="360"/>
        <v>0</v>
      </c>
      <c r="AA111" s="147"/>
      <c r="AB111" s="147"/>
      <c r="AC111" s="307"/>
      <c r="AD111" s="307"/>
      <c r="AE111" s="151">
        <f t="shared" si="361"/>
        <v>0</v>
      </c>
      <c r="AF111" s="147"/>
      <c r="AG111" s="147"/>
      <c r="AH111" s="307"/>
      <c r="AI111" s="307"/>
      <c r="AJ111" s="151">
        <f t="shared" si="362"/>
        <v>0</v>
      </c>
      <c r="AK111" s="147"/>
      <c r="AL111" s="147"/>
      <c r="AM111" s="307"/>
      <c r="AN111" s="307"/>
      <c r="AO111" s="151">
        <f t="shared" si="6"/>
        <v>0</v>
      </c>
      <c r="AP111" s="147"/>
      <c r="AQ111" s="307"/>
      <c r="AR111" s="384"/>
      <c r="AS111" s="306"/>
      <c r="AT111" s="386"/>
      <c r="AU111" s="327"/>
      <c r="AV111" s="327"/>
      <c r="AW111" s="147"/>
      <c r="AX111" s="147"/>
      <c r="AY111" s="93"/>
      <c r="AZ111" s="94"/>
      <c r="BA111" s="95"/>
      <c r="BB111" s="95"/>
      <c r="BC111" s="95"/>
      <c r="BD111" s="95"/>
      <c r="BE111" s="95"/>
      <c r="BF111" s="95"/>
      <c r="BG111" s="95"/>
    </row>
    <row r="112" spans="1:59" s="97" customFormat="1" hidden="1" x14ac:dyDescent="0.2">
      <c r="A112" s="325"/>
      <c r="B112" s="314"/>
      <c r="C112" s="326"/>
      <c r="D112" s="327"/>
      <c r="E112" s="328"/>
      <c r="F112" s="305"/>
      <c r="G112" s="147"/>
      <c r="H112" s="147"/>
      <c r="I112" s="91"/>
      <c r="J112" s="305"/>
      <c r="K112" s="305"/>
      <c r="L112" s="305"/>
      <c r="M112" s="305"/>
      <c r="N112" s="314"/>
      <c r="O112" s="306"/>
      <c r="P112" s="314"/>
      <c r="Q112" s="306"/>
      <c r="R112" s="306"/>
      <c r="S112" s="92"/>
      <c r="T112" s="91">
        <f t="shared" si="359"/>
        <v>0</v>
      </c>
      <c r="U112" s="307"/>
      <c r="V112" s="307"/>
      <c r="W112" s="147"/>
      <c r="X112" s="307"/>
      <c r="Y112" s="307"/>
      <c r="Z112" s="151">
        <f t="shared" si="360"/>
        <v>0</v>
      </c>
      <c r="AA112" s="147"/>
      <c r="AB112" s="147"/>
      <c r="AC112" s="307"/>
      <c r="AD112" s="307"/>
      <c r="AE112" s="151">
        <f t="shared" si="361"/>
        <v>0</v>
      </c>
      <c r="AF112" s="147"/>
      <c r="AG112" s="147"/>
      <c r="AH112" s="307"/>
      <c r="AI112" s="307"/>
      <c r="AJ112" s="151">
        <f t="shared" si="362"/>
        <v>0</v>
      </c>
      <c r="AK112" s="147"/>
      <c r="AL112" s="147"/>
      <c r="AM112" s="307"/>
      <c r="AN112" s="307"/>
      <c r="AO112" s="151">
        <f t="shared" si="6"/>
        <v>0</v>
      </c>
      <c r="AP112" s="147"/>
      <c r="AQ112" s="307"/>
      <c r="AR112" s="384"/>
      <c r="AS112" s="306"/>
      <c r="AT112" s="386"/>
      <c r="AU112" s="327"/>
      <c r="AV112" s="327"/>
      <c r="AW112" s="147"/>
      <c r="AX112" s="147"/>
      <c r="AY112" s="93"/>
      <c r="AZ112" s="94"/>
      <c r="BA112" s="95"/>
      <c r="BB112" s="95"/>
      <c r="BC112" s="95"/>
      <c r="BD112" s="95"/>
      <c r="BE112" s="95"/>
      <c r="BF112" s="95"/>
      <c r="BG112" s="95"/>
    </row>
    <row r="113" spans="1:59" s="97" customFormat="1" hidden="1" x14ac:dyDescent="0.2">
      <c r="A113" s="325">
        <v>35</v>
      </c>
      <c r="B113" s="314"/>
      <c r="C113" s="326" t="e">
        <f>+VLOOKUP(B113,$A$691:$B$730,2,0)</f>
        <v>#N/A</v>
      </c>
      <c r="D113" s="327"/>
      <c r="E113" s="328" t="e">
        <f>IF(D113=$D$661,$E$661,IF(D113=$D$662,$E$662,IF(D113=$D$663,$E$663,IF(D113=$D$664,$E$664,IF(D113=$D$665,$E$665,IF(D113=$D$666,$E$666,IF(D113=$D$667,$E$667,IF(D113=$D$668,$E$668,IF(D113=$D$669,$E$669,IF(D113=$D$670,$E$670,IF(D113=VICERRECTORÍA_ACADÉMICA_,BE724,IF(D113=PLANEACIÓN_,BE726, IF(D113=IMPACTO,BE725,IF(D113=VICERRECTORÍA_ADMINISTRATIVA_FINANCIERA_,BE727,IF(D113=_VICERRECTORÍA_RESPONSABILIDAD_SOCIAL_Y_BIENESTAR_UNIVERSITARIO_,BE728," ")))))))))))))))</f>
        <v>#VALUE!</v>
      </c>
      <c r="F113" s="305"/>
      <c r="G113" s="147"/>
      <c r="H113" s="147"/>
      <c r="I113" s="91"/>
      <c r="J113" s="305"/>
      <c r="K113" s="314"/>
      <c r="L113" s="305"/>
      <c r="M113" s="305"/>
      <c r="N113" s="314"/>
      <c r="O113" s="306">
        <f t="shared" si="325"/>
        <v>0</v>
      </c>
      <c r="P113" s="314"/>
      <c r="Q113" s="306">
        <f t="shared" ref="Q113" si="553">IF(P113="ALTO",5,IF(P113="MEDIO-ALTO",4,IF(P113="MEDIO",3,IF(P113="MEDIO-BAJO",2,IF(P113="BAJO",1,0)))))</f>
        <v>0</v>
      </c>
      <c r="R113" s="306">
        <f t="shared" ref="R113" si="554">Q113*O113</f>
        <v>0</v>
      </c>
      <c r="S113" s="92"/>
      <c r="T113" s="91">
        <f t="shared" si="359"/>
        <v>0</v>
      </c>
      <c r="U113" s="307" t="e">
        <f t="shared" ref="U113:U173" si="555">ROUND(AVERAGEIF(T113:T115,"&gt;0"),0)</f>
        <v>#DIV/0!</v>
      </c>
      <c r="V113" s="307" t="e">
        <f t="shared" ref="V113:V173" si="556">U113*0.6</f>
        <v>#DIV/0!</v>
      </c>
      <c r="W113" s="147"/>
      <c r="X113" s="307" t="e">
        <f t="shared" ref="X113" si="557">IF(S113="No_existen",5*$X$10,Y113*$X$10)</f>
        <v>#DIV/0!</v>
      </c>
      <c r="Y113" s="307" t="e">
        <f t="shared" si="369"/>
        <v>#DIV/0!</v>
      </c>
      <c r="Z113" s="151">
        <f t="shared" si="360"/>
        <v>0</v>
      </c>
      <c r="AA113" s="147"/>
      <c r="AB113" s="147"/>
      <c r="AC113" s="307" t="e">
        <f t="shared" ref="AC113" si="558">IF(S113="No_existen",5*$AC$10,AD113*$AC$10)</f>
        <v>#DIV/0!</v>
      </c>
      <c r="AD113" s="307" t="e">
        <f t="shared" ref="AD113:AD173" si="559">ROUND(AVERAGEIF(AE113:AE115,"&gt;0"),0)</f>
        <v>#DIV/0!</v>
      </c>
      <c r="AE113" s="151">
        <f t="shared" si="361"/>
        <v>0</v>
      </c>
      <c r="AF113" s="147"/>
      <c r="AG113" s="147"/>
      <c r="AH113" s="307" t="e">
        <f t="shared" ref="AH113" si="560">IF(S113="No_existen",5*$AH$10,AI113*$AH$10)</f>
        <v>#DIV/0!</v>
      </c>
      <c r="AI113" s="307" t="e">
        <f t="shared" ref="AI113" si="561">ROUND(AVERAGEIF(AJ113:AJ115,"&gt;0"),0)</f>
        <v>#DIV/0!</v>
      </c>
      <c r="AJ113" s="151">
        <f t="shared" si="362"/>
        <v>0</v>
      </c>
      <c r="AK113" s="147"/>
      <c r="AL113" s="147"/>
      <c r="AM113" s="307" t="e">
        <f t="shared" ref="AM113" si="562">IF(S113="No_existen",5*$AM$10,AN113*$AM$10)</f>
        <v>#DIV/0!</v>
      </c>
      <c r="AN113" s="307" t="e">
        <f t="shared" ref="AN113" si="563">ROUND(AVERAGEIF(AO113:AO115,"&gt;0"),0)</f>
        <v>#DIV/0!</v>
      </c>
      <c r="AO113" s="151">
        <f t="shared" si="6"/>
        <v>0</v>
      </c>
      <c r="AP113" s="147"/>
      <c r="AQ113" s="307" t="e">
        <f t="shared" ref="AQ113" si="564">ROUND(AVERAGE(U113,Y113,AD113,AI113,AN113),0)</f>
        <v>#DIV/0!</v>
      </c>
      <c r="AR113" s="384" t="e">
        <f t="shared" ref="AR113" si="565">IF(AQ113&lt;1.5,"FUERTE",IF(AND(AQ113&gt;=1.5,AQ113&lt;2.5),"ACEPTABLE",IF(AQ113&gt;=5,"INEXISTENTE","DÉBIL")))</f>
        <v>#DIV/0!</v>
      </c>
      <c r="AS113" s="306">
        <f t="shared" ref="AS113" si="566">IF(R113=0,0,ROUND((R113*AQ113),0))</f>
        <v>0</v>
      </c>
      <c r="AT113" s="386" t="str">
        <f t="shared" ref="AT113" si="567">IF(AS113&gt;=36,"GRAVE", IF(AS113&lt;=10, "LEVE", "MODERADO"))</f>
        <v>LEVE</v>
      </c>
      <c r="AU113" s="327"/>
      <c r="AV113" s="327"/>
      <c r="AW113" s="147"/>
      <c r="AX113" s="147"/>
      <c r="AY113" s="93"/>
      <c r="AZ113" s="94"/>
      <c r="BA113" s="95"/>
      <c r="BB113" s="95"/>
      <c r="BC113" s="95"/>
      <c r="BD113" s="95"/>
      <c r="BE113" s="95"/>
      <c r="BF113" s="95"/>
      <c r="BG113" s="95"/>
    </row>
    <row r="114" spans="1:59" s="97" customFormat="1" hidden="1" x14ac:dyDescent="0.2">
      <c r="A114" s="325"/>
      <c r="B114" s="314"/>
      <c r="C114" s="326"/>
      <c r="D114" s="327"/>
      <c r="E114" s="328"/>
      <c r="F114" s="305"/>
      <c r="G114" s="147"/>
      <c r="H114" s="147"/>
      <c r="I114" s="91"/>
      <c r="J114" s="305"/>
      <c r="K114" s="305"/>
      <c r="L114" s="305"/>
      <c r="M114" s="305"/>
      <c r="N114" s="314"/>
      <c r="O114" s="306"/>
      <c r="P114" s="314"/>
      <c r="Q114" s="306"/>
      <c r="R114" s="306"/>
      <c r="S114" s="92"/>
      <c r="T114" s="91">
        <f t="shared" si="359"/>
        <v>0</v>
      </c>
      <c r="U114" s="307"/>
      <c r="V114" s="307"/>
      <c r="W114" s="147"/>
      <c r="X114" s="307"/>
      <c r="Y114" s="307"/>
      <c r="Z114" s="151">
        <f t="shared" si="360"/>
        <v>0</v>
      </c>
      <c r="AA114" s="147"/>
      <c r="AB114" s="147"/>
      <c r="AC114" s="307"/>
      <c r="AD114" s="307"/>
      <c r="AE114" s="151">
        <f t="shared" si="361"/>
        <v>0</v>
      </c>
      <c r="AF114" s="147"/>
      <c r="AG114" s="147"/>
      <c r="AH114" s="307"/>
      <c r="AI114" s="307"/>
      <c r="AJ114" s="151">
        <f t="shared" si="362"/>
        <v>0</v>
      </c>
      <c r="AK114" s="147"/>
      <c r="AL114" s="147"/>
      <c r="AM114" s="307"/>
      <c r="AN114" s="307"/>
      <c r="AO114" s="151">
        <f t="shared" si="6"/>
        <v>0</v>
      </c>
      <c r="AP114" s="147"/>
      <c r="AQ114" s="307"/>
      <c r="AR114" s="384"/>
      <c r="AS114" s="306"/>
      <c r="AT114" s="386"/>
      <c r="AU114" s="327"/>
      <c r="AV114" s="327"/>
      <c r="AW114" s="147"/>
      <c r="AX114" s="147"/>
      <c r="AY114" s="93"/>
      <c r="AZ114" s="94"/>
      <c r="BA114" s="95"/>
      <c r="BB114" s="95"/>
      <c r="BC114" s="95"/>
      <c r="BD114" s="95"/>
      <c r="BE114" s="95"/>
      <c r="BF114" s="95"/>
      <c r="BG114" s="95"/>
    </row>
    <row r="115" spans="1:59" s="97" customFormat="1" hidden="1" x14ac:dyDescent="0.2">
      <c r="A115" s="325"/>
      <c r="B115" s="314"/>
      <c r="C115" s="326"/>
      <c r="D115" s="327"/>
      <c r="E115" s="328"/>
      <c r="F115" s="305"/>
      <c r="G115" s="147"/>
      <c r="H115" s="147"/>
      <c r="I115" s="91"/>
      <c r="J115" s="305"/>
      <c r="K115" s="305"/>
      <c r="L115" s="305"/>
      <c r="M115" s="305"/>
      <c r="N115" s="314"/>
      <c r="O115" s="306"/>
      <c r="P115" s="314"/>
      <c r="Q115" s="306"/>
      <c r="R115" s="306"/>
      <c r="S115" s="92"/>
      <c r="T115" s="91">
        <f t="shared" si="359"/>
        <v>0</v>
      </c>
      <c r="U115" s="307"/>
      <c r="V115" s="307"/>
      <c r="W115" s="147"/>
      <c r="X115" s="307"/>
      <c r="Y115" s="307"/>
      <c r="Z115" s="151">
        <f t="shared" si="360"/>
        <v>0</v>
      </c>
      <c r="AA115" s="147"/>
      <c r="AB115" s="147"/>
      <c r="AC115" s="307"/>
      <c r="AD115" s="307"/>
      <c r="AE115" s="151">
        <f t="shared" si="361"/>
        <v>0</v>
      </c>
      <c r="AF115" s="147"/>
      <c r="AG115" s="147"/>
      <c r="AH115" s="307"/>
      <c r="AI115" s="307"/>
      <c r="AJ115" s="151">
        <f t="shared" si="362"/>
        <v>0</v>
      </c>
      <c r="AK115" s="147"/>
      <c r="AL115" s="147"/>
      <c r="AM115" s="307"/>
      <c r="AN115" s="307"/>
      <c r="AO115" s="151">
        <f t="shared" si="6"/>
        <v>0</v>
      </c>
      <c r="AP115" s="147"/>
      <c r="AQ115" s="307"/>
      <c r="AR115" s="384"/>
      <c r="AS115" s="306"/>
      <c r="AT115" s="386"/>
      <c r="AU115" s="327"/>
      <c r="AV115" s="327"/>
      <c r="AW115" s="147"/>
      <c r="AX115" s="147"/>
      <c r="AY115" s="93"/>
      <c r="AZ115" s="94"/>
      <c r="BA115" s="95"/>
      <c r="BB115" s="95"/>
      <c r="BC115" s="95"/>
      <c r="BD115" s="95"/>
      <c r="BE115" s="95"/>
      <c r="BF115" s="95"/>
      <c r="BG115" s="95"/>
    </row>
    <row r="116" spans="1:59" s="97" customFormat="1" hidden="1" x14ac:dyDescent="0.2">
      <c r="A116" s="325">
        <v>36</v>
      </c>
      <c r="B116" s="314"/>
      <c r="C116" s="326" t="e">
        <f>+VLOOKUP(B116,$A$691:$B$730,2,0)</f>
        <v>#N/A</v>
      </c>
      <c r="D116" s="327"/>
      <c r="E116" s="328" t="e">
        <f>IF(D116=$D$661,$E$661,IF(D116=$D$662,$E$662,IF(D116=$D$663,$E$663,IF(D116=$D$664,$E$664,IF(D116=$D$665,$E$665,IF(D116=$D$666,$E$666,IF(D116=$D$667,$E$667,IF(D116=$D$668,$E$668,IF(D116=$D$669,$E$669,IF(D116=$D$670,$E$670,IF(D116=VICERRECTORÍA_ACADÉMICA_,BE727,IF(D116=PLANEACIÓN_,BE729, IF(D116=IMPACTO,BE728,IF(D116=VICERRECTORÍA_ADMINISTRATIVA_FINANCIERA_,BE730,IF(D116=_VICERRECTORÍA_RESPONSABILIDAD_SOCIAL_Y_BIENESTAR_UNIVERSITARIO_,BE731," ")))))))))))))))</f>
        <v>#VALUE!</v>
      </c>
      <c r="F116" s="305"/>
      <c r="G116" s="147"/>
      <c r="H116" s="147"/>
      <c r="I116" s="91"/>
      <c r="J116" s="305"/>
      <c r="K116" s="314"/>
      <c r="L116" s="305"/>
      <c r="M116" s="305"/>
      <c r="N116" s="314"/>
      <c r="O116" s="306">
        <f t="shared" si="342"/>
        <v>0</v>
      </c>
      <c r="P116" s="314"/>
      <c r="Q116" s="306">
        <f t="shared" ref="Q116" si="568">IF(P116="ALTO",5,IF(P116="MEDIO-ALTO",4,IF(P116="MEDIO",3,IF(P116="MEDIO-BAJO",2,IF(P116="BAJO",1,0)))))</f>
        <v>0</v>
      </c>
      <c r="R116" s="306">
        <f t="shared" ref="R116" si="569">Q116*O116</f>
        <v>0</v>
      </c>
      <c r="S116" s="92"/>
      <c r="T116" s="91">
        <f t="shared" si="359"/>
        <v>0</v>
      </c>
      <c r="U116" s="307" t="e">
        <f t="shared" ref="U116:U176" si="570">ROUND(AVERAGEIF(T116:T118,"&gt;0"),0)</f>
        <v>#DIV/0!</v>
      </c>
      <c r="V116" s="307" t="e">
        <f t="shared" ref="V116:V176" si="571">U116*0.6</f>
        <v>#DIV/0!</v>
      </c>
      <c r="W116" s="147"/>
      <c r="X116" s="307" t="e">
        <f t="shared" ref="X116" si="572">IF(S116="No_existen",5*$X$10,Y116*$X$10)</f>
        <v>#DIV/0!</v>
      </c>
      <c r="Y116" s="307" t="e">
        <f t="shared" si="386"/>
        <v>#DIV/0!</v>
      </c>
      <c r="Z116" s="151">
        <f t="shared" si="360"/>
        <v>0</v>
      </c>
      <c r="AA116" s="147"/>
      <c r="AB116" s="147"/>
      <c r="AC116" s="307" t="e">
        <f t="shared" ref="AC116" si="573">IF(S116="No_existen",5*$AC$10,AD116*$AC$10)</f>
        <v>#DIV/0!</v>
      </c>
      <c r="AD116" s="307" t="e">
        <f t="shared" ref="AD116:AD176" si="574">ROUND(AVERAGEIF(AE116:AE118,"&gt;0"),0)</f>
        <v>#DIV/0!</v>
      </c>
      <c r="AE116" s="151">
        <f t="shared" si="361"/>
        <v>0</v>
      </c>
      <c r="AF116" s="147"/>
      <c r="AG116" s="147"/>
      <c r="AH116" s="307" t="e">
        <f t="shared" ref="AH116" si="575">IF(S116="No_existen",5*$AH$10,AI116*$AH$10)</f>
        <v>#DIV/0!</v>
      </c>
      <c r="AI116" s="307" t="e">
        <f t="shared" ref="AI116" si="576">ROUND(AVERAGEIF(AJ116:AJ118,"&gt;0"),0)</f>
        <v>#DIV/0!</v>
      </c>
      <c r="AJ116" s="151">
        <f t="shared" si="362"/>
        <v>0</v>
      </c>
      <c r="AK116" s="147"/>
      <c r="AL116" s="147"/>
      <c r="AM116" s="307" t="e">
        <f t="shared" ref="AM116" si="577">IF(S116="No_existen",5*$AM$10,AN116*$AM$10)</f>
        <v>#DIV/0!</v>
      </c>
      <c r="AN116" s="307" t="e">
        <f t="shared" ref="AN116" si="578">ROUND(AVERAGEIF(AO116:AO118,"&gt;0"),0)</f>
        <v>#DIV/0!</v>
      </c>
      <c r="AO116" s="151">
        <f t="shared" si="6"/>
        <v>0</v>
      </c>
      <c r="AP116" s="147"/>
      <c r="AQ116" s="307" t="e">
        <f t="shared" ref="AQ116" si="579">ROUND(AVERAGE(U116,Y116,AD116,AI116,AN116),0)</f>
        <v>#DIV/0!</v>
      </c>
      <c r="AR116" s="384" t="e">
        <f t="shared" ref="AR116" si="580">IF(AQ116&lt;1.5,"FUERTE",IF(AND(AQ116&gt;=1.5,AQ116&lt;2.5),"ACEPTABLE",IF(AQ116&gt;=5,"INEXISTENTE","DÉBIL")))</f>
        <v>#DIV/0!</v>
      </c>
      <c r="AS116" s="306">
        <f t="shared" ref="AS116" si="581">IF(R116=0,0,ROUND((R116*AQ116),0))</f>
        <v>0</v>
      </c>
      <c r="AT116" s="386" t="str">
        <f t="shared" ref="AT116" si="582">IF(AS116&gt;=36,"GRAVE", IF(AS116&lt;=10, "LEVE", "MODERADO"))</f>
        <v>LEVE</v>
      </c>
      <c r="AU116" s="327"/>
      <c r="AV116" s="327"/>
      <c r="AW116" s="147"/>
      <c r="AX116" s="147"/>
      <c r="AY116" s="93"/>
      <c r="AZ116" s="94"/>
      <c r="BA116" s="95"/>
      <c r="BB116" s="95"/>
      <c r="BC116" s="95"/>
      <c r="BD116" s="95"/>
      <c r="BE116" s="95"/>
      <c r="BF116" s="95"/>
      <c r="BG116" s="95"/>
    </row>
    <row r="117" spans="1:59" s="97" customFormat="1" hidden="1" x14ac:dyDescent="0.2">
      <c r="A117" s="325"/>
      <c r="B117" s="314"/>
      <c r="C117" s="326"/>
      <c r="D117" s="327"/>
      <c r="E117" s="328"/>
      <c r="F117" s="305"/>
      <c r="G117" s="147"/>
      <c r="H117" s="147"/>
      <c r="I117" s="91"/>
      <c r="J117" s="305"/>
      <c r="K117" s="305"/>
      <c r="L117" s="305"/>
      <c r="M117" s="305"/>
      <c r="N117" s="314"/>
      <c r="O117" s="306"/>
      <c r="P117" s="314"/>
      <c r="Q117" s="306"/>
      <c r="R117" s="306"/>
      <c r="S117" s="92"/>
      <c r="T117" s="91">
        <f t="shared" si="359"/>
        <v>0</v>
      </c>
      <c r="U117" s="307"/>
      <c r="V117" s="307"/>
      <c r="W117" s="147"/>
      <c r="X117" s="307"/>
      <c r="Y117" s="307"/>
      <c r="Z117" s="151">
        <f t="shared" si="360"/>
        <v>0</v>
      </c>
      <c r="AA117" s="147"/>
      <c r="AB117" s="147"/>
      <c r="AC117" s="307"/>
      <c r="AD117" s="307"/>
      <c r="AE117" s="151">
        <f t="shared" si="361"/>
        <v>0</v>
      </c>
      <c r="AF117" s="147"/>
      <c r="AG117" s="147"/>
      <c r="AH117" s="307"/>
      <c r="AI117" s="307"/>
      <c r="AJ117" s="151">
        <f t="shared" si="362"/>
        <v>0</v>
      </c>
      <c r="AK117" s="147"/>
      <c r="AL117" s="147"/>
      <c r="AM117" s="307"/>
      <c r="AN117" s="307"/>
      <c r="AO117" s="151">
        <f t="shared" si="6"/>
        <v>0</v>
      </c>
      <c r="AP117" s="147"/>
      <c r="AQ117" s="307"/>
      <c r="AR117" s="384"/>
      <c r="AS117" s="306"/>
      <c r="AT117" s="386"/>
      <c r="AU117" s="327"/>
      <c r="AV117" s="327"/>
      <c r="AW117" s="147"/>
      <c r="AX117" s="147"/>
      <c r="AY117" s="93"/>
      <c r="AZ117" s="94"/>
      <c r="BA117" s="95"/>
      <c r="BB117" s="95"/>
      <c r="BC117" s="95"/>
      <c r="BD117" s="95"/>
      <c r="BE117" s="95"/>
      <c r="BF117" s="95"/>
      <c r="BG117" s="95"/>
    </row>
    <row r="118" spans="1:59" s="97" customFormat="1" hidden="1" x14ac:dyDescent="0.2">
      <c r="A118" s="325"/>
      <c r="B118" s="314"/>
      <c r="C118" s="326"/>
      <c r="D118" s="327"/>
      <c r="E118" s="328"/>
      <c r="F118" s="305"/>
      <c r="G118" s="147"/>
      <c r="H118" s="147"/>
      <c r="I118" s="91"/>
      <c r="J118" s="305"/>
      <c r="K118" s="305"/>
      <c r="L118" s="305"/>
      <c r="M118" s="305"/>
      <c r="N118" s="314"/>
      <c r="O118" s="306"/>
      <c r="P118" s="314"/>
      <c r="Q118" s="306"/>
      <c r="R118" s="306"/>
      <c r="S118" s="92"/>
      <c r="T118" s="91">
        <f t="shared" si="359"/>
        <v>0</v>
      </c>
      <c r="U118" s="307"/>
      <c r="V118" s="307"/>
      <c r="W118" s="147"/>
      <c r="X118" s="307"/>
      <c r="Y118" s="307"/>
      <c r="Z118" s="151">
        <f t="shared" si="360"/>
        <v>0</v>
      </c>
      <c r="AA118" s="147"/>
      <c r="AB118" s="147"/>
      <c r="AC118" s="307"/>
      <c r="AD118" s="307"/>
      <c r="AE118" s="151">
        <f t="shared" si="361"/>
        <v>0</v>
      </c>
      <c r="AF118" s="147"/>
      <c r="AG118" s="147"/>
      <c r="AH118" s="307"/>
      <c r="AI118" s="307"/>
      <c r="AJ118" s="151">
        <f t="shared" si="362"/>
        <v>0</v>
      </c>
      <c r="AK118" s="147"/>
      <c r="AL118" s="147"/>
      <c r="AM118" s="307"/>
      <c r="AN118" s="307"/>
      <c r="AO118" s="151">
        <f t="shared" si="6"/>
        <v>0</v>
      </c>
      <c r="AP118" s="147"/>
      <c r="AQ118" s="307"/>
      <c r="AR118" s="384"/>
      <c r="AS118" s="306"/>
      <c r="AT118" s="386"/>
      <c r="AU118" s="327"/>
      <c r="AV118" s="327"/>
      <c r="AW118" s="147"/>
      <c r="AX118" s="147"/>
      <c r="AY118" s="93"/>
      <c r="AZ118" s="94"/>
      <c r="BA118" s="95"/>
      <c r="BB118" s="95"/>
      <c r="BC118" s="95"/>
      <c r="BD118" s="95"/>
      <c r="BE118" s="95"/>
      <c r="BF118" s="95"/>
      <c r="BG118" s="95"/>
    </row>
    <row r="119" spans="1:59" s="97" customFormat="1" hidden="1" x14ac:dyDescent="0.2">
      <c r="A119" s="325">
        <v>37</v>
      </c>
      <c r="B119" s="314"/>
      <c r="C119" s="326" t="e">
        <f>+VLOOKUP(B119,$A$691:$B$730,2,0)</f>
        <v>#N/A</v>
      </c>
      <c r="D119" s="327"/>
      <c r="E119" s="328" t="e">
        <f>IF(D119=$D$661,$E$661,IF(D119=$D$662,$E$662,IF(D119=$D$663,$E$663,IF(D119=$D$664,$E$664,IF(D119=$D$665,$E$665,IF(D119=$D$666,$E$666,IF(D119=$D$667,$E$667,IF(D119=$D$668,$E$668,IF(D119=$D$669,$E$669,IF(D119=$D$670,$E$670,IF(D119=VICERRECTORÍA_ACADÉMICA_,BE730,IF(D119=PLANEACIÓN_,BE732, IF(D119=IMPACTO,BE731,IF(D119=VICERRECTORÍA_ADMINISTRATIVA_FINANCIERA_,BE733,IF(D119=_VICERRECTORÍA_RESPONSABILIDAD_SOCIAL_Y_BIENESTAR_UNIVERSITARIO_,BE734," ")))))))))))))))</f>
        <v>#VALUE!</v>
      </c>
      <c r="F119" s="305"/>
      <c r="G119" s="147"/>
      <c r="H119" s="147"/>
      <c r="I119" s="91"/>
      <c r="J119" s="305"/>
      <c r="K119" s="314"/>
      <c r="L119" s="305"/>
      <c r="M119" s="305"/>
      <c r="N119" s="314"/>
      <c r="O119" s="306">
        <f t="shared" si="363"/>
        <v>0</v>
      </c>
      <c r="P119" s="314"/>
      <c r="Q119" s="306">
        <f t="shared" ref="Q119" si="583">IF(P119="ALTO",5,IF(P119="MEDIO-ALTO",4,IF(P119="MEDIO",3,IF(P119="MEDIO-BAJO",2,IF(P119="BAJO",1,0)))))</f>
        <v>0</v>
      </c>
      <c r="R119" s="306">
        <f t="shared" ref="R119" si="584">Q119*O119</f>
        <v>0</v>
      </c>
      <c r="S119" s="92"/>
      <c r="T119" s="91">
        <f t="shared" si="359"/>
        <v>0</v>
      </c>
      <c r="U119" s="307" t="e">
        <f t="shared" ref="U119:U179" si="585">ROUND(AVERAGEIF(T119:T121,"&gt;0"),0)</f>
        <v>#DIV/0!</v>
      </c>
      <c r="V119" s="307" t="e">
        <f t="shared" ref="V119:V179" si="586">U119*0.6</f>
        <v>#DIV/0!</v>
      </c>
      <c r="W119" s="147"/>
      <c r="X119" s="307" t="e">
        <f t="shared" ref="X119" si="587">IF(S119="No_existen",5*$X$10,Y119*$X$10)</f>
        <v>#DIV/0!</v>
      </c>
      <c r="Y119" s="307" t="e">
        <f t="shared" ref="Y119" si="588">ROUND(AVERAGEIF(Z119:Z121,"&gt;0"),0)</f>
        <v>#DIV/0!</v>
      </c>
      <c r="Z119" s="151">
        <f t="shared" si="360"/>
        <v>0</v>
      </c>
      <c r="AA119" s="147"/>
      <c r="AB119" s="147"/>
      <c r="AC119" s="307" t="e">
        <f t="shared" ref="AC119" si="589">IF(S119="No_existen",5*$AC$10,AD119*$AC$10)</f>
        <v>#DIV/0!</v>
      </c>
      <c r="AD119" s="307" t="e">
        <f t="shared" ref="AD119:AD179" si="590">ROUND(AVERAGEIF(AE119:AE121,"&gt;0"),0)</f>
        <v>#DIV/0!</v>
      </c>
      <c r="AE119" s="151">
        <f t="shared" si="361"/>
        <v>0</v>
      </c>
      <c r="AF119" s="147"/>
      <c r="AG119" s="147"/>
      <c r="AH119" s="307" t="e">
        <f t="shared" ref="AH119" si="591">IF(S119="No_existen",5*$AH$10,AI119*$AH$10)</f>
        <v>#DIV/0!</v>
      </c>
      <c r="AI119" s="307" t="e">
        <f t="shared" ref="AI119" si="592">ROUND(AVERAGEIF(AJ119:AJ121,"&gt;0"),0)</f>
        <v>#DIV/0!</v>
      </c>
      <c r="AJ119" s="151">
        <f t="shared" si="362"/>
        <v>0</v>
      </c>
      <c r="AK119" s="147"/>
      <c r="AL119" s="147"/>
      <c r="AM119" s="307" t="e">
        <f t="shared" ref="AM119" si="593">IF(S119="No_existen",5*$AM$10,AN119*$AM$10)</f>
        <v>#DIV/0!</v>
      </c>
      <c r="AN119" s="307" t="e">
        <f t="shared" ref="AN119" si="594">ROUND(AVERAGEIF(AO119:AO121,"&gt;0"),0)</f>
        <v>#DIV/0!</v>
      </c>
      <c r="AO119" s="151">
        <f t="shared" si="6"/>
        <v>0</v>
      </c>
      <c r="AP119" s="147"/>
      <c r="AQ119" s="307" t="e">
        <f t="shared" ref="AQ119" si="595">ROUND(AVERAGE(U119,Y119,AD119,AI119,AN119),0)</f>
        <v>#DIV/0!</v>
      </c>
      <c r="AR119" s="384" t="e">
        <f t="shared" ref="AR119" si="596">IF(AQ119&lt;1.5,"FUERTE",IF(AND(AQ119&gt;=1.5,AQ119&lt;2.5),"ACEPTABLE",IF(AQ119&gt;=5,"INEXISTENTE","DÉBIL")))</f>
        <v>#DIV/0!</v>
      </c>
      <c r="AS119" s="306">
        <f t="shared" ref="AS119" si="597">IF(R119=0,0,ROUND((R119*AQ119),0))</f>
        <v>0</v>
      </c>
      <c r="AT119" s="386" t="str">
        <f t="shared" ref="AT119" si="598">IF(AS119&gt;=36,"GRAVE", IF(AS119&lt;=10, "LEVE", "MODERADO"))</f>
        <v>LEVE</v>
      </c>
      <c r="AU119" s="327"/>
      <c r="AV119" s="327"/>
      <c r="AW119" s="147"/>
      <c r="AX119" s="147"/>
      <c r="AY119" s="93"/>
      <c r="AZ119" s="94"/>
      <c r="BA119" s="95"/>
      <c r="BB119" s="95"/>
      <c r="BC119" s="95"/>
      <c r="BD119" s="95"/>
      <c r="BE119" s="95"/>
      <c r="BF119" s="95"/>
      <c r="BG119" s="95"/>
    </row>
    <row r="120" spans="1:59" s="97" customFormat="1" hidden="1" x14ac:dyDescent="0.2">
      <c r="A120" s="325"/>
      <c r="B120" s="314"/>
      <c r="C120" s="326"/>
      <c r="D120" s="327"/>
      <c r="E120" s="328"/>
      <c r="F120" s="305"/>
      <c r="G120" s="147"/>
      <c r="H120" s="147"/>
      <c r="I120" s="91"/>
      <c r="J120" s="305"/>
      <c r="K120" s="305"/>
      <c r="L120" s="305"/>
      <c r="M120" s="305"/>
      <c r="N120" s="314"/>
      <c r="O120" s="306"/>
      <c r="P120" s="314"/>
      <c r="Q120" s="306"/>
      <c r="R120" s="306"/>
      <c r="S120" s="92"/>
      <c r="T120" s="91">
        <f t="shared" si="359"/>
        <v>0</v>
      </c>
      <c r="U120" s="307"/>
      <c r="V120" s="307"/>
      <c r="W120" s="147"/>
      <c r="X120" s="307"/>
      <c r="Y120" s="307"/>
      <c r="Z120" s="151">
        <f t="shared" si="360"/>
        <v>0</v>
      </c>
      <c r="AA120" s="147"/>
      <c r="AB120" s="147"/>
      <c r="AC120" s="307"/>
      <c r="AD120" s="307"/>
      <c r="AE120" s="151">
        <f t="shared" si="361"/>
        <v>0</v>
      </c>
      <c r="AF120" s="147"/>
      <c r="AG120" s="147"/>
      <c r="AH120" s="307"/>
      <c r="AI120" s="307"/>
      <c r="AJ120" s="151">
        <f t="shared" si="362"/>
        <v>0</v>
      </c>
      <c r="AK120" s="147"/>
      <c r="AL120" s="147"/>
      <c r="AM120" s="307"/>
      <c r="AN120" s="307"/>
      <c r="AO120" s="151">
        <f t="shared" si="6"/>
        <v>0</v>
      </c>
      <c r="AP120" s="147"/>
      <c r="AQ120" s="307"/>
      <c r="AR120" s="384"/>
      <c r="AS120" s="306"/>
      <c r="AT120" s="386"/>
      <c r="AU120" s="327"/>
      <c r="AV120" s="327"/>
      <c r="AW120" s="147"/>
      <c r="AX120" s="147"/>
      <c r="AY120" s="93"/>
      <c r="AZ120" s="94"/>
      <c r="BA120" s="95"/>
      <c r="BB120" s="95"/>
      <c r="BC120" s="95"/>
      <c r="BD120" s="95"/>
      <c r="BE120" s="95"/>
      <c r="BF120" s="95"/>
      <c r="BG120" s="95"/>
    </row>
    <row r="121" spans="1:59" s="97" customFormat="1" hidden="1" x14ac:dyDescent="0.2">
      <c r="A121" s="325"/>
      <c r="B121" s="314"/>
      <c r="C121" s="326"/>
      <c r="D121" s="327"/>
      <c r="E121" s="328"/>
      <c r="F121" s="305"/>
      <c r="G121" s="147"/>
      <c r="H121" s="147"/>
      <c r="I121" s="91"/>
      <c r="J121" s="305"/>
      <c r="K121" s="305"/>
      <c r="L121" s="305"/>
      <c r="M121" s="305"/>
      <c r="N121" s="314"/>
      <c r="O121" s="306"/>
      <c r="P121" s="314"/>
      <c r="Q121" s="306"/>
      <c r="R121" s="306"/>
      <c r="S121" s="92"/>
      <c r="T121" s="91">
        <f t="shared" si="359"/>
        <v>0</v>
      </c>
      <c r="U121" s="307"/>
      <c r="V121" s="307"/>
      <c r="W121" s="147"/>
      <c r="X121" s="307"/>
      <c r="Y121" s="307"/>
      <c r="Z121" s="151">
        <f t="shared" si="360"/>
        <v>0</v>
      </c>
      <c r="AA121" s="147"/>
      <c r="AB121" s="147"/>
      <c r="AC121" s="307"/>
      <c r="AD121" s="307"/>
      <c r="AE121" s="151">
        <f t="shared" si="361"/>
        <v>0</v>
      </c>
      <c r="AF121" s="147"/>
      <c r="AG121" s="147"/>
      <c r="AH121" s="307"/>
      <c r="AI121" s="307"/>
      <c r="AJ121" s="151">
        <f t="shared" si="362"/>
        <v>0</v>
      </c>
      <c r="AK121" s="147"/>
      <c r="AL121" s="147"/>
      <c r="AM121" s="307"/>
      <c r="AN121" s="307"/>
      <c r="AO121" s="151">
        <f t="shared" si="6"/>
        <v>0</v>
      </c>
      <c r="AP121" s="147"/>
      <c r="AQ121" s="307"/>
      <c r="AR121" s="384"/>
      <c r="AS121" s="306"/>
      <c r="AT121" s="386"/>
      <c r="AU121" s="327"/>
      <c r="AV121" s="327"/>
      <c r="AW121" s="147"/>
      <c r="AX121" s="147"/>
      <c r="AY121" s="93"/>
      <c r="AZ121" s="94"/>
      <c r="BA121" s="95"/>
      <c r="BB121" s="95"/>
      <c r="BC121" s="95"/>
      <c r="BD121" s="95"/>
      <c r="BE121" s="95"/>
      <c r="BF121" s="95"/>
      <c r="BG121" s="95"/>
    </row>
    <row r="122" spans="1:59" s="97" customFormat="1" hidden="1" x14ac:dyDescent="0.2">
      <c r="A122" s="325">
        <v>38</v>
      </c>
      <c r="B122" s="314"/>
      <c r="C122" s="326" t="e">
        <f>+VLOOKUP(B122,$A$691:$B$730,2,0)</f>
        <v>#N/A</v>
      </c>
      <c r="D122" s="327"/>
      <c r="E122" s="328" t="e">
        <f>IF(D122=$D$661,$E$661,IF(D122=$D$662,$E$662,IF(D122=$D$663,$E$663,IF(D122=$D$664,$E$664,IF(D122=$D$665,$E$665,IF(D122=$D$666,$E$666,IF(D122=$D$667,$E$667,IF(D122=$D$668,$E$668,IF(D122=$D$669,$E$669,IF(D122=$D$670,$E$670,IF(D122=VICERRECTORÍA_ACADÉMICA_,BE733,IF(D122=PLANEACIÓN_,BE735, IF(D122=IMPACTO,BE734,IF(D122=VICERRECTORÍA_ADMINISTRATIVA_FINANCIERA_,BE736,IF(D122=_VICERRECTORÍA_RESPONSABILIDAD_SOCIAL_Y_BIENESTAR_UNIVERSITARIO_,BE737," ")))))))))))))))</f>
        <v>#VALUE!</v>
      </c>
      <c r="F122" s="305"/>
      <c r="G122" s="147"/>
      <c r="H122" s="147"/>
      <c r="I122" s="91"/>
      <c r="J122" s="305"/>
      <c r="K122" s="314"/>
      <c r="L122" s="305"/>
      <c r="M122" s="305"/>
      <c r="N122" s="314"/>
      <c r="O122" s="306">
        <f t="shared" si="380"/>
        <v>0</v>
      </c>
      <c r="P122" s="314"/>
      <c r="Q122" s="306">
        <f t="shared" ref="Q122" si="599">IF(P122="ALTO",5,IF(P122="MEDIO-ALTO",4,IF(P122="MEDIO",3,IF(P122="MEDIO-BAJO",2,IF(P122="BAJO",1,0)))))</f>
        <v>0</v>
      </c>
      <c r="R122" s="306">
        <f t="shared" ref="R122" si="600">Q122*O122</f>
        <v>0</v>
      </c>
      <c r="S122" s="92"/>
      <c r="T122" s="91">
        <f t="shared" si="359"/>
        <v>0</v>
      </c>
      <c r="U122" s="307" t="e">
        <f t="shared" ref="U122:U182" si="601">ROUND(AVERAGEIF(T122:T124,"&gt;0"),0)</f>
        <v>#DIV/0!</v>
      </c>
      <c r="V122" s="307" t="e">
        <f t="shared" ref="V122:V182" si="602">U122*0.6</f>
        <v>#DIV/0!</v>
      </c>
      <c r="W122" s="147"/>
      <c r="X122" s="307" t="e">
        <f t="shared" ref="X122" si="603">IF(S122="No_existen",5*$X$10,Y122*$X$10)</f>
        <v>#DIV/0!</v>
      </c>
      <c r="Y122" s="307" t="e">
        <f t="shared" ref="Y122:Y158" si="604">ROUND(AVERAGEIF(Z122:Z124,"&gt;0"),0)</f>
        <v>#DIV/0!</v>
      </c>
      <c r="Z122" s="151">
        <f t="shared" si="360"/>
        <v>0</v>
      </c>
      <c r="AA122" s="147"/>
      <c r="AB122" s="147"/>
      <c r="AC122" s="307" t="e">
        <f t="shared" ref="AC122" si="605">IF(S122="No_existen",5*$AC$10,AD122*$AC$10)</f>
        <v>#DIV/0!</v>
      </c>
      <c r="AD122" s="307" t="e">
        <f t="shared" ref="AD122:AD182" si="606">ROUND(AVERAGEIF(AE122:AE124,"&gt;0"),0)</f>
        <v>#DIV/0!</v>
      </c>
      <c r="AE122" s="151">
        <f t="shared" si="361"/>
        <v>0</v>
      </c>
      <c r="AF122" s="147"/>
      <c r="AG122" s="147"/>
      <c r="AH122" s="307" t="e">
        <f t="shared" ref="AH122" si="607">IF(S122="No_existen",5*$AH$10,AI122*$AH$10)</f>
        <v>#DIV/0!</v>
      </c>
      <c r="AI122" s="307" t="e">
        <f t="shared" ref="AI122" si="608">ROUND(AVERAGEIF(AJ122:AJ124,"&gt;0"),0)</f>
        <v>#DIV/0!</v>
      </c>
      <c r="AJ122" s="151">
        <f t="shared" si="362"/>
        <v>0</v>
      </c>
      <c r="AK122" s="147"/>
      <c r="AL122" s="147"/>
      <c r="AM122" s="307" t="e">
        <f t="shared" ref="AM122" si="609">IF(S122="No_existen",5*$AM$10,AN122*$AM$10)</f>
        <v>#DIV/0!</v>
      </c>
      <c r="AN122" s="307" t="e">
        <f t="shared" ref="AN122" si="610">ROUND(AVERAGEIF(AO122:AO124,"&gt;0"),0)</f>
        <v>#DIV/0!</v>
      </c>
      <c r="AO122" s="151">
        <f t="shared" si="6"/>
        <v>0</v>
      </c>
      <c r="AP122" s="147"/>
      <c r="AQ122" s="307" t="e">
        <f t="shared" ref="AQ122" si="611">ROUND(AVERAGE(U122,Y122,AD122,AI122,AN122),0)</f>
        <v>#DIV/0!</v>
      </c>
      <c r="AR122" s="384" t="e">
        <f t="shared" ref="AR122" si="612">IF(AQ122&lt;1.5,"FUERTE",IF(AND(AQ122&gt;=1.5,AQ122&lt;2.5),"ACEPTABLE",IF(AQ122&gt;=5,"INEXISTENTE","DÉBIL")))</f>
        <v>#DIV/0!</v>
      </c>
      <c r="AS122" s="306">
        <f t="shared" ref="AS122" si="613">IF(R122=0,0,ROUND((R122*AQ122),0))</f>
        <v>0</v>
      </c>
      <c r="AT122" s="386" t="str">
        <f t="shared" ref="AT122" si="614">IF(AS122&gt;=36,"GRAVE", IF(AS122&lt;=10, "LEVE", "MODERADO"))</f>
        <v>LEVE</v>
      </c>
      <c r="AU122" s="327"/>
      <c r="AV122" s="327"/>
      <c r="AW122" s="147"/>
      <c r="AX122" s="147"/>
      <c r="AY122" s="93"/>
      <c r="AZ122" s="94"/>
      <c r="BA122" s="95"/>
      <c r="BB122" s="95"/>
      <c r="BC122" s="95"/>
      <c r="BD122" s="95"/>
      <c r="BE122" s="95"/>
      <c r="BF122" s="95"/>
      <c r="BG122" s="95"/>
    </row>
    <row r="123" spans="1:59" s="97" customFormat="1" hidden="1" x14ac:dyDescent="0.2">
      <c r="A123" s="325"/>
      <c r="B123" s="314"/>
      <c r="C123" s="326"/>
      <c r="D123" s="327"/>
      <c r="E123" s="328"/>
      <c r="F123" s="305"/>
      <c r="G123" s="147"/>
      <c r="H123" s="147"/>
      <c r="I123" s="91"/>
      <c r="J123" s="305"/>
      <c r="K123" s="305"/>
      <c r="L123" s="305"/>
      <c r="M123" s="305"/>
      <c r="N123" s="314"/>
      <c r="O123" s="306"/>
      <c r="P123" s="314"/>
      <c r="Q123" s="306"/>
      <c r="R123" s="306"/>
      <c r="S123" s="92"/>
      <c r="T123" s="91">
        <f t="shared" si="359"/>
        <v>0</v>
      </c>
      <c r="U123" s="307"/>
      <c r="V123" s="307"/>
      <c r="W123" s="147"/>
      <c r="X123" s="307"/>
      <c r="Y123" s="307"/>
      <c r="Z123" s="151">
        <f t="shared" si="360"/>
        <v>0</v>
      </c>
      <c r="AA123" s="147"/>
      <c r="AB123" s="147"/>
      <c r="AC123" s="307"/>
      <c r="AD123" s="307"/>
      <c r="AE123" s="151">
        <f t="shared" si="361"/>
        <v>0</v>
      </c>
      <c r="AF123" s="147"/>
      <c r="AG123" s="147"/>
      <c r="AH123" s="307"/>
      <c r="AI123" s="307"/>
      <c r="AJ123" s="151">
        <f t="shared" si="362"/>
        <v>0</v>
      </c>
      <c r="AK123" s="147"/>
      <c r="AL123" s="147"/>
      <c r="AM123" s="307"/>
      <c r="AN123" s="307"/>
      <c r="AO123" s="151">
        <f t="shared" si="6"/>
        <v>0</v>
      </c>
      <c r="AP123" s="147"/>
      <c r="AQ123" s="307"/>
      <c r="AR123" s="384"/>
      <c r="AS123" s="306"/>
      <c r="AT123" s="386"/>
      <c r="AU123" s="327"/>
      <c r="AV123" s="327"/>
      <c r="AW123" s="147"/>
      <c r="AX123" s="147"/>
      <c r="AY123" s="93"/>
      <c r="AZ123" s="94"/>
      <c r="BA123" s="95"/>
      <c r="BB123" s="95"/>
      <c r="BC123" s="95"/>
      <c r="BD123" s="95"/>
      <c r="BE123" s="95"/>
      <c r="BF123" s="95"/>
      <c r="BG123" s="95"/>
    </row>
    <row r="124" spans="1:59" s="97" customFormat="1" hidden="1" x14ac:dyDescent="0.2">
      <c r="A124" s="325"/>
      <c r="B124" s="314"/>
      <c r="C124" s="326"/>
      <c r="D124" s="327"/>
      <c r="E124" s="328"/>
      <c r="F124" s="305"/>
      <c r="G124" s="147"/>
      <c r="H124" s="147"/>
      <c r="I124" s="91"/>
      <c r="J124" s="305"/>
      <c r="K124" s="305"/>
      <c r="L124" s="305"/>
      <c r="M124" s="305"/>
      <c r="N124" s="314"/>
      <c r="O124" s="306"/>
      <c r="P124" s="314"/>
      <c r="Q124" s="306"/>
      <c r="R124" s="306"/>
      <c r="S124" s="92"/>
      <c r="T124" s="91">
        <f t="shared" si="359"/>
        <v>0</v>
      </c>
      <c r="U124" s="307"/>
      <c r="V124" s="307"/>
      <c r="W124" s="147"/>
      <c r="X124" s="307"/>
      <c r="Y124" s="307"/>
      <c r="Z124" s="151">
        <f t="shared" si="360"/>
        <v>0</v>
      </c>
      <c r="AA124" s="147"/>
      <c r="AB124" s="147"/>
      <c r="AC124" s="307"/>
      <c r="AD124" s="307"/>
      <c r="AE124" s="151">
        <f t="shared" si="361"/>
        <v>0</v>
      </c>
      <c r="AF124" s="147"/>
      <c r="AG124" s="147"/>
      <c r="AH124" s="307"/>
      <c r="AI124" s="307"/>
      <c r="AJ124" s="151">
        <f t="shared" si="362"/>
        <v>0</v>
      </c>
      <c r="AK124" s="147"/>
      <c r="AL124" s="147"/>
      <c r="AM124" s="307"/>
      <c r="AN124" s="307"/>
      <c r="AO124" s="151">
        <f t="shared" si="6"/>
        <v>0</v>
      </c>
      <c r="AP124" s="147"/>
      <c r="AQ124" s="307"/>
      <c r="AR124" s="384"/>
      <c r="AS124" s="306"/>
      <c r="AT124" s="386"/>
      <c r="AU124" s="327"/>
      <c r="AV124" s="327"/>
      <c r="AW124" s="147"/>
      <c r="AX124" s="147"/>
      <c r="AY124" s="93"/>
      <c r="AZ124" s="94"/>
      <c r="BA124" s="95"/>
      <c r="BB124" s="95"/>
      <c r="BC124" s="95"/>
      <c r="BD124" s="95"/>
      <c r="BE124" s="95"/>
      <c r="BF124" s="95"/>
      <c r="BG124" s="95"/>
    </row>
    <row r="125" spans="1:59" s="97" customFormat="1" hidden="1" x14ac:dyDescent="0.2">
      <c r="A125" s="325">
        <v>39</v>
      </c>
      <c r="B125" s="314"/>
      <c r="C125" s="326" t="e">
        <f>+VLOOKUP(B125,$A$691:$B$730,2,0)</f>
        <v>#N/A</v>
      </c>
      <c r="D125" s="327"/>
      <c r="E125" s="328" t="e">
        <f>IF(D125=$D$661,$E$661,IF(D125=$D$662,$E$662,IF(D125=$D$663,$E$663,IF(D125=$D$664,$E$664,IF(D125=$D$665,$E$665,IF(D125=$D$666,$E$666,IF(D125=$D$667,$E$667,IF(D125=$D$668,$E$668,IF(D125=$D$669,$E$669,IF(D125=$D$670,$E$670,IF(D125=VICERRECTORÍA_ACADÉMICA_,BE736,IF(D125=PLANEACIÓN_,BE738, IF(D125=IMPACTO,BE737,IF(D125=VICERRECTORÍA_ADMINISTRATIVA_FINANCIERA_,BE739,IF(D125=_VICERRECTORÍA_RESPONSABILIDAD_SOCIAL_Y_BIENESTAR_UNIVERSITARIO_,BE740," ")))))))))))))))</f>
        <v>#VALUE!</v>
      </c>
      <c r="F125" s="305"/>
      <c r="G125" s="147"/>
      <c r="H125" s="147"/>
      <c r="I125" s="91"/>
      <c r="J125" s="305"/>
      <c r="K125" s="314"/>
      <c r="L125" s="305"/>
      <c r="M125" s="305"/>
      <c r="N125" s="314"/>
      <c r="O125" s="306">
        <f t="shared" si="397"/>
        <v>0</v>
      </c>
      <c r="P125" s="314"/>
      <c r="Q125" s="306">
        <f t="shared" ref="Q125" si="615">IF(P125="ALTO",5,IF(P125="MEDIO-ALTO",4,IF(P125="MEDIO",3,IF(P125="MEDIO-BAJO",2,IF(P125="BAJO",1,0)))))</f>
        <v>0</v>
      </c>
      <c r="R125" s="306">
        <f t="shared" ref="R125" si="616">Q125*O125</f>
        <v>0</v>
      </c>
      <c r="S125" s="92"/>
      <c r="T125" s="91">
        <f t="shared" si="359"/>
        <v>0</v>
      </c>
      <c r="U125" s="307" t="e">
        <f t="shared" ref="U125:U185" si="617">ROUND(AVERAGEIF(T125:T127,"&gt;0"),0)</f>
        <v>#DIV/0!</v>
      </c>
      <c r="V125" s="307" t="e">
        <f t="shared" ref="V125:V185" si="618">U125*0.6</f>
        <v>#DIV/0!</v>
      </c>
      <c r="W125" s="147"/>
      <c r="X125" s="307" t="e">
        <f t="shared" ref="X125" si="619">IF(S125="No_existen",5*$X$10,Y125*$X$10)</f>
        <v>#DIV/0!</v>
      </c>
      <c r="Y125" s="307" t="e">
        <f t="shared" ref="Y125:Y161" si="620">ROUND(AVERAGEIF(Z125:Z127,"&gt;0"),0)</f>
        <v>#DIV/0!</v>
      </c>
      <c r="Z125" s="151">
        <f t="shared" si="360"/>
        <v>0</v>
      </c>
      <c r="AA125" s="147"/>
      <c r="AB125" s="147"/>
      <c r="AC125" s="307" t="e">
        <f t="shared" ref="AC125" si="621">IF(S125="No_existen",5*$AC$10,AD125*$AC$10)</f>
        <v>#DIV/0!</v>
      </c>
      <c r="AD125" s="307" t="e">
        <f t="shared" ref="AD125:AD185" si="622">ROUND(AVERAGEIF(AE125:AE127,"&gt;0"),0)</f>
        <v>#DIV/0!</v>
      </c>
      <c r="AE125" s="151">
        <f t="shared" si="361"/>
        <v>0</v>
      </c>
      <c r="AF125" s="147"/>
      <c r="AG125" s="147"/>
      <c r="AH125" s="307" t="e">
        <f t="shared" ref="AH125" si="623">IF(S125="No_existen",5*$AH$10,AI125*$AH$10)</f>
        <v>#DIV/0!</v>
      </c>
      <c r="AI125" s="307" t="e">
        <f t="shared" ref="AI125" si="624">ROUND(AVERAGEIF(AJ125:AJ127,"&gt;0"),0)</f>
        <v>#DIV/0!</v>
      </c>
      <c r="AJ125" s="151">
        <f t="shared" si="362"/>
        <v>0</v>
      </c>
      <c r="AK125" s="147"/>
      <c r="AL125" s="147"/>
      <c r="AM125" s="307" t="e">
        <f t="shared" ref="AM125" si="625">IF(S125="No_existen",5*$AM$10,AN125*$AM$10)</f>
        <v>#DIV/0!</v>
      </c>
      <c r="AN125" s="307" t="e">
        <f t="shared" ref="AN125" si="626">ROUND(AVERAGEIF(AO125:AO127,"&gt;0"),0)</f>
        <v>#DIV/0!</v>
      </c>
      <c r="AO125" s="151">
        <f t="shared" si="6"/>
        <v>0</v>
      </c>
      <c r="AP125" s="147"/>
      <c r="AQ125" s="307" t="e">
        <f t="shared" ref="AQ125" si="627">ROUND(AVERAGE(U125,Y125,AD125,AI125,AN125),0)</f>
        <v>#DIV/0!</v>
      </c>
      <c r="AR125" s="384" t="e">
        <f t="shared" ref="AR125" si="628">IF(AQ125&lt;1.5,"FUERTE",IF(AND(AQ125&gt;=1.5,AQ125&lt;2.5),"ACEPTABLE",IF(AQ125&gt;=5,"INEXISTENTE","DÉBIL")))</f>
        <v>#DIV/0!</v>
      </c>
      <c r="AS125" s="306">
        <f t="shared" ref="AS125" si="629">IF(R125=0,0,ROUND((R125*AQ125),0))</f>
        <v>0</v>
      </c>
      <c r="AT125" s="386" t="str">
        <f t="shared" ref="AT125" si="630">IF(AS125&gt;=36,"GRAVE", IF(AS125&lt;=10, "LEVE", "MODERADO"))</f>
        <v>LEVE</v>
      </c>
      <c r="AU125" s="327"/>
      <c r="AV125" s="327"/>
      <c r="AW125" s="147"/>
      <c r="AX125" s="147"/>
      <c r="AY125" s="93"/>
      <c r="AZ125" s="94"/>
      <c r="BA125" s="95"/>
      <c r="BB125" s="95"/>
      <c r="BC125" s="95"/>
      <c r="BD125" s="95"/>
      <c r="BE125" s="95"/>
      <c r="BF125" s="95"/>
      <c r="BG125" s="95"/>
    </row>
    <row r="126" spans="1:59" s="97" customFormat="1" hidden="1" x14ac:dyDescent="0.2">
      <c r="A126" s="325"/>
      <c r="B126" s="314"/>
      <c r="C126" s="326"/>
      <c r="D126" s="327"/>
      <c r="E126" s="328"/>
      <c r="F126" s="305"/>
      <c r="G126" s="147"/>
      <c r="H126" s="147"/>
      <c r="I126" s="91"/>
      <c r="J126" s="305"/>
      <c r="K126" s="305"/>
      <c r="L126" s="305"/>
      <c r="M126" s="305"/>
      <c r="N126" s="314"/>
      <c r="O126" s="306"/>
      <c r="P126" s="314"/>
      <c r="Q126" s="306"/>
      <c r="R126" s="306"/>
      <c r="S126" s="92"/>
      <c r="T126" s="91">
        <f t="shared" si="359"/>
        <v>0</v>
      </c>
      <c r="U126" s="307"/>
      <c r="V126" s="307"/>
      <c r="W126" s="147"/>
      <c r="X126" s="307"/>
      <c r="Y126" s="307"/>
      <c r="Z126" s="151">
        <f t="shared" si="360"/>
        <v>0</v>
      </c>
      <c r="AA126" s="147"/>
      <c r="AB126" s="147"/>
      <c r="AC126" s="307"/>
      <c r="AD126" s="307"/>
      <c r="AE126" s="151">
        <f t="shared" si="361"/>
        <v>0</v>
      </c>
      <c r="AF126" s="147"/>
      <c r="AG126" s="147"/>
      <c r="AH126" s="307"/>
      <c r="AI126" s="307"/>
      <c r="AJ126" s="151">
        <f t="shared" si="362"/>
        <v>0</v>
      </c>
      <c r="AK126" s="147"/>
      <c r="AL126" s="147"/>
      <c r="AM126" s="307"/>
      <c r="AN126" s="307"/>
      <c r="AO126" s="151">
        <f t="shared" si="6"/>
        <v>0</v>
      </c>
      <c r="AP126" s="147"/>
      <c r="AQ126" s="307"/>
      <c r="AR126" s="384"/>
      <c r="AS126" s="306"/>
      <c r="AT126" s="386"/>
      <c r="AU126" s="327"/>
      <c r="AV126" s="327"/>
      <c r="AW126" s="147"/>
      <c r="AX126" s="147"/>
      <c r="AY126" s="93"/>
      <c r="AZ126" s="94"/>
      <c r="BA126" s="95"/>
      <c r="BB126" s="95"/>
      <c r="BC126" s="95"/>
      <c r="BD126" s="95"/>
      <c r="BE126" s="95"/>
      <c r="BF126" s="95"/>
      <c r="BG126" s="95"/>
    </row>
    <row r="127" spans="1:59" s="97" customFormat="1" hidden="1" x14ac:dyDescent="0.2">
      <c r="A127" s="325"/>
      <c r="B127" s="314"/>
      <c r="C127" s="326"/>
      <c r="D127" s="327"/>
      <c r="E127" s="328"/>
      <c r="F127" s="305"/>
      <c r="G127" s="147"/>
      <c r="H127" s="147"/>
      <c r="I127" s="91"/>
      <c r="J127" s="305"/>
      <c r="K127" s="305"/>
      <c r="L127" s="305"/>
      <c r="M127" s="305"/>
      <c r="N127" s="314"/>
      <c r="O127" s="306"/>
      <c r="P127" s="314"/>
      <c r="Q127" s="306"/>
      <c r="R127" s="306"/>
      <c r="S127" s="92"/>
      <c r="T127" s="91">
        <f t="shared" si="359"/>
        <v>0</v>
      </c>
      <c r="U127" s="307"/>
      <c r="V127" s="307"/>
      <c r="W127" s="147"/>
      <c r="X127" s="307"/>
      <c r="Y127" s="307"/>
      <c r="Z127" s="151">
        <f t="shared" si="360"/>
        <v>0</v>
      </c>
      <c r="AA127" s="147"/>
      <c r="AB127" s="147"/>
      <c r="AC127" s="307"/>
      <c r="AD127" s="307"/>
      <c r="AE127" s="151">
        <f t="shared" si="361"/>
        <v>0</v>
      </c>
      <c r="AF127" s="147"/>
      <c r="AG127" s="147"/>
      <c r="AH127" s="307"/>
      <c r="AI127" s="307"/>
      <c r="AJ127" s="151">
        <f t="shared" si="362"/>
        <v>0</v>
      </c>
      <c r="AK127" s="147"/>
      <c r="AL127" s="147"/>
      <c r="AM127" s="307"/>
      <c r="AN127" s="307"/>
      <c r="AO127" s="151">
        <f t="shared" si="6"/>
        <v>0</v>
      </c>
      <c r="AP127" s="147"/>
      <c r="AQ127" s="307"/>
      <c r="AR127" s="384"/>
      <c r="AS127" s="306"/>
      <c r="AT127" s="386"/>
      <c r="AU127" s="327"/>
      <c r="AV127" s="327"/>
      <c r="AW127" s="147"/>
      <c r="AX127" s="147"/>
      <c r="AY127" s="93"/>
      <c r="AZ127" s="94"/>
      <c r="BA127" s="95"/>
      <c r="BB127" s="95"/>
      <c r="BC127" s="95"/>
      <c r="BD127" s="95"/>
      <c r="BE127" s="95"/>
      <c r="BF127" s="95"/>
      <c r="BG127" s="95"/>
    </row>
    <row r="128" spans="1:59" s="97" customFormat="1" hidden="1" x14ac:dyDescent="0.2">
      <c r="A128" s="325">
        <v>40</v>
      </c>
      <c r="B128" s="314"/>
      <c r="C128" s="326" t="e">
        <f>+VLOOKUP(B128,$A$691:$B$730,2,0)</f>
        <v>#N/A</v>
      </c>
      <c r="D128" s="327"/>
      <c r="E128" s="328" t="e">
        <f>IF(D128=$D$661,$E$661,IF(D128=$D$662,$E$662,IF(D128=$D$663,$E$663,IF(D128=$D$664,$E$664,IF(D128=$D$665,$E$665,IF(D128=$D$666,$E$666,IF(D128=$D$667,$E$667,IF(D128=$D$668,$E$668,IF(D128=$D$669,$E$669,IF(D128=$D$670,$E$670,IF(D128=VICERRECTORÍA_ACADÉMICA_,BE739,IF(D128=PLANEACIÓN_,BE741, IF(D128=IMPACTO,BE740,IF(D128=VICERRECTORÍA_ADMINISTRATIVA_FINANCIERA_,BE742,IF(D128=_VICERRECTORÍA_RESPONSABILIDAD_SOCIAL_Y_BIENESTAR_UNIVERSITARIO_,BE743," ")))))))))))))))</f>
        <v>#VALUE!</v>
      </c>
      <c r="F128" s="305"/>
      <c r="G128" s="147"/>
      <c r="H128" s="147"/>
      <c r="I128" s="91"/>
      <c r="J128" s="305"/>
      <c r="K128" s="314"/>
      <c r="L128" s="305"/>
      <c r="M128" s="305"/>
      <c r="N128" s="314"/>
      <c r="O128" s="306">
        <f t="shared" si="414"/>
        <v>0</v>
      </c>
      <c r="P128" s="314"/>
      <c r="Q128" s="306">
        <f t="shared" ref="Q128" si="631">IF(P128="ALTO",5,IF(P128="MEDIO-ALTO",4,IF(P128="MEDIO",3,IF(P128="MEDIO-BAJO",2,IF(P128="BAJO",1,0)))))</f>
        <v>0</v>
      </c>
      <c r="R128" s="306">
        <f t="shared" ref="R128" si="632">Q128*O128</f>
        <v>0</v>
      </c>
      <c r="S128" s="92"/>
      <c r="T128" s="91">
        <f t="shared" si="359"/>
        <v>0</v>
      </c>
      <c r="U128" s="307" t="e">
        <f t="shared" ref="U128:U188" si="633">ROUND(AVERAGEIF(T128:T130,"&gt;0"),0)</f>
        <v>#DIV/0!</v>
      </c>
      <c r="V128" s="307" t="e">
        <f t="shared" ref="V128:V188" si="634">U128*0.6</f>
        <v>#DIV/0!</v>
      </c>
      <c r="W128" s="147"/>
      <c r="X128" s="307" t="e">
        <f t="shared" ref="X128" si="635">IF(S128="No_existen",5*$X$10,Y128*$X$10)</f>
        <v>#DIV/0!</v>
      </c>
      <c r="Y128" s="307" t="e">
        <f t="shared" ref="Y128:Y164" si="636">ROUND(AVERAGEIF(Z128:Z130,"&gt;0"),0)</f>
        <v>#DIV/0!</v>
      </c>
      <c r="Z128" s="151">
        <f t="shared" si="360"/>
        <v>0</v>
      </c>
      <c r="AA128" s="147"/>
      <c r="AB128" s="147"/>
      <c r="AC128" s="307" t="e">
        <f t="shared" ref="AC128" si="637">IF(S128="No_existen",5*$AC$10,AD128*$AC$10)</f>
        <v>#DIV/0!</v>
      </c>
      <c r="AD128" s="307" t="e">
        <f t="shared" ref="AD128:AD188" si="638">ROUND(AVERAGEIF(AE128:AE130,"&gt;0"),0)</f>
        <v>#DIV/0!</v>
      </c>
      <c r="AE128" s="151">
        <f t="shared" si="361"/>
        <v>0</v>
      </c>
      <c r="AF128" s="147"/>
      <c r="AG128" s="147"/>
      <c r="AH128" s="307" t="e">
        <f t="shared" ref="AH128" si="639">IF(S128="No_existen",5*$AH$10,AI128*$AH$10)</f>
        <v>#DIV/0!</v>
      </c>
      <c r="AI128" s="307" t="e">
        <f t="shared" ref="AI128" si="640">ROUND(AVERAGEIF(AJ128:AJ130,"&gt;0"),0)</f>
        <v>#DIV/0!</v>
      </c>
      <c r="AJ128" s="151">
        <f t="shared" si="362"/>
        <v>0</v>
      </c>
      <c r="AK128" s="147"/>
      <c r="AL128" s="147"/>
      <c r="AM128" s="307" t="e">
        <f t="shared" ref="AM128" si="641">IF(S128="No_existen",5*$AM$10,AN128*$AM$10)</f>
        <v>#DIV/0!</v>
      </c>
      <c r="AN128" s="307" t="e">
        <f t="shared" ref="AN128" si="642">ROUND(AVERAGEIF(AO128:AO130,"&gt;0"),0)</f>
        <v>#DIV/0!</v>
      </c>
      <c r="AO128" s="151">
        <f t="shared" si="6"/>
        <v>0</v>
      </c>
      <c r="AP128" s="147"/>
      <c r="AQ128" s="307" t="e">
        <f t="shared" ref="AQ128" si="643">ROUND(AVERAGE(U128,Y128,AD128,AI128,AN128),0)</f>
        <v>#DIV/0!</v>
      </c>
      <c r="AR128" s="384" t="e">
        <f t="shared" ref="AR128" si="644">IF(AQ128&lt;1.5,"FUERTE",IF(AND(AQ128&gt;=1.5,AQ128&lt;2.5),"ACEPTABLE",IF(AQ128&gt;=5,"INEXISTENTE","DÉBIL")))</f>
        <v>#DIV/0!</v>
      </c>
      <c r="AS128" s="306">
        <f t="shared" ref="AS128" si="645">IF(R128=0,0,ROUND((R128*AQ128),0))</f>
        <v>0</v>
      </c>
      <c r="AT128" s="386" t="str">
        <f t="shared" ref="AT128" si="646">IF(AS128&gt;=36,"GRAVE", IF(AS128&lt;=10, "LEVE", "MODERADO"))</f>
        <v>LEVE</v>
      </c>
      <c r="AU128" s="327"/>
      <c r="AV128" s="327"/>
      <c r="AW128" s="147"/>
      <c r="AX128" s="147"/>
      <c r="AY128" s="93"/>
      <c r="AZ128" s="94"/>
      <c r="BA128" s="95"/>
      <c r="BB128" s="95"/>
      <c r="BC128" s="95"/>
      <c r="BD128" s="95"/>
      <c r="BE128" s="95"/>
      <c r="BF128" s="95"/>
      <c r="BG128" s="95"/>
    </row>
    <row r="129" spans="1:59" s="97" customFormat="1" hidden="1" x14ac:dyDescent="0.2">
      <c r="A129" s="325"/>
      <c r="B129" s="314"/>
      <c r="C129" s="326"/>
      <c r="D129" s="327"/>
      <c r="E129" s="328"/>
      <c r="F129" s="305"/>
      <c r="G129" s="147"/>
      <c r="H129" s="147"/>
      <c r="I129" s="91"/>
      <c r="J129" s="305"/>
      <c r="K129" s="305"/>
      <c r="L129" s="305"/>
      <c r="M129" s="305"/>
      <c r="N129" s="314"/>
      <c r="O129" s="306"/>
      <c r="P129" s="314"/>
      <c r="Q129" s="306"/>
      <c r="R129" s="306"/>
      <c r="S129" s="92"/>
      <c r="T129" s="91">
        <f t="shared" si="359"/>
        <v>0</v>
      </c>
      <c r="U129" s="307"/>
      <c r="V129" s="307"/>
      <c r="W129" s="147"/>
      <c r="X129" s="307"/>
      <c r="Y129" s="307"/>
      <c r="Z129" s="151">
        <f t="shared" si="360"/>
        <v>0</v>
      </c>
      <c r="AA129" s="147"/>
      <c r="AB129" s="147"/>
      <c r="AC129" s="307"/>
      <c r="AD129" s="307"/>
      <c r="AE129" s="151">
        <f t="shared" si="361"/>
        <v>0</v>
      </c>
      <c r="AF129" s="147"/>
      <c r="AG129" s="147"/>
      <c r="AH129" s="307"/>
      <c r="AI129" s="307"/>
      <c r="AJ129" s="151">
        <f t="shared" si="362"/>
        <v>0</v>
      </c>
      <c r="AK129" s="147"/>
      <c r="AL129" s="147"/>
      <c r="AM129" s="307"/>
      <c r="AN129" s="307"/>
      <c r="AO129" s="151">
        <f t="shared" si="6"/>
        <v>0</v>
      </c>
      <c r="AP129" s="147"/>
      <c r="AQ129" s="307"/>
      <c r="AR129" s="384"/>
      <c r="AS129" s="306"/>
      <c r="AT129" s="386"/>
      <c r="AU129" s="327"/>
      <c r="AV129" s="327"/>
      <c r="AW129" s="147"/>
      <c r="AX129" s="147"/>
      <c r="AY129" s="93"/>
      <c r="AZ129" s="94"/>
      <c r="BA129" s="95"/>
      <c r="BB129" s="95"/>
      <c r="BC129" s="95"/>
      <c r="BD129" s="95"/>
      <c r="BE129" s="95"/>
      <c r="BF129" s="95"/>
      <c r="BG129" s="95"/>
    </row>
    <row r="130" spans="1:59" s="97" customFormat="1" hidden="1" x14ac:dyDescent="0.2">
      <c r="A130" s="325"/>
      <c r="B130" s="314"/>
      <c r="C130" s="326"/>
      <c r="D130" s="327"/>
      <c r="E130" s="328"/>
      <c r="F130" s="305"/>
      <c r="G130" s="147"/>
      <c r="H130" s="147"/>
      <c r="I130" s="91"/>
      <c r="J130" s="305"/>
      <c r="K130" s="305"/>
      <c r="L130" s="305"/>
      <c r="M130" s="305"/>
      <c r="N130" s="314"/>
      <c r="O130" s="306"/>
      <c r="P130" s="314"/>
      <c r="Q130" s="306"/>
      <c r="R130" s="306"/>
      <c r="S130" s="92"/>
      <c r="T130" s="91">
        <f t="shared" si="359"/>
        <v>0</v>
      </c>
      <c r="U130" s="307"/>
      <c r="V130" s="307"/>
      <c r="W130" s="147"/>
      <c r="X130" s="307"/>
      <c r="Y130" s="307"/>
      <c r="Z130" s="151">
        <f t="shared" si="360"/>
        <v>0</v>
      </c>
      <c r="AA130" s="147"/>
      <c r="AB130" s="147"/>
      <c r="AC130" s="307"/>
      <c r="AD130" s="307"/>
      <c r="AE130" s="151">
        <f t="shared" si="361"/>
        <v>0</v>
      </c>
      <c r="AF130" s="147"/>
      <c r="AG130" s="147"/>
      <c r="AH130" s="307"/>
      <c r="AI130" s="307"/>
      <c r="AJ130" s="151">
        <f t="shared" si="362"/>
        <v>0</v>
      </c>
      <c r="AK130" s="147"/>
      <c r="AL130" s="147"/>
      <c r="AM130" s="307"/>
      <c r="AN130" s="307"/>
      <c r="AO130" s="151">
        <f t="shared" si="6"/>
        <v>0</v>
      </c>
      <c r="AP130" s="147"/>
      <c r="AQ130" s="307"/>
      <c r="AR130" s="384"/>
      <c r="AS130" s="306"/>
      <c r="AT130" s="386"/>
      <c r="AU130" s="327"/>
      <c r="AV130" s="327"/>
      <c r="AW130" s="147"/>
      <c r="AX130" s="147"/>
      <c r="AY130" s="93"/>
      <c r="AZ130" s="94"/>
      <c r="BA130" s="95"/>
      <c r="BB130" s="95"/>
      <c r="BC130" s="95"/>
      <c r="BD130" s="95"/>
      <c r="BE130" s="95"/>
      <c r="BF130" s="95"/>
      <c r="BG130" s="95"/>
    </row>
    <row r="131" spans="1:59" s="97" customFormat="1" hidden="1" x14ac:dyDescent="0.2">
      <c r="A131" s="325">
        <v>41</v>
      </c>
      <c r="B131" s="314"/>
      <c r="C131" s="326" t="e">
        <f>+VLOOKUP(B131,$A$691:$B$730,2,0)</f>
        <v>#N/A</v>
      </c>
      <c r="D131" s="327"/>
      <c r="E131" s="328" t="e">
        <f>IF(D131=$D$661,$E$661,IF(D131=$D$662,$E$662,IF(D131=$D$663,$E$663,IF(D131=$D$664,$E$664,IF(D131=$D$665,$E$665,IF(D131=$D$666,$E$666,IF(D131=$D$667,$E$667,IF(D131=$D$668,$E$668,IF(D131=$D$669,$E$669,IF(D131=$D$670,$E$670,IF(D131=VICERRECTORÍA_ACADÉMICA_,BE742,IF(D131=PLANEACIÓN_,BE744, IF(D131=IMPACTO,BE743,IF(D131=VICERRECTORÍA_ADMINISTRATIVA_FINANCIERA_,BE745,IF(D131=_VICERRECTORÍA_RESPONSABILIDAD_SOCIAL_Y_BIENESTAR_UNIVERSITARIO_,BE746," ")))))))))))))))</f>
        <v>#VALUE!</v>
      </c>
      <c r="F131" s="305"/>
      <c r="G131" s="147"/>
      <c r="H131" s="147"/>
      <c r="I131" s="91"/>
      <c r="J131" s="305"/>
      <c r="K131" s="314"/>
      <c r="L131" s="305"/>
      <c r="M131" s="305"/>
      <c r="N131" s="314"/>
      <c r="O131" s="306">
        <f t="shared" si="430"/>
        <v>0</v>
      </c>
      <c r="P131" s="314"/>
      <c r="Q131" s="306">
        <f t="shared" ref="Q131" si="647">IF(P131="ALTO",5,IF(P131="MEDIO-ALTO",4,IF(P131="MEDIO",3,IF(P131="MEDIO-BAJO",2,IF(P131="BAJO",1,0)))))</f>
        <v>0</v>
      </c>
      <c r="R131" s="306">
        <f t="shared" ref="R131" si="648">Q131*O131</f>
        <v>0</v>
      </c>
      <c r="S131" s="92"/>
      <c r="T131" s="91">
        <f t="shared" si="359"/>
        <v>0</v>
      </c>
      <c r="U131" s="307" t="e">
        <f t="shared" ref="U131" si="649">ROUND(AVERAGEIF(T131:T133,"&gt;0"),0)</f>
        <v>#DIV/0!</v>
      </c>
      <c r="V131" s="307" t="e">
        <f t="shared" ref="V131" si="650">U131*0.6</f>
        <v>#DIV/0!</v>
      </c>
      <c r="W131" s="147"/>
      <c r="X131" s="307" t="e">
        <f t="shared" ref="X131" si="651">IF(S131="No_existen",5*$X$10,Y131*$X$10)</f>
        <v>#DIV/0!</v>
      </c>
      <c r="Y131" s="307" t="e">
        <f t="shared" ref="Y131:Y167" si="652">ROUND(AVERAGEIF(Z131:Z133,"&gt;0"),0)</f>
        <v>#DIV/0!</v>
      </c>
      <c r="Z131" s="151">
        <f t="shared" si="360"/>
        <v>0</v>
      </c>
      <c r="AA131" s="147"/>
      <c r="AB131" s="147"/>
      <c r="AC131" s="307" t="e">
        <f t="shared" ref="AC131" si="653">IF(S131="No_existen",5*$AC$10,AD131*$AC$10)</f>
        <v>#DIV/0!</v>
      </c>
      <c r="AD131" s="307" t="e">
        <f t="shared" ref="AD131" si="654">ROUND(AVERAGEIF(AE131:AE133,"&gt;0"),0)</f>
        <v>#DIV/0!</v>
      </c>
      <c r="AE131" s="151">
        <f t="shared" si="361"/>
        <v>0</v>
      </c>
      <c r="AF131" s="147"/>
      <c r="AG131" s="147"/>
      <c r="AH131" s="307" t="e">
        <f t="shared" ref="AH131" si="655">IF(S131="No_existen",5*$AH$10,AI131*$AH$10)</f>
        <v>#DIV/0!</v>
      </c>
      <c r="AI131" s="307" t="e">
        <f t="shared" ref="AI131" si="656">ROUND(AVERAGEIF(AJ131:AJ133,"&gt;0"),0)</f>
        <v>#DIV/0!</v>
      </c>
      <c r="AJ131" s="151">
        <f t="shared" si="362"/>
        <v>0</v>
      </c>
      <c r="AK131" s="147"/>
      <c r="AL131" s="147"/>
      <c r="AM131" s="307" t="e">
        <f t="shared" ref="AM131" si="657">IF(S131="No_existen",5*$AM$10,AN131*$AM$10)</f>
        <v>#DIV/0!</v>
      </c>
      <c r="AN131" s="307" t="e">
        <f t="shared" ref="AN131" si="658">ROUND(AVERAGEIF(AO131:AO133,"&gt;0"),0)</f>
        <v>#DIV/0!</v>
      </c>
      <c r="AO131" s="151">
        <f t="shared" si="6"/>
        <v>0</v>
      </c>
      <c r="AP131" s="147"/>
      <c r="AQ131" s="307" t="e">
        <f t="shared" ref="AQ131" si="659">ROUND(AVERAGE(U131,Y131,AD131,AI131,AN131),0)</f>
        <v>#DIV/0!</v>
      </c>
      <c r="AR131" s="384" t="e">
        <f t="shared" ref="AR131" si="660">IF(AQ131&lt;1.5,"FUERTE",IF(AND(AQ131&gt;=1.5,AQ131&lt;2.5),"ACEPTABLE",IF(AQ131&gt;=5,"INEXISTENTE","DÉBIL")))</f>
        <v>#DIV/0!</v>
      </c>
      <c r="AS131" s="306">
        <f t="shared" ref="AS131" si="661">IF(R131=0,0,ROUND((R131*AQ131),0))</f>
        <v>0</v>
      </c>
      <c r="AT131" s="386" t="str">
        <f t="shared" ref="AT131" si="662">IF(AS131&gt;=36,"GRAVE", IF(AS131&lt;=10, "LEVE", "MODERADO"))</f>
        <v>LEVE</v>
      </c>
      <c r="AU131" s="327"/>
      <c r="AV131" s="327"/>
      <c r="AW131" s="147"/>
      <c r="AX131" s="147"/>
      <c r="AY131" s="93"/>
      <c r="AZ131" s="94"/>
      <c r="BA131" s="95"/>
      <c r="BB131" s="95"/>
      <c r="BC131" s="95"/>
      <c r="BD131" s="95"/>
      <c r="BE131" s="95"/>
      <c r="BF131" s="95"/>
      <c r="BG131" s="95"/>
    </row>
    <row r="132" spans="1:59" s="97" customFormat="1" hidden="1" x14ac:dyDescent="0.2">
      <c r="A132" s="325"/>
      <c r="B132" s="314"/>
      <c r="C132" s="326"/>
      <c r="D132" s="327"/>
      <c r="E132" s="328"/>
      <c r="F132" s="305"/>
      <c r="G132" s="147"/>
      <c r="H132" s="147"/>
      <c r="I132" s="91"/>
      <c r="J132" s="305"/>
      <c r="K132" s="305"/>
      <c r="L132" s="305"/>
      <c r="M132" s="305"/>
      <c r="N132" s="314"/>
      <c r="O132" s="306"/>
      <c r="P132" s="314"/>
      <c r="Q132" s="306"/>
      <c r="R132" s="306"/>
      <c r="S132" s="92"/>
      <c r="T132" s="91">
        <f t="shared" si="359"/>
        <v>0</v>
      </c>
      <c r="U132" s="307"/>
      <c r="V132" s="307"/>
      <c r="W132" s="147"/>
      <c r="X132" s="307"/>
      <c r="Y132" s="307"/>
      <c r="Z132" s="151">
        <f t="shared" si="360"/>
        <v>0</v>
      </c>
      <c r="AA132" s="147"/>
      <c r="AB132" s="147"/>
      <c r="AC132" s="307"/>
      <c r="AD132" s="307"/>
      <c r="AE132" s="151">
        <f t="shared" si="361"/>
        <v>0</v>
      </c>
      <c r="AF132" s="147"/>
      <c r="AG132" s="147"/>
      <c r="AH132" s="307"/>
      <c r="AI132" s="307"/>
      <c r="AJ132" s="151">
        <f t="shared" si="362"/>
        <v>0</v>
      </c>
      <c r="AK132" s="147"/>
      <c r="AL132" s="147"/>
      <c r="AM132" s="307"/>
      <c r="AN132" s="307"/>
      <c r="AO132" s="151">
        <f t="shared" si="6"/>
        <v>0</v>
      </c>
      <c r="AP132" s="147"/>
      <c r="AQ132" s="307"/>
      <c r="AR132" s="384"/>
      <c r="AS132" s="306"/>
      <c r="AT132" s="386"/>
      <c r="AU132" s="327"/>
      <c r="AV132" s="327"/>
      <c r="AW132" s="147"/>
      <c r="AX132" s="147"/>
      <c r="AY132" s="93"/>
      <c r="AZ132" s="94"/>
      <c r="BA132" s="95"/>
      <c r="BB132" s="95"/>
      <c r="BC132" s="95"/>
      <c r="BD132" s="95"/>
      <c r="BE132" s="95"/>
      <c r="BF132" s="95"/>
      <c r="BG132" s="95"/>
    </row>
    <row r="133" spans="1:59" s="97" customFormat="1" hidden="1" x14ac:dyDescent="0.2">
      <c r="A133" s="325"/>
      <c r="B133" s="314"/>
      <c r="C133" s="326"/>
      <c r="D133" s="327"/>
      <c r="E133" s="328"/>
      <c r="F133" s="305"/>
      <c r="G133" s="147"/>
      <c r="H133" s="147"/>
      <c r="I133" s="91"/>
      <c r="J133" s="305"/>
      <c r="K133" s="305"/>
      <c r="L133" s="305"/>
      <c r="M133" s="305"/>
      <c r="N133" s="314"/>
      <c r="O133" s="306"/>
      <c r="P133" s="314"/>
      <c r="Q133" s="306"/>
      <c r="R133" s="306"/>
      <c r="S133" s="92"/>
      <c r="T133" s="91">
        <f t="shared" si="359"/>
        <v>0</v>
      </c>
      <c r="U133" s="307"/>
      <c r="V133" s="307"/>
      <c r="W133" s="147"/>
      <c r="X133" s="307"/>
      <c r="Y133" s="307"/>
      <c r="Z133" s="151">
        <f t="shared" si="360"/>
        <v>0</v>
      </c>
      <c r="AA133" s="147"/>
      <c r="AB133" s="147"/>
      <c r="AC133" s="307"/>
      <c r="AD133" s="307"/>
      <c r="AE133" s="151">
        <f t="shared" si="361"/>
        <v>0</v>
      </c>
      <c r="AF133" s="147"/>
      <c r="AG133" s="147"/>
      <c r="AH133" s="307"/>
      <c r="AI133" s="307"/>
      <c r="AJ133" s="151">
        <f t="shared" si="362"/>
        <v>0</v>
      </c>
      <c r="AK133" s="147"/>
      <c r="AL133" s="147"/>
      <c r="AM133" s="307"/>
      <c r="AN133" s="307"/>
      <c r="AO133" s="151">
        <f t="shared" si="6"/>
        <v>0</v>
      </c>
      <c r="AP133" s="147"/>
      <c r="AQ133" s="307"/>
      <c r="AR133" s="384"/>
      <c r="AS133" s="306"/>
      <c r="AT133" s="386"/>
      <c r="AU133" s="327"/>
      <c r="AV133" s="327"/>
      <c r="AW133" s="147"/>
      <c r="AX133" s="147"/>
      <c r="AY133" s="93"/>
      <c r="AZ133" s="94"/>
      <c r="BA133" s="95"/>
      <c r="BB133" s="95"/>
      <c r="BC133" s="95"/>
      <c r="BD133" s="95"/>
      <c r="BE133" s="95"/>
      <c r="BF133" s="95"/>
      <c r="BG133" s="95"/>
    </row>
    <row r="134" spans="1:59" s="97" customFormat="1" hidden="1" x14ac:dyDescent="0.2">
      <c r="A134" s="325">
        <v>42</v>
      </c>
      <c r="B134" s="314"/>
      <c r="C134" s="326" t="e">
        <f>+VLOOKUP(B134,$A$691:$B$730,2,0)</f>
        <v>#N/A</v>
      </c>
      <c r="D134" s="327"/>
      <c r="E134" s="328" t="e">
        <f>IF(D134=$D$661,$E$661,IF(D134=$D$662,$E$662,IF(D134=$D$663,$E$663,IF(D134=$D$664,$E$664,IF(D134=$D$665,$E$665,IF(D134=$D$666,$E$666,IF(D134=$D$667,$E$667,IF(D134=$D$668,$E$668,IF(D134=$D$669,$E$669,IF(D134=$D$670,$E$670,IF(D134=VICERRECTORÍA_ACADÉMICA_,BE745,IF(D134=PLANEACIÓN_,BE747, IF(D134=IMPACTO,BE746,IF(D134=VICERRECTORÍA_ADMINISTRATIVA_FINANCIERA_,BE748,IF(D134=_VICERRECTORÍA_RESPONSABILIDAD_SOCIAL_Y_BIENESTAR_UNIVERSITARIO_,BE749," ")))))))))))))))</f>
        <v>#VALUE!</v>
      </c>
      <c r="F134" s="305"/>
      <c r="G134" s="147"/>
      <c r="H134" s="147"/>
      <c r="I134" s="91"/>
      <c r="J134" s="305"/>
      <c r="K134" s="314"/>
      <c r="L134" s="305"/>
      <c r="M134" s="305"/>
      <c r="N134" s="314"/>
      <c r="O134" s="306">
        <f t="shared" si="446"/>
        <v>0</v>
      </c>
      <c r="P134" s="314"/>
      <c r="Q134" s="306">
        <f t="shared" ref="Q134" si="663">IF(P134="ALTO",5,IF(P134="MEDIO-ALTO",4,IF(P134="MEDIO",3,IF(P134="MEDIO-BAJO",2,IF(P134="BAJO",1,0)))))</f>
        <v>0</v>
      </c>
      <c r="R134" s="306">
        <f t="shared" ref="R134" si="664">Q134*O134</f>
        <v>0</v>
      </c>
      <c r="S134" s="92"/>
      <c r="T134" s="91">
        <f t="shared" si="359"/>
        <v>0</v>
      </c>
      <c r="U134" s="307" t="e">
        <f t="shared" si="345"/>
        <v>#DIV/0!</v>
      </c>
      <c r="V134" s="307" t="e">
        <f t="shared" si="346"/>
        <v>#DIV/0!</v>
      </c>
      <c r="W134" s="147"/>
      <c r="X134" s="307" t="e">
        <f t="shared" ref="X134" si="665">IF(S134="No_existen",5*$X$10,Y134*$X$10)</f>
        <v>#DIV/0!</v>
      </c>
      <c r="Y134" s="307" t="e">
        <f t="shared" ref="Y134:Y170" si="666">ROUND(AVERAGEIF(Z134:Z136,"&gt;0"),0)</f>
        <v>#DIV/0!</v>
      </c>
      <c r="Z134" s="151">
        <f t="shared" si="360"/>
        <v>0</v>
      </c>
      <c r="AA134" s="147"/>
      <c r="AB134" s="147"/>
      <c r="AC134" s="307" t="e">
        <f t="shared" ref="AC134" si="667">IF(S134="No_existen",5*$AC$10,AD134*$AC$10)</f>
        <v>#DIV/0!</v>
      </c>
      <c r="AD134" s="307" t="e">
        <f t="shared" si="350"/>
        <v>#DIV/0!</v>
      </c>
      <c r="AE134" s="151">
        <f t="shared" si="361"/>
        <v>0</v>
      </c>
      <c r="AF134" s="147"/>
      <c r="AG134" s="147"/>
      <c r="AH134" s="307" t="e">
        <f t="shared" ref="AH134" si="668">IF(S134="No_existen",5*$AH$10,AI134*$AH$10)</f>
        <v>#DIV/0!</v>
      </c>
      <c r="AI134" s="307" t="e">
        <f t="shared" ref="AI134" si="669">ROUND(AVERAGEIF(AJ134:AJ136,"&gt;0"),0)</f>
        <v>#DIV/0!</v>
      </c>
      <c r="AJ134" s="151">
        <f t="shared" si="362"/>
        <v>0</v>
      </c>
      <c r="AK134" s="147"/>
      <c r="AL134" s="147"/>
      <c r="AM134" s="307" t="e">
        <f t="shared" ref="AM134" si="670">IF(S134="No_existen",5*$AM$10,AN134*$AM$10)</f>
        <v>#DIV/0!</v>
      </c>
      <c r="AN134" s="307" t="e">
        <f t="shared" ref="AN134" si="671">ROUND(AVERAGEIF(AO134:AO136,"&gt;0"),0)</f>
        <v>#DIV/0!</v>
      </c>
      <c r="AO134" s="151">
        <f t="shared" si="6"/>
        <v>0</v>
      </c>
      <c r="AP134" s="147"/>
      <c r="AQ134" s="307" t="e">
        <f t="shared" ref="AQ134" si="672">ROUND(AVERAGE(U134,Y134,AD134,AI134,AN134),0)</f>
        <v>#DIV/0!</v>
      </c>
      <c r="AR134" s="384" t="e">
        <f t="shared" ref="AR134" si="673">IF(AQ134&lt;1.5,"FUERTE",IF(AND(AQ134&gt;=1.5,AQ134&lt;2.5),"ACEPTABLE",IF(AQ134&gt;=5,"INEXISTENTE","DÉBIL")))</f>
        <v>#DIV/0!</v>
      </c>
      <c r="AS134" s="306">
        <f t="shared" ref="AS134" si="674">IF(R134=0,0,ROUND((R134*AQ134),0))</f>
        <v>0</v>
      </c>
      <c r="AT134" s="386" t="str">
        <f t="shared" ref="AT134" si="675">IF(AS134&gt;=36,"GRAVE", IF(AS134&lt;=10, "LEVE", "MODERADO"))</f>
        <v>LEVE</v>
      </c>
      <c r="AU134" s="327"/>
      <c r="AV134" s="327"/>
      <c r="AW134" s="147"/>
      <c r="AX134" s="147"/>
      <c r="AY134" s="93"/>
      <c r="AZ134" s="94"/>
      <c r="BA134" s="95"/>
      <c r="BB134" s="95"/>
      <c r="BC134" s="95"/>
      <c r="BD134" s="95"/>
      <c r="BE134" s="95"/>
      <c r="BF134" s="95"/>
      <c r="BG134" s="95"/>
    </row>
    <row r="135" spans="1:59" s="97" customFormat="1" hidden="1" x14ac:dyDescent="0.2">
      <c r="A135" s="325"/>
      <c r="B135" s="314"/>
      <c r="C135" s="326"/>
      <c r="D135" s="327"/>
      <c r="E135" s="328"/>
      <c r="F135" s="305"/>
      <c r="G135" s="147"/>
      <c r="H135" s="147"/>
      <c r="I135" s="91"/>
      <c r="J135" s="305"/>
      <c r="K135" s="305"/>
      <c r="L135" s="305"/>
      <c r="M135" s="305"/>
      <c r="N135" s="314"/>
      <c r="O135" s="306"/>
      <c r="P135" s="314"/>
      <c r="Q135" s="306"/>
      <c r="R135" s="306"/>
      <c r="S135" s="92"/>
      <c r="T135" s="91">
        <f t="shared" si="359"/>
        <v>0</v>
      </c>
      <c r="U135" s="307"/>
      <c r="V135" s="307"/>
      <c r="W135" s="147"/>
      <c r="X135" s="307"/>
      <c r="Y135" s="307"/>
      <c r="Z135" s="151">
        <f t="shared" si="360"/>
        <v>0</v>
      </c>
      <c r="AA135" s="147"/>
      <c r="AB135" s="147"/>
      <c r="AC135" s="307"/>
      <c r="AD135" s="307"/>
      <c r="AE135" s="151">
        <f t="shared" si="361"/>
        <v>0</v>
      </c>
      <c r="AF135" s="147"/>
      <c r="AG135" s="147"/>
      <c r="AH135" s="307"/>
      <c r="AI135" s="307"/>
      <c r="AJ135" s="151">
        <f t="shared" si="362"/>
        <v>0</v>
      </c>
      <c r="AK135" s="147"/>
      <c r="AL135" s="147"/>
      <c r="AM135" s="307"/>
      <c r="AN135" s="307"/>
      <c r="AO135" s="151">
        <f t="shared" si="6"/>
        <v>0</v>
      </c>
      <c r="AP135" s="147"/>
      <c r="AQ135" s="307"/>
      <c r="AR135" s="384"/>
      <c r="AS135" s="306"/>
      <c r="AT135" s="386"/>
      <c r="AU135" s="327"/>
      <c r="AV135" s="327"/>
      <c r="AW135" s="147"/>
      <c r="AX135" s="147"/>
      <c r="AY135" s="93"/>
      <c r="AZ135" s="94"/>
      <c r="BA135" s="95"/>
      <c r="BB135" s="95"/>
      <c r="BC135" s="95"/>
      <c r="BD135" s="95"/>
      <c r="BE135" s="95"/>
      <c r="BF135" s="95"/>
      <c r="BG135" s="95"/>
    </row>
    <row r="136" spans="1:59" s="97" customFormat="1" hidden="1" x14ac:dyDescent="0.2">
      <c r="A136" s="325"/>
      <c r="B136" s="314"/>
      <c r="C136" s="326"/>
      <c r="D136" s="327"/>
      <c r="E136" s="328"/>
      <c r="F136" s="305"/>
      <c r="G136" s="147"/>
      <c r="H136" s="147"/>
      <c r="I136" s="91"/>
      <c r="J136" s="305"/>
      <c r="K136" s="305"/>
      <c r="L136" s="305"/>
      <c r="M136" s="305"/>
      <c r="N136" s="314"/>
      <c r="O136" s="306"/>
      <c r="P136" s="314"/>
      <c r="Q136" s="306"/>
      <c r="R136" s="306"/>
      <c r="S136" s="92"/>
      <c r="T136" s="91">
        <f t="shared" si="359"/>
        <v>0</v>
      </c>
      <c r="U136" s="307"/>
      <c r="V136" s="307"/>
      <c r="W136" s="147"/>
      <c r="X136" s="307"/>
      <c r="Y136" s="307"/>
      <c r="Z136" s="151">
        <f t="shared" si="360"/>
        <v>0</v>
      </c>
      <c r="AA136" s="147"/>
      <c r="AB136" s="147"/>
      <c r="AC136" s="307"/>
      <c r="AD136" s="307"/>
      <c r="AE136" s="151">
        <f t="shared" si="361"/>
        <v>0</v>
      </c>
      <c r="AF136" s="147"/>
      <c r="AG136" s="147"/>
      <c r="AH136" s="307"/>
      <c r="AI136" s="307"/>
      <c r="AJ136" s="151">
        <f t="shared" si="362"/>
        <v>0</v>
      </c>
      <c r="AK136" s="147"/>
      <c r="AL136" s="147"/>
      <c r="AM136" s="307"/>
      <c r="AN136" s="307"/>
      <c r="AO136" s="151">
        <f t="shared" si="6"/>
        <v>0</v>
      </c>
      <c r="AP136" s="147"/>
      <c r="AQ136" s="307"/>
      <c r="AR136" s="384"/>
      <c r="AS136" s="306"/>
      <c r="AT136" s="386"/>
      <c r="AU136" s="327"/>
      <c r="AV136" s="327"/>
      <c r="AW136" s="147"/>
      <c r="AX136" s="147"/>
      <c r="AY136" s="93"/>
      <c r="AZ136" s="94"/>
      <c r="BA136" s="95"/>
      <c r="BB136" s="95"/>
      <c r="BC136" s="95"/>
      <c r="BD136" s="95"/>
      <c r="BE136" s="95"/>
      <c r="BF136" s="95"/>
      <c r="BG136" s="95"/>
    </row>
    <row r="137" spans="1:59" s="97" customFormat="1" hidden="1" x14ac:dyDescent="0.2">
      <c r="A137" s="325">
        <v>43</v>
      </c>
      <c r="B137" s="314"/>
      <c r="C137" s="326" t="e">
        <f>+VLOOKUP(B137,$A$691:$B$730,2,0)</f>
        <v>#N/A</v>
      </c>
      <c r="D137" s="327"/>
      <c r="E137" s="328" t="e">
        <f>IF(D137=$D$661,$E$661,IF(D137=$D$662,$E$662,IF(D137=$D$663,$E$663,IF(D137=$D$664,$E$664,IF(D137=$D$665,$E$665,IF(D137=$D$666,$E$666,IF(D137=$D$667,$E$667,IF(D137=$D$668,$E$668,IF(D137=$D$669,$E$669,IF(D137=$D$670,$E$670,IF(D137=VICERRECTORÍA_ACADÉMICA_,BE748,IF(D137=PLANEACIÓN_,BE750, IF(D137=IMPACTO,BE749,IF(D137=VICERRECTORÍA_ADMINISTRATIVA_FINANCIERA_,BE751,IF(D137=_VICERRECTORÍA_RESPONSABILIDAD_SOCIAL_Y_BIENESTAR_UNIVERSITARIO_,BE752," ")))))))))))))))</f>
        <v>#VALUE!</v>
      </c>
      <c r="F137" s="305"/>
      <c r="G137" s="147"/>
      <c r="H137" s="147"/>
      <c r="I137" s="91"/>
      <c r="J137" s="305"/>
      <c r="K137" s="314"/>
      <c r="L137" s="305"/>
      <c r="M137" s="305"/>
      <c r="N137" s="314"/>
      <c r="O137" s="306">
        <f t="shared" ref="O137:O179" si="676">IF(N137="ALTA",5,IF(N137="MEDIO ALTA",4,IF(N137="MEDIA",3,IF(N137="MEDIO BAJA",2,IF(N137="BAJA",1,0)))))</f>
        <v>0</v>
      </c>
      <c r="P137" s="314"/>
      <c r="Q137" s="306">
        <f t="shared" ref="Q137" si="677">IF(P137="ALTO",5,IF(P137="MEDIO-ALTO",4,IF(P137="MEDIO",3,IF(P137="MEDIO-BAJO",2,IF(P137="BAJO",1,0)))))</f>
        <v>0</v>
      </c>
      <c r="R137" s="306">
        <f t="shared" ref="R137" si="678">Q137*O137</f>
        <v>0</v>
      </c>
      <c r="S137" s="92"/>
      <c r="T137" s="91">
        <f t="shared" si="359"/>
        <v>0</v>
      </c>
      <c r="U137" s="307" t="e">
        <f t="shared" si="366"/>
        <v>#DIV/0!</v>
      </c>
      <c r="V137" s="307" t="e">
        <f t="shared" si="367"/>
        <v>#DIV/0!</v>
      </c>
      <c r="W137" s="147"/>
      <c r="X137" s="307" t="e">
        <f t="shared" ref="X137" si="679">IF(S137="No_existen",5*$X$10,Y137*$X$10)</f>
        <v>#DIV/0!</v>
      </c>
      <c r="Y137" s="307" t="e">
        <f t="shared" ref="Y137:Y173" si="680">ROUND(AVERAGEIF(Z137:Z139,"&gt;0"),0)</f>
        <v>#DIV/0!</v>
      </c>
      <c r="Z137" s="151">
        <f t="shared" si="360"/>
        <v>0</v>
      </c>
      <c r="AA137" s="147"/>
      <c r="AB137" s="147"/>
      <c r="AC137" s="307" t="e">
        <f t="shared" ref="AC137" si="681">IF(S137="No_existen",5*$AC$10,AD137*$AC$10)</f>
        <v>#DIV/0!</v>
      </c>
      <c r="AD137" s="307" t="e">
        <f t="shared" si="371"/>
        <v>#DIV/0!</v>
      </c>
      <c r="AE137" s="151">
        <f t="shared" si="361"/>
        <v>0</v>
      </c>
      <c r="AF137" s="147"/>
      <c r="AG137" s="147"/>
      <c r="AH137" s="307" t="e">
        <f t="shared" ref="AH137" si="682">IF(S137="No_existen",5*$AH$10,AI137*$AH$10)</f>
        <v>#DIV/0!</v>
      </c>
      <c r="AI137" s="307" t="e">
        <f t="shared" ref="AI137" si="683">ROUND(AVERAGEIF(AJ137:AJ139,"&gt;0"),0)</f>
        <v>#DIV/0!</v>
      </c>
      <c r="AJ137" s="151">
        <f t="shared" si="362"/>
        <v>0</v>
      </c>
      <c r="AK137" s="147"/>
      <c r="AL137" s="147"/>
      <c r="AM137" s="307" t="e">
        <f t="shared" ref="AM137" si="684">IF(S137="No_existen",5*$AM$10,AN137*$AM$10)</f>
        <v>#DIV/0!</v>
      </c>
      <c r="AN137" s="307" t="e">
        <f t="shared" ref="AN137" si="685">ROUND(AVERAGEIF(AO137:AO139,"&gt;0"),0)</f>
        <v>#DIV/0!</v>
      </c>
      <c r="AO137" s="151">
        <f t="shared" si="6"/>
        <v>0</v>
      </c>
      <c r="AP137" s="147"/>
      <c r="AQ137" s="307" t="e">
        <f t="shared" ref="AQ137" si="686">ROUND(AVERAGE(U137,Y137,AD137,AI137,AN137),0)</f>
        <v>#DIV/0!</v>
      </c>
      <c r="AR137" s="384" t="e">
        <f t="shared" ref="AR137" si="687">IF(AQ137&lt;1.5,"FUERTE",IF(AND(AQ137&gt;=1.5,AQ137&lt;2.5),"ACEPTABLE",IF(AQ137&gt;=5,"INEXISTENTE","DÉBIL")))</f>
        <v>#DIV/0!</v>
      </c>
      <c r="AS137" s="306">
        <f t="shared" ref="AS137" si="688">IF(R137=0,0,ROUND((R137*AQ137),0))</f>
        <v>0</v>
      </c>
      <c r="AT137" s="386" t="str">
        <f t="shared" ref="AT137" si="689">IF(AS137&gt;=36,"GRAVE", IF(AS137&lt;=10, "LEVE", "MODERADO"))</f>
        <v>LEVE</v>
      </c>
      <c r="AU137" s="327"/>
      <c r="AV137" s="327"/>
      <c r="AW137" s="147"/>
      <c r="AX137" s="147"/>
      <c r="AY137" s="93"/>
      <c r="AZ137" s="94"/>
      <c r="BA137" s="95"/>
      <c r="BB137" s="95"/>
      <c r="BC137" s="95"/>
      <c r="BD137" s="95"/>
      <c r="BE137" s="95"/>
      <c r="BF137" s="95"/>
      <c r="BG137" s="95"/>
    </row>
    <row r="138" spans="1:59" s="97" customFormat="1" hidden="1" x14ac:dyDescent="0.2">
      <c r="A138" s="325"/>
      <c r="B138" s="314"/>
      <c r="C138" s="326"/>
      <c r="D138" s="327"/>
      <c r="E138" s="328"/>
      <c r="F138" s="305"/>
      <c r="G138" s="147"/>
      <c r="H138" s="147"/>
      <c r="I138" s="91"/>
      <c r="J138" s="305"/>
      <c r="K138" s="305"/>
      <c r="L138" s="305"/>
      <c r="M138" s="305"/>
      <c r="N138" s="314"/>
      <c r="O138" s="306"/>
      <c r="P138" s="314"/>
      <c r="Q138" s="306"/>
      <c r="R138" s="306"/>
      <c r="S138" s="92"/>
      <c r="T138" s="91">
        <f t="shared" si="359"/>
        <v>0</v>
      </c>
      <c r="U138" s="307"/>
      <c r="V138" s="307"/>
      <c r="W138" s="147"/>
      <c r="X138" s="307"/>
      <c r="Y138" s="307"/>
      <c r="Z138" s="151">
        <f t="shared" si="360"/>
        <v>0</v>
      </c>
      <c r="AA138" s="147"/>
      <c r="AB138" s="147"/>
      <c r="AC138" s="307"/>
      <c r="AD138" s="307"/>
      <c r="AE138" s="151">
        <f t="shared" si="361"/>
        <v>0</v>
      </c>
      <c r="AF138" s="147"/>
      <c r="AG138" s="147"/>
      <c r="AH138" s="307"/>
      <c r="AI138" s="307"/>
      <c r="AJ138" s="151">
        <f t="shared" si="362"/>
        <v>0</v>
      </c>
      <c r="AK138" s="147"/>
      <c r="AL138" s="147"/>
      <c r="AM138" s="307"/>
      <c r="AN138" s="307"/>
      <c r="AO138" s="151">
        <f t="shared" si="6"/>
        <v>0</v>
      </c>
      <c r="AP138" s="147"/>
      <c r="AQ138" s="307"/>
      <c r="AR138" s="384"/>
      <c r="AS138" s="306"/>
      <c r="AT138" s="386"/>
      <c r="AU138" s="327"/>
      <c r="AV138" s="327"/>
      <c r="AW138" s="147"/>
      <c r="AX138" s="147"/>
      <c r="AY138" s="93"/>
      <c r="AZ138" s="94"/>
      <c r="BA138" s="95"/>
      <c r="BB138" s="95"/>
      <c r="BC138" s="95"/>
      <c r="BD138" s="95"/>
      <c r="BE138" s="95"/>
      <c r="BF138" s="95"/>
      <c r="BG138" s="95"/>
    </row>
    <row r="139" spans="1:59" s="97" customFormat="1" hidden="1" x14ac:dyDescent="0.2">
      <c r="A139" s="325"/>
      <c r="B139" s="314"/>
      <c r="C139" s="326"/>
      <c r="D139" s="327"/>
      <c r="E139" s="328"/>
      <c r="F139" s="305"/>
      <c r="G139" s="147"/>
      <c r="H139" s="147"/>
      <c r="I139" s="91"/>
      <c r="J139" s="305"/>
      <c r="K139" s="305"/>
      <c r="L139" s="305"/>
      <c r="M139" s="305"/>
      <c r="N139" s="314"/>
      <c r="O139" s="306"/>
      <c r="P139" s="314"/>
      <c r="Q139" s="306"/>
      <c r="R139" s="306"/>
      <c r="S139" s="92"/>
      <c r="T139" s="91">
        <f t="shared" ref="T139:T202" si="690">IF(S139=$S$665,1,IF(S139=$S$661,5,IF(S139=$S$662,4,IF(S139=$S$663,3,IF(S139=$S$664,2,0)))))</f>
        <v>0</v>
      </c>
      <c r="U139" s="307"/>
      <c r="V139" s="307"/>
      <c r="W139" s="147"/>
      <c r="X139" s="307"/>
      <c r="Y139" s="307"/>
      <c r="Z139" s="151">
        <f t="shared" ref="Z139:Z202" si="691">IF(AA139=$AA$663,1,IF(AA139=$AA$662,2,IF(AA139=$AA$661,4,IF(S139="No_existen",5,0))))</f>
        <v>0</v>
      </c>
      <c r="AA139" s="147"/>
      <c r="AB139" s="147"/>
      <c r="AC139" s="307"/>
      <c r="AD139" s="307"/>
      <c r="AE139" s="151">
        <f t="shared" ref="AE139:AE202" si="692">IF(AF139=$AK$662,1,IF(AF139=$AK$661,4,IF(S139="No_existen",5,0)))</f>
        <v>0</v>
      </c>
      <c r="AF139" s="147"/>
      <c r="AG139" s="147"/>
      <c r="AH139" s="307"/>
      <c r="AI139" s="307"/>
      <c r="AJ139" s="151">
        <f t="shared" ref="AJ139:AJ202" si="693">IF(AK139=$AP$661,1,IF(AK139=$AP$662,4,IF(S139="No_existen",5,0)))</f>
        <v>0</v>
      </c>
      <c r="AK139" s="147"/>
      <c r="AL139" s="147"/>
      <c r="AM139" s="307"/>
      <c r="AN139" s="307"/>
      <c r="AO139" s="151">
        <f t="shared" si="6"/>
        <v>0</v>
      </c>
      <c r="AP139" s="147"/>
      <c r="AQ139" s="307"/>
      <c r="AR139" s="384"/>
      <c r="AS139" s="306"/>
      <c r="AT139" s="386"/>
      <c r="AU139" s="327"/>
      <c r="AV139" s="327"/>
      <c r="AW139" s="147"/>
      <c r="AX139" s="147"/>
      <c r="AY139" s="93"/>
      <c r="AZ139" s="94"/>
      <c r="BA139" s="95"/>
      <c r="BB139" s="95"/>
      <c r="BC139" s="95"/>
      <c r="BD139" s="95"/>
      <c r="BE139" s="95"/>
      <c r="BF139" s="95"/>
      <c r="BG139" s="95"/>
    </row>
    <row r="140" spans="1:59" s="97" customFormat="1" hidden="1" x14ac:dyDescent="0.2">
      <c r="A140" s="325">
        <v>44</v>
      </c>
      <c r="B140" s="314"/>
      <c r="C140" s="326" t="e">
        <f>+VLOOKUP(B140,$A$691:$B$730,2,0)</f>
        <v>#N/A</v>
      </c>
      <c r="D140" s="327"/>
      <c r="E140" s="328" t="e">
        <f>IF(D140=$D$661,$E$661,IF(D140=$D$662,$E$662,IF(D140=$D$663,$E$663,IF(D140=$D$664,$E$664,IF(D140=$D$665,$E$665,IF(D140=$D$666,$E$666,IF(D140=$D$667,$E$667,IF(D140=$D$668,$E$668,IF(D140=$D$669,$E$669,IF(D140=$D$670,$E$670,IF(D140=VICERRECTORÍA_ACADÉMICA_,BE751,IF(D140=PLANEACIÓN_,BE753, IF(D140=IMPACTO,BE752,IF(D140=VICERRECTORÍA_ADMINISTRATIVA_FINANCIERA_,BE754,IF(D140=_VICERRECTORÍA_RESPONSABILIDAD_SOCIAL_Y_BIENESTAR_UNIVERSITARIO_,BE755," ")))))))))))))))</f>
        <v>#VALUE!</v>
      </c>
      <c r="F140" s="305"/>
      <c r="G140" s="147"/>
      <c r="H140" s="147"/>
      <c r="I140" s="91"/>
      <c r="J140" s="305"/>
      <c r="K140" s="314"/>
      <c r="L140" s="305"/>
      <c r="M140" s="305"/>
      <c r="N140" s="314"/>
      <c r="O140" s="306">
        <f t="shared" ref="O140:O182" si="694">IF(N140="ALTA",5,IF(N140="MEDIO ALTA",4,IF(N140="MEDIA",3,IF(N140="MEDIO BAJA",2,IF(N140="BAJA",1,0)))))</f>
        <v>0</v>
      </c>
      <c r="P140" s="314"/>
      <c r="Q140" s="306">
        <f t="shared" ref="Q140" si="695">IF(P140="ALTO",5,IF(P140="MEDIO-ALTO",4,IF(P140="MEDIO",3,IF(P140="MEDIO-BAJO",2,IF(P140="BAJO",1,0)))))</f>
        <v>0</v>
      </c>
      <c r="R140" s="306">
        <f t="shared" ref="R140" si="696">Q140*O140</f>
        <v>0</v>
      </c>
      <c r="S140" s="92"/>
      <c r="T140" s="91">
        <f t="shared" si="690"/>
        <v>0</v>
      </c>
      <c r="U140" s="307" t="e">
        <f t="shared" si="383"/>
        <v>#DIV/0!</v>
      </c>
      <c r="V140" s="307" t="e">
        <f t="shared" si="384"/>
        <v>#DIV/0!</v>
      </c>
      <c r="W140" s="147"/>
      <c r="X140" s="307" t="e">
        <f t="shared" ref="X140" si="697">IF(S140="No_existen",5*$X$10,Y140*$X$10)</f>
        <v>#DIV/0!</v>
      </c>
      <c r="Y140" s="307" t="e">
        <f t="shared" ref="Y140:Y176" si="698">ROUND(AVERAGEIF(Z140:Z142,"&gt;0"),0)</f>
        <v>#DIV/0!</v>
      </c>
      <c r="Z140" s="151">
        <f t="shared" si="691"/>
        <v>0</v>
      </c>
      <c r="AA140" s="147"/>
      <c r="AB140" s="147"/>
      <c r="AC140" s="307" t="e">
        <f t="shared" ref="AC140" si="699">IF(S140="No_existen",5*$AC$10,AD140*$AC$10)</f>
        <v>#DIV/0!</v>
      </c>
      <c r="AD140" s="307" t="e">
        <f t="shared" si="388"/>
        <v>#DIV/0!</v>
      </c>
      <c r="AE140" s="151">
        <f t="shared" si="692"/>
        <v>0</v>
      </c>
      <c r="AF140" s="147"/>
      <c r="AG140" s="147"/>
      <c r="AH140" s="307" t="e">
        <f t="shared" ref="AH140" si="700">IF(S140="No_existen",5*$AH$10,AI140*$AH$10)</f>
        <v>#DIV/0!</v>
      </c>
      <c r="AI140" s="307" t="e">
        <f t="shared" ref="AI140" si="701">ROUND(AVERAGEIF(AJ140:AJ142,"&gt;0"),0)</f>
        <v>#DIV/0!</v>
      </c>
      <c r="AJ140" s="151">
        <f t="shared" si="693"/>
        <v>0</v>
      </c>
      <c r="AK140" s="147"/>
      <c r="AL140" s="147"/>
      <c r="AM140" s="307" t="e">
        <f t="shared" ref="AM140" si="702">IF(S140="No_existen",5*$AM$10,AN140*$AM$10)</f>
        <v>#DIV/0!</v>
      </c>
      <c r="AN140" s="307" t="e">
        <f t="shared" ref="AN140" si="703">ROUND(AVERAGEIF(AO140:AO142,"&gt;0"),0)</f>
        <v>#DIV/0!</v>
      </c>
      <c r="AO140" s="151">
        <f t="shared" si="6"/>
        <v>0</v>
      </c>
      <c r="AP140" s="147"/>
      <c r="AQ140" s="307" t="e">
        <f t="shared" ref="AQ140" si="704">ROUND(AVERAGE(U140,Y140,AD140,AI140,AN140),0)</f>
        <v>#DIV/0!</v>
      </c>
      <c r="AR140" s="384" t="e">
        <f t="shared" ref="AR140" si="705">IF(AQ140&lt;1.5,"FUERTE",IF(AND(AQ140&gt;=1.5,AQ140&lt;2.5),"ACEPTABLE",IF(AQ140&gt;=5,"INEXISTENTE","DÉBIL")))</f>
        <v>#DIV/0!</v>
      </c>
      <c r="AS140" s="306">
        <f t="shared" ref="AS140" si="706">IF(R140=0,0,ROUND((R140*AQ140),0))</f>
        <v>0</v>
      </c>
      <c r="AT140" s="386" t="str">
        <f t="shared" ref="AT140" si="707">IF(AS140&gt;=36,"GRAVE", IF(AS140&lt;=10, "LEVE", "MODERADO"))</f>
        <v>LEVE</v>
      </c>
      <c r="AU140" s="327"/>
      <c r="AV140" s="327"/>
      <c r="AW140" s="147"/>
      <c r="AX140" s="147"/>
      <c r="AY140" s="93"/>
      <c r="AZ140" s="94"/>
      <c r="BA140" s="95"/>
      <c r="BB140" s="95"/>
      <c r="BC140" s="95"/>
      <c r="BD140" s="95"/>
      <c r="BE140" s="95"/>
      <c r="BF140" s="95"/>
      <c r="BG140" s="95"/>
    </row>
    <row r="141" spans="1:59" s="97" customFormat="1" hidden="1" x14ac:dyDescent="0.2">
      <c r="A141" s="325"/>
      <c r="B141" s="314"/>
      <c r="C141" s="326"/>
      <c r="D141" s="327"/>
      <c r="E141" s="328"/>
      <c r="F141" s="305"/>
      <c r="G141" s="147"/>
      <c r="H141" s="147"/>
      <c r="I141" s="91"/>
      <c r="J141" s="305"/>
      <c r="K141" s="305"/>
      <c r="L141" s="305"/>
      <c r="M141" s="305"/>
      <c r="N141" s="314"/>
      <c r="O141" s="306"/>
      <c r="P141" s="314"/>
      <c r="Q141" s="306"/>
      <c r="R141" s="306"/>
      <c r="S141" s="92"/>
      <c r="T141" s="91">
        <f t="shared" si="690"/>
        <v>0</v>
      </c>
      <c r="U141" s="307"/>
      <c r="V141" s="307"/>
      <c r="W141" s="147"/>
      <c r="X141" s="307"/>
      <c r="Y141" s="307"/>
      <c r="Z141" s="151">
        <f t="shared" si="691"/>
        <v>0</v>
      </c>
      <c r="AA141" s="147"/>
      <c r="AB141" s="147"/>
      <c r="AC141" s="307"/>
      <c r="AD141" s="307"/>
      <c r="AE141" s="151">
        <f t="shared" si="692"/>
        <v>0</v>
      </c>
      <c r="AF141" s="147"/>
      <c r="AG141" s="147"/>
      <c r="AH141" s="307"/>
      <c r="AI141" s="307"/>
      <c r="AJ141" s="151">
        <f t="shared" si="693"/>
        <v>0</v>
      </c>
      <c r="AK141" s="147"/>
      <c r="AL141" s="147"/>
      <c r="AM141" s="307"/>
      <c r="AN141" s="307"/>
      <c r="AO141" s="151">
        <f t="shared" si="6"/>
        <v>0</v>
      </c>
      <c r="AP141" s="147"/>
      <c r="AQ141" s="307"/>
      <c r="AR141" s="384"/>
      <c r="AS141" s="306"/>
      <c r="AT141" s="386"/>
      <c r="AU141" s="327"/>
      <c r="AV141" s="327"/>
      <c r="AW141" s="147"/>
      <c r="AX141" s="147"/>
      <c r="AY141" s="93"/>
      <c r="AZ141" s="94"/>
      <c r="BA141" s="95"/>
      <c r="BB141" s="95"/>
      <c r="BC141" s="95"/>
      <c r="BD141" s="95"/>
      <c r="BE141" s="95"/>
      <c r="BF141" s="95"/>
      <c r="BG141" s="95"/>
    </row>
    <row r="142" spans="1:59" s="97" customFormat="1" hidden="1" x14ac:dyDescent="0.2">
      <c r="A142" s="325"/>
      <c r="B142" s="314"/>
      <c r="C142" s="326"/>
      <c r="D142" s="327"/>
      <c r="E142" s="328"/>
      <c r="F142" s="305"/>
      <c r="G142" s="147"/>
      <c r="H142" s="147"/>
      <c r="I142" s="91"/>
      <c r="J142" s="305"/>
      <c r="K142" s="305"/>
      <c r="L142" s="305"/>
      <c r="M142" s="305"/>
      <c r="N142" s="314"/>
      <c r="O142" s="306"/>
      <c r="P142" s="314"/>
      <c r="Q142" s="306"/>
      <c r="R142" s="306"/>
      <c r="S142" s="92"/>
      <c r="T142" s="91">
        <f t="shared" si="690"/>
        <v>0</v>
      </c>
      <c r="U142" s="307"/>
      <c r="V142" s="307"/>
      <c r="W142" s="147"/>
      <c r="X142" s="307"/>
      <c r="Y142" s="307"/>
      <c r="Z142" s="151">
        <f t="shared" si="691"/>
        <v>0</v>
      </c>
      <c r="AA142" s="147"/>
      <c r="AB142" s="147"/>
      <c r="AC142" s="307"/>
      <c r="AD142" s="307"/>
      <c r="AE142" s="151">
        <f t="shared" si="692"/>
        <v>0</v>
      </c>
      <c r="AF142" s="147"/>
      <c r="AG142" s="147"/>
      <c r="AH142" s="307"/>
      <c r="AI142" s="307"/>
      <c r="AJ142" s="151">
        <f t="shared" si="693"/>
        <v>0</v>
      </c>
      <c r="AK142" s="147"/>
      <c r="AL142" s="147"/>
      <c r="AM142" s="307"/>
      <c r="AN142" s="307"/>
      <c r="AO142" s="151">
        <f t="shared" si="6"/>
        <v>0</v>
      </c>
      <c r="AP142" s="147"/>
      <c r="AQ142" s="307"/>
      <c r="AR142" s="384"/>
      <c r="AS142" s="306"/>
      <c r="AT142" s="386"/>
      <c r="AU142" s="327"/>
      <c r="AV142" s="327"/>
      <c r="AW142" s="147"/>
      <c r="AX142" s="147"/>
      <c r="AY142" s="93"/>
      <c r="AZ142" s="94"/>
      <c r="BA142" s="95"/>
      <c r="BB142" s="95"/>
      <c r="BC142" s="95"/>
      <c r="BD142" s="95"/>
      <c r="BE142" s="95"/>
      <c r="BF142" s="95"/>
      <c r="BG142" s="95"/>
    </row>
    <row r="143" spans="1:59" s="97" customFormat="1" hidden="1" x14ac:dyDescent="0.2">
      <c r="A143" s="325">
        <v>45</v>
      </c>
      <c r="B143" s="314"/>
      <c r="C143" s="326" t="e">
        <f>+VLOOKUP(B143,$A$691:$B$730,2,0)</f>
        <v>#N/A</v>
      </c>
      <c r="D143" s="327"/>
      <c r="E143" s="328" t="e">
        <f>IF(D143=$D$661,$E$661,IF(D143=$D$662,$E$662,IF(D143=$D$663,$E$663,IF(D143=$D$664,$E$664,IF(D143=$D$665,$E$665,IF(D143=$D$666,$E$666,IF(D143=$D$667,$E$667,IF(D143=$D$668,$E$668,IF(D143=$D$669,$E$669,IF(D143=$D$670,$E$670,IF(D143=VICERRECTORÍA_ACADÉMICA_,BE754,IF(D143=PLANEACIÓN_,BE756, IF(D143=IMPACTO,BE755,IF(D143=VICERRECTORÍA_ADMINISTRATIVA_FINANCIERA_,BE757,IF(D143=_VICERRECTORÍA_RESPONSABILIDAD_SOCIAL_Y_BIENESTAR_UNIVERSITARIO_,BE758," ")))))))))))))))</f>
        <v>#VALUE!</v>
      </c>
      <c r="F143" s="305"/>
      <c r="G143" s="147"/>
      <c r="H143" s="147"/>
      <c r="I143" s="91"/>
      <c r="J143" s="305"/>
      <c r="K143" s="314"/>
      <c r="L143" s="305"/>
      <c r="M143" s="305"/>
      <c r="N143" s="314"/>
      <c r="O143" s="306">
        <f t="shared" ref="O143" si="708">IF(N143="ALTA",5,IF(N143="MEDIO ALTA",4,IF(N143="MEDIA",3,IF(N143="MEDIO BAJA",2,IF(N143="BAJA",1,0)))))</f>
        <v>0</v>
      </c>
      <c r="P143" s="314"/>
      <c r="Q143" s="306">
        <f t="shared" ref="Q143" si="709">IF(P143="ALTO",5,IF(P143="MEDIO-ALTO",4,IF(P143="MEDIO",3,IF(P143="MEDIO-BAJO",2,IF(P143="BAJO",1,0)))))</f>
        <v>0</v>
      </c>
      <c r="R143" s="306">
        <f t="shared" ref="R143" si="710">Q143*O143</f>
        <v>0</v>
      </c>
      <c r="S143" s="92"/>
      <c r="T143" s="91">
        <f t="shared" si="690"/>
        <v>0</v>
      </c>
      <c r="U143" s="307" t="e">
        <f t="shared" si="400"/>
        <v>#DIV/0!</v>
      </c>
      <c r="V143" s="307" t="e">
        <f t="shared" si="401"/>
        <v>#DIV/0!</v>
      </c>
      <c r="W143" s="147"/>
      <c r="X143" s="307" t="e">
        <f t="shared" ref="X143" si="711">IF(S143="No_existen",5*$X$10,Y143*$X$10)</f>
        <v>#DIV/0!</v>
      </c>
      <c r="Y143" s="307" t="e">
        <f t="shared" ref="Y143:Y179" si="712">ROUND(AVERAGEIF(Z143:Z145,"&gt;0"),0)</f>
        <v>#DIV/0!</v>
      </c>
      <c r="Z143" s="151">
        <f t="shared" si="691"/>
        <v>0</v>
      </c>
      <c r="AA143" s="147"/>
      <c r="AB143" s="147"/>
      <c r="AC143" s="307" t="e">
        <f t="shared" ref="AC143" si="713">IF(S143="No_existen",5*$AC$10,AD143*$AC$10)</f>
        <v>#DIV/0!</v>
      </c>
      <c r="AD143" s="307" t="e">
        <f t="shared" si="405"/>
        <v>#DIV/0!</v>
      </c>
      <c r="AE143" s="151">
        <f t="shared" si="692"/>
        <v>0</v>
      </c>
      <c r="AF143" s="147"/>
      <c r="AG143" s="147"/>
      <c r="AH143" s="307" t="e">
        <f t="shared" ref="AH143" si="714">IF(S143="No_existen",5*$AH$10,AI143*$AH$10)</f>
        <v>#DIV/0!</v>
      </c>
      <c r="AI143" s="307" t="e">
        <f t="shared" ref="AI143" si="715">ROUND(AVERAGEIF(AJ143:AJ145,"&gt;0"),0)</f>
        <v>#DIV/0!</v>
      </c>
      <c r="AJ143" s="151">
        <f t="shared" si="693"/>
        <v>0</v>
      </c>
      <c r="AK143" s="147"/>
      <c r="AL143" s="147"/>
      <c r="AM143" s="307" t="e">
        <f t="shared" ref="AM143" si="716">IF(S143="No_existen",5*$AM$10,AN143*$AM$10)</f>
        <v>#DIV/0!</v>
      </c>
      <c r="AN143" s="307" t="e">
        <f t="shared" ref="AN143" si="717">ROUND(AVERAGEIF(AO143:AO145,"&gt;0"),0)</f>
        <v>#DIV/0!</v>
      </c>
      <c r="AO143" s="151">
        <f t="shared" si="6"/>
        <v>0</v>
      </c>
      <c r="AP143" s="147"/>
      <c r="AQ143" s="307" t="e">
        <f t="shared" ref="AQ143" si="718">ROUND(AVERAGE(U143,Y143,AD143,AI143,AN143),0)</f>
        <v>#DIV/0!</v>
      </c>
      <c r="AR143" s="384" t="e">
        <f t="shared" ref="AR143" si="719">IF(AQ143&lt;1.5,"FUERTE",IF(AND(AQ143&gt;=1.5,AQ143&lt;2.5),"ACEPTABLE",IF(AQ143&gt;=5,"INEXISTENTE","DÉBIL")))</f>
        <v>#DIV/0!</v>
      </c>
      <c r="AS143" s="306">
        <f t="shared" ref="AS143" si="720">IF(R143=0,0,ROUND((R143*AQ143),0))</f>
        <v>0</v>
      </c>
      <c r="AT143" s="386" t="str">
        <f t="shared" ref="AT143" si="721">IF(AS143&gt;=36,"GRAVE", IF(AS143&lt;=10, "LEVE", "MODERADO"))</f>
        <v>LEVE</v>
      </c>
      <c r="AU143" s="327"/>
      <c r="AV143" s="327"/>
      <c r="AW143" s="147"/>
      <c r="AX143" s="147"/>
      <c r="AY143" s="93"/>
      <c r="AZ143" s="94"/>
      <c r="BA143" s="95"/>
      <c r="BB143" s="95"/>
      <c r="BC143" s="95"/>
      <c r="BD143" s="95"/>
      <c r="BE143" s="95"/>
      <c r="BF143" s="95"/>
      <c r="BG143" s="95"/>
    </row>
    <row r="144" spans="1:59" s="97" customFormat="1" hidden="1" x14ac:dyDescent="0.2">
      <c r="A144" s="325"/>
      <c r="B144" s="314"/>
      <c r="C144" s="326"/>
      <c r="D144" s="327"/>
      <c r="E144" s="328"/>
      <c r="F144" s="305"/>
      <c r="G144" s="147"/>
      <c r="H144" s="147"/>
      <c r="I144" s="91"/>
      <c r="J144" s="305"/>
      <c r="K144" s="305"/>
      <c r="L144" s="305"/>
      <c r="M144" s="305"/>
      <c r="N144" s="314"/>
      <c r="O144" s="306"/>
      <c r="P144" s="314"/>
      <c r="Q144" s="306"/>
      <c r="R144" s="306"/>
      <c r="S144" s="92"/>
      <c r="T144" s="91">
        <f t="shared" si="690"/>
        <v>0</v>
      </c>
      <c r="U144" s="307"/>
      <c r="V144" s="307"/>
      <c r="W144" s="147"/>
      <c r="X144" s="307"/>
      <c r="Y144" s="307"/>
      <c r="Z144" s="151">
        <f t="shared" si="691"/>
        <v>0</v>
      </c>
      <c r="AA144" s="147"/>
      <c r="AB144" s="147"/>
      <c r="AC144" s="307"/>
      <c r="AD144" s="307"/>
      <c r="AE144" s="151">
        <f t="shared" si="692"/>
        <v>0</v>
      </c>
      <c r="AF144" s="147"/>
      <c r="AG144" s="147"/>
      <c r="AH144" s="307"/>
      <c r="AI144" s="307"/>
      <c r="AJ144" s="151">
        <f t="shared" si="693"/>
        <v>0</v>
      </c>
      <c r="AK144" s="147"/>
      <c r="AL144" s="147"/>
      <c r="AM144" s="307"/>
      <c r="AN144" s="307"/>
      <c r="AO144" s="151">
        <f t="shared" si="6"/>
        <v>0</v>
      </c>
      <c r="AP144" s="147"/>
      <c r="AQ144" s="307"/>
      <c r="AR144" s="384"/>
      <c r="AS144" s="306"/>
      <c r="AT144" s="386"/>
      <c r="AU144" s="327"/>
      <c r="AV144" s="327"/>
      <c r="AW144" s="147"/>
      <c r="AX144" s="147"/>
      <c r="AY144" s="93"/>
      <c r="AZ144" s="94"/>
      <c r="BA144" s="95"/>
      <c r="BB144" s="95"/>
      <c r="BC144" s="95"/>
      <c r="BD144" s="95"/>
      <c r="BE144" s="95"/>
      <c r="BF144" s="95"/>
      <c r="BG144" s="95"/>
    </row>
    <row r="145" spans="1:59" s="97" customFormat="1" hidden="1" x14ac:dyDescent="0.2">
      <c r="A145" s="325"/>
      <c r="B145" s="314"/>
      <c r="C145" s="326"/>
      <c r="D145" s="327"/>
      <c r="E145" s="328"/>
      <c r="F145" s="305"/>
      <c r="G145" s="147"/>
      <c r="H145" s="147"/>
      <c r="I145" s="91"/>
      <c r="J145" s="305"/>
      <c r="K145" s="305"/>
      <c r="L145" s="305"/>
      <c r="M145" s="305"/>
      <c r="N145" s="314"/>
      <c r="O145" s="306"/>
      <c r="P145" s="314"/>
      <c r="Q145" s="306"/>
      <c r="R145" s="306"/>
      <c r="S145" s="92"/>
      <c r="T145" s="91">
        <f t="shared" si="690"/>
        <v>0</v>
      </c>
      <c r="U145" s="307"/>
      <c r="V145" s="307"/>
      <c r="W145" s="147"/>
      <c r="X145" s="307"/>
      <c r="Y145" s="307"/>
      <c r="Z145" s="151">
        <f t="shared" si="691"/>
        <v>0</v>
      </c>
      <c r="AA145" s="147"/>
      <c r="AB145" s="147"/>
      <c r="AC145" s="307"/>
      <c r="AD145" s="307"/>
      <c r="AE145" s="151">
        <f t="shared" si="692"/>
        <v>0</v>
      </c>
      <c r="AF145" s="147"/>
      <c r="AG145" s="147"/>
      <c r="AH145" s="307"/>
      <c r="AI145" s="307"/>
      <c r="AJ145" s="151">
        <f t="shared" si="693"/>
        <v>0</v>
      </c>
      <c r="AK145" s="147"/>
      <c r="AL145" s="147"/>
      <c r="AM145" s="307"/>
      <c r="AN145" s="307"/>
      <c r="AO145" s="151">
        <f t="shared" si="6"/>
        <v>0</v>
      </c>
      <c r="AP145" s="147"/>
      <c r="AQ145" s="307"/>
      <c r="AR145" s="384"/>
      <c r="AS145" s="306"/>
      <c r="AT145" s="386"/>
      <c r="AU145" s="327"/>
      <c r="AV145" s="327"/>
      <c r="AW145" s="147"/>
      <c r="AX145" s="147"/>
      <c r="AY145" s="93"/>
      <c r="AZ145" s="94"/>
      <c r="BA145" s="95"/>
      <c r="BB145" s="95"/>
      <c r="BC145" s="95"/>
      <c r="BD145" s="95"/>
      <c r="BE145" s="95"/>
      <c r="BF145" s="95"/>
      <c r="BG145" s="95"/>
    </row>
    <row r="146" spans="1:59" s="97" customFormat="1" hidden="1" x14ac:dyDescent="0.2">
      <c r="A146" s="325">
        <v>46</v>
      </c>
      <c r="B146" s="314"/>
      <c r="C146" s="326" t="e">
        <f>+VLOOKUP(B146,$A$691:$B$730,2,0)</f>
        <v>#N/A</v>
      </c>
      <c r="D146" s="327"/>
      <c r="E146" s="328" t="e">
        <f>IF(D146=$D$661,$E$661,IF(D146=$D$662,$E$662,IF(D146=$D$663,$E$663,IF(D146=$D$664,$E$664,IF(D146=$D$665,$E$665,IF(D146=$D$666,$E$666,IF(D146=$D$667,$E$667,IF(D146=$D$668,$E$668,IF(D146=$D$669,$E$669,IF(D146=$D$670,$E$670,IF(D146=VICERRECTORÍA_ACADÉMICA_,BE757,IF(D146=PLANEACIÓN_,BE759, IF(D146=IMPACTO,BE758,IF(D146=VICERRECTORÍA_ADMINISTRATIVA_FINANCIERA_,BE760,IF(D146=_VICERRECTORÍA_RESPONSABILIDAD_SOCIAL_Y_BIENESTAR_UNIVERSITARIO_,BE761," ")))))))))))))))</f>
        <v>#VALUE!</v>
      </c>
      <c r="F146" s="305"/>
      <c r="G146" s="147"/>
      <c r="H146" s="147"/>
      <c r="I146" s="91"/>
      <c r="J146" s="305"/>
      <c r="K146" s="314"/>
      <c r="L146" s="305"/>
      <c r="M146" s="305"/>
      <c r="N146" s="314"/>
      <c r="O146" s="306">
        <f t="shared" ref="O146:O188" si="722">IF(N146="ALTA",5,IF(N146="MEDIO ALTA",4,IF(N146="MEDIA",3,IF(N146="MEDIO BAJA",2,IF(N146="BAJA",1,0)))))</f>
        <v>0</v>
      </c>
      <c r="P146" s="314"/>
      <c r="Q146" s="306">
        <f t="shared" ref="Q146" si="723">IF(P146="ALTO",5,IF(P146="MEDIO-ALTO",4,IF(P146="MEDIO",3,IF(P146="MEDIO-BAJO",2,IF(P146="BAJO",1,0)))))</f>
        <v>0</v>
      </c>
      <c r="R146" s="306">
        <f t="shared" ref="R146" si="724">Q146*O146</f>
        <v>0</v>
      </c>
      <c r="S146" s="92"/>
      <c r="T146" s="91">
        <f t="shared" si="690"/>
        <v>0</v>
      </c>
      <c r="U146" s="307" t="e">
        <f t="shared" si="417"/>
        <v>#DIV/0!</v>
      </c>
      <c r="V146" s="307" t="e">
        <f t="shared" si="418"/>
        <v>#DIV/0!</v>
      </c>
      <c r="W146" s="147"/>
      <c r="X146" s="307" t="e">
        <f t="shared" ref="X146" si="725">IF(S146="No_existen",5*$X$10,Y146*$X$10)</f>
        <v>#DIV/0!</v>
      </c>
      <c r="Y146" s="307" t="e">
        <f t="shared" ref="Y146:Y182" si="726">ROUND(AVERAGEIF(Z146:Z148,"&gt;0"),0)</f>
        <v>#DIV/0!</v>
      </c>
      <c r="Z146" s="151">
        <f t="shared" si="691"/>
        <v>0</v>
      </c>
      <c r="AA146" s="147"/>
      <c r="AB146" s="147"/>
      <c r="AC146" s="307" t="e">
        <f t="shared" ref="AC146" si="727">IF(S146="No_existen",5*$AC$10,AD146*$AC$10)</f>
        <v>#DIV/0!</v>
      </c>
      <c r="AD146" s="307" t="e">
        <f t="shared" si="421"/>
        <v>#DIV/0!</v>
      </c>
      <c r="AE146" s="151">
        <f t="shared" si="692"/>
        <v>0</v>
      </c>
      <c r="AF146" s="147"/>
      <c r="AG146" s="147"/>
      <c r="AH146" s="307" t="e">
        <f t="shared" ref="AH146" si="728">IF(S146="No_existen",5*$AH$10,AI146*$AH$10)</f>
        <v>#DIV/0!</v>
      </c>
      <c r="AI146" s="307" t="e">
        <f t="shared" ref="AI146" si="729">ROUND(AVERAGEIF(AJ146:AJ148,"&gt;0"),0)</f>
        <v>#DIV/0!</v>
      </c>
      <c r="AJ146" s="151">
        <f t="shared" si="693"/>
        <v>0</v>
      </c>
      <c r="AK146" s="147"/>
      <c r="AL146" s="147"/>
      <c r="AM146" s="307" t="e">
        <f t="shared" ref="AM146" si="730">IF(S146="No_existen",5*$AM$10,AN146*$AM$10)</f>
        <v>#DIV/0!</v>
      </c>
      <c r="AN146" s="307" t="e">
        <f t="shared" ref="AN146" si="731">ROUND(AVERAGEIF(AO146:AO148,"&gt;0"),0)</f>
        <v>#DIV/0!</v>
      </c>
      <c r="AO146" s="151">
        <f t="shared" si="6"/>
        <v>0</v>
      </c>
      <c r="AP146" s="147"/>
      <c r="AQ146" s="307" t="e">
        <f t="shared" ref="AQ146" si="732">ROUND(AVERAGE(U146,Y146,AD146,AI146,AN146),0)</f>
        <v>#DIV/0!</v>
      </c>
      <c r="AR146" s="384" t="e">
        <f t="shared" ref="AR146" si="733">IF(AQ146&lt;1.5,"FUERTE",IF(AND(AQ146&gt;=1.5,AQ146&lt;2.5),"ACEPTABLE",IF(AQ146&gt;=5,"INEXISTENTE","DÉBIL")))</f>
        <v>#DIV/0!</v>
      </c>
      <c r="AS146" s="306">
        <f t="shared" ref="AS146" si="734">IF(R146=0,0,ROUND((R146*AQ146),0))</f>
        <v>0</v>
      </c>
      <c r="AT146" s="386" t="str">
        <f t="shared" ref="AT146" si="735">IF(AS146&gt;=36,"GRAVE", IF(AS146&lt;=10, "LEVE", "MODERADO"))</f>
        <v>LEVE</v>
      </c>
      <c r="AU146" s="327"/>
      <c r="AV146" s="327"/>
      <c r="AW146" s="147"/>
      <c r="AX146" s="147"/>
      <c r="AY146" s="93"/>
      <c r="AZ146" s="94"/>
      <c r="BA146" s="95"/>
      <c r="BB146" s="95"/>
      <c r="BC146" s="95"/>
      <c r="BD146" s="95"/>
      <c r="BE146" s="95"/>
      <c r="BF146" s="95"/>
      <c r="BG146" s="95"/>
    </row>
    <row r="147" spans="1:59" s="97" customFormat="1" hidden="1" x14ac:dyDescent="0.2">
      <c r="A147" s="325"/>
      <c r="B147" s="314"/>
      <c r="C147" s="326"/>
      <c r="D147" s="327"/>
      <c r="E147" s="328"/>
      <c r="F147" s="305"/>
      <c r="G147" s="147"/>
      <c r="H147" s="147"/>
      <c r="I147" s="91"/>
      <c r="J147" s="305"/>
      <c r="K147" s="305"/>
      <c r="L147" s="305"/>
      <c r="M147" s="305"/>
      <c r="N147" s="314"/>
      <c r="O147" s="306"/>
      <c r="P147" s="314"/>
      <c r="Q147" s="306"/>
      <c r="R147" s="306"/>
      <c r="S147" s="92"/>
      <c r="T147" s="91">
        <f t="shared" si="690"/>
        <v>0</v>
      </c>
      <c r="U147" s="307"/>
      <c r="V147" s="307"/>
      <c r="W147" s="147"/>
      <c r="X147" s="307"/>
      <c r="Y147" s="307"/>
      <c r="Z147" s="151">
        <f t="shared" si="691"/>
        <v>0</v>
      </c>
      <c r="AA147" s="147"/>
      <c r="AB147" s="147"/>
      <c r="AC147" s="307"/>
      <c r="AD147" s="307"/>
      <c r="AE147" s="151">
        <f t="shared" si="692"/>
        <v>0</v>
      </c>
      <c r="AF147" s="147"/>
      <c r="AG147" s="147"/>
      <c r="AH147" s="307"/>
      <c r="AI147" s="307"/>
      <c r="AJ147" s="151">
        <f t="shared" si="693"/>
        <v>0</v>
      </c>
      <c r="AK147" s="147"/>
      <c r="AL147" s="147"/>
      <c r="AM147" s="307"/>
      <c r="AN147" s="307"/>
      <c r="AO147" s="151">
        <f t="shared" si="6"/>
        <v>0</v>
      </c>
      <c r="AP147" s="147"/>
      <c r="AQ147" s="307"/>
      <c r="AR147" s="384"/>
      <c r="AS147" s="306"/>
      <c r="AT147" s="386"/>
      <c r="AU147" s="327"/>
      <c r="AV147" s="327"/>
      <c r="AW147" s="147"/>
      <c r="AX147" s="147"/>
      <c r="AY147" s="93"/>
      <c r="AZ147" s="94"/>
      <c r="BA147" s="95"/>
      <c r="BB147" s="95"/>
      <c r="BC147" s="95"/>
      <c r="BD147" s="95"/>
      <c r="BE147" s="95"/>
      <c r="BF147" s="95"/>
      <c r="BG147" s="95"/>
    </row>
    <row r="148" spans="1:59" s="97" customFormat="1" hidden="1" x14ac:dyDescent="0.2">
      <c r="A148" s="325"/>
      <c r="B148" s="314"/>
      <c r="C148" s="326"/>
      <c r="D148" s="327"/>
      <c r="E148" s="328"/>
      <c r="F148" s="305"/>
      <c r="G148" s="147"/>
      <c r="H148" s="147"/>
      <c r="I148" s="91"/>
      <c r="J148" s="305"/>
      <c r="K148" s="305"/>
      <c r="L148" s="305"/>
      <c r="M148" s="305"/>
      <c r="N148" s="314"/>
      <c r="O148" s="306"/>
      <c r="P148" s="314"/>
      <c r="Q148" s="306"/>
      <c r="R148" s="306"/>
      <c r="S148" s="92"/>
      <c r="T148" s="91">
        <f t="shared" si="690"/>
        <v>0</v>
      </c>
      <c r="U148" s="307"/>
      <c r="V148" s="307"/>
      <c r="W148" s="147"/>
      <c r="X148" s="307"/>
      <c r="Y148" s="307"/>
      <c r="Z148" s="151">
        <f t="shared" si="691"/>
        <v>0</v>
      </c>
      <c r="AA148" s="147"/>
      <c r="AB148" s="147"/>
      <c r="AC148" s="307"/>
      <c r="AD148" s="307"/>
      <c r="AE148" s="151">
        <f t="shared" si="692"/>
        <v>0</v>
      </c>
      <c r="AF148" s="147"/>
      <c r="AG148" s="147"/>
      <c r="AH148" s="307"/>
      <c r="AI148" s="307"/>
      <c r="AJ148" s="151">
        <f t="shared" si="693"/>
        <v>0</v>
      </c>
      <c r="AK148" s="147"/>
      <c r="AL148" s="147"/>
      <c r="AM148" s="307"/>
      <c r="AN148" s="307"/>
      <c r="AO148" s="151">
        <f t="shared" si="6"/>
        <v>0</v>
      </c>
      <c r="AP148" s="147"/>
      <c r="AQ148" s="307"/>
      <c r="AR148" s="384"/>
      <c r="AS148" s="306"/>
      <c r="AT148" s="386"/>
      <c r="AU148" s="327"/>
      <c r="AV148" s="327"/>
      <c r="AW148" s="147"/>
      <c r="AX148" s="147"/>
      <c r="AY148" s="93"/>
      <c r="AZ148" s="94"/>
      <c r="BA148" s="95"/>
      <c r="BB148" s="95"/>
      <c r="BC148" s="95"/>
      <c r="BD148" s="95"/>
      <c r="BE148" s="95"/>
      <c r="BF148" s="95"/>
      <c r="BG148" s="95"/>
    </row>
    <row r="149" spans="1:59" s="97" customFormat="1" hidden="1" x14ac:dyDescent="0.2">
      <c r="A149" s="325">
        <v>47</v>
      </c>
      <c r="B149" s="314"/>
      <c r="C149" s="326" t="e">
        <f>+VLOOKUP(B149,$A$691:$B$730,2,0)</f>
        <v>#N/A</v>
      </c>
      <c r="D149" s="327"/>
      <c r="E149" s="328" t="e">
        <f>IF(D149=$D$661,$E$661,IF(D149=$D$662,$E$662,IF(D149=$D$663,$E$663,IF(D149=$D$664,$E$664,IF(D149=$D$665,$E$665,IF(D149=$D$666,$E$666,IF(D149=$D$667,$E$667,IF(D149=$D$668,$E$668,IF(D149=$D$669,$E$669,IF(D149=$D$670,$E$670,IF(D149=VICERRECTORÍA_ACADÉMICA_,BE760,IF(D149=PLANEACIÓN_,BE762, IF(D149=IMPACTO,BE761,IF(D149=VICERRECTORÍA_ADMINISTRATIVA_FINANCIERA_,BE763,IF(D149=_VICERRECTORÍA_RESPONSABILIDAD_SOCIAL_Y_BIENESTAR_UNIVERSITARIO_,BE764," ")))))))))))))))</f>
        <v>#VALUE!</v>
      </c>
      <c r="F149" s="305"/>
      <c r="G149" s="147"/>
      <c r="H149" s="147"/>
      <c r="I149" s="91"/>
      <c r="J149" s="305"/>
      <c r="K149" s="314"/>
      <c r="L149" s="305"/>
      <c r="M149" s="305"/>
      <c r="N149" s="314"/>
      <c r="O149" s="306">
        <f t="shared" ref="O149:O191" si="736">IF(N149="ALTA",5,IF(N149="MEDIO ALTA",4,IF(N149="MEDIA",3,IF(N149="MEDIO BAJA",2,IF(N149="BAJA",1,0)))))</f>
        <v>0</v>
      </c>
      <c r="P149" s="314"/>
      <c r="Q149" s="306">
        <f t="shared" ref="Q149" si="737">IF(P149="ALTO",5,IF(P149="MEDIO-ALTO",4,IF(P149="MEDIO",3,IF(P149="MEDIO-BAJO",2,IF(P149="BAJO",1,0)))))</f>
        <v>0</v>
      </c>
      <c r="R149" s="306">
        <f t="shared" ref="R149" si="738">Q149*O149</f>
        <v>0</v>
      </c>
      <c r="S149" s="92"/>
      <c r="T149" s="91">
        <f t="shared" si="690"/>
        <v>0</v>
      </c>
      <c r="U149" s="307" t="e">
        <f t="shared" si="433"/>
        <v>#DIV/0!</v>
      </c>
      <c r="V149" s="307" t="e">
        <f t="shared" si="434"/>
        <v>#DIV/0!</v>
      </c>
      <c r="W149" s="147"/>
      <c r="X149" s="307" t="e">
        <f t="shared" ref="X149" si="739">IF(S149="No_existen",5*$X$10,Y149*$X$10)</f>
        <v>#DIV/0!</v>
      </c>
      <c r="Y149" s="307" t="e">
        <f t="shared" ref="Y149:Y185" si="740">ROUND(AVERAGEIF(Z149:Z151,"&gt;0"),0)</f>
        <v>#DIV/0!</v>
      </c>
      <c r="Z149" s="151">
        <f t="shared" si="691"/>
        <v>0</v>
      </c>
      <c r="AA149" s="147"/>
      <c r="AB149" s="147"/>
      <c r="AC149" s="307" t="e">
        <f t="shared" ref="AC149" si="741">IF(S149="No_existen",5*$AC$10,AD149*$AC$10)</f>
        <v>#DIV/0!</v>
      </c>
      <c r="AD149" s="307" t="e">
        <f t="shared" si="437"/>
        <v>#DIV/0!</v>
      </c>
      <c r="AE149" s="151">
        <f t="shared" si="692"/>
        <v>0</v>
      </c>
      <c r="AF149" s="147"/>
      <c r="AG149" s="147"/>
      <c r="AH149" s="307" t="e">
        <f t="shared" ref="AH149" si="742">IF(S149="No_existen",5*$AH$10,AI149*$AH$10)</f>
        <v>#DIV/0!</v>
      </c>
      <c r="AI149" s="307" t="e">
        <f t="shared" ref="AI149" si="743">ROUND(AVERAGEIF(AJ149:AJ151,"&gt;0"),0)</f>
        <v>#DIV/0!</v>
      </c>
      <c r="AJ149" s="151">
        <f t="shared" si="693"/>
        <v>0</v>
      </c>
      <c r="AK149" s="147"/>
      <c r="AL149" s="147"/>
      <c r="AM149" s="307" t="e">
        <f t="shared" ref="AM149" si="744">IF(S149="No_existen",5*$AM$10,AN149*$AM$10)</f>
        <v>#DIV/0!</v>
      </c>
      <c r="AN149" s="307" t="e">
        <f t="shared" ref="AN149" si="745">ROUND(AVERAGEIF(AO149:AO151,"&gt;0"),0)</f>
        <v>#DIV/0!</v>
      </c>
      <c r="AO149" s="151">
        <f t="shared" si="6"/>
        <v>0</v>
      </c>
      <c r="AP149" s="147"/>
      <c r="AQ149" s="307" t="e">
        <f t="shared" ref="AQ149" si="746">ROUND(AVERAGE(U149,Y149,AD149,AI149,AN149),0)</f>
        <v>#DIV/0!</v>
      </c>
      <c r="AR149" s="384" t="e">
        <f t="shared" ref="AR149" si="747">IF(AQ149&lt;1.5,"FUERTE",IF(AND(AQ149&gt;=1.5,AQ149&lt;2.5),"ACEPTABLE",IF(AQ149&gt;=5,"INEXISTENTE","DÉBIL")))</f>
        <v>#DIV/0!</v>
      </c>
      <c r="AS149" s="306">
        <f t="shared" ref="AS149" si="748">IF(R149=0,0,ROUND((R149*AQ149),0))</f>
        <v>0</v>
      </c>
      <c r="AT149" s="386" t="str">
        <f t="shared" ref="AT149" si="749">IF(AS149&gt;=36,"GRAVE", IF(AS149&lt;=10, "LEVE", "MODERADO"))</f>
        <v>LEVE</v>
      </c>
      <c r="AU149" s="327"/>
      <c r="AV149" s="327"/>
      <c r="AW149" s="147"/>
      <c r="AX149" s="147"/>
      <c r="AY149" s="93"/>
      <c r="AZ149" s="94"/>
      <c r="BA149" s="95"/>
      <c r="BB149" s="95"/>
      <c r="BC149" s="95"/>
      <c r="BD149" s="95"/>
      <c r="BE149" s="95"/>
      <c r="BF149" s="95"/>
      <c r="BG149" s="95"/>
    </row>
    <row r="150" spans="1:59" s="97" customFormat="1" hidden="1" x14ac:dyDescent="0.2">
      <c r="A150" s="325"/>
      <c r="B150" s="314"/>
      <c r="C150" s="326"/>
      <c r="D150" s="327"/>
      <c r="E150" s="328"/>
      <c r="F150" s="305"/>
      <c r="G150" s="147"/>
      <c r="H150" s="147"/>
      <c r="I150" s="91"/>
      <c r="J150" s="305"/>
      <c r="K150" s="305"/>
      <c r="L150" s="305"/>
      <c r="M150" s="305"/>
      <c r="N150" s="314"/>
      <c r="O150" s="306"/>
      <c r="P150" s="314"/>
      <c r="Q150" s="306"/>
      <c r="R150" s="306"/>
      <c r="S150" s="92"/>
      <c r="T150" s="91">
        <f t="shared" si="690"/>
        <v>0</v>
      </c>
      <c r="U150" s="307"/>
      <c r="V150" s="307"/>
      <c r="W150" s="147"/>
      <c r="X150" s="307"/>
      <c r="Y150" s="307"/>
      <c r="Z150" s="151">
        <f t="shared" si="691"/>
        <v>0</v>
      </c>
      <c r="AA150" s="147"/>
      <c r="AB150" s="147"/>
      <c r="AC150" s="307"/>
      <c r="AD150" s="307"/>
      <c r="AE150" s="151">
        <f t="shared" si="692"/>
        <v>0</v>
      </c>
      <c r="AF150" s="147"/>
      <c r="AG150" s="147"/>
      <c r="AH150" s="307"/>
      <c r="AI150" s="307"/>
      <c r="AJ150" s="151">
        <f t="shared" si="693"/>
        <v>0</v>
      </c>
      <c r="AK150" s="147"/>
      <c r="AL150" s="147"/>
      <c r="AM150" s="307"/>
      <c r="AN150" s="307"/>
      <c r="AO150" s="151">
        <f t="shared" si="6"/>
        <v>0</v>
      </c>
      <c r="AP150" s="147"/>
      <c r="AQ150" s="307"/>
      <c r="AR150" s="384"/>
      <c r="AS150" s="306"/>
      <c r="AT150" s="386"/>
      <c r="AU150" s="327"/>
      <c r="AV150" s="327"/>
      <c r="AW150" s="147"/>
      <c r="AX150" s="147"/>
      <c r="AY150" s="93"/>
      <c r="AZ150" s="94"/>
      <c r="BA150" s="95"/>
      <c r="BB150" s="95"/>
      <c r="BC150" s="95"/>
      <c r="BD150" s="95"/>
      <c r="BE150" s="95"/>
      <c r="BF150" s="95"/>
      <c r="BG150" s="95"/>
    </row>
    <row r="151" spans="1:59" s="97" customFormat="1" hidden="1" x14ac:dyDescent="0.2">
      <c r="A151" s="325"/>
      <c r="B151" s="314"/>
      <c r="C151" s="326"/>
      <c r="D151" s="327"/>
      <c r="E151" s="328"/>
      <c r="F151" s="305"/>
      <c r="G151" s="147"/>
      <c r="H151" s="147"/>
      <c r="I151" s="91"/>
      <c r="J151" s="305"/>
      <c r="K151" s="305"/>
      <c r="L151" s="305"/>
      <c r="M151" s="305"/>
      <c r="N151" s="314"/>
      <c r="O151" s="306"/>
      <c r="P151" s="314"/>
      <c r="Q151" s="306"/>
      <c r="R151" s="306"/>
      <c r="S151" s="92"/>
      <c r="T151" s="91">
        <f t="shared" si="690"/>
        <v>0</v>
      </c>
      <c r="U151" s="307"/>
      <c r="V151" s="307"/>
      <c r="W151" s="147"/>
      <c r="X151" s="307"/>
      <c r="Y151" s="307"/>
      <c r="Z151" s="151">
        <f t="shared" si="691"/>
        <v>0</v>
      </c>
      <c r="AA151" s="147"/>
      <c r="AB151" s="147"/>
      <c r="AC151" s="307"/>
      <c r="AD151" s="307"/>
      <c r="AE151" s="151">
        <f t="shared" si="692"/>
        <v>0</v>
      </c>
      <c r="AF151" s="147"/>
      <c r="AG151" s="147"/>
      <c r="AH151" s="307"/>
      <c r="AI151" s="307"/>
      <c r="AJ151" s="151">
        <f t="shared" si="693"/>
        <v>0</v>
      </c>
      <c r="AK151" s="147"/>
      <c r="AL151" s="147"/>
      <c r="AM151" s="307"/>
      <c r="AN151" s="307"/>
      <c r="AO151" s="151">
        <f t="shared" si="6"/>
        <v>0</v>
      </c>
      <c r="AP151" s="147"/>
      <c r="AQ151" s="307"/>
      <c r="AR151" s="384"/>
      <c r="AS151" s="306"/>
      <c r="AT151" s="386"/>
      <c r="AU151" s="327"/>
      <c r="AV151" s="327"/>
      <c r="AW151" s="147"/>
      <c r="AX151" s="147"/>
      <c r="AY151" s="93"/>
      <c r="AZ151" s="94"/>
      <c r="BA151" s="95"/>
      <c r="BB151" s="95"/>
      <c r="BC151" s="95"/>
      <c r="BD151" s="95"/>
      <c r="BE151" s="95"/>
      <c r="BF151" s="95"/>
      <c r="BG151" s="95"/>
    </row>
    <row r="152" spans="1:59" s="97" customFormat="1" hidden="1" x14ac:dyDescent="0.2">
      <c r="A152" s="325">
        <v>48</v>
      </c>
      <c r="B152" s="314"/>
      <c r="C152" s="326" t="e">
        <f>+VLOOKUP(B152,$A$691:$B$730,2,0)</f>
        <v>#N/A</v>
      </c>
      <c r="D152" s="327"/>
      <c r="E152" s="328" t="e">
        <f>IF(D152=$D$661,$E$661,IF(D152=$D$662,$E$662,IF(D152=$D$663,$E$663,IF(D152=$D$664,$E$664,IF(D152=$D$665,$E$665,IF(D152=$D$666,$E$666,IF(D152=$D$667,$E$667,IF(D152=$D$668,$E$668,IF(D152=$D$669,$E$669,IF(D152=$D$670,$E$670,IF(D152=VICERRECTORÍA_ACADÉMICA_,BE763,IF(D152=PLANEACIÓN_,BE765, IF(D152=IMPACTO,BE764,IF(D152=VICERRECTORÍA_ADMINISTRATIVA_FINANCIERA_,BE766,IF(D152=_VICERRECTORÍA_RESPONSABILIDAD_SOCIAL_Y_BIENESTAR_UNIVERSITARIO_,BE767," ")))))))))))))))</f>
        <v>#VALUE!</v>
      </c>
      <c r="F152" s="305"/>
      <c r="G152" s="147"/>
      <c r="H152" s="147"/>
      <c r="I152" s="91"/>
      <c r="J152" s="305"/>
      <c r="K152" s="314"/>
      <c r="L152" s="305"/>
      <c r="M152" s="305"/>
      <c r="N152" s="314"/>
      <c r="O152" s="306">
        <f t="shared" ref="O152:O194" si="750">IF(N152="ALTA",5,IF(N152="MEDIO ALTA",4,IF(N152="MEDIA",3,IF(N152="MEDIO BAJA",2,IF(N152="BAJA",1,0)))))</f>
        <v>0</v>
      </c>
      <c r="P152" s="314"/>
      <c r="Q152" s="306">
        <f t="shared" ref="Q152" si="751">IF(P152="ALTO",5,IF(P152="MEDIO-ALTO",4,IF(P152="MEDIO",3,IF(P152="MEDIO-BAJO",2,IF(P152="BAJO",1,0)))))</f>
        <v>0</v>
      </c>
      <c r="R152" s="306">
        <f t="shared" ref="R152" si="752">Q152*O152</f>
        <v>0</v>
      </c>
      <c r="S152" s="92"/>
      <c r="T152" s="91">
        <f t="shared" si="690"/>
        <v>0</v>
      </c>
      <c r="U152" s="307" t="e">
        <f t="shared" si="449"/>
        <v>#DIV/0!</v>
      </c>
      <c r="V152" s="307" t="e">
        <f t="shared" si="450"/>
        <v>#DIV/0!</v>
      </c>
      <c r="W152" s="147"/>
      <c r="X152" s="307" t="e">
        <f t="shared" ref="X152" si="753">IF(S152="No_existen",5*$X$10,Y152*$X$10)</f>
        <v>#DIV/0!</v>
      </c>
      <c r="Y152" s="307" t="e">
        <f t="shared" ref="Y152:Y188" si="754">ROUND(AVERAGEIF(Z152:Z154,"&gt;0"),0)</f>
        <v>#DIV/0!</v>
      </c>
      <c r="Z152" s="151">
        <f t="shared" si="691"/>
        <v>0</v>
      </c>
      <c r="AA152" s="147"/>
      <c r="AB152" s="147"/>
      <c r="AC152" s="307" t="e">
        <f t="shared" ref="AC152" si="755">IF(S152="No_existen",5*$AC$10,AD152*$AC$10)</f>
        <v>#DIV/0!</v>
      </c>
      <c r="AD152" s="307" t="e">
        <f t="shared" si="453"/>
        <v>#DIV/0!</v>
      </c>
      <c r="AE152" s="151">
        <f t="shared" si="692"/>
        <v>0</v>
      </c>
      <c r="AF152" s="147"/>
      <c r="AG152" s="147"/>
      <c r="AH152" s="307" t="e">
        <f t="shared" ref="AH152" si="756">IF(S152="No_existen",5*$AH$10,AI152*$AH$10)</f>
        <v>#DIV/0!</v>
      </c>
      <c r="AI152" s="307" t="e">
        <f t="shared" ref="AI152" si="757">ROUND(AVERAGEIF(AJ152:AJ154,"&gt;0"),0)</f>
        <v>#DIV/0!</v>
      </c>
      <c r="AJ152" s="151">
        <f t="shared" si="693"/>
        <v>0</v>
      </c>
      <c r="AK152" s="147"/>
      <c r="AL152" s="147"/>
      <c r="AM152" s="307" t="e">
        <f t="shared" ref="AM152" si="758">IF(S152="No_existen",5*$AM$10,AN152*$AM$10)</f>
        <v>#DIV/0!</v>
      </c>
      <c r="AN152" s="307" t="e">
        <f t="shared" ref="AN152" si="759">ROUND(AVERAGEIF(AO152:AO154,"&gt;0"),0)</f>
        <v>#DIV/0!</v>
      </c>
      <c r="AO152" s="151">
        <f t="shared" si="6"/>
        <v>0</v>
      </c>
      <c r="AP152" s="147"/>
      <c r="AQ152" s="307" t="e">
        <f t="shared" ref="AQ152" si="760">ROUND(AVERAGE(U152,Y152,AD152,AI152,AN152),0)</f>
        <v>#DIV/0!</v>
      </c>
      <c r="AR152" s="384" t="e">
        <f t="shared" ref="AR152" si="761">IF(AQ152&lt;1.5,"FUERTE",IF(AND(AQ152&gt;=1.5,AQ152&lt;2.5),"ACEPTABLE",IF(AQ152&gt;=5,"INEXISTENTE","DÉBIL")))</f>
        <v>#DIV/0!</v>
      </c>
      <c r="AS152" s="306">
        <f t="shared" ref="AS152" si="762">IF(R152=0,0,ROUND((R152*AQ152),0))</f>
        <v>0</v>
      </c>
      <c r="AT152" s="386" t="str">
        <f t="shared" ref="AT152" si="763">IF(AS152&gt;=36,"GRAVE", IF(AS152&lt;=10, "LEVE", "MODERADO"))</f>
        <v>LEVE</v>
      </c>
      <c r="AU152" s="327"/>
      <c r="AV152" s="327"/>
      <c r="AW152" s="147"/>
      <c r="AX152" s="147"/>
      <c r="AY152" s="93"/>
      <c r="AZ152" s="94"/>
      <c r="BA152" s="95"/>
      <c r="BB152" s="95"/>
      <c r="BC152" s="95"/>
      <c r="BD152" s="95"/>
      <c r="BE152" s="95"/>
      <c r="BF152" s="95"/>
      <c r="BG152" s="95"/>
    </row>
    <row r="153" spans="1:59" s="97" customFormat="1" hidden="1" x14ac:dyDescent="0.2">
      <c r="A153" s="325"/>
      <c r="B153" s="314"/>
      <c r="C153" s="326"/>
      <c r="D153" s="327"/>
      <c r="E153" s="328"/>
      <c r="F153" s="305"/>
      <c r="G153" s="147"/>
      <c r="H153" s="147"/>
      <c r="I153" s="91"/>
      <c r="J153" s="305"/>
      <c r="K153" s="305"/>
      <c r="L153" s="305"/>
      <c r="M153" s="305"/>
      <c r="N153" s="314"/>
      <c r="O153" s="306"/>
      <c r="P153" s="314"/>
      <c r="Q153" s="306"/>
      <c r="R153" s="306"/>
      <c r="S153" s="92"/>
      <c r="T153" s="91">
        <f t="shared" si="690"/>
        <v>0</v>
      </c>
      <c r="U153" s="307"/>
      <c r="V153" s="307"/>
      <c r="W153" s="147"/>
      <c r="X153" s="307"/>
      <c r="Y153" s="307"/>
      <c r="Z153" s="151">
        <f t="shared" si="691"/>
        <v>0</v>
      </c>
      <c r="AA153" s="147"/>
      <c r="AB153" s="147"/>
      <c r="AC153" s="307"/>
      <c r="AD153" s="307"/>
      <c r="AE153" s="151">
        <f t="shared" si="692"/>
        <v>0</v>
      </c>
      <c r="AF153" s="147"/>
      <c r="AG153" s="147"/>
      <c r="AH153" s="307"/>
      <c r="AI153" s="307"/>
      <c r="AJ153" s="151">
        <f t="shared" si="693"/>
        <v>0</v>
      </c>
      <c r="AK153" s="147"/>
      <c r="AL153" s="147"/>
      <c r="AM153" s="307"/>
      <c r="AN153" s="307"/>
      <c r="AO153" s="151">
        <f t="shared" si="6"/>
        <v>0</v>
      </c>
      <c r="AP153" s="147"/>
      <c r="AQ153" s="307"/>
      <c r="AR153" s="384"/>
      <c r="AS153" s="306"/>
      <c r="AT153" s="386"/>
      <c r="AU153" s="327"/>
      <c r="AV153" s="327"/>
      <c r="AW153" s="147"/>
      <c r="AX153" s="147"/>
      <c r="AY153" s="93"/>
      <c r="AZ153" s="94"/>
      <c r="BA153" s="95"/>
      <c r="BB153" s="95"/>
      <c r="BC153" s="95"/>
      <c r="BD153" s="95"/>
      <c r="BE153" s="95"/>
      <c r="BF153" s="95"/>
      <c r="BG153" s="95"/>
    </row>
    <row r="154" spans="1:59" s="97" customFormat="1" hidden="1" x14ac:dyDescent="0.2">
      <c r="A154" s="325"/>
      <c r="B154" s="314"/>
      <c r="C154" s="326"/>
      <c r="D154" s="327"/>
      <c r="E154" s="328"/>
      <c r="F154" s="305"/>
      <c r="G154" s="147"/>
      <c r="H154" s="147"/>
      <c r="I154" s="91"/>
      <c r="J154" s="305"/>
      <c r="K154" s="305"/>
      <c r="L154" s="305"/>
      <c r="M154" s="305"/>
      <c r="N154" s="314"/>
      <c r="O154" s="306"/>
      <c r="P154" s="314"/>
      <c r="Q154" s="306"/>
      <c r="R154" s="306"/>
      <c r="S154" s="92"/>
      <c r="T154" s="91">
        <f t="shared" si="690"/>
        <v>0</v>
      </c>
      <c r="U154" s="307"/>
      <c r="V154" s="307"/>
      <c r="W154" s="147"/>
      <c r="X154" s="307"/>
      <c r="Y154" s="307"/>
      <c r="Z154" s="151">
        <f t="shared" si="691"/>
        <v>0</v>
      </c>
      <c r="AA154" s="147"/>
      <c r="AB154" s="147"/>
      <c r="AC154" s="307"/>
      <c r="AD154" s="307"/>
      <c r="AE154" s="151">
        <f t="shared" si="692"/>
        <v>0</v>
      </c>
      <c r="AF154" s="147"/>
      <c r="AG154" s="147"/>
      <c r="AH154" s="307"/>
      <c r="AI154" s="307"/>
      <c r="AJ154" s="151">
        <f t="shared" si="693"/>
        <v>0</v>
      </c>
      <c r="AK154" s="147"/>
      <c r="AL154" s="147"/>
      <c r="AM154" s="307"/>
      <c r="AN154" s="307"/>
      <c r="AO154" s="151">
        <f t="shared" si="6"/>
        <v>0</v>
      </c>
      <c r="AP154" s="147"/>
      <c r="AQ154" s="307"/>
      <c r="AR154" s="384"/>
      <c r="AS154" s="306"/>
      <c r="AT154" s="386"/>
      <c r="AU154" s="327"/>
      <c r="AV154" s="327"/>
      <c r="AW154" s="147"/>
      <c r="AX154" s="147"/>
      <c r="AY154" s="93"/>
      <c r="AZ154" s="94"/>
      <c r="BA154" s="95"/>
      <c r="BB154" s="95"/>
      <c r="BC154" s="95"/>
      <c r="BD154" s="95"/>
      <c r="BE154" s="95"/>
      <c r="BF154" s="95"/>
      <c r="BG154" s="95"/>
    </row>
    <row r="155" spans="1:59" s="97" customFormat="1" hidden="1" x14ac:dyDescent="0.2">
      <c r="A155" s="325">
        <v>49</v>
      </c>
      <c r="B155" s="314"/>
      <c r="C155" s="326" t="e">
        <f>+VLOOKUP(B155,$A$691:$B$730,2,0)</f>
        <v>#N/A</v>
      </c>
      <c r="D155" s="327"/>
      <c r="E155" s="328" t="e">
        <f>IF(D155=$D$661,$E$661,IF(D155=$D$662,$E$662,IF(D155=$D$663,$E$663,IF(D155=$D$664,$E$664,IF(D155=$D$665,$E$665,IF(D155=$D$666,$E$666,IF(D155=$D$667,$E$667,IF(D155=$D$668,$E$668,IF(D155=$D$669,$E$669,IF(D155=$D$670,$E$670,IF(D155=VICERRECTORÍA_ACADÉMICA_,BE766,IF(D155=PLANEACIÓN_,BE768, IF(D155=IMPACTO,BE767,IF(D155=VICERRECTORÍA_ADMINISTRATIVA_FINANCIERA_,BE769,IF(D155=_VICERRECTORÍA_RESPONSABILIDAD_SOCIAL_Y_BIENESTAR_UNIVERSITARIO_,BE770," ")))))))))))))))</f>
        <v>#VALUE!</v>
      </c>
      <c r="F155" s="305"/>
      <c r="G155" s="147"/>
      <c r="H155" s="147"/>
      <c r="I155" s="91"/>
      <c r="J155" s="305"/>
      <c r="K155" s="314"/>
      <c r="L155" s="305"/>
      <c r="M155" s="305"/>
      <c r="N155" s="314"/>
      <c r="O155" s="306">
        <f t="shared" ref="O155:O197" si="764">IF(N155="ALTA",5,IF(N155="MEDIO ALTA",4,IF(N155="MEDIA",3,IF(N155="MEDIO BAJA",2,IF(N155="BAJA",1,0)))))</f>
        <v>0</v>
      </c>
      <c r="P155" s="314"/>
      <c r="Q155" s="306">
        <f t="shared" ref="Q155" si="765">IF(P155="ALTO",5,IF(P155="MEDIO-ALTO",4,IF(P155="MEDIO",3,IF(P155="MEDIO-BAJO",2,IF(P155="BAJO",1,0)))))</f>
        <v>0</v>
      </c>
      <c r="R155" s="306">
        <f t="shared" ref="R155" si="766">Q155*O155</f>
        <v>0</v>
      </c>
      <c r="S155" s="92"/>
      <c r="T155" s="91">
        <f t="shared" si="690"/>
        <v>0</v>
      </c>
      <c r="U155" s="307" t="e">
        <f t="shared" si="464"/>
        <v>#DIV/0!</v>
      </c>
      <c r="V155" s="307" t="e">
        <f t="shared" si="465"/>
        <v>#DIV/0!</v>
      </c>
      <c r="W155" s="147"/>
      <c r="X155" s="307" t="e">
        <f t="shared" ref="X155" si="767">IF(S155="No_existen",5*$X$10,Y155*$X$10)</f>
        <v>#DIV/0!</v>
      </c>
      <c r="Y155" s="307" t="e">
        <f t="shared" ref="Y155" si="768">ROUND(AVERAGEIF(Z155:Z157,"&gt;0"),0)</f>
        <v>#DIV/0!</v>
      </c>
      <c r="Z155" s="151">
        <f t="shared" si="691"/>
        <v>0</v>
      </c>
      <c r="AA155" s="147"/>
      <c r="AB155" s="147"/>
      <c r="AC155" s="307" t="e">
        <f t="shared" ref="AC155" si="769">IF(S155="No_existen",5*$AC$10,AD155*$AC$10)</f>
        <v>#DIV/0!</v>
      </c>
      <c r="AD155" s="307" t="e">
        <f t="shared" si="468"/>
        <v>#DIV/0!</v>
      </c>
      <c r="AE155" s="151">
        <f t="shared" si="692"/>
        <v>0</v>
      </c>
      <c r="AF155" s="147"/>
      <c r="AG155" s="147"/>
      <c r="AH155" s="307" t="e">
        <f t="shared" ref="AH155" si="770">IF(S155="No_existen",5*$AH$10,AI155*$AH$10)</f>
        <v>#DIV/0!</v>
      </c>
      <c r="AI155" s="307" t="e">
        <f t="shared" ref="AI155" si="771">ROUND(AVERAGEIF(AJ155:AJ157,"&gt;0"),0)</f>
        <v>#DIV/0!</v>
      </c>
      <c r="AJ155" s="151">
        <f t="shared" si="693"/>
        <v>0</v>
      </c>
      <c r="AK155" s="147"/>
      <c r="AL155" s="147"/>
      <c r="AM155" s="307" t="e">
        <f t="shared" ref="AM155" si="772">IF(S155="No_existen",5*$AM$10,AN155*$AM$10)</f>
        <v>#DIV/0!</v>
      </c>
      <c r="AN155" s="307" t="e">
        <f t="shared" ref="AN155" si="773">ROUND(AVERAGEIF(AO155:AO157,"&gt;0"),0)</f>
        <v>#DIV/0!</v>
      </c>
      <c r="AO155" s="151">
        <f t="shared" si="6"/>
        <v>0</v>
      </c>
      <c r="AP155" s="147"/>
      <c r="AQ155" s="307" t="e">
        <f t="shared" ref="AQ155" si="774">ROUND(AVERAGE(U155,Y155,AD155,AI155,AN155),0)</f>
        <v>#DIV/0!</v>
      </c>
      <c r="AR155" s="384" t="e">
        <f t="shared" ref="AR155" si="775">IF(AQ155&lt;1.5,"FUERTE",IF(AND(AQ155&gt;=1.5,AQ155&lt;2.5),"ACEPTABLE",IF(AQ155&gt;=5,"INEXISTENTE","DÉBIL")))</f>
        <v>#DIV/0!</v>
      </c>
      <c r="AS155" s="306">
        <f t="shared" ref="AS155" si="776">IF(R155=0,0,ROUND((R155*AQ155),0))</f>
        <v>0</v>
      </c>
      <c r="AT155" s="386" t="str">
        <f t="shared" ref="AT155" si="777">IF(AS155&gt;=36,"GRAVE", IF(AS155&lt;=10, "LEVE", "MODERADO"))</f>
        <v>LEVE</v>
      </c>
      <c r="AU155" s="327"/>
      <c r="AV155" s="327"/>
      <c r="AW155" s="147"/>
      <c r="AX155" s="147"/>
      <c r="AY155" s="93"/>
      <c r="AZ155" s="94"/>
      <c r="BA155" s="95"/>
      <c r="BB155" s="95"/>
      <c r="BC155" s="95"/>
      <c r="BD155" s="95"/>
      <c r="BE155" s="95"/>
      <c r="BF155" s="95"/>
      <c r="BG155" s="95"/>
    </row>
    <row r="156" spans="1:59" s="97" customFormat="1" hidden="1" x14ac:dyDescent="0.2">
      <c r="A156" s="325"/>
      <c r="B156" s="314"/>
      <c r="C156" s="326"/>
      <c r="D156" s="327"/>
      <c r="E156" s="328"/>
      <c r="F156" s="305"/>
      <c r="G156" s="147"/>
      <c r="H156" s="147"/>
      <c r="I156" s="91"/>
      <c r="J156" s="305"/>
      <c r="K156" s="305"/>
      <c r="L156" s="305"/>
      <c r="M156" s="305"/>
      <c r="N156" s="314"/>
      <c r="O156" s="306"/>
      <c r="P156" s="314"/>
      <c r="Q156" s="306"/>
      <c r="R156" s="306"/>
      <c r="S156" s="92"/>
      <c r="T156" s="91">
        <f t="shared" si="690"/>
        <v>0</v>
      </c>
      <c r="U156" s="307"/>
      <c r="V156" s="307"/>
      <c r="W156" s="147"/>
      <c r="X156" s="307"/>
      <c r="Y156" s="307"/>
      <c r="Z156" s="151">
        <f t="shared" si="691"/>
        <v>0</v>
      </c>
      <c r="AA156" s="147"/>
      <c r="AB156" s="147"/>
      <c r="AC156" s="307"/>
      <c r="AD156" s="307"/>
      <c r="AE156" s="151">
        <f t="shared" si="692"/>
        <v>0</v>
      </c>
      <c r="AF156" s="147"/>
      <c r="AG156" s="147"/>
      <c r="AH156" s="307"/>
      <c r="AI156" s="307"/>
      <c r="AJ156" s="151">
        <f t="shared" si="693"/>
        <v>0</v>
      </c>
      <c r="AK156" s="147"/>
      <c r="AL156" s="147"/>
      <c r="AM156" s="307"/>
      <c r="AN156" s="307"/>
      <c r="AO156" s="151">
        <f t="shared" si="6"/>
        <v>0</v>
      </c>
      <c r="AP156" s="147"/>
      <c r="AQ156" s="307"/>
      <c r="AR156" s="384"/>
      <c r="AS156" s="306"/>
      <c r="AT156" s="386"/>
      <c r="AU156" s="327"/>
      <c r="AV156" s="327"/>
      <c r="AW156" s="147"/>
      <c r="AX156" s="147"/>
      <c r="AY156" s="93"/>
      <c r="AZ156" s="94"/>
      <c r="BA156" s="95"/>
      <c r="BB156" s="95"/>
      <c r="BC156" s="95"/>
      <c r="BD156" s="95"/>
      <c r="BE156" s="95"/>
      <c r="BF156" s="95"/>
      <c r="BG156" s="95"/>
    </row>
    <row r="157" spans="1:59" s="97" customFormat="1" hidden="1" x14ac:dyDescent="0.2">
      <c r="A157" s="325"/>
      <c r="B157" s="314"/>
      <c r="C157" s="326"/>
      <c r="D157" s="327"/>
      <c r="E157" s="328"/>
      <c r="F157" s="305"/>
      <c r="G157" s="147"/>
      <c r="H157" s="147"/>
      <c r="I157" s="91"/>
      <c r="J157" s="305"/>
      <c r="K157" s="305"/>
      <c r="L157" s="305"/>
      <c r="M157" s="305"/>
      <c r="N157" s="314"/>
      <c r="O157" s="306"/>
      <c r="P157" s="314"/>
      <c r="Q157" s="306"/>
      <c r="R157" s="306"/>
      <c r="S157" s="92"/>
      <c r="T157" s="91">
        <f t="shared" si="690"/>
        <v>0</v>
      </c>
      <c r="U157" s="307"/>
      <c r="V157" s="307"/>
      <c r="W157" s="147"/>
      <c r="X157" s="307"/>
      <c r="Y157" s="307"/>
      <c r="Z157" s="151">
        <f t="shared" si="691"/>
        <v>0</v>
      </c>
      <c r="AA157" s="147"/>
      <c r="AB157" s="147"/>
      <c r="AC157" s="307"/>
      <c r="AD157" s="307"/>
      <c r="AE157" s="151">
        <f t="shared" si="692"/>
        <v>0</v>
      </c>
      <c r="AF157" s="147"/>
      <c r="AG157" s="147"/>
      <c r="AH157" s="307"/>
      <c r="AI157" s="307"/>
      <c r="AJ157" s="151">
        <f t="shared" si="693"/>
        <v>0</v>
      </c>
      <c r="AK157" s="147"/>
      <c r="AL157" s="147"/>
      <c r="AM157" s="307"/>
      <c r="AN157" s="307"/>
      <c r="AO157" s="151">
        <f t="shared" si="6"/>
        <v>0</v>
      </c>
      <c r="AP157" s="147"/>
      <c r="AQ157" s="307"/>
      <c r="AR157" s="384"/>
      <c r="AS157" s="306"/>
      <c r="AT157" s="386"/>
      <c r="AU157" s="327"/>
      <c r="AV157" s="327"/>
      <c r="AW157" s="147"/>
      <c r="AX157" s="147"/>
      <c r="AY157" s="93"/>
      <c r="AZ157" s="94"/>
      <c r="BA157" s="95"/>
      <c r="BB157" s="95"/>
      <c r="BC157" s="95"/>
      <c r="BD157" s="95"/>
      <c r="BE157" s="95"/>
      <c r="BF157" s="95"/>
      <c r="BG157" s="95"/>
    </row>
    <row r="158" spans="1:59" s="97" customFormat="1" hidden="1" x14ac:dyDescent="0.2">
      <c r="A158" s="325">
        <v>50</v>
      </c>
      <c r="B158" s="314"/>
      <c r="C158" s="326" t="e">
        <f>+VLOOKUP(B158,$A$691:$B$730,2,0)</f>
        <v>#N/A</v>
      </c>
      <c r="D158" s="327"/>
      <c r="E158" s="328" t="e">
        <f>IF(D158=$D$661,$E$661,IF(D158=$D$662,$E$662,IF(D158=$D$663,$E$663,IF(D158=$D$664,$E$664,IF(D158=$D$665,$E$665,IF(D158=$D$666,$E$666,IF(D158=$D$667,$E$667,IF(D158=$D$668,$E$668,IF(D158=$D$669,$E$669,IF(D158=$D$670,$E$670,IF(D158=VICERRECTORÍA_ACADÉMICA_,BE769,IF(D158=PLANEACIÓN_,BE771, IF(D158=IMPACTO,BE770,IF(D158=VICERRECTORÍA_ADMINISTRATIVA_FINANCIERA_,BE772,IF(D158=_VICERRECTORÍA_RESPONSABILIDAD_SOCIAL_Y_BIENESTAR_UNIVERSITARIO_,BE773," ")))))))))))))))</f>
        <v>#VALUE!</v>
      </c>
      <c r="F158" s="305"/>
      <c r="G158" s="147"/>
      <c r="H158" s="147"/>
      <c r="I158" s="91"/>
      <c r="J158" s="305"/>
      <c r="K158" s="314"/>
      <c r="L158" s="305"/>
      <c r="M158" s="305"/>
      <c r="N158" s="314"/>
      <c r="O158" s="306">
        <f t="shared" ref="O158:O200" si="778">IF(N158="ALTA",5,IF(N158="MEDIO ALTA",4,IF(N158="MEDIA",3,IF(N158="MEDIO BAJA",2,IF(N158="BAJA",1,0)))))</f>
        <v>0</v>
      </c>
      <c r="P158" s="314"/>
      <c r="Q158" s="306">
        <f t="shared" ref="Q158" si="779">IF(P158="ALTO",5,IF(P158="MEDIO-ALTO",4,IF(P158="MEDIO",3,IF(P158="MEDIO-BAJO",2,IF(P158="BAJO",1,0)))))</f>
        <v>0</v>
      </c>
      <c r="R158" s="306">
        <f t="shared" ref="R158" si="780">Q158*O158</f>
        <v>0</v>
      </c>
      <c r="S158" s="92"/>
      <c r="T158" s="91">
        <f t="shared" si="690"/>
        <v>0</v>
      </c>
      <c r="U158" s="307" t="e">
        <f t="shared" si="479"/>
        <v>#DIV/0!</v>
      </c>
      <c r="V158" s="307" t="e">
        <f t="shared" si="480"/>
        <v>#DIV/0!</v>
      </c>
      <c r="W158" s="147"/>
      <c r="X158" s="307" t="e">
        <f t="shared" ref="X158" si="781">IF(S158="No_existen",5*$X$10,Y158*$X$10)</f>
        <v>#DIV/0!</v>
      </c>
      <c r="Y158" s="307" t="e">
        <f t="shared" si="604"/>
        <v>#DIV/0!</v>
      </c>
      <c r="Z158" s="151">
        <f t="shared" si="691"/>
        <v>0</v>
      </c>
      <c r="AA158" s="147"/>
      <c r="AB158" s="147"/>
      <c r="AC158" s="307" t="e">
        <f t="shared" ref="AC158" si="782">IF(S158="No_existen",5*$AC$10,AD158*$AC$10)</f>
        <v>#DIV/0!</v>
      </c>
      <c r="AD158" s="307" t="e">
        <f t="shared" si="483"/>
        <v>#DIV/0!</v>
      </c>
      <c r="AE158" s="151">
        <f t="shared" si="692"/>
        <v>0</v>
      </c>
      <c r="AF158" s="147"/>
      <c r="AG158" s="147"/>
      <c r="AH158" s="307" t="e">
        <f t="shared" ref="AH158" si="783">IF(S158="No_existen",5*$AH$10,AI158*$AH$10)</f>
        <v>#DIV/0!</v>
      </c>
      <c r="AI158" s="307" t="e">
        <f t="shared" ref="AI158" si="784">ROUND(AVERAGEIF(AJ158:AJ160,"&gt;0"),0)</f>
        <v>#DIV/0!</v>
      </c>
      <c r="AJ158" s="151">
        <f t="shared" si="693"/>
        <v>0</v>
      </c>
      <c r="AK158" s="147"/>
      <c r="AL158" s="147"/>
      <c r="AM158" s="307" t="e">
        <f t="shared" ref="AM158" si="785">IF(S158="No_existen",5*$AM$10,AN158*$AM$10)</f>
        <v>#DIV/0!</v>
      </c>
      <c r="AN158" s="307" t="e">
        <f t="shared" ref="AN158" si="786">ROUND(AVERAGEIF(AO158:AO160,"&gt;0"),0)</f>
        <v>#DIV/0!</v>
      </c>
      <c r="AO158" s="151">
        <f t="shared" si="6"/>
        <v>0</v>
      </c>
      <c r="AP158" s="147"/>
      <c r="AQ158" s="307" t="e">
        <f t="shared" ref="AQ158" si="787">ROUND(AVERAGE(U158,Y158,AD158,AI158,AN158),0)</f>
        <v>#DIV/0!</v>
      </c>
      <c r="AR158" s="384" t="e">
        <f t="shared" ref="AR158" si="788">IF(AQ158&lt;1.5,"FUERTE",IF(AND(AQ158&gt;=1.5,AQ158&lt;2.5),"ACEPTABLE",IF(AQ158&gt;=5,"INEXISTENTE","DÉBIL")))</f>
        <v>#DIV/0!</v>
      </c>
      <c r="AS158" s="306">
        <f t="shared" ref="AS158" si="789">IF(R158=0,0,ROUND((R158*AQ158),0))</f>
        <v>0</v>
      </c>
      <c r="AT158" s="386" t="str">
        <f t="shared" ref="AT158" si="790">IF(AS158&gt;=36,"GRAVE", IF(AS158&lt;=10, "LEVE", "MODERADO"))</f>
        <v>LEVE</v>
      </c>
      <c r="AU158" s="327"/>
      <c r="AV158" s="327"/>
      <c r="AW158" s="147"/>
      <c r="AX158" s="147"/>
      <c r="AY158" s="93"/>
      <c r="AZ158" s="94"/>
      <c r="BA158" s="95"/>
      <c r="BB158" s="95"/>
      <c r="BC158" s="95"/>
      <c r="BD158" s="95"/>
      <c r="BE158" s="95"/>
      <c r="BF158" s="95"/>
      <c r="BG158" s="95"/>
    </row>
    <row r="159" spans="1:59" s="97" customFormat="1" hidden="1" x14ac:dyDescent="0.2">
      <c r="A159" s="325"/>
      <c r="B159" s="314"/>
      <c r="C159" s="326"/>
      <c r="D159" s="327"/>
      <c r="E159" s="328"/>
      <c r="F159" s="305"/>
      <c r="G159" s="147"/>
      <c r="H159" s="147"/>
      <c r="I159" s="91"/>
      <c r="J159" s="305"/>
      <c r="K159" s="305"/>
      <c r="L159" s="305"/>
      <c r="M159" s="305"/>
      <c r="N159" s="314"/>
      <c r="O159" s="306"/>
      <c r="P159" s="314"/>
      <c r="Q159" s="306"/>
      <c r="R159" s="306"/>
      <c r="S159" s="92"/>
      <c r="T159" s="91">
        <f t="shared" si="690"/>
        <v>0</v>
      </c>
      <c r="U159" s="307"/>
      <c r="V159" s="307"/>
      <c r="W159" s="147"/>
      <c r="X159" s="307"/>
      <c r="Y159" s="307"/>
      <c r="Z159" s="151">
        <f t="shared" si="691"/>
        <v>0</v>
      </c>
      <c r="AA159" s="147"/>
      <c r="AB159" s="147"/>
      <c r="AC159" s="307"/>
      <c r="AD159" s="307"/>
      <c r="AE159" s="151">
        <f t="shared" si="692"/>
        <v>0</v>
      </c>
      <c r="AF159" s="147"/>
      <c r="AG159" s="147"/>
      <c r="AH159" s="307"/>
      <c r="AI159" s="307"/>
      <c r="AJ159" s="151">
        <f t="shared" si="693"/>
        <v>0</v>
      </c>
      <c r="AK159" s="147"/>
      <c r="AL159" s="147"/>
      <c r="AM159" s="307"/>
      <c r="AN159" s="307"/>
      <c r="AO159" s="151">
        <f t="shared" si="6"/>
        <v>0</v>
      </c>
      <c r="AP159" s="147"/>
      <c r="AQ159" s="307"/>
      <c r="AR159" s="384"/>
      <c r="AS159" s="306"/>
      <c r="AT159" s="386"/>
      <c r="AU159" s="327"/>
      <c r="AV159" s="327"/>
      <c r="AW159" s="147"/>
      <c r="AX159" s="147"/>
      <c r="AY159" s="93"/>
      <c r="AZ159" s="94"/>
      <c r="BA159" s="95"/>
      <c r="BB159" s="95"/>
      <c r="BC159" s="95"/>
      <c r="BD159" s="95"/>
      <c r="BE159" s="95"/>
      <c r="BF159" s="95"/>
      <c r="BG159" s="95"/>
    </row>
    <row r="160" spans="1:59" s="97" customFormat="1" hidden="1" x14ac:dyDescent="0.2">
      <c r="A160" s="325"/>
      <c r="B160" s="314"/>
      <c r="C160" s="326"/>
      <c r="D160" s="327"/>
      <c r="E160" s="328"/>
      <c r="F160" s="305"/>
      <c r="G160" s="147"/>
      <c r="H160" s="147"/>
      <c r="I160" s="91"/>
      <c r="J160" s="305"/>
      <c r="K160" s="305"/>
      <c r="L160" s="305"/>
      <c r="M160" s="305"/>
      <c r="N160" s="314"/>
      <c r="O160" s="306"/>
      <c r="P160" s="314"/>
      <c r="Q160" s="306"/>
      <c r="R160" s="306"/>
      <c r="S160" s="92"/>
      <c r="T160" s="91">
        <f t="shared" si="690"/>
        <v>0</v>
      </c>
      <c r="U160" s="307"/>
      <c r="V160" s="307"/>
      <c r="W160" s="147"/>
      <c r="X160" s="307"/>
      <c r="Y160" s="307"/>
      <c r="Z160" s="151">
        <f t="shared" si="691"/>
        <v>0</v>
      </c>
      <c r="AA160" s="147"/>
      <c r="AB160" s="147"/>
      <c r="AC160" s="307"/>
      <c r="AD160" s="307"/>
      <c r="AE160" s="151">
        <f t="shared" si="692"/>
        <v>0</v>
      </c>
      <c r="AF160" s="147"/>
      <c r="AG160" s="147"/>
      <c r="AH160" s="307"/>
      <c r="AI160" s="307"/>
      <c r="AJ160" s="151">
        <f t="shared" si="693"/>
        <v>0</v>
      </c>
      <c r="AK160" s="147"/>
      <c r="AL160" s="147"/>
      <c r="AM160" s="307"/>
      <c r="AN160" s="307"/>
      <c r="AO160" s="151">
        <f t="shared" si="6"/>
        <v>0</v>
      </c>
      <c r="AP160" s="147"/>
      <c r="AQ160" s="307"/>
      <c r="AR160" s="384"/>
      <c r="AS160" s="306"/>
      <c r="AT160" s="386"/>
      <c r="AU160" s="327"/>
      <c r="AV160" s="327"/>
      <c r="AW160" s="147"/>
      <c r="AX160" s="147"/>
      <c r="AY160" s="93"/>
      <c r="AZ160" s="94"/>
      <c r="BA160" s="95"/>
      <c r="BB160" s="95"/>
      <c r="BC160" s="95"/>
      <c r="BD160" s="95"/>
      <c r="BE160" s="95"/>
      <c r="BF160" s="95"/>
      <c r="BG160" s="95"/>
    </row>
    <row r="161" spans="1:59" s="97" customFormat="1" hidden="1" x14ac:dyDescent="0.2">
      <c r="A161" s="325">
        <v>51</v>
      </c>
      <c r="B161" s="314"/>
      <c r="C161" s="326" t="e">
        <f>+VLOOKUP(B161,$A$691:$B$730,2,0)</f>
        <v>#N/A</v>
      </c>
      <c r="D161" s="327"/>
      <c r="E161" s="328" t="e">
        <f>IF(D161=$D$661,$E$661,IF(D161=$D$662,$E$662,IF(D161=$D$663,$E$663,IF(D161=$D$664,$E$664,IF(D161=$D$665,$E$665,IF(D161=$D$666,$E$666,IF(D161=$D$667,$E$667,IF(D161=$D$668,$E$668,IF(D161=$D$669,$E$669,IF(D161=$D$670,$E$670,IF(D161=VICERRECTORÍA_ACADÉMICA_,BE772,IF(D161=PLANEACIÓN_,BE774, IF(D161=IMPACTO,BE773,IF(D161=VICERRECTORÍA_ADMINISTRATIVA_FINANCIERA_,BE775,IF(D161=_VICERRECTORÍA_RESPONSABILIDAD_SOCIAL_Y_BIENESTAR_UNIVERSITARIO_,BE776," ")))))))))))))))</f>
        <v>#VALUE!</v>
      </c>
      <c r="F161" s="305"/>
      <c r="G161" s="147"/>
      <c r="H161" s="147"/>
      <c r="I161" s="91"/>
      <c r="J161" s="305"/>
      <c r="K161" s="314"/>
      <c r="L161" s="305"/>
      <c r="M161" s="305"/>
      <c r="N161" s="314"/>
      <c r="O161" s="306">
        <f t="shared" ref="O161:O203" si="791">IF(N161="ALTA",5,IF(N161="MEDIO ALTA",4,IF(N161="MEDIA",3,IF(N161="MEDIO BAJA",2,IF(N161="BAJA",1,0)))))</f>
        <v>0</v>
      </c>
      <c r="P161" s="314"/>
      <c r="Q161" s="306">
        <f t="shared" ref="Q161" si="792">IF(P161="ALTO",5,IF(P161="MEDIO-ALTO",4,IF(P161="MEDIO",3,IF(P161="MEDIO-BAJO",2,IF(P161="BAJO",1,0)))))</f>
        <v>0</v>
      </c>
      <c r="R161" s="306">
        <f t="shared" ref="R161" si="793">Q161*O161</f>
        <v>0</v>
      </c>
      <c r="S161" s="92"/>
      <c r="T161" s="91">
        <f t="shared" si="690"/>
        <v>0</v>
      </c>
      <c r="U161" s="307" t="e">
        <f t="shared" si="495"/>
        <v>#DIV/0!</v>
      </c>
      <c r="V161" s="307" t="e">
        <f t="shared" si="496"/>
        <v>#DIV/0!</v>
      </c>
      <c r="W161" s="147"/>
      <c r="X161" s="307" t="e">
        <f t="shared" ref="X161" si="794">IF(S161="No_existen",5*$X$10,Y161*$X$10)</f>
        <v>#DIV/0!</v>
      </c>
      <c r="Y161" s="307" t="e">
        <f t="shared" si="620"/>
        <v>#DIV/0!</v>
      </c>
      <c r="Z161" s="151">
        <f t="shared" si="691"/>
        <v>0</v>
      </c>
      <c r="AA161" s="147"/>
      <c r="AB161" s="147"/>
      <c r="AC161" s="307" t="e">
        <f t="shared" ref="AC161" si="795">IF(S161="No_existen",5*$AC$10,AD161*$AC$10)</f>
        <v>#DIV/0!</v>
      </c>
      <c r="AD161" s="307" t="e">
        <f t="shared" si="499"/>
        <v>#DIV/0!</v>
      </c>
      <c r="AE161" s="151">
        <f t="shared" si="692"/>
        <v>0</v>
      </c>
      <c r="AF161" s="147"/>
      <c r="AG161" s="147"/>
      <c r="AH161" s="307" t="e">
        <f t="shared" ref="AH161" si="796">IF(S161="No_existen",5*$AH$10,AI161*$AH$10)</f>
        <v>#DIV/0!</v>
      </c>
      <c r="AI161" s="307" t="e">
        <f t="shared" ref="AI161" si="797">ROUND(AVERAGEIF(AJ161:AJ163,"&gt;0"),0)</f>
        <v>#DIV/0!</v>
      </c>
      <c r="AJ161" s="151">
        <f t="shared" si="693"/>
        <v>0</v>
      </c>
      <c r="AK161" s="147"/>
      <c r="AL161" s="147"/>
      <c r="AM161" s="307" t="e">
        <f t="shared" ref="AM161" si="798">IF(S161="No_existen",5*$AM$10,AN161*$AM$10)</f>
        <v>#DIV/0!</v>
      </c>
      <c r="AN161" s="307" t="e">
        <f t="shared" ref="AN161" si="799">ROUND(AVERAGEIF(AO161:AO163,"&gt;0"),0)</f>
        <v>#DIV/0!</v>
      </c>
      <c r="AO161" s="151">
        <f t="shared" si="6"/>
        <v>0</v>
      </c>
      <c r="AP161" s="147"/>
      <c r="AQ161" s="307" t="e">
        <f t="shared" ref="AQ161" si="800">ROUND(AVERAGE(U161,Y161,AD161,AI161,AN161),0)</f>
        <v>#DIV/0!</v>
      </c>
      <c r="AR161" s="384" t="e">
        <f t="shared" ref="AR161" si="801">IF(AQ161&lt;1.5,"FUERTE",IF(AND(AQ161&gt;=1.5,AQ161&lt;2.5),"ACEPTABLE",IF(AQ161&gt;=5,"INEXISTENTE","DÉBIL")))</f>
        <v>#DIV/0!</v>
      </c>
      <c r="AS161" s="306">
        <f t="shared" ref="AS161" si="802">IF(R161=0,0,ROUND((R161*AQ161),0))</f>
        <v>0</v>
      </c>
      <c r="AT161" s="386" t="str">
        <f t="shared" ref="AT161" si="803">IF(AS161&gt;=36,"GRAVE", IF(AS161&lt;=10, "LEVE", "MODERADO"))</f>
        <v>LEVE</v>
      </c>
      <c r="AU161" s="327"/>
      <c r="AV161" s="327"/>
      <c r="AW161" s="147"/>
      <c r="AX161" s="147"/>
      <c r="AY161" s="93"/>
      <c r="AZ161" s="94"/>
      <c r="BA161" s="95"/>
      <c r="BB161" s="95"/>
      <c r="BC161" s="95"/>
      <c r="BD161" s="95"/>
      <c r="BE161" s="95"/>
      <c r="BF161" s="95"/>
      <c r="BG161" s="95"/>
    </row>
    <row r="162" spans="1:59" s="97" customFormat="1" hidden="1" x14ac:dyDescent="0.2">
      <c r="A162" s="325"/>
      <c r="B162" s="314"/>
      <c r="C162" s="326"/>
      <c r="D162" s="327"/>
      <c r="E162" s="328"/>
      <c r="F162" s="305"/>
      <c r="G162" s="147"/>
      <c r="H162" s="147"/>
      <c r="I162" s="91"/>
      <c r="J162" s="305"/>
      <c r="K162" s="305"/>
      <c r="L162" s="305"/>
      <c r="M162" s="305"/>
      <c r="N162" s="314"/>
      <c r="O162" s="306"/>
      <c r="P162" s="314"/>
      <c r="Q162" s="306"/>
      <c r="R162" s="306"/>
      <c r="S162" s="92"/>
      <c r="T162" s="91">
        <f t="shared" si="690"/>
        <v>0</v>
      </c>
      <c r="U162" s="307"/>
      <c r="V162" s="307"/>
      <c r="W162" s="147"/>
      <c r="X162" s="307"/>
      <c r="Y162" s="307"/>
      <c r="Z162" s="151">
        <f t="shared" si="691"/>
        <v>0</v>
      </c>
      <c r="AA162" s="147"/>
      <c r="AB162" s="147"/>
      <c r="AC162" s="307"/>
      <c r="AD162" s="307"/>
      <c r="AE162" s="151">
        <f t="shared" si="692"/>
        <v>0</v>
      </c>
      <c r="AF162" s="147"/>
      <c r="AG162" s="147"/>
      <c r="AH162" s="307"/>
      <c r="AI162" s="307"/>
      <c r="AJ162" s="151">
        <f t="shared" si="693"/>
        <v>0</v>
      </c>
      <c r="AK162" s="147"/>
      <c r="AL162" s="147"/>
      <c r="AM162" s="307"/>
      <c r="AN162" s="307"/>
      <c r="AO162" s="151">
        <f t="shared" si="6"/>
        <v>0</v>
      </c>
      <c r="AP162" s="147"/>
      <c r="AQ162" s="307"/>
      <c r="AR162" s="384"/>
      <c r="AS162" s="306"/>
      <c r="AT162" s="386"/>
      <c r="AU162" s="327"/>
      <c r="AV162" s="327"/>
      <c r="AW162" s="147"/>
      <c r="AX162" s="147"/>
      <c r="AY162" s="93"/>
      <c r="AZ162" s="94"/>
      <c r="BA162" s="95"/>
      <c r="BB162" s="95"/>
      <c r="BC162" s="95"/>
      <c r="BD162" s="95"/>
      <c r="BE162" s="95"/>
      <c r="BF162" s="95"/>
      <c r="BG162" s="95"/>
    </row>
    <row r="163" spans="1:59" s="97" customFormat="1" hidden="1" x14ac:dyDescent="0.2">
      <c r="A163" s="325"/>
      <c r="B163" s="314"/>
      <c r="C163" s="326"/>
      <c r="D163" s="327"/>
      <c r="E163" s="328"/>
      <c r="F163" s="305"/>
      <c r="G163" s="147"/>
      <c r="H163" s="147"/>
      <c r="I163" s="91"/>
      <c r="J163" s="305"/>
      <c r="K163" s="305"/>
      <c r="L163" s="305"/>
      <c r="M163" s="305"/>
      <c r="N163" s="314"/>
      <c r="O163" s="306"/>
      <c r="P163" s="314"/>
      <c r="Q163" s="306"/>
      <c r="R163" s="306"/>
      <c r="S163" s="92"/>
      <c r="T163" s="91">
        <f t="shared" si="690"/>
        <v>0</v>
      </c>
      <c r="U163" s="307"/>
      <c r="V163" s="307"/>
      <c r="W163" s="147"/>
      <c r="X163" s="307"/>
      <c r="Y163" s="307"/>
      <c r="Z163" s="151">
        <f t="shared" si="691"/>
        <v>0</v>
      </c>
      <c r="AA163" s="147"/>
      <c r="AB163" s="147"/>
      <c r="AC163" s="307"/>
      <c r="AD163" s="307"/>
      <c r="AE163" s="151">
        <f t="shared" si="692"/>
        <v>0</v>
      </c>
      <c r="AF163" s="147"/>
      <c r="AG163" s="147"/>
      <c r="AH163" s="307"/>
      <c r="AI163" s="307"/>
      <c r="AJ163" s="151">
        <f t="shared" si="693"/>
        <v>0</v>
      </c>
      <c r="AK163" s="147"/>
      <c r="AL163" s="147"/>
      <c r="AM163" s="307"/>
      <c r="AN163" s="307"/>
      <c r="AO163" s="151">
        <f t="shared" si="6"/>
        <v>0</v>
      </c>
      <c r="AP163" s="147"/>
      <c r="AQ163" s="307"/>
      <c r="AR163" s="384"/>
      <c r="AS163" s="306"/>
      <c r="AT163" s="386"/>
      <c r="AU163" s="327"/>
      <c r="AV163" s="327"/>
      <c r="AW163" s="147"/>
      <c r="AX163" s="147"/>
      <c r="AY163" s="93"/>
      <c r="AZ163" s="94"/>
      <c r="BA163" s="95"/>
      <c r="BB163" s="95"/>
      <c r="BC163" s="95"/>
      <c r="BD163" s="95"/>
      <c r="BE163" s="95"/>
      <c r="BF163" s="95"/>
      <c r="BG163" s="95"/>
    </row>
    <row r="164" spans="1:59" s="97" customFormat="1" hidden="1" x14ac:dyDescent="0.2">
      <c r="A164" s="325">
        <v>52</v>
      </c>
      <c r="B164" s="314"/>
      <c r="C164" s="326" t="e">
        <f>+VLOOKUP(B164,$A$691:$B$730,2,0)</f>
        <v>#N/A</v>
      </c>
      <c r="D164" s="327"/>
      <c r="E164" s="328" t="e">
        <f>IF(D164=$D$661,$E$661,IF(D164=$D$662,$E$662,IF(D164=$D$663,$E$663,IF(D164=$D$664,$E$664,IF(D164=$D$665,$E$665,IF(D164=$D$666,$E$666,IF(D164=$D$667,$E$667,IF(D164=$D$668,$E$668,IF(D164=$D$669,$E$669,IF(D164=$D$670,$E$670,IF(D164=VICERRECTORÍA_ACADÉMICA_,BE775,IF(D164=PLANEACIÓN_,BE777, IF(D164=IMPACTO,BE776,IF(D164=VICERRECTORÍA_ADMINISTRATIVA_FINANCIERA_,BE778,IF(D164=_VICERRECTORÍA_RESPONSABILIDAD_SOCIAL_Y_BIENESTAR_UNIVERSITARIO_,BE779," ")))))))))))))))</f>
        <v>#VALUE!</v>
      </c>
      <c r="F164" s="305"/>
      <c r="G164" s="147"/>
      <c r="H164" s="147"/>
      <c r="I164" s="91"/>
      <c r="J164" s="305"/>
      <c r="K164" s="314"/>
      <c r="L164" s="305"/>
      <c r="M164" s="305"/>
      <c r="N164" s="314"/>
      <c r="O164" s="306">
        <f t="shared" ref="O164:O206" si="804">IF(N164="ALTA",5,IF(N164="MEDIO ALTA",4,IF(N164="MEDIA",3,IF(N164="MEDIO BAJA",2,IF(N164="BAJA",1,0)))))</f>
        <v>0</v>
      </c>
      <c r="P164" s="314"/>
      <c r="Q164" s="306">
        <f t="shared" ref="Q164" si="805">IF(P164="ALTO",5,IF(P164="MEDIO-ALTO",4,IF(P164="MEDIO",3,IF(P164="MEDIO-BAJO",2,IF(P164="BAJO",1,0)))))</f>
        <v>0</v>
      </c>
      <c r="R164" s="306">
        <f t="shared" ref="R164" si="806">Q164*O164</f>
        <v>0</v>
      </c>
      <c r="S164" s="92"/>
      <c r="T164" s="91">
        <f t="shared" si="690"/>
        <v>0</v>
      </c>
      <c r="U164" s="307" t="e">
        <f t="shared" si="510"/>
        <v>#DIV/0!</v>
      </c>
      <c r="V164" s="307" t="e">
        <f t="shared" si="511"/>
        <v>#DIV/0!</v>
      </c>
      <c r="W164" s="147"/>
      <c r="X164" s="307" t="e">
        <f t="shared" ref="X164" si="807">IF(S164="No_existen",5*$X$10,Y164*$X$10)</f>
        <v>#DIV/0!</v>
      </c>
      <c r="Y164" s="307" t="e">
        <f t="shared" si="636"/>
        <v>#DIV/0!</v>
      </c>
      <c r="Z164" s="151">
        <f t="shared" si="691"/>
        <v>0</v>
      </c>
      <c r="AA164" s="147"/>
      <c r="AB164" s="147"/>
      <c r="AC164" s="307" t="e">
        <f t="shared" ref="AC164" si="808">IF(S164="No_existen",5*$AC$10,AD164*$AC$10)</f>
        <v>#DIV/0!</v>
      </c>
      <c r="AD164" s="307" t="e">
        <f t="shared" si="514"/>
        <v>#DIV/0!</v>
      </c>
      <c r="AE164" s="151">
        <f t="shared" si="692"/>
        <v>0</v>
      </c>
      <c r="AF164" s="147"/>
      <c r="AG164" s="147"/>
      <c r="AH164" s="307" t="e">
        <f t="shared" ref="AH164" si="809">IF(S164="No_existen",5*$AH$10,AI164*$AH$10)</f>
        <v>#DIV/0!</v>
      </c>
      <c r="AI164" s="307" t="e">
        <f t="shared" ref="AI164" si="810">ROUND(AVERAGEIF(AJ164:AJ166,"&gt;0"),0)</f>
        <v>#DIV/0!</v>
      </c>
      <c r="AJ164" s="151">
        <f t="shared" si="693"/>
        <v>0</v>
      </c>
      <c r="AK164" s="147"/>
      <c r="AL164" s="147"/>
      <c r="AM164" s="307" t="e">
        <f t="shared" ref="AM164" si="811">IF(S164="No_existen",5*$AM$10,AN164*$AM$10)</f>
        <v>#DIV/0!</v>
      </c>
      <c r="AN164" s="307" t="e">
        <f t="shared" ref="AN164" si="812">ROUND(AVERAGEIF(AO164:AO166,"&gt;0"),0)</f>
        <v>#DIV/0!</v>
      </c>
      <c r="AO164" s="151">
        <f t="shared" si="6"/>
        <v>0</v>
      </c>
      <c r="AP164" s="147"/>
      <c r="AQ164" s="307" t="e">
        <f t="shared" ref="AQ164" si="813">ROUND(AVERAGE(U164,Y164,AD164,AI164,AN164),0)</f>
        <v>#DIV/0!</v>
      </c>
      <c r="AR164" s="384" t="e">
        <f t="shared" ref="AR164" si="814">IF(AQ164&lt;1.5,"FUERTE",IF(AND(AQ164&gt;=1.5,AQ164&lt;2.5),"ACEPTABLE",IF(AQ164&gt;=5,"INEXISTENTE","DÉBIL")))</f>
        <v>#DIV/0!</v>
      </c>
      <c r="AS164" s="306">
        <f t="shared" ref="AS164" si="815">IF(R164=0,0,ROUND((R164*AQ164),0))</f>
        <v>0</v>
      </c>
      <c r="AT164" s="386" t="str">
        <f t="shared" ref="AT164" si="816">IF(AS164&gt;=36,"GRAVE", IF(AS164&lt;=10, "LEVE", "MODERADO"))</f>
        <v>LEVE</v>
      </c>
      <c r="AU164" s="327"/>
      <c r="AV164" s="327"/>
      <c r="AW164" s="147"/>
      <c r="AX164" s="147"/>
      <c r="AY164" s="93"/>
      <c r="AZ164" s="94"/>
      <c r="BA164" s="95"/>
      <c r="BB164" s="95"/>
      <c r="BC164" s="95"/>
      <c r="BD164" s="95"/>
      <c r="BE164" s="95"/>
      <c r="BF164" s="95"/>
      <c r="BG164" s="95"/>
    </row>
    <row r="165" spans="1:59" s="97" customFormat="1" hidden="1" x14ac:dyDescent="0.2">
      <c r="A165" s="325"/>
      <c r="B165" s="314"/>
      <c r="C165" s="326"/>
      <c r="D165" s="327"/>
      <c r="E165" s="328"/>
      <c r="F165" s="305"/>
      <c r="G165" s="147"/>
      <c r="H165" s="147"/>
      <c r="I165" s="91"/>
      <c r="J165" s="305"/>
      <c r="K165" s="305"/>
      <c r="L165" s="305"/>
      <c r="M165" s="305"/>
      <c r="N165" s="314"/>
      <c r="O165" s="306"/>
      <c r="P165" s="314"/>
      <c r="Q165" s="306"/>
      <c r="R165" s="306"/>
      <c r="S165" s="92"/>
      <c r="T165" s="91">
        <f t="shared" si="690"/>
        <v>0</v>
      </c>
      <c r="U165" s="307"/>
      <c r="V165" s="307"/>
      <c r="W165" s="147"/>
      <c r="X165" s="307"/>
      <c r="Y165" s="307"/>
      <c r="Z165" s="151">
        <f t="shared" si="691"/>
        <v>0</v>
      </c>
      <c r="AA165" s="147"/>
      <c r="AB165" s="147"/>
      <c r="AC165" s="307"/>
      <c r="AD165" s="307"/>
      <c r="AE165" s="151">
        <f t="shared" si="692"/>
        <v>0</v>
      </c>
      <c r="AF165" s="147"/>
      <c r="AG165" s="147"/>
      <c r="AH165" s="307"/>
      <c r="AI165" s="307"/>
      <c r="AJ165" s="151">
        <f t="shared" si="693"/>
        <v>0</v>
      </c>
      <c r="AK165" s="147"/>
      <c r="AL165" s="147"/>
      <c r="AM165" s="307"/>
      <c r="AN165" s="307"/>
      <c r="AO165" s="151">
        <f t="shared" si="6"/>
        <v>0</v>
      </c>
      <c r="AP165" s="147"/>
      <c r="AQ165" s="307"/>
      <c r="AR165" s="384"/>
      <c r="AS165" s="306"/>
      <c r="AT165" s="386"/>
      <c r="AU165" s="327"/>
      <c r="AV165" s="327"/>
      <c r="AW165" s="147"/>
      <c r="AX165" s="147"/>
      <c r="AY165" s="93"/>
      <c r="AZ165" s="94"/>
      <c r="BA165" s="95"/>
      <c r="BB165" s="95"/>
      <c r="BC165" s="95"/>
      <c r="BD165" s="95"/>
      <c r="BE165" s="95"/>
      <c r="BF165" s="95"/>
      <c r="BG165" s="95"/>
    </row>
    <row r="166" spans="1:59" s="97" customFormat="1" hidden="1" x14ac:dyDescent="0.2">
      <c r="A166" s="325"/>
      <c r="B166" s="314"/>
      <c r="C166" s="326"/>
      <c r="D166" s="327"/>
      <c r="E166" s="328"/>
      <c r="F166" s="305"/>
      <c r="G166" s="147"/>
      <c r="H166" s="147"/>
      <c r="I166" s="91"/>
      <c r="J166" s="305"/>
      <c r="K166" s="305"/>
      <c r="L166" s="305"/>
      <c r="M166" s="305"/>
      <c r="N166" s="314"/>
      <c r="O166" s="306"/>
      <c r="P166" s="314"/>
      <c r="Q166" s="306"/>
      <c r="R166" s="306"/>
      <c r="S166" s="92"/>
      <c r="T166" s="91">
        <f t="shared" si="690"/>
        <v>0</v>
      </c>
      <c r="U166" s="307"/>
      <c r="V166" s="307"/>
      <c r="W166" s="147"/>
      <c r="X166" s="307"/>
      <c r="Y166" s="307"/>
      <c r="Z166" s="151">
        <f t="shared" si="691"/>
        <v>0</v>
      </c>
      <c r="AA166" s="147"/>
      <c r="AB166" s="147"/>
      <c r="AC166" s="307"/>
      <c r="AD166" s="307"/>
      <c r="AE166" s="151">
        <f t="shared" si="692"/>
        <v>0</v>
      </c>
      <c r="AF166" s="147"/>
      <c r="AG166" s="147"/>
      <c r="AH166" s="307"/>
      <c r="AI166" s="307"/>
      <c r="AJ166" s="151">
        <f t="shared" si="693"/>
        <v>0</v>
      </c>
      <c r="AK166" s="147"/>
      <c r="AL166" s="147"/>
      <c r="AM166" s="307"/>
      <c r="AN166" s="307"/>
      <c r="AO166" s="151">
        <f t="shared" si="6"/>
        <v>0</v>
      </c>
      <c r="AP166" s="147"/>
      <c r="AQ166" s="307"/>
      <c r="AR166" s="384"/>
      <c r="AS166" s="306"/>
      <c r="AT166" s="386"/>
      <c r="AU166" s="327"/>
      <c r="AV166" s="327"/>
      <c r="AW166" s="147"/>
      <c r="AX166" s="147"/>
      <c r="AY166" s="93"/>
      <c r="AZ166" s="94"/>
      <c r="BA166" s="95"/>
      <c r="BB166" s="95"/>
      <c r="BC166" s="95"/>
      <c r="BD166" s="95"/>
      <c r="BE166" s="95"/>
      <c r="BF166" s="95"/>
      <c r="BG166" s="95"/>
    </row>
    <row r="167" spans="1:59" s="97" customFormat="1" hidden="1" x14ac:dyDescent="0.2">
      <c r="A167" s="325">
        <v>53</v>
      </c>
      <c r="B167" s="314"/>
      <c r="C167" s="326" t="e">
        <f>+VLOOKUP(B167,$A$691:$B$730,2,0)</f>
        <v>#N/A</v>
      </c>
      <c r="D167" s="327"/>
      <c r="E167" s="328" t="e">
        <f>IF(D167=$D$661,$E$661,IF(D167=$D$662,$E$662,IF(D167=$D$663,$E$663,IF(D167=$D$664,$E$664,IF(D167=$D$665,$E$665,IF(D167=$D$666,$E$666,IF(D167=$D$667,$E$667,IF(D167=$D$668,$E$668,IF(D167=$D$669,$E$669,IF(D167=$D$670,$E$670,IF(D167=VICERRECTORÍA_ACADÉMICA_,BE778,IF(D167=PLANEACIÓN_,BE780, IF(D167=IMPACTO,BE779,IF(D167=VICERRECTORÍA_ADMINISTRATIVA_FINANCIERA_,BE781,IF(D167=_VICERRECTORÍA_RESPONSABILIDAD_SOCIAL_Y_BIENESTAR_UNIVERSITARIO_,BE782," ")))))))))))))))</f>
        <v>#VALUE!</v>
      </c>
      <c r="F167" s="305"/>
      <c r="G167" s="147"/>
      <c r="H167" s="147"/>
      <c r="I167" s="91"/>
      <c r="J167" s="305"/>
      <c r="K167" s="314"/>
      <c r="L167" s="305"/>
      <c r="M167" s="305"/>
      <c r="N167" s="314"/>
      <c r="O167" s="306">
        <f t="shared" ref="O167:O209" si="817">IF(N167="ALTA",5,IF(N167="MEDIO ALTA",4,IF(N167="MEDIA",3,IF(N167="MEDIO BAJA",2,IF(N167="BAJA",1,0)))))</f>
        <v>0</v>
      </c>
      <c r="P167" s="314"/>
      <c r="Q167" s="306">
        <f t="shared" ref="Q167" si="818">IF(P167="ALTO",5,IF(P167="MEDIO-ALTO",4,IF(P167="MEDIO",3,IF(P167="MEDIO-BAJO",2,IF(P167="BAJO",1,0)))))</f>
        <v>0</v>
      </c>
      <c r="R167" s="306">
        <f t="shared" ref="R167" si="819">Q167*O167</f>
        <v>0</v>
      </c>
      <c r="S167" s="92"/>
      <c r="T167" s="91">
        <f t="shared" si="690"/>
        <v>0</v>
      </c>
      <c r="U167" s="307" t="e">
        <f t="shared" si="525"/>
        <v>#DIV/0!</v>
      </c>
      <c r="V167" s="307" t="e">
        <f t="shared" si="526"/>
        <v>#DIV/0!</v>
      </c>
      <c r="W167" s="147"/>
      <c r="X167" s="307" t="e">
        <f t="shared" ref="X167" si="820">IF(S167="No_existen",5*$X$10,Y167*$X$10)</f>
        <v>#DIV/0!</v>
      </c>
      <c r="Y167" s="307" t="e">
        <f t="shared" si="652"/>
        <v>#DIV/0!</v>
      </c>
      <c r="Z167" s="151">
        <f t="shared" si="691"/>
        <v>0</v>
      </c>
      <c r="AA167" s="147"/>
      <c r="AB167" s="147"/>
      <c r="AC167" s="307" t="e">
        <f t="shared" ref="AC167" si="821">IF(S167="No_existen",5*$AC$10,AD167*$AC$10)</f>
        <v>#DIV/0!</v>
      </c>
      <c r="AD167" s="307" t="e">
        <f t="shared" si="529"/>
        <v>#DIV/0!</v>
      </c>
      <c r="AE167" s="151">
        <f t="shared" si="692"/>
        <v>0</v>
      </c>
      <c r="AF167" s="147"/>
      <c r="AG167" s="147"/>
      <c r="AH167" s="307" t="e">
        <f t="shared" ref="AH167" si="822">IF(S167="No_existen",5*$AH$10,AI167*$AH$10)</f>
        <v>#DIV/0!</v>
      </c>
      <c r="AI167" s="307" t="e">
        <f t="shared" ref="AI167" si="823">ROUND(AVERAGEIF(AJ167:AJ169,"&gt;0"),0)</f>
        <v>#DIV/0!</v>
      </c>
      <c r="AJ167" s="151">
        <f t="shared" si="693"/>
        <v>0</v>
      </c>
      <c r="AK167" s="147"/>
      <c r="AL167" s="147"/>
      <c r="AM167" s="307" t="e">
        <f t="shared" ref="AM167" si="824">IF(S167="No_existen",5*$AM$10,AN167*$AM$10)</f>
        <v>#DIV/0!</v>
      </c>
      <c r="AN167" s="307" t="e">
        <f t="shared" ref="AN167" si="825">ROUND(AVERAGEIF(AO167:AO169,"&gt;0"),0)</f>
        <v>#DIV/0!</v>
      </c>
      <c r="AO167" s="151">
        <f t="shared" si="6"/>
        <v>0</v>
      </c>
      <c r="AP167" s="147"/>
      <c r="AQ167" s="307" t="e">
        <f t="shared" ref="AQ167" si="826">ROUND(AVERAGE(U167,Y167,AD167,AI167,AN167),0)</f>
        <v>#DIV/0!</v>
      </c>
      <c r="AR167" s="384" t="e">
        <f t="shared" ref="AR167" si="827">IF(AQ167&lt;1.5,"FUERTE",IF(AND(AQ167&gt;=1.5,AQ167&lt;2.5),"ACEPTABLE",IF(AQ167&gt;=5,"INEXISTENTE","DÉBIL")))</f>
        <v>#DIV/0!</v>
      </c>
      <c r="AS167" s="306">
        <f t="shared" ref="AS167" si="828">IF(R167=0,0,ROUND((R167*AQ167),0))</f>
        <v>0</v>
      </c>
      <c r="AT167" s="386" t="str">
        <f t="shared" ref="AT167" si="829">IF(AS167&gt;=36,"GRAVE", IF(AS167&lt;=10, "LEVE", "MODERADO"))</f>
        <v>LEVE</v>
      </c>
      <c r="AU167" s="327"/>
      <c r="AV167" s="327"/>
      <c r="AW167" s="147"/>
      <c r="AX167" s="147"/>
      <c r="AY167" s="93"/>
      <c r="AZ167" s="94"/>
      <c r="BA167" s="95"/>
      <c r="BB167" s="95"/>
      <c r="BC167" s="95"/>
      <c r="BD167" s="95"/>
      <c r="BE167" s="95"/>
      <c r="BF167" s="95"/>
      <c r="BG167" s="95"/>
    </row>
    <row r="168" spans="1:59" s="97" customFormat="1" hidden="1" x14ac:dyDescent="0.2">
      <c r="A168" s="325"/>
      <c r="B168" s="314"/>
      <c r="C168" s="326"/>
      <c r="D168" s="327"/>
      <c r="E168" s="328"/>
      <c r="F168" s="305"/>
      <c r="G168" s="147"/>
      <c r="H168" s="147"/>
      <c r="I168" s="91"/>
      <c r="J168" s="305"/>
      <c r="K168" s="305"/>
      <c r="L168" s="305"/>
      <c r="M168" s="305"/>
      <c r="N168" s="314"/>
      <c r="O168" s="306"/>
      <c r="P168" s="314"/>
      <c r="Q168" s="306"/>
      <c r="R168" s="306"/>
      <c r="S168" s="92"/>
      <c r="T168" s="91">
        <f t="shared" si="690"/>
        <v>0</v>
      </c>
      <c r="U168" s="307"/>
      <c r="V168" s="307"/>
      <c r="W168" s="147"/>
      <c r="X168" s="307"/>
      <c r="Y168" s="307"/>
      <c r="Z168" s="151">
        <f t="shared" si="691"/>
        <v>0</v>
      </c>
      <c r="AA168" s="147"/>
      <c r="AB168" s="147"/>
      <c r="AC168" s="307"/>
      <c r="AD168" s="307"/>
      <c r="AE168" s="151">
        <f t="shared" si="692"/>
        <v>0</v>
      </c>
      <c r="AF168" s="147"/>
      <c r="AG168" s="147"/>
      <c r="AH168" s="307"/>
      <c r="AI168" s="307"/>
      <c r="AJ168" s="151">
        <f t="shared" si="693"/>
        <v>0</v>
      </c>
      <c r="AK168" s="147"/>
      <c r="AL168" s="147"/>
      <c r="AM168" s="307"/>
      <c r="AN168" s="307"/>
      <c r="AO168" s="151">
        <f t="shared" si="6"/>
        <v>0</v>
      </c>
      <c r="AP168" s="147"/>
      <c r="AQ168" s="307"/>
      <c r="AR168" s="384"/>
      <c r="AS168" s="306"/>
      <c r="AT168" s="386"/>
      <c r="AU168" s="327"/>
      <c r="AV168" s="327"/>
      <c r="AW168" s="147"/>
      <c r="AX168" s="147"/>
      <c r="AY168" s="93"/>
      <c r="AZ168" s="94"/>
      <c r="BA168" s="95"/>
      <c r="BB168" s="95"/>
      <c r="BC168" s="95"/>
      <c r="BD168" s="95"/>
      <c r="BE168" s="95"/>
      <c r="BF168" s="95"/>
      <c r="BG168" s="95"/>
    </row>
    <row r="169" spans="1:59" s="97" customFormat="1" hidden="1" x14ac:dyDescent="0.2">
      <c r="A169" s="325"/>
      <c r="B169" s="314"/>
      <c r="C169" s="326"/>
      <c r="D169" s="327"/>
      <c r="E169" s="328"/>
      <c r="F169" s="305"/>
      <c r="G169" s="147"/>
      <c r="H169" s="147"/>
      <c r="I169" s="91"/>
      <c r="J169" s="305"/>
      <c r="K169" s="305"/>
      <c r="L169" s="305"/>
      <c r="M169" s="305"/>
      <c r="N169" s="314"/>
      <c r="O169" s="306"/>
      <c r="P169" s="314"/>
      <c r="Q169" s="306"/>
      <c r="R169" s="306"/>
      <c r="S169" s="92"/>
      <c r="T169" s="91">
        <f t="shared" si="690"/>
        <v>0</v>
      </c>
      <c r="U169" s="307"/>
      <c r="V169" s="307"/>
      <c r="W169" s="147"/>
      <c r="X169" s="307"/>
      <c r="Y169" s="307"/>
      <c r="Z169" s="151">
        <f t="shared" si="691"/>
        <v>0</v>
      </c>
      <c r="AA169" s="147"/>
      <c r="AB169" s="147"/>
      <c r="AC169" s="307"/>
      <c r="AD169" s="307"/>
      <c r="AE169" s="151">
        <f t="shared" si="692"/>
        <v>0</v>
      </c>
      <c r="AF169" s="147"/>
      <c r="AG169" s="147"/>
      <c r="AH169" s="307"/>
      <c r="AI169" s="307"/>
      <c r="AJ169" s="151">
        <f t="shared" si="693"/>
        <v>0</v>
      </c>
      <c r="AK169" s="147"/>
      <c r="AL169" s="147"/>
      <c r="AM169" s="307"/>
      <c r="AN169" s="307"/>
      <c r="AO169" s="151">
        <f t="shared" si="6"/>
        <v>0</v>
      </c>
      <c r="AP169" s="147"/>
      <c r="AQ169" s="307"/>
      <c r="AR169" s="384"/>
      <c r="AS169" s="306"/>
      <c r="AT169" s="386"/>
      <c r="AU169" s="327"/>
      <c r="AV169" s="327"/>
      <c r="AW169" s="147"/>
      <c r="AX169" s="147"/>
      <c r="AY169" s="93"/>
      <c r="AZ169" s="94"/>
      <c r="BA169" s="95"/>
      <c r="BB169" s="95"/>
      <c r="BC169" s="95"/>
      <c r="BD169" s="95"/>
      <c r="BE169" s="95"/>
      <c r="BF169" s="95"/>
      <c r="BG169" s="95"/>
    </row>
    <row r="170" spans="1:59" s="97" customFormat="1" hidden="1" x14ac:dyDescent="0.2">
      <c r="A170" s="325">
        <v>54</v>
      </c>
      <c r="B170" s="314"/>
      <c r="C170" s="326" t="e">
        <f>+VLOOKUP(B170,$A$691:$B$730,2,0)</f>
        <v>#N/A</v>
      </c>
      <c r="D170" s="327"/>
      <c r="E170" s="328" t="e">
        <f>IF(D170=$D$661,$E$661,IF(D170=$D$662,$E$662,IF(D170=$D$663,$E$663,IF(D170=$D$664,$E$664,IF(D170=$D$665,$E$665,IF(D170=$D$666,$E$666,IF(D170=$D$667,$E$667,IF(D170=$D$668,$E$668,IF(D170=$D$669,$E$669,IF(D170=$D$670,$E$670,IF(D170=VICERRECTORÍA_ACADÉMICA_,BE781,IF(D170=PLANEACIÓN_,BE783, IF(D170=IMPACTO,BE782,IF(D170=VICERRECTORÍA_ADMINISTRATIVA_FINANCIERA_,BE784,IF(D170=_VICERRECTORÍA_RESPONSABILIDAD_SOCIAL_Y_BIENESTAR_UNIVERSITARIO_,BE785," ")))))))))))))))</f>
        <v>#VALUE!</v>
      </c>
      <c r="F170" s="305"/>
      <c r="G170" s="147"/>
      <c r="H170" s="147"/>
      <c r="I170" s="91"/>
      <c r="J170" s="305"/>
      <c r="K170" s="314"/>
      <c r="L170" s="305"/>
      <c r="M170" s="305"/>
      <c r="N170" s="314"/>
      <c r="O170" s="306">
        <f t="shared" ref="O170:O212" si="830">IF(N170="ALTA",5,IF(N170="MEDIO ALTA",4,IF(N170="MEDIA",3,IF(N170="MEDIO BAJA",2,IF(N170="BAJA",1,0)))))</f>
        <v>0</v>
      </c>
      <c r="P170" s="314"/>
      <c r="Q170" s="306">
        <f t="shared" ref="Q170" si="831">IF(P170="ALTO",5,IF(P170="MEDIO-ALTO",4,IF(P170="MEDIO",3,IF(P170="MEDIO-BAJO",2,IF(P170="BAJO",1,0)))))</f>
        <v>0</v>
      </c>
      <c r="R170" s="306">
        <f t="shared" ref="R170" si="832">Q170*O170</f>
        <v>0</v>
      </c>
      <c r="S170" s="92"/>
      <c r="T170" s="91">
        <f t="shared" si="690"/>
        <v>0</v>
      </c>
      <c r="U170" s="307" t="e">
        <f t="shared" si="540"/>
        <v>#DIV/0!</v>
      </c>
      <c r="V170" s="307" t="e">
        <f t="shared" si="541"/>
        <v>#DIV/0!</v>
      </c>
      <c r="W170" s="147"/>
      <c r="X170" s="307" t="e">
        <f t="shared" ref="X170" si="833">IF(S170="No_existen",5*$X$10,Y170*$X$10)</f>
        <v>#DIV/0!</v>
      </c>
      <c r="Y170" s="307" t="e">
        <f t="shared" si="666"/>
        <v>#DIV/0!</v>
      </c>
      <c r="Z170" s="151">
        <f t="shared" si="691"/>
        <v>0</v>
      </c>
      <c r="AA170" s="147"/>
      <c r="AB170" s="147"/>
      <c r="AC170" s="307" t="e">
        <f t="shared" ref="AC170" si="834">IF(S170="No_existen",5*$AC$10,AD170*$AC$10)</f>
        <v>#DIV/0!</v>
      </c>
      <c r="AD170" s="307" t="e">
        <f t="shared" si="544"/>
        <v>#DIV/0!</v>
      </c>
      <c r="AE170" s="151">
        <f t="shared" si="692"/>
        <v>0</v>
      </c>
      <c r="AF170" s="147"/>
      <c r="AG170" s="147"/>
      <c r="AH170" s="307" t="e">
        <f t="shared" ref="AH170" si="835">IF(S170="No_existen",5*$AH$10,AI170*$AH$10)</f>
        <v>#DIV/0!</v>
      </c>
      <c r="AI170" s="307" t="e">
        <f t="shared" ref="AI170" si="836">ROUND(AVERAGEIF(AJ170:AJ172,"&gt;0"),0)</f>
        <v>#DIV/0!</v>
      </c>
      <c r="AJ170" s="151">
        <f t="shared" si="693"/>
        <v>0</v>
      </c>
      <c r="AK170" s="147"/>
      <c r="AL170" s="147"/>
      <c r="AM170" s="307" t="e">
        <f t="shared" ref="AM170" si="837">IF(S170="No_existen",5*$AM$10,AN170*$AM$10)</f>
        <v>#DIV/0!</v>
      </c>
      <c r="AN170" s="307" t="e">
        <f t="shared" ref="AN170" si="838">ROUND(AVERAGEIF(AO170:AO172,"&gt;0"),0)</f>
        <v>#DIV/0!</v>
      </c>
      <c r="AO170" s="151">
        <f t="shared" si="6"/>
        <v>0</v>
      </c>
      <c r="AP170" s="147"/>
      <c r="AQ170" s="307" t="e">
        <f t="shared" ref="AQ170" si="839">ROUND(AVERAGE(U170,Y170,AD170,AI170,AN170),0)</f>
        <v>#DIV/0!</v>
      </c>
      <c r="AR170" s="384" t="e">
        <f t="shared" ref="AR170" si="840">IF(AQ170&lt;1.5,"FUERTE",IF(AND(AQ170&gt;=1.5,AQ170&lt;2.5),"ACEPTABLE",IF(AQ170&gt;=5,"INEXISTENTE","DÉBIL")))</f>
        <v>#DIV/0!</v>
      </c>
      <c r="AS170" s="306">
        <f t="shared" ref="AS170" si="841">IF(R170=0,0,ROUND((R170*AQ170),0))</f>
        <v>0</v>
      </c>
      <c r="AT170" s="386" t="str">
        <f t="shared" ref="AT170" si="842">IF(AS170&gt;=36,"GRAVE", IF(AS170&lt;=10, "LEVE", "MODERADO"))</f>
        <v>LEVE</v>
      </c>
      <c r="AU170" s="327"/>
      <c r="AV170" s="327"/>
      <c r="AW170" s="147"/>
      <c r="AX170" s="147"/>
      <c r="AY170" s="93"/>
      <c r="AZ170" s="94"/>
      <c r="BA170" s="95"/>
      <c r="BB170" s="95"/>
      <c r="BC170" s="95"/>
      <c r="BD170" s="95"/>
      <c r="BE170" s="95"/>
      <c r="BF170" s="95"/>
      <c r="BG170" s="95"/>
    </row>
    <row r="171" spans="1:59" s="97" customFormat="1" hidden="1" x14ac:dyDescent="0.2">
      <c r="A171" s="325"/>
      <c r="B171" s="314"/>
      <c r="C171" s="326"/>
      <c r="D171" s="327"/>
      <c r="E171" s="328"/>
      <c r="F171" s="305"/>
      <c r="G171" s="147"/>
      <c r="H171" s="147"/>
      <c r="I171" s="91"/>
      <c r="J171" s="305"/>
      <c r="K171" s="305"/>
      <c r="L171" s="305"/>
      <c r="M171" s="305"/>
      <c r="N171" s="314"/>
      <c r="O171" s="306"/>
      <c r="P171" s="314"/>
      <c r="Q171" s="306"/>
      <c r="R171" s="306"/>
      <c r="S171" s="92"/>
      <c r="T171" s="91">
        <f t="shared" si="690"/>
        <v>0</v>
      </c>
      <c r="U171" s="307"/>
      <c r="V171" s="307"/>
      <c r="W171" s="147"/>
      <c r="X171" s="307"/>
      <c r="Y171" s="307"/>
      <c r="Z171" s="151">
        <f t="shared" si="691"/>
        <v>0</v>
      </c>
      <c r="AA171" s="147"/>
      <c r="AB171" s="147"/>
      <c r="AC171" s="307"/>
      <c r="AD171" s="307"/>
      <c r="AE171" s="151">
        <f t="shared" si="692"/>
        <v>0</v>
      </c>
      <c r="AF171" s="147"/>
      <c r="AG171" s="147"/>
      <c r="AH171" s="307"/>
      <c r="AI171" s="307"/>
      <c r="AJ171" s="151">
        <f t="shared" si="693"/>
        <v>0</v>
      </c>
      <c r="AK171" s="147"/>
      <c r="AL171" s="147"/>
      <c r="AM171" s="307"/>
      <c r="AN171" s="307"/>
      <c r="AO171" s="151">
        <f t="shared" si="6"/>
        <v>0</v>
      </c>
      <c r="AP171" s="147"/>
      <c r="AQ171" s="307"/>
      <c r="AR171" s="384"/>
      <c r="AS171" s="306"/>
      <c r="AT171" s="386"/>
      <c r="AU171" s="327"/>
      <c r="AV171" s="327"/>
      <c r="AW171" s="147"/>
      <c r="AX171" s="147"/>
      <c r="AY171" s="93"/>
      <c r="AZ171" s="94"/>
      <c r="BA171" s="95"/>
      <c r="BB171" s="95"/>
      <c r="BC171" s="95"/>
      <c r="BD171" s="95"/>
      <c r="BE171" s="95"/>
      <c r="BF171" s="95"/>
      <c r="BG171" s="95"/>
    </row>
    <row r="172" spans="1:59" s="97" customFormat="1" hidden="1" x14ac:dyDescent="0.2">
      <c r="A172" s="325"/>
      <c r="B172" s="314"/>
      <c r="C172" s="326"/>
      <c r="D172" s="327"/>
      <c r="E172" s="328"/>
      <c r="F172" s="305"/>
      <c r="G172" s="147"/>
      <c r="H172" s="147"/>
      <c r="I172" s="91"/>
      <c r="J172" s="305"/>
      <c r="K172" s="305"/>
      <c r="L172" s="305"/>
      <c r="M172" s="305"/>
      <c r="N172" s="314"/>
      <c r="O172" s="306"/>
      <c r="P172" s="314"/>
      <c r="Q172" s="306"/>
      <c r="R172" s="306"/>
      <c r="S172" s="92"/>
      <c r="T172" s="91">
        <f t="shared" si="690"/>
        <v>0</v>
      </c>
      <c r="U172" s="307"/>
      <c r="V172" s="307"/>
      <c r="W172" s="147"/>
      <c r="X172" s="307"/>
      <c r="Y172" s="307"/>
      <c r="Z172" s="151">
        <f t="shared" si="691"/>
        <v>0</v>
      </c>
      <c r="AA172" s="147"/>
      <c r="AB172" s="147"/>
      <c r="AC172" s="307"/>
      <c r="AD172" s="307"/>
      <c r="AE172" s="151">
        <f t="shared" si="692"/>
        <v>0</v>
      </c>
      <c r="AF172" s="147"/>
      <c r="AG172" s="147"/>
      <c r="AH172" s="307"/>
      <c r="AI172" s="307"/>
      <c r="AJ172" s="151">
        <f t="shared" si="693"/>
        <v>0</v>
      </c>
      <c r="AK172" s="147"/>
      <c r="AL172" s="147"/>
      <c r="AM172" s="307"/>
      <c r="AN172" s="307"/>
      <c r="AO172" s="151">
        <f t="shared" si="6"/>
        <v>0</v>
      </c>
      <c r="AP172" s="147"/>
      <c r="AQ172" s="307"/>
      <c r="AR172" s="384"/>
      <c r="AS172" s="306"/>
      <c r="AT172" s="386"/>
      <c r="AU172" s="327"/>
      <c r="AV172" s="327"/>
      <c r="AW172" s="147"/>
      <c r="AX172" s="147"/>
      <c r="AY172" s="93"/>
      <c r="AZ172" s="94"/>
      <c r="BA172" s="95"/>
      <c r="BB172" s="95"/>
      <c r="BC172" s="95"/>
      <c r="BD172" s="95"/>
      <c r="BE172" s="95"/>
      <c r="BF172" s="95"/>
      <c r="BG172" s="95"/>
    </row>
    <row r="173" spans="1:59" s="97" customFormat="1" hidden="1" x14ac:dyDescent="0.2">
      <c r="A173" s="325">
        <v>55</v>
      </c>
      <c r="B173" s="314"/>
      <c r="C173" s="326" t="e">
        <f>+VLOOKUP(B173,$A$691:$B$730,2,0)</f>
        <v>#N/A</v>
      </c>
      <c r="D173" s="327"/>
      <c r="E173" s="328" t="e">
        <f>IF(D173=$D$661,$E$661,IF(D173=$D$662,$E$662,IF(D173=$D$663,$E$663,IF(D173=$D$664,$E$664,IF(D173=$D$665,$E$665,IF(D173=$D$666,$E$666,IF(D173=$D$667,$E$667,IF(D173=$D$668,$E$668,IF(D173=$D$669,$E$669,IF(D173=$D$670,$E$670,IF(D173=VICERRECTORÍA_ACADÉMICA_,BE784,IF(D173=PLANEACIÓN_,BE786, IF(D173=IMPACTO,BE785,IF(D173=VICERRECTORÍA_ADMINISTRATIVA_FINANCIERA_,BE787,IF(D173=_VICERRECTORÍA_RESPONSABILIDAD_SOCIAL_Y_BIENESTAR_UNIVERSITARIO_,BE788," ")))))))))))))))</f>
        <v>#VALUE!</v>
      </c>
      <c r="F173" s="305"/>
      <c r="G173" s="147"/>
      <c r="H173" s="147"/>
      <c r="I173" s="91"/>
      <c r="J173" s="305"/>
      <c r="K173" s="314"/>
      <c r="L173" s="305"/>
      <c r="M173" s="305"/>
      <c r="N173" s="314"/>
      <c r="O173" s="306">
        <f t="shared" ref="O173:O215" si="843">IF(N173="ALTA",5,IF(N173="MEDIO ALTA",4,IF(N173="MEDIA",3,IF(N173="MEDIO BAJA",2,IF(N173="BAJA",1,0)))))</f>
        <v>0</v>
      </c>
      <c r="P173" s="314"/>
      <c r="Q173" s="306">
        <f t="shared" ref="Q173" si="844">IF(P173="ALTO",5,IF(P173="MEDIO-ALTO",4,IF(P173="MEDIO",3,IF(P173="MEDIO-BAJO",2,IF(P173="BAJO",1,0)))))</f>
        <v>0</v>
      </c>
      <c r="R173" s="306">
        <f t="shared" ref="R173" si="845">Q173*O173</f>
        <v>0</v>
      </c>
      <c r="S173" s="92"/>
      <c r="T173" s="91">
        <f t="shared" si="690"/>
        <v>0</v>
      </c>
      <c r="U173" s="307" t="e">
        <f t="shared" si="555"/>
        <v>#DIV/0!</v>
      </c>
      <c r="V173" s="307" t="e">
        <f t="shared" si="556"/>
        <v>#DIV/0!</v>
      </c>
      <c r="W173" s="147"/>
      <c r="X173" s="307" t="e">
        <f t="shared" ref="X173" si="846">IF(S173="No_existen",5*$X$10,Y173*$X$10)</f>
        <v>#DIV/0!</v>
      </c>
      <c r="Y173" s="307" t="e">
        <f t="shared" si="680"/>
        <v>#DIV/0!</v>
      </c>
      <c r="Z173" s="151">
        <f t="shared" si="691"/>
        <v>0</v>
      </c>
      <c r="AA173" s="147"/>
      <c r="AB173" s="147"/>
      <c r="AC173" s="307" t="e">
        <f t="shared" ref="AC173" si="847">IF(S173="No_existen",5*$AC$10,AD173*$AC$10)</f>
        <v>#DIV/0!</v>
      </c>
      <c r="AD173" s="307" t="e">
        <f t="shared" si="559"/>
        <v>#DIV/0!</v>
      </c>
      <c r="AE173" s="151">
        <f t="shared" si="692"/>
        <v>0</v>
      </c>
      <c r="AF173" s="147"/>
      <c r="AG173" s="147"/>
      <c r="AH173" s="307" t="e">
        <f t="shared" ref="AH173" si="848">IF(S173="No_existen",5*$AH$10,AI173*$AH$10)</f>
        <v>#DIV/0!</v>
      </c>
      <c r="AI173" s="307" t="e">
        <f t="shared" ref="AI173" si="849">ROUND(AVERAGEIF(AJ173:AJ175,"&gt;0"),0)</f>
        <v>#DIV/0!</v>
      </c>
      <c r="AJ173" s="151">
        <f t="shared" si="693"/>
        <v>0</v>
      </c>
      <c r="AK173" s="147"/>
      <c r="AL173" s="147"/>
      <c r="AM173" s="307" t="e">
        <f t="shared" ref="AM173" si="850">IF(S173="No_existen",5*$AM$10,AN173*$AM$10)</f>
        <v>#DIV/0!</v>
      </c>
      <c r="AN173" s="307" t="e">
        <f t="shared" ref="AN173" si="851">ROUND(AVERAGEIF(AO173:AO175,"&gt;0"),0)</f>
        <v>#DIV/0!</v>
      </c>
      <c r="AO173" s="151">
        <f t="shared" si="6"/>
        <v>0</v>
      </c>
      <c r="AP173" s="147"/>
      <c r="AQ173" s="307" t="e">
        <f t="shared" ref="AQ173" si="852">ROUND(AVERAGE(U173,Y173,AD173,AI173,AN173),0)</f>
        <v>#DIV/0!</v>
      </c>
      <c r="AR173" s="384" t="e">
        <f t="shared" ref="AR173" si="853">IF(AQ173&lt;1.5,"FUERTE",IF(AND(AQ173&gt;=1.5,AQ173&lt;2.5),"ACEPTABLE",IF(AQ173&gt;=5,"INEXISTENTE","DÉBIL")))</f>
        <v>#DIV/0!</v>
      </c>
      <c r="AS173" s="306">
        <f t="shared" ref="AS173" si="854">IF(R173=0,0,ROUND((R173*AQ173),0))</f>
        <v>0</v>
      </c>
      <c r="AT173" s="386" t="str">
        <f t="shared" ref="AT173" si="855">IF(AS173&gt;=36,"GRAVE", IF(AS173&lt;=10, "LEVE", "MODERADO"))</f>
        <v>LEVE</v>
      </c>
      <c r="AU173" s="327"/>
      <c r="AV173" s="327"/>
      <c r="AW173" s="147"/>
      <c r="AX173" s="147"/>
      <c r="AY173" s="93"/>
      <c r="AZ173" s="94"/>
      <c r="BA173" s="95"/>
      <c r="BB173" s="95"/>
      <c r="BC173" s="95"/>
      <c r="BD173" s="95"/>
      <c r="BE173" s="95"/>
      <c r="BF173" s="95"/>
      <c r="BG173" s="95"/>
    </row>
    <row r="174" spans="1:59" s="97" customFormat="1" hidden="1" x14ac:dyDescent="0.2">
      <c r="A174" s="325"/>
      <c r="B174" s="314"/>
      <c r="C174" s="326"/>
      <c r="D174" s="327"/>
      <c r="E174" s="328"/>
      <c r="F174" s="305"/>
      <c r="G174" s="147"/>
      <c r="H174" s="147"/>
      <c r="I174" s="91"/>
      <c r="J174" s="305"/>
      <c r="K174" s="305"/>
      <c r="L174" s="305"/>
      <c r="M174" s="305"/>
      <c r="N174" s="314"/>
      <c r="O174" s="306"/>
      <c r="P174" s="314"/>
      <c r="Q174" s="306"/>
      <c r="R174" s="306"/>
      <c r="S174" s="92"/>
      <c r="T174" s="91">
        <f t="shared" si="690"/>
        <v>0</v>
      </c>
      <c r="U174" s="307"/>
      <c r="V174" s="307"/>
      <c r="W174" s="147"/>
      <c r="X174" s="307"/>
      <c r="Y174" s="307"/>
      <c r="Z174" s="151">
        <f t="shared" si="691"/>
        <v>0</v>
      </c>
      <c r="AA174" s="147"/>
      <c r="AB174" s="147"/>
      <c r="AC174" s="307"/>
      <c r="AD174" s="307"/>
      <c r="AE174" s="151">
        <f t="shared" si="692"/>
        <v>0</v>
      </c>
      <c r="AF174" s="147"/>
      <c r="AG174" s="147"/>
      <c r="AH174" s="307"/>
      <c r="AI174" s="307"/>
      <c r="AJ174" s="151">
        <f t="shared" si="693"/>
        <v>0</v>
      </c>
      <c r="AK174" s="147"/>
      <c r="AL174" s="147"/>
      <c r="AM174" s="307"/>
      <c r="AN174" s="307"/>
      <c r="AO174" s="151">
        <f t="shared" si="6"/>
        <v>0</v>
      </c>
      <c r="AP174" s="147"/>
      <c r="AQ174" s="307"/>
      <c r="AR174" s="384"/>
      <c r="AS174" s="306"/>
      <c r="AT174" s="386"/>
      <c r="AU174" s="327"/>
      <c r="AV174" s="327"/>
      <c r="AW174" s="147"/>
      <c r="AX174" s="147"/>
      <c r="AY174" s="93"/>
      <c r="AZ174" s="94"/>
      <c r="BA174" s="95"/>
      <c r="BB174" s="95"/>
      <c r="BC174" s="95"/>
      <c r="BD174" s="95"/>
      <c r="BE174" s="95"/>
      <c r="BF174" s="95"/>
      <c r="BG174" s="95"/>
    </row>
    <row r="175" spans="1:59" s="97" customFormat="1" hidden="1" x14ac:dyDescent="0.2">
      <c r="A175" s="325"/>
      <c r="B175" s="314"/>
      <c r="C175" s="326"/>
      <c r="D175" s="327"/>
      <c r="E175" s="328"/>
      <c r="F175" s="305"/>
      <c r="G175" s="147"/>
      <c r="H175" s="147"/>
      <c r="I175" s="91"/>
      <c r="J175" s="305"/>
      <c r="K175" s="305"/>
      <c r="L175" s="305"/>
      <c r="M175" s="305"/>
      <c r="N175" s="314"/>
      <c r="O175" s="306"/>
      <c r="P175" s="314"/>
      <c r="Q175" s="306"/>
      <c r="R175" s="306"/>
      <c r="S175" s="92"/>
      <c r="T175" s="91">
        <f t="shared" si="690"/>
        <v>0</v>
      </c>
      <c r="U175" s="307"/>
      <c r="V175" s="307"/>
      <c r="W175" s="147"/>
      <c r="X175" s="307"/>
      <c r="Y175" s="307"/>
      <c r="Z175" s="151">
        <f t="shared" si="691"/>
        <v>0</v>
      </c>
      <c r="AA175" s="147"/>
      <c r="AB175" s="147"/>
      <c r="AC175" s="307"/>
      <c r="AD175" s="307"/>
      <c r="AE175" s="151">
        <f t="shared" si="692"/>
        <v>0</v>
      </c>
      <c r="AF175" s="147"/>
      <c r="AG175" s="147"/>
      <c r="AH175" s="307"/>
      <c r="AI175" s="307"/>
      <c r="AJ175" s="151">
        <f t="shared" si="693"/>
        <v>0</v>
      </c>
      <c r="AK175" s="147"/>
      <c r="AL175" s="147"/>
      <c r="AM175" s="307"/>
      <c r="AN175" s="307"/>
      <c r="AO175" s="151">
        <f t="shared" si="6"/>
        <v>0</v>
      </c>
      <c r="AP175" s="147"/>
      <c r="AQ175" s="307"/>
      <c r="AR175" s="384"/>
      <c r="AS175" s="306"/>
      <c r="AT175" s="386"/>
      <c r="AU175" s="327"/>
      <c r="AV175" s="327"/>
      <c r="AW175" s="147"/>
      <c r="AX175" s="147"/>
      <c r="AY175" s="93"/>
      <c r="AZ175" s="94"/>
      <c r="BA175" s="95"/>
      <c r="BB175" s="95"/>
      <c r="BC175" s="95"/>
      <c r="BD175" s="95"/>
      <c r="BE175" s="95"/>
      <c r="BF175" s="95"/>
      <c r="BG175" s="95"/>
    </row>
    <row r="176" spans="1:59" s="97" customFormat="1" hidden="1" x14ac:dyDescent="0.2">
      <c r="A176" s="325">
        <v>56</v>
      </c>
      <c r="B176" s="314"/>
      <c r="C176" s="326" t="e">
        <f>+VLOOKUP(B176,$A$691:$B$730,2,0)</f>
        <v>#N/A</v>
      </c>
      <c r="D176" s="327"/>
      <c r="E176" s="328" t="e">
        <f>IF(D176=$D$661,$E$661,IF(D176=$D$662,$E$662,IF(D176=$D$663,$E$663,IF(D176=$D$664,$E$664,IF(D176=$D$665,$E$665,IF(D176=$D$666,$E$666,IF(D176=$D$667,$E$667,IF(D176=$D$668,$E$668,IF(D176=$D$669,$E$669,IF(D176=$D$670,$E$670,IF(D176=VICERRECTORÍA_ACADÉMICA_,BE787,IF(D176=PLANEACIÓN_,BE789, IF(D176=IMPACTO,BE788,IF(D176=VICERRECTORÍA_ADMINISTRATIVA_FINANCIERA_,BE790,IF(D176=_VICERRECTORÍA_RESPONSABILIDAD_SOCIAL_Y_BIENESTAR_UNIVERSITARIO_,BE791," ")))))))))))))))</f>
        <v>#VALUE!</v>
      </c>
      <c r="F176" s="305"/>
      <c r="G176" s="147"/>
      <c r="H176" s="147"/>
      <c r="I176" s="91"/>
      <c r="J176" s="305"/>
      <c r="K176" s="314"/>
      <c r="L176" s="305"/>
      <c r="M176" s="305"/>
      <c r="N176" s="314"/>
      <c r="O176" s="306">
        <f t="shared" ref="O176:O218" si="856">IF(N176="ALTA",5,IF(N176="MEDIO ALTA",4,IF(N176="MEDIA",3,IF(N176="MEDIO BAJA",2,IF(N176="BAJA",1,0)))))</f>
        <v>0</v>
      </c>
      <c r="P176" s="314"/>
      <c r="Q176" s="306">
        <f t="shared" ref="Q176" si="857">IF(P176="ALTO",5,IF(P176="MEDIO-ALTO",4,IF(P176="MEDIO",3,IF(P176="MEDIO-BAJO",2,IF(P176="BAJO",1,0)))))</f>
        <v>0</v>
      </c>
      <c r="R176" s="306">
        <f t="shared" ref="R176" si="858">Q176*O176</f>
        <v>0</v>
      </c>
      <c r="S176" s="92"/>
      <c r="T176" s="91">
        <f t="shared" si="690"/>
        <v>0</v>
      </c>
      <c r="U176" s="307" t="e">
        <f t="shared" si="570"/>
        <v>#DIV/0!</v>
      </c>
      <c r="V176" s="307" t="e">
        <f t="shared" si="571"/>
        <v>#DIV/0!</v>
      </c>
      <c r="W176" s="147"/>
      <c r="X176" s="307" t="e">
        <f t="shared" ref="X176" si="859">IF(S176="No_existen",5*$X$10,Y176*$X$10)</f>
        <v>#DIV/0!</v>
      </c>
      <c r="Y176" s="307" t="e">
        <f t="shared" si="698"/>
        <v>#DIV/0!</v>
      </c>
      <c r="Z176" s="151">
        <f t="shared" si="691"/>
        <v>0</v>
      </c>
      <c r="AA176" s="147"/>
      <c r="AB176" s="147"/>
      <c r="AC176" s="307" t="e">
        <f t="shared" ref="AC176" si="860">IF(S176="No_existen",5*$AC$10,AD176*$AC$10)</f>
        <v>#DIV/0!</v>
      </c>
      <c r="AD176" s="307" t="e">
        <f t="shared" si="574"/>
        <v>#DIV/0!</v>
      </c>
      <c r="AE176" s="151">
        <f t="shared" si="692"/>
        <v>0</v>
      </c>
      <c r="AF176" s="147"/>
      <c r="AG176" s="147"/>
      <c r="AH176" s="307" t="e">
        <f t="shared" ref="AH176" si="861">IF(S176="No_existen",5*$AH$10,AI176*$AH$10)</f>
        <v>#DIV/0!</v>
      </c>
      <c r="AI176" s="307" t="e">
        <f t="shared" ref="AI176" si="862">ROUND(AVERAGEIF(AJ176:AJ178,"&gt;0"),0)</f>
        <v>#DIV/0!</v>
      </c>
      <c r="AJ176" s="151">
        <f t="shared" si="693"/>
        <v>0</v>
      </c>
      <c r="AK176" s="147"/>
      <c r="AL176" s="147"/>
      <c r="AM176" s="307" t="e">
        <f t="shared" ref="AM176" si="863">IF(S176="No_existen",5*$AM$10,AN176*$AM$10)</f>
        <v>#DIV/0!</v>
      </c>
      <c r="AN176" s="307" t="e">
        <f t="shared" ref="AN176" si="864">ROUND(AVERAGEIF(AO176:AO178,"&gt;0"),0)</f>
        <v>#DIV/0!</v>
      </c>
      <c r="AO176" s="151">
        <f t="shared" si="6"/>
        <v>0</v>
      </c>
      <c r="AP176" s="147"/>
      <c r="AQ176" s="307" t="e">
        <f t="shared" ref="AQ176" si="865">ROUND(AVERAGE(U176,Y176,AD176,AI176,AN176),0)</f>
        <v>#DIV/0!</v>
      </c>
      <c r="AR176" s="384" t="e">
        <f t="shared" ref="AR176" si="866">IF(AQ176&lt;1.5,"FUERTE",IF(AND(AQ176&gt;=1.5,AQ176&lt;2.5),"ACEPTABLE",IF(AQ176&gt;=5,"INEXISTENTE","DÉBIL")))</f>
        <v>#DIV/0!</v>
      </c>
      <c r="AS176" s="306">
        <f t="shared" ref="AS176" si="867">IF(R176=0,0,ROUND((R176*AQ176),0))</f>
        <v>0</v>
      </c>
      <c r="AT176" s="386" t="str">
        <f t="shared" ref="AT176" si="868">IF(AS176&gt;=36,"GRAVE", IF(AS176&lt;=10, "LEVE", "MODERADO"))</f>
        <v>LEVE</v>
      </c>
      <c r="AU176" s="327"/>
      <c r="AV176" s="327"/>
      <c r="AW176" s="147"/>
      <c r="AX176" s="147"/>
      <c r="AY176" s="93"/>
      <c r="AZ176" s="94"/>
      <c r="BA176" s="95"/>
      <c r="BB176" s="95"/>
      <c r="BC176" s="95"/>
      <c r="BD176" s="95"/>
      <c r="BE176" s="95"/>
      <c r="BF176" s="95"/>
      <c r="BG176" s="95"/>
    </row>
    <row r="177" spans="1:59" s="97" customFormat="1" hidden="1" x14ac:dyDescent="0.2">
      <c r="A177" s="325"/>
      <c r="B177" s="314"/>
      <c r="C177" s="326"/>
      <c r="D177" s="327"/>
      <c r="E177" s="328"/>
      <c r="F177" s="305"/>
      <c r="G177" s="147"/>
      <c r="H177" s="147"/>
      <c r="I177" s="91"/>
      <c r="J177" s="305"/>
      <c r="K177" s="305"/>
      <c r="L177" s="305"/>
      <c r="M177" s="305"/>
      <c r="N177" s="314"/>
      <c r="O177" s="306"/>
      <c r="P177" s="314"/>
      <c r="Q177" s="306"/>
      <c r="R177" s="306"/>
      <c r="S177" s="92"/>
      <c r="T177" s="91">
        <f t="shared" si="690"/>
        <v>0</v>
      </c>
      <c r="U177" s="307"/>
      <c r="V177" s="307"/>
      <c r="W177" s="147"/>
      <c r="X177" s="307"/>
      <c r="Y177" s="307"/>
      <c r="Z177" s="151">
        <f t="shared" si="691"/>
        <v>0</v>
      </c>
      <c r="AA177" s="147"/>
      <c r="AB177" s="147"/>
      <c r="AC177" s="307"/>
      <c r="AD177" s="307"/>
      <c r="AE177" s="151">
        <f t="shared" si="692"/>
        <v>0</v>
      </c>
      <c r="AF177" s="147"/>
      <c r="AG177" s="147"/>
      <c r="AH177" s="307"/>
      <c r="AI177" s="307"/>
      <c r="AJ177" s="151">
        <f t="shared" si="693"/>
        <v>0</v>
      </c>
      <c r="AK177" s="147"/>
      <c r="AL177" s="147"/>
      <c r="AM177" s="307"/>
      <c r="AN177" s="307"/>
      <c r="AO177" s="151">
        <f t="shared" si="6"/>
        <v>0</v>
      </c>
      <c r="AP177" s="147"/>
      <c r="AQ177" s="307"/>
      <c r="AR177" s="384"/>
      <c r="AS177" s="306"/>
      <c r="AT177" s="386"/>
      <c r="AU177" s="327"/>
      <c r="AV177" s="327"/>
      <c r="AW177" s="147"/>
      <c r="AX177" s="147"/>
      <c r="AY177" s="93"/>
      <c r="AZ177" s="94"/>
      <c r="BA177" s="95"/>
      <c r="BB177" s="95"/>
      <c r="BC177" s="95"/>
      <c r="BD177" s="95"/>
      <c r="BE177" s="95"/>
      <c r="BF177" s="95"/>
      <c r="BG177" s="95"/>
    </row>
    <row r="178" spans="1:59" s="97" customFormat="1" hidden="1" x14ac:dyDescent="0.2">
      <c r="A178" s="325"/>
      <c r="B178" s="314"/>
      <c r="C178" s="326"/>
      <c r="D178" s="327"/>
      <c r="E178" s="328"/>
      <c r="F178" s="305"/>
      <c r="G178" s="147"/>
      <c r="H178" s="147"/>
      <c r="I178" s="91"/>
      <c r="J178" s="305"/>
      <c r="K178" s="305"/>
      <c r="L178" s="305"/>
      <c r="M178" s="305"/>
      <c r="N178" s="314"/>
      <c r="O178" s="306"/>
      <c r="P178" s="314"/>
      <c r="Q178" s="306"/>
      <c r="R178" s="306"/>
      <c r="S178" s="92"/>
      <c r="T178" s="91">
        <f t="shared" si="690"/>
        <v>0</v>
      </c>
      <c r="U178" s="307"/>
      <c r="V178" s="307"/>
      <c r="W178" s="147"/>
      <c r="X178" s="307"/>
      <c r="Y178" s="307"/>
      <c r="Z178" s="151">
        <f t="shared" si="691"/>
        <v>0</v>
      </c>
      <c r="AA178" s="147"/>
      <c r="AB178" s="147"/>
      <c r="AC178" s="307"/>
      <c r="AD178" s="307"/>
      <c r="AE178" s="151">
        <f t="shared" si="692"/>
        <v>0</v>
      </c>
      <c r="AF178" s="147"/>
      <c r="AG178" s="147"/>
      <c r="AH178" s="307"/>
      <c r="AI178" s="307"/>
      <c r="AJ178" s="151">
        <f t="shared" si="693"/>
        <v>0</v>
      </c>
      <c r="AK178" s="147"/>
      <c r="AL178" s="147"/>
      <c r="AM178" s="307"/>
      <c r="AN178" s="307"/>
      <c r="AO178" s="151">
        <f t="shared" si="6"/>
        <v>0</v>
      </c>
      <c r="AP178" s="147"/>
      <c r="AQ178" s="307"/>
      <c r="AR178" s="384"/>
      <c r="AS178" s="306"/>
      <c r="AT178" s="386"/>
      <c r="AU178" s="327"/>
      <c r="AV178" s="327"/>
      <c r="AW178" s="147"/>
      <c r="AX178" s="147"/>
      <c r="AY178" s="93"/>
      <c r="AZ178" s="94"/>
      <c r="BA178" s="95"/>
      <c r="BB178" s="95"/>
      <c r="BC178" s="95"/>
      <c r="BD178" s="95"/>
      <c r="BE178" s="95"/>
      <c r="BF178" s="95"/>
      <c r="BG178" s="95"/>
    </row>
    <row r="179" spans="1:59" s="97" customFormat="1" hidden="1" x14ac:dyDescent="0.2">
      <c r="A179" s="325">
        <v>57</v>
      </c>
      <c r="B179" s="314"/>
      <c r="C179" s="326" t="e">
        <f>+VLOOKUP(B179,$A$691:$B$730,2,0)</f>
        <v>#N/A</v>
      </c>
      <c r="D179" s="327"/>
      <c r="E179" s="328" t="e">
        <f>IF(D179=$D$661,$E$661,IF(D179=$D$662,$E$662,IF(D179=$D$663,$E$663,IF(D179=$D$664,$E$664,IF(D179=$D$665,$E$665,IF(D179=$D$666,$E$666,IF(D179=$D$667,$E$667,IF(D179=$D$668,$E$668,IF(D179=$D$669,$E$669,IF(D179=$D$670,$E$670,IF(D179=VICERRECTORÍA_ACADÉMICA_,BE790,IF(D179=PLANEACIÓN_,BE792, IF(D179=IMPACTO,BE791,IF(D179=VICERRECTORÍA_ADMINISTRATIVA_FINANCIERA_,BE793,IF(D179=_VICERRECTORÍA_RESPONSABILIDAD_SOCIAL_Y_BIENESTAR_UNIVERSITARIO_,BE794," ")))))))))))))))</f>
        <v>#VALUE!</v>
      </c>
      <c r="F179" s="305"/>
      <c r="G179" s="147"/>
      <c r="H179" s="147"/>
      <c r="I179" s="91"/>
      <c r="J179" s="305"/>
      <c r="K179" s="314"/>
      <c r="L179" s="305"/>
      <c r="M179" s="305"/>
      <c r="N179" s="314"/>
      <c r="O179" s="306">
        <f t="shared" si="676"/>
        <v>0</v>
      </c>
      <c r="P179" s="314"/>
      <c r="Q179" s="306">
        <f t="shared" ref="Q179" si="869">IF(P179="ALTO",5,IF(P179="MEDIO-ALTO",4,IF(P179="MEDIO",3,IF(P179="MEDIO-BAJO",2,IF(P179="BAJO",1,0)))))</f>
        <v>0</v>
      </c>
      <c r="R179" s="306">
        <f t="shared" ref="R179" si="870">Q179*O179</f>
        <v>0</v>
      </c>
      <c r="S179" s="92"/>
      <c r="T179" s="91">
        <f t="shared" si="690"/>
        <v>0</v>
      </c>
      <c r="U179" s="307" t="e">
        <f t="shared" si="585"/>
        <v>#DIV/0!</v>
      </c>
      <c r="V179" s="307" t="e">
        <f t="shared" si="586"/>
        <v>#DIV/0!</v>
      </c>
      <c r="W179" s="147"/>
      <c r="X179" s="307" t="e">
        <f t="shared" ref="X179" si="871">IF(S179="No_existen",5*$X$10,Y179*$X$10)</f>
        <v>#DIV/0!</v>
      </c>
      <c r="Y179" s="307" t="e">
        <f t="shared" si="712"/>
        <v>#DIV/0!</v>
      </c>
      <c r="Z179" s="151">
        <f t="shared" si="691"/>
        <v>0</v>
      </c>
      <c r="AA179" s="147"/>
      <c r="AB179" s="147"/>
      <c r="AC179" s="307" t="e">
        <f t="shared" ref="AC179" si="872">IF(S179="No_existen",5*$AC$10,AD179*$AC$10)</f>
        <v>#DIV/0!</v>
      </c>
      <c r="AD179" s="307" t="e">
        <f t="shared" si="590"/>
        <v>#DIV/0!</v>
      </c>
      <c r="AE179" s="151">
        <f t="shared" si="692"/>
        <v>0</v>
      </c>
      <c r="AF179" s="147"/>
      <c r="AG179" s="147"/>
      <c r="AH179" s="307" t="e">
        <f t="shared" ref="AH179" si="873">IF(S179="No_existen",5*$AH$10,AI179*$AH$10)</f>
        <v>#DIV/0!</v>
      </c>
      <c r="AI179" s="307" t="e">
        <f t="shared" ref="AI179" si="874">ROUND(AVERAGEIF(AJ179:AJ181,"&gt;0"),0)</f>
        <v>#DIV/0!</v>
      </c>
      <c r="AJ179" s="151">
        <f t="shared" si="693"/>
        <v>0</v>
      </c>
      <c r="AK179" s="147"/>
      <c r="AL179" s="147"/>
      <c r="AM179" s="307" t="e">
        <f t="shared" ref="AM179" si="875">IF(S179="No_existen",5*$AM$10,AN179*$AM$10)</f>
        <v>#DIV/0!</v>
      </c>
      <c r="AN179" s="307" t="e">
        <f t="shared" ref="AN179" si="876">ROUND(AVERAGEIF(AO179:AO181,"&gt;0"),0)</f>
        <v>#DIV/0!</v>
      </c>
      <c r="AO179" s="151">
        <f t="shared" si="6"/>
        <v>0</v>
      </c>
      <c r="AP179" s="147"/>
      <c r="AQ179" s="307" t="e">
        <f t="shared" ref="AQ179" si="877">ROUND(AVERAGE(U179,Y179,AD179,AI179,AN179),0)</f>
        <v>#DIV/0!</v>
      </c>
      <c r="AR179" s="384" t="e">
        <f t="shared" ref="AR179" si="878">IF(AQ179&lt;1.5,"FUERTE",IF(AND(AQ179&gt;=1.5,AQ179&lt;2.5),"ACEPTABLE",IF(AQ179&gt;=5,"INEXISTENTE","DÉBIL")))</f>
        <v>#DIV/0!</v>
      </c>
      <c r="AS179" s="306">
        <f t="shared" ref="AS179" si="879">IF(R179=0,0,ROUND((R179*AQ179),0))</f>
        <v>0</v>
      </c>
      <c r="AT179" s="386" t="str">
        <f t="shared" ref="AT179" si="880">IF(AS179&gt;=36,"GRAVE", IF(AS179&lt;=10, "LEVE", "MODERADO"))</f>
        <v>LEVE</v>
      </c>
      <c r="AU179" s="327"/>
      <c r="AV179" s="327"/>
      <c r="AW179" s="147"/>
      <c r="AX179" s="147"/>
      <c r="AY179" s="93"/>
      <c r="AZ179" s="94"/>
      <c r="BA179" s="95"/>
      <c r="BB179" s="95"/>
      <c r="BC179" s="95"/>
      <c r="BD179" s="95"/>
      <c r="BE179" s="95"/>
      <c r="BF179" s="95"/>
      <c r="BG179" s="95"/>
    </row>
    <row r="180" spans="1:59" s="97" customFormat="1" hidden="1" x14ac:dyDescent="0.2">
      <c r="A180" s="325"/>
      <c r="B180" s="314"/>
      <c r="C180" s="326"/>
      <c r="D180" s="327"/>
      <c r="E180" s="328"/>
      <c r="F180" s="305"/>
      <c r="G180" s="147"/>
      <c r="H180" s="147"/>
      <c r="I180" s="91"/>
      <c r="J180" s="305"/>
      <c r="K180" s="305"/>
      <c r="L180" s="305"/>
      <c r="M180" s="305"/>
      <c r="N180" s="314"/>
      <c r="O180" s="306"/>
      <c r="P180" s="314"/>
      <c r="Q180" s="306"/>
      <c r="R180" s="306"/>
      <c r="S180" s="92"/>
      <c r="T180" s="91">
        <f t="shared" si="690"/>
        <v>0</v>
      </c>
      <c r="U180" s="307"/>
      <c r="V180" s="307"/>
      <c r="W180" s="147"/>
      <c r="X180" s="307"/>
      <c r="Y180" s="307"/>
      <c r="Z180" s="151">
        <f t="shared" si="691"/>
        <v>0</v>
      </c>
      <c r="AA180" s="147"/>
      <c r="AB180" s="147"/>
      <c r="AC180" s="307"/>
      <c r="AD180" s="307"/>
      <c r="AE180" s="151">
        <f t="shared" si="692"/>
        <v>0</v>
      </c>
      <c r="AF180" s="147"/>
      <c r="AG180" s="147"/>
      <c r="AH180" s="307"/>
      <c r="AI180" s="307"/>
      <c r="AJ180" s="151">
        <f t="shared" si="693"/>
        <v>0</v>
      </c>
      <c r="AK180" s="147"/>
      <c r="AL180" s="147"/>
      <c r="AM180" s="307"/>
      <c r="AN180" s="307"/>
      <c r="AO180" s="151">
        <f t="shared" si="6"/>
        <v>0</v>
      </c>
      <c r="AP180" s="147"/>
      <c r="AQ180" s="307"/>
      <c r="AR180" s="384"/>
      <c r="AS180" s="306"/>
      <c r="AT180" s="386"/>
      <c r="AU180" s="327"/>
      <c r="AV180" s="327"/>
      <c r="AW180" s="147"/>
      <c r="AX180" s="147"/>
      <c r="AY180" s="93"/>
      <c r="AZ180" s="94"/>
      <c r="BA180" s="95"/>
      <c r="BB180" s="95"/>
      <c r="BC180" s="95"/>
      <c r="BD180" s="95"/>
      <c r="BE180" s="95"/>
      <c r="BF180" s="95"/>
      <c r="BG180" s="95"/>
    </row>
    <row r="181" spans="1:59" s="97" customFormat="1" hidden="1" x14ac:dyDescent="0.2">
      <c r="A181" s="325"/>
      <c r="B181" s="314"/>
      <c r="C181" s="326"/>
      <c r="D181" s="327"/>
      <c r="E181" s="328"/>
      <c r="F181" s="305"/>
      <c r="G181" s="147"/>
      <c r="H181" s="147"/>
      <c r="I181" s="91"/>
      <c r="J181" s="305"/>
      <c r="K181" s="305"/>
      <c r="L181" s="305"/>
      <c r="M181" s="305"/>
      <c r="N181" s="314"/>
      <c r="O181" s="306"/>
      <c r="P181" s="314"/>
      <c r="Q181" s="306"/>
      <c r="R181" s="306"/>
      <c r="S181" s="92"/>
      <c r="T181" s="91">
        <f t="shared" si="690"/>
        <v>0</v>
      </c>
      <c r="U181" s="307"/>
      <c r="V181" s="307"/>
      <c r="W181" s="147"/>
      <c r="X181" s="307"/>
      <c r="Y181" s="307"/>
      <c r="Z181" s="151">
        <f t="shared" si="691"/>
        <v>0</v>
      </c>
      <c r="AA181" s="147"/>
      <c r="AB181" s="147"/>
      <c r="AC181" s="307"/>
      <c r="AD181" s="307"/>
      <c r="AE181" s="151">
        <f t="shared" si="692"/>
        <v>0</v>
      </c>
      <c r="AF181" s="147"/>
      <c r="AG181" s="147"/>
      <c r="AH181" s="307"/>
      <c r="AI181" s="307"/>
      <c r="AJ181" s="151">
        <f t="shared" si="693"/>
        <v>0</v>
      </c>
      <c r="AK181" s="147"/>
      <c r="AL181" s="147"/>
      <c r="AM181" s="307"/>
      <c r="AN181" s="307"/>
      <c r="AO181" s="151">
        <f t="shared" si="6"/>
        <v>0</v>
      </c>
      <c r="AP181" s="147"/>
      <c r="AQ181" s="307"/>
      <c r="AR181" s="384"/>
      <c r="AS181" s="306"/>
      <c r="AT181" s="386"/>
      <c r="AU181" s="327"/>
      <c r="AV181" s="327"/>
      <c r="AW181" s="147"/>
      <c r="AX181" s="147"/>
      <c r="AY181" s="93"/>
      <c r="AZ181" s="94"/>
      <c r="BA181" s="95"/>
      <c r="BB181" s="95"/>
      <c r="BC181" s="95"/>
      <c r="BD181" s="95"/>
      <c r="BE181" s="95"/>
      <c r="BF181" s="95"/>
      <c r="BG181" s="95"/>
    </row>
    <row r="182" spans="1:59" s="97" customFormat="1" hidden="1" x14ac:dyDescent="0.2">
      <c r="A182" s="325">
        <v>58</v>
      </c>
      <c r="B182" s="314"/>
      <c r="C182" s="326" t="e">
        <f>+VLOOKUP(B182,$A$691:$B$730,2,0)</f>
        <v>#N/A</v>
      </c>
      <c r="D182" s="327"/>
      <c r="E182" s="328" t="e">
        <f>IF(D182=$D$661,$E$661,IF(D182=$D$662,$E$662,IF(D182=$D$663,$E$663,IF(D182=$D$664,$E$664,IF(D182=$D$665,$E$665,IF(D182=$D$666,$E$666,IF(D182=$D$667,$E$667,IF(D182=$D$668,$E$668,IF(D182=$D$669,$E$669,IF(D182=$D$670,$E$670,IF(D182=VICERRECTORÍA_ACADÉMICA_,BE793,IF(D182=PLANEACIÓN_,BE795, IF(D182=IMPACTO,BE794,IF(D182=VICERRECTORÍA_ADMINISTRATIVA_FINANCIERA_,BE796,IF(D182=_VICERRECTORÍA_RESPONSABILIDAD_SOCIAL_Y_BIENESTAR_UNIVERSITARIO_,BE797," ")))))))))))))))</f>
        <v>#VALUE!</v>
      </c>
      <c r="F182" s="305"/>
      <c r="G182" s="147"/>
      <c r="H182" s="147"/>
      <c r="I182" s="91"/>
      <c r="J182" s="305"/>
      <c r="K182" s="314"/>
      <c r="L182" s="305"/>
      <c r="M182" s="305"/>
      <c r="N182" s="314"/>
      <c r="O182" s="306">
        <f t="shared" si="694"/>
        <v>0</v>
      </c>
      <c r="P182" s="314"/>
      <c r="Q182" s="306">
        <f t="shared" ref="Q182" si="881">IF(P182="ALTO",5,IF(P182="MEDIO-ALTO",4,IF(P182="MEDIO",3,IF(P182="MEDIO-BAJO",2,IF(P182="BAJO",1,0)))))</f>
        <v>0</v>
      </c>
      <c r="R182" s="306">
        <f t="shared" ref="R182" si="882">Q182*O182</f>
        <v>0</v>
      </c>
      <c r="S182" s="92"/>
      <c r="T182" s="91">
        <f t="shared" si="690"/>
        <v>0</v>
      </c>
      <c r="U182" s="307" t="e">
        <f t="shared" si="601"/>
        <v>#DIV/0!</v>
      </c>
      <c r="V182" s="307" t="e">
        <f t="shared" si="602"/>
        <v>#DIV/0!</v>
      </c>
      <c r="W182" s="147"/>
      <c r="X182" s="307" t="e">
        <f t="shared" ref="X182" si="883">IF(S182="No_existen",5*$X$10,Y182*$X$10)</f>
        <v>#DIV/0!</v>
      </c>
      <c r="Y182" s="307" t="e">
        <f t="shared" si="726"/>
        <v>#DIV/0!</v>
      </c>
      <c r="Z182" s="151">
        <f t="shared" si="691"/>
        <v>0</v>
      </c>
      <c r="AA182" s="147"/>
      <c r="AB182" s="147"/>
      <c r="AC182" s="307" t="e">
        <f t="shared" ref="AC182" si="884">IF(S182="No_existen",5*$AC$10,AD182*$AC$10)</f>
        <v>#DIV/0!</v>
      </c>
      <c r="AD182" s="307" t="e">
        <f t="shared" si="606"/>
        <v>#DIV/0!</v>
      </c>
      <c r="AE182" s="151">
        <f t="shared" si="692"/>
        <v>0</v>
      </c>
      <c r="AF182" s="147"/>
      <c r="AG182" s="147"/>
      <c r="AH182" s="307" t="e">
        <f t="shared" ref="AH182" si="885">IF(S182="No_existen",5*$AH$10,AI182*$AH$10)</f>
        <v>#DIV/0!</v>
      </c>
      <c r="AI182" s="307" t="e">
        <f t="shared" ref="AI182" si="886">ROUND(AVERAGEIF(AJ182:AJ184,"&gt;0"),0)</f>
        <v>#DIV/0!</v>
      </c>
      <c r="AJ182" s="151">
        <f t="shared" si="693"/>
        <v>0</v>
      </c>
      <c r="AK182" s="147"/>
      <c r="AL182" s="147"/>
      <c r="AM182" s="307" t="e">
        <f t="shared" ref="AM182" si="887">IF(S182="No_existen",5*$AM$10,AN182*$AM$10)</f>
        <v>#DIV/0!</v>
      </c>
      <c r="AN182" s="307" t="e">
        <f t="shared" ref="AN182" si="888">ROUND(AVERAGEIF(AO182:AO184,"&gt;0"),0)</f>
        <v>#DIV/0!</v>
      </c>
      <c r="AO182" s="151">
        <f t="shared" si="6"/>
        <v>0</v>
      </c>
      <c r="AP182" s="147"/>
      <c r="AQ182" s="307" t="e">
        <f t="shared" ref="AQ182" si="889">ROUND(AVERAGE(U182,Y182,AD182,AI182,AN182),0)</f>
        <v>#DIV/0!</v>
      </c>
      <c r="AR182" s="384" t="e">
        <f t="shared" ref="AR182" si="890">IF(AQ182&lt;1.5,"FUERTE",IF(AND(AQ182&gt;=1.5,AQ182&lt;2.5),"ACEPTABLE",IF(AQ182&gt;=5,"INEXISTENTE","DÉBIL")))</f>
        <v>#DIV/0!</v>
      </c>
      <c r="AS182" s="306">
        <f t="shared" ref="AS182" si="891">IF(R182=0,0,ROUND((R182*AQ182),0))</f>
        <v>0</v>
      </c>
      <c r="AT182" s="386" t="str">
        <f t="shared" ref="AT182" si="892">IF(AS182&gt;=36,"GRAVE", IF(AS182&lt;=10, "LEVE", "MODERADO"))</f>
        <v>LEVE</v>
      </c>
      <c r="AU182" s="327"/>
      <c r="AV182" s="327"/>
      <c r="AW182" s="147"/>
      <c r="AX182" s="147"/>
      <c r="AY182" s="93"/>
      <c r="AZ182" s="94"/>
      <c r="BA182" s="95"/>
      <c r="BB182" s="95"/>
      <c r="BC182" s="95"/>
      <c r="BD182" s="95"/>
      <c r="BE182" s="95"/>
      <c r="BF182" s="95"/>
      <c r="BG182" s="95"/>
    </row>
    <row r="183" spans="1:59" s="97" customFormat="1" hidden="1" x14ac:dyDescent="0.2">
      <c r="A183" s="325"/>
      <c r="B183" s="314"/>
      <c r="C183" s="326"/>
      <c r="D183" s="327"/>
      <c r="E183" s="328"/>
      <c r="F183" s="305"/>
      <c r="G183" s="147"/>
      <c r="H183" s="147"/>
      <c r="I183" s="91"/>
      <c r="J183" s="305"/>
      <c r="K183" s="305"/>
      <c r="L183" s="305"/>
      <c r="M183" s="305"/>
      <c r="N183" s="314"/>
      <c r="O183" s="306"/>
      <c r="P183" s="314"/>
      <c r="Q183" s="306"/>
      <c r="R183" s="306"/>
      <c r="S183" s="92"/>
      <c r="T183" s="91">
        <f t="shared" si="690"/>
        <v>0</v>
      </c>
      <c r="U183" s="307"/>
      <c r="V183" s="307"/>
      <c r="W183" s="147"/>
      <c r="X183" s="307"/>
      <c r="Y183" s="307"/>
      <c r="Z183" s="151">
        <f t="shared" si="691"/>
        <v>0</v>
      </c>
      <c r="AA183" s="147"/>
      <c r="AB183" s="147"/>
      <c r="AC183" s="307"/>
      <c r="AD183" s="307"/>
      <c r="AE183" s="151">
        <f t="shared" si="692"/>
        <v>0</v>
      </c>
      <c r="AF183" s="147"/>
      <c r="AG183" s="147"/>
      <c r="AH183" s="307"/>
      <c r="AI183" s="307"/>
      <c r="AJ183" s="151">
        <f t="shared" si="693"/>
        <v>0</v>
      </c>
      <c r="AK183" s="147"/>
      <c r="AL183" s="147"/>
      <c r="AM183" s="307"/>
      <c r="AN183" s="307"/>
      <c r="AO183" s="151">
        <f t="shared" si="6"/>
        <v>0</v>
      </c>
      <c r="AP183" s="147"/>
      <c r="AQ183" s="307"/>
      <c r="AR183" s="384"/>
      <c r="AS183" s="306"/>
      <c r="AT183" s="386"/>
      <c r="AU183" s="327"/>
      <c r="AV183" s="327"/>
      <c r="AW183" s="147"/>
      <c r="AX183" s="147"/>
      <c r="AY183" s="93"/>
      <c r="AZ183" s="94"/>
      <c r="BA183" s="95"/>
      <c r="BB183" s="95"/>
      <c r="BC183" s="95"/>
      <c r="BD183" s="95"/>
      <c r="BE183" s="95"/>
      <c r="BF183" s="95"/>
      <c r="BG183" s="95"/>
    </row>
    <row r="184" spans="1:59" s="97" customFormat="1" hidden="1" x14ac:dyDescent="0.2">
      <c r="A184" s="325"/>
      <c r="B184" s="314"/>
      <c r="C184" s="326"/>
      <c r="D184" s="327"/>
      <c r="E184" s="328"/>
      <c r="F184" s="305"/>
      <c r="G184" s="147"/>
      <c r="H184" s="147"/>
      <c r="I184" s="91"/>
      <c r="J184" s="305"/>
      <c r="K184" s="305"/>
      <c r="L184" s="305"/>
      <c r="M184" s="305"/>
      <c r="N184" s="314"/>
      <c r="O184" s="306"/>
      <c r="P184" s="314"/>
      <c r="Q184" s="306"/>
      <c r="R184" s="306"/>
      <c r="S184" s="92"/>
      <c r="T184" s="91">
        <f t="shared" si="690"/>
        <v>0</v>
      </c>
      <c r="U184" s="307"/>
      <c r="V184" s="307"/>
      <c r="W184" s="147"/>
      <c r="X184" s="307"/>
      <c r="Y184" s="307"/>
      <c r="Z184" s="151">
        <f t="shared" si="691"/>
        <v>0</v>
      </c>
      <c r="AA184" s="147"/>
      <c r="AB184" s="147"/>
      <c r="AC184" s="307"/>
      <c r="AD184" s="307"/>
      <c r="AE184" s="151">
        <f t="shared" si="692"/>
        <v>0</v>
      </c>
      <c r="AF184" s="147"/>
      <c r="AG184" s="147"/>
      <c r="AH184" s="307"/>
      <c r="AI184" s="307"/>
      <c r="AJ184" s="151">
        <f t="shared" si="693"/>
        <v>0</v>
      </c>
      <c r="AK184" s="147"/>
      <c r="AL184" s="147"/>
      <c r="AM184" s="307"/>
      <c r="AN184" s="307"/>
      <c r="AO184" s="151">
        <f t="shared" si="6"/>
        <v>0</v>
      </c>
      <c r="AP184" s="147"/>
      <c r="AQ184" s="307"/>
      <c r="AR184" s="384"/>
      <c r="AS184" s="306"/>
      <c r="AT184" s="386"/>
      <c r="AU184" s="327"/>
      <c r="AV184" s="327"/>
      <c r="AW184" s="147"/>
      <c r="AX184" s="147"/>
      <c r="AY184" s="93"/>
      <c r="AZ184" s="94"/>
      <c r="BA184" s="95"/>
      <c r="BB184" s="95"/>
      <c r="BC184" s="95"/>
      <c r="BD184" s="95"/>
      <c r="BE184" s="95"/>
      <c r="BF184" s="95"/>
      <c r="BG184" s="95"/>
    </row>
    <row r="185" spans="1:59" s="97" customFormat="1" hidden="1" x14ac:dyDescent="0.2">
      <c r="A185" s="325">
        <v>59</v>
      </c>
      <c r="B185" s="314"/>
      <c r="C185" s="326" t="e">
        <f>+VLOOKUP(B185,$A$691:$B$730,2,0)</f>
        <v>#N/A</v>
      </c>
      <c r="D185" s="327"/>
      <c r="E185" s="328" t="e">
        <f>IF(D185=$D$661,$E$661,IF(D185=$D$662,$E$662,IF(D185=$D$663,$E$663,IF(D185=$D$664,$E$664,IF(D185=$D$665,$E$665,IF(D185=$D$666,$E$666,IF(D185=$D$667,$E$667,IF(D185=$D$668,$E$668,IF(D185=$D$669,$E$669,IF(D185=$D$670,$E$670,IF(D185=VICERRECTORÍA_ACADÉMICA_,BE796,IF(D185=PLANEACIÓN_,BE798, IF(D185=IMPACTO,BE797,IF(D185=VICERRECTORÍA_ADMINISTRATIVA_FINANCIERA_,BE799,IF(D185=_VICERRECTORÍA_RESPONSABILIDAD_SOCIAL_Y_BIENESTAR_UNIVERSITARIO_,BE800," ")))))))))))))))</f>
        <v>#VALUE!</v>
      </c>
      <c r="F185" s="305"/>
      <c r="G185" s="147"/>
      <c r="H185" s="147"/>
      <c r="I185" s="91"/>
      <c r="J185" s="305"/>
      <c r="K185" s="314"/>
      <c r="L185" s="305"/>
      <c r="M185" s="305"/>
      <c r="N185" s="314"/>
      <c r="O185" s="306">
        <f t="shared" ref="O185" si="893">IF(N185="ALTA",5,IF(N185="MEDIO ALTA",4,IF(N185="MEDIA",3,IF(N185="MEDIO BAJA",2,IF(N185="BAJA",1,0)))))</f>
        <v>0</v>
      </c>
      <c r="P185" s="314"/>
      <c r="Q185" s="306">
        <f t="shared" ref="Q185" si="894">IF(P185="ALTO",5,IF(P185="MEDIO-ALTO",4,IF(P185="MEDIO",3,IF(P185="MEDIO-BAJO",2,IF(P185="BAJO",1,0)))))</f>
        <v>0</v>
      </c>
      <c r="R185" s="306">
        <f t="shared" ref="R185" si="895">Q185*O185</f>
        <v>0</v>
      </c>
      <c r="S185" s="92"/>
      <c r="T185" s="91">
        <f t="shared" si="690"/>
        <v>0</v>
      </c>
      <c r="U185" s="307" t="e">
        <f t="shared" si="617"/>
        <v>#DIV/0!</v>
      </c>
      <c r="V185" s="307" t="e">
        <f t="shared" si="618"/>
        <v>#DIV/0!</v>
      </c>
      <c r="W185" s="147"/>
      <c r="X185" s="307" t="e">
        <f t="shared" ref="X185" si="896">IF(S185="No_existen",5*$X$10,Y185*$X$10)</f>
        <v>#DIV/0!</v>
      </c>
      <c r="Y185" s="307" t="e">
        <f t="shared" si="740"/>
        <v>#DIV/0!</v>
      </c>
      <c r="Z185" s="151">
        <f t="shared" si="691"/>
        <v>0</v>
      </c>
      <c r="AA185" s="147"/>
      <c r="AB185" s="147"/>
      <c r="AC185" s="307" t="e">
        <f t="shared" ref="AC185" si="897">IF(S185="No_existen",5*$AC$10,AD185*$AC$10)</f>
        <v>#DIV/0!</v>
      </c>
      <c r="AD185" s="307" t="e">
        <f t="shared" si="622"/>
        <v>#DIV/0!</v>
      </c>
      <c r="AE185" s="151">
        <f t="shared" si="692"/>
        <v>0</v>
      </c>
      <c r="AF185" s="147"/>
      <c r="AG185" s="147"/>
      <c r="AH185" s="307" t="e">
        <f t="shared" ref="AH185" si="898">IF(S185="No_existen",5*$AH$10,AI185*$AH$10)</f>
        <v>#DIV/0!</v>
      </c>
      <c r="AI185" s="307" t="e">
        <f t="shared" ref="AI185" si="899">ROUND(AVERAGEIF(AJ185:AJ187,"&gt;0"),0)</f>
        <v>#DIV/0!</v>
      </c>
      <c r="AJ185" s="151">
        <f t="shared" si="693"/>
        <v>0</v>
      </c>
      <c r="AK185" s="147"/>
      <c r="AL185" s="147"/>
      <c r="AM185" s="307" t="e">
        <f t="shared" ref="AM185" si="900">IF(S185="No_existen",5*$AM$10,AN185*$AM$10)</f>
        <v>#DIV/0!</v>
      </c>
      <c r="AN185" s="307" t="e">
        <f t="shared" ref="AN185" si="901">ROUND(AVERAGEIF(AO185:AO187,"&gt;0"),0)</f>
        <v>#DIV/0!</v>
      </c>
      <c r="AO185" s="151">
        <f t="shared" si="6"/>
        <v>0</v>
      </c>
      <c r="AP185" s="147"/>
      <c r="AQ185" s="307" t="e">
        <f t="shared" ref="AQ185" si="902">ROUND(AVERAGE(U185,Y185,AD185,AI185,AN185),0)</f>
        <v>#DIV/0!</v>
      </c>
      <c r="AR185" s="384" t="e">
        <f t="shared" ref="AR185" si="903">IF(AQ185&lt;1.5,"FUERTE",IF(AND(AQ185&gt;=1.5,AQ185&lt;2.5),"ACEPTABLE",IF(AQ185&gt;=5,"INEXISTENTE","DÉBIL")))</f>
        <v>#DIV/0!</v>
      </c>
      <c r="AS185" s="306">
        <f t="shared" ref="AS185" si="904">IF(R185=0,0,ROUND((R185*AQ185),0))</f>
        <v>0</v>
      </c>
      <c r="AT185" s="386" t="str">
        <f t="shared" ref="AT185" si="905">IF(AS185&gt;=36,"GRAVE", IF(AS185&lt;=10, "LEVE", "MODERADO"))</f>
        <v>LEVE</v>
      </c>
      <c r="AU185" s="327"/>
      <c r="AV185" s="327"/>
      <c r="AW185" s="147"/>
      <c r="AX185" s="147"/>
      <c r="AY185" s="93"/>
      <c r="AZ185" s="94"/>
      <c r="BA185" s="95"/>
      <c r="BB185" s="95"/>
      <c r="BC185" s="95"/>
      <c r="BD185" s="95"/>
      <c r="BE185" s="95"/>
      <c r="BF185" s="95"/>
      <c r="BG185" s="95"/>
    </row>
    <row r="186" spans="1:59" s="97" customFormat="1" hidden="1" x14ac:dyDescent="0.2">
      <c r="A186" s="325"/>
      <c r="B186" s="314"/>
      <c r="C186" s="326"/>
      <c r="D186" s="327"/>
      <c r="E186" s="328"/>
      <c r="F186" s="305"/>
      <c r="G186" s="147"/>
      <c r="H186" s="147"/>
      <c r="I186" s="91"/>
      <c r="J186" s="305"/>
      <c r="K186" s="305"/>
      <c r="L186" s="305"/>
      <c r="M186" s="305"/>
      <c r="N186" s="314"/>
      <c r="O186" s="306"/>
      <c r="P186" s="314"/>
      <c r="Q186" s="306"/>
      <c r="R186" s="306"/>
      <c r="S186" s="92"/>
      <c r="T186" s="91">
        <f t="shared" si="690"/>
        <v>0</v>
      </c>
      <c r="U186" s="307"/>
      <c r="V186" s="307"/>
      <c r="W186" s="147"/>
      <c r="X186" s="307"/>
      <c r="Y186" s="307"/>
      <c r="Z186" s="151">
        <f t="shared" si="691"/>
        <v>0</v>
      </c>
      <c r="AA186" s="147"/>
      <c r="AB186" s="147"/>
      <c r="AC186" s="307"/>
      <c r="AD186" s="307"/>
      <c r="AE186" s="151">
        <f t="shared" si="692"/>
        <v>0</v>
      </c>
      <c r="AF186" s="147"/>
      <c r="AG186" s="147"/>
      <c r="AH186" s="307"/>
      <c r="AI186" s="307"/>
      <c r="AJ186" s="151">
        <f t="shared" si="693"/>
        <v>0</v>
      </c>
      <c r="AK186" s="147"/>
      <c r="AL186" s="147"/>
      <c r="AM186" s="307"/>
      <c r="AN186" s="307"/>
      <c r="AO186" s="151">
        <f t="shared" si="6"/>
        <v>0</v>
      </c>
      <c r="AP186" s="147"/>
      <c r="AQ186" s="307"/>
      <c r="AR186" s="384"/>
      <c r="AS186" s="306"/>
      <c r="AT186" s="386"/>
      <c r="AU186" s="327"/>
      <c r="AV186" s="327"/>
      <c r="AW186" s="147"/>
      <c r="AX186" s="147"/>
      <c r="AY186" s="93"/>
      <c r="AZ186" s="94"/>
      <c r="BA186" s="95"/>
      <c r="BB186" s="95"/>
      <c r="BC186" s="95"/>
      <c r="BD186" s="95"/>
      <c r="BE186" s="95"/>
      <c r="BF186" s="95"/>
      <c r="BG186" s="95"/>
    </row>
    <row r="187" spans="1:59" s="97" customFormat="1" hidden="1" x14ac:dyDescent="0.2">
      <c r="A187" s="325"/>
      <c r="B187" s="314"/>
      <c r="C187" s="326"/>
      <c r="D187" s="327"/>
      <c r="E187" s="328"/>
      <c r="F187" s="305"/>
      <c r="G187" s="147"/>
      <c r="H187" s="147"/>
      <c r="I187" s="91"/>
      <c r="J187" s="305"/>
      <c r="K187" s="305"/>
      <c r="L187" s="305"/>
      <c r="M187" s="305"/>
      <c r="N187" s="314"/>
      <c r="O187" s="306"/>
      <c r="P187" s="314"/>
      <c r="Q187" s="306"/>
      <c r="R187" s="306"/>
      <c r="S187" s="92"/>
      <c r="T187" s="91">
        <f t="shared" si="690"/>
        <v>0</v>
      </c>
      <c r="U187" s="307"/>
      <c r="V187" s="307"/>
      <c r="W187" s="147"/>
      <c r="X187" s="307"/>
      <c r="Y187" s="307"/>
      <c r="Z187" s="151">
        <f t="shared" si="691"/>
        <v>0</v>
      </c>
      <c r="AA187" s="147"/>
      <c r="AB187" s="147"/>
      <c r="AC187" s="307"/>
      <c r="AD187" s="307"/>
      <c r="AE187" s="151">
        <f t="shared" si="692"/>
        <v>0</v>
      </c>
      <c r="AF187" s="147"/>
      <c r="AG187" s="147"/>
      <c r="AH187" s="307"/>
      <c r="AI187" s="307"/>
      <c r="AJ187" s="151">
        <f t="shared" si="693"/>
        <v>0</v>
      </c>
      <c r="AK187" s="147"/>
      <c r="AL187" s="147"/>
      <c r="AM187" s="307"/>
      <c r="AN187" s="307"/>
      <c r="AO187" s="151">
        <f t="shared" si="6"/>
        <v>0</v>
      </c>
      <c r="AP187" s="147"/>
      <c r="AQ187" s="307"/>
      <c r="AR187" s="384"/>
      <c r="AS187" s="306"/>
      <c r="AT187" s="386"/>
      <c r="AU187" s="327"/>
      <c r="AV187" s="327"/>
      <c r="AW187" s="147"/>
      <c r="AX187" s="147"/>
      <c r="AY187" s="93"/>
      <c r="AZ187" s="94"/>
      <c r="BA187" s="95"/>
      <c r="BB187" s="95"/>
      <c r="BC187" s="95"/>
      <c r="BD187" s="95"/>
      <c r="BE187" s="95"/>
      <c r="BF187" s="95"/>
      <c r="BG187" s="95"/>
    </row>
    <row r="188" spans="1:59" s="97" customFormat="1" hidden="1" x14ac:dyDescent="0.2">
      <c r="A188" s="325">
        <v>60</v>
      </c>
      <c r="B188" s="314"/>
      <c r="C188" s="326" t="e">
        <f>+VLOOKUP(B188,$A$691:$B$730,2,0)</f>
        <v>#N/A</v>
      </c>
      <c r="D188" s="327"/>
      <c r="E188" s="328" t="e">
        <f>IF(D188=$D$661,$E$661,IF(D188=$D$662,$E$662,IF(D188=$D$663,$E$663,IF(D188=$D$664,$E$664,IF(D188=$D$665,$E$665,IF(D188=$D$666,$E$666,IF(D188=$D$667,$E$667,IF(D188=$D$668,$E$668,IF(D188=$D$669,$E$669,IF(D188=$D$670,$E$670,IF(D188=VICERRECTORÍA_ACADÉMICA_,BE799,IF(D188=PLANEACIÓN_,BE801, IF(D188=IMPACTO,BE800,IF(D188=VICERRECTORÍA_ADMINISTRATIVA_FINANCIERA_,BE802,IF(D188=_VICERRECTORÍA_RESPONSABILIDAD_SOCIAL_Y_BIENESTAR_UNIVERSITARIO_,BE803," ")))))))))))))))</f>
        <v>#VALUE!</v>
      </c>
      <c r="F188" s="305"/>
      <c r="G188" s="147"/>
      <c r="H188" s="147"/>
      <c r="I188" s="91"/>
      <c r="J188" s="305"/>
      <c r="K188" s="314"/>
      <c r="L188" s="305"/>
      <c r="M188" s="305"/>
      <c r="N188" s="314"/>
      <c r="O188" s="306">
        <f t="shared" si="722"/>
        <v>0</v>
      </c>
      <c r="P188" s="314"/>
      <c r="Q188" s="306">
        <f t="shared" ref="Q188" si="906">IF(P188="ALTO",5,IF(P188="MEDIO-ALTO",4,IF(P188="MEDIO",3,IF(P188="MEDIO-BAJO",2,IF(P188="BAJO",1,0)))))</f>
        <v>0</v>
      </c>
      <c r="R188" s="306">
        <f t="shared" ref="R188" si="907">Q188*O188</f>
        <v>0</v>
      </c>
      <c r="S188" s="92"/>
      <c r="T188" s="91">
        <f t="shared" si="690"/>
        <v>0</v>
      </c>
      <c r="U188" s="307" t="e">
        <f t="shared" si="633"/>
        <v>#DIV/0!</v>
      </c>
      <c r="V188" s="307" t="e">
        <f t="shared" si="634"/>
        <v>#DIV/0!</v>
      </c>
      <c r="W188" s="147"/>
      <c r="X188" s="307" t="e">
        <f t="shared" ref="X188" si="908">IF(S188="No_existen",5*$X$10,Y188*$X$10)</f>
        <v>#DIV/0!</v>
      </c>
      <c r="Y188" s="307" t="e">
        <f t="shared" si="754"/>
        <v>#DIV/0!</v>
      </c>
      <c r="Z188" s="151">
        <f t="shared" si="691"/>
        <v>0</v>
      </c>
      <c r="AA188" s="147"/>
      <c r="AB188" s="147"/>
      <c r="AC188" s="307" t="e">
        <f t="shared" ref="AC188" si="909">IF(S188="No_existen",5*$AC$10,AD188*$AC$10)</f>
        <v>#DIV/0!</v>
      </c>
      <c r="AD188" s="307" t="e">
        <f t="shared" si="638"/>
        <v>#DIV/0!</v>
      </c>
      <c r="AE188" s="151">
        <f t="shared" si="692"/>
        <v>0</v>
      </c>
      <c r="AF188" s="147"/>
      <c r="AG188" s="147"/>
      <c r="AH188" s="307" t="e">
        <f t="shared" ref="AH188" si="910">IF(S188="No_existen",5*$AH$10,AI188*$AH$10)</f>
        <v>#DIV/0!</v>
      </c>
      <c r="AI188" s="307" t="e">
        <f t="shared" ref="AI188" si="911">ROUND(AVERAGEIF(AJ188:AJ190,"&gt;0"),0)</f>
        <v>#DIV/0!</v>
      </c>
      <c r="AJ188" s="151">
        <f t="shared" si="693"/>
        <v>0</v>
      </c>
      <c r="AK188" s="147"/>
      <c r="AL188" s="147"/>
      <c r="AM188" s="307" t="e">
        <f t="shared" ref="AM188" si="912">IF(S188="No_existen",5*$AM$10,AN188*$AM$10)</f>
        <v>#DIV/0!</v>
      </c>
      <c r="AN188" s="307" t="e">
        <f t="shared" ref="AN188" si="913">ROUND(AVERAGEIF(AO188:AO190,"&gt;0"),0)</f>
        <v>#DIV/0!</v>
      </c>
      <c r="AO188" s="151">
        <f t="shared" si="6"/>
        <v>0</v>
      </c>
      <c r="AP188" s="147"/>
      <c r="AQ188" s="307" t="e">
        <f t="shared" ref="AQ188" si="914">ROUND(AVERAGE(U188,Y188,AD188,AI188,AN188),0)</f>
        <v>#DIV/0!</v>
      </c>
      <c r="AR188" s="384" t="e">
        <f t="shared" ref="AR188" si="915">IF(AQ188&lt;1.5,"FUERTE",IF(AND(AQ188&gt;=1.5,AQ188&lt;2.5),"ACEPTABLE",IF(AQ188&gt;=5,"INEXISTENTE","DÉBIL")))</f>
        <v>#DIV/0!</v>
      </c>
      <c r="AS188" s="306">
        <f t="shared" ref="AS188" si="916">IF(R188=0,0,ROUND((R188*AQ188),0))</f>
        <v>0</v>
      </c>
      <c r="AT188" s="386" t="str">
        <f t="shared" ref="AT188" si="917">IF(AS188&gt;=36,"GRAVE", IF(AS188&lt;=10, "LEVE", "MODERADO"))</f>
        <v>LEVE</v>
      </c>
      <c r="AU188" s="327"/>
      <c r="AV188" s="327"/>
      <c r="AW188" s="147"/>
      <c r="AX188" s="147"/>
      <c r="AY188" s="93"/>
      <c r="AZ188" s="94"/>
      <c r="BA188" s="95"/>
      <c r="BB188" s="95"/>
      <c r="BC188" s="95"/>
      <c r="BD188" s="95"/>
      <c r="BE188" s="95"/>
      <c r="BF188" s="95"/>
      <c r="BG188" s="95"/>
    </row>
    <row r="189" spans="1:59" s="97" customFormat="1" hidden="1" x14ac:dyDescent="0.2">
      <c r="A189" s="325"/>
      <c r="B189" s="314"/>
      <c r="C189" s="326"/>
      <c r="D189" s="327"/>
      <c r="E189" s="328"/>
      <c r="F189" s="305"/>
      <c r="G189" s="147"/>
      <c r="H189" s="147"/>
      <c r="I189" s="91"/>
      <c r="J189" s="305"/>
      <c r="K189" s="305"/>
      <c r="L189" s="305"/>
      <c r="M189" s="305"/>
      <c r="N189" s="314"/>
      <c r="O189" s="306"/>
      <c r="P189" s="314"/>
      <c r="Q189" s="306"/>
      <c r="R189" s="306"/>
      <c r="S189" s="92"/>
      <c r="T189" s="91">
        <f t="shared" si="690"/>
        <v>0</v>
      </c>
      <c r="U189" s="307"/>
      <c r="V189" s="307"/>
      <c r="W189" s="147"/>
      <c r="X189" s="307"/>
      <c r="Y189" s="307"/>
      <c r="Z189" s="151">
        <f t="shared" si="691"/>
        <v>0</v>
      </c>
      <c r="AA189" s="147"/>
      <c r="AB189" s="147"/>
      <c r="AC189" s="307"/>
      <c r="AD189" s="307"/>
      <c r="AE189" s="151">
        <f t="shared" si="692"/>
        <v>0</v>
      </c>
      <c r="AF189" s="147"/>
      <c r="AG189" s="147"/>
      <c r="AH189" s="307"/>
      <c r="AI189" s="307"/>
      <c r="AJ189" s="151">
        <f t="shared" si="693"/>
        <v>0</v>
      </c>
      <c r="AK189" s="147"/>
      <c r="AL189" s="147"/>
      <c r="AM189" s="307"/>
      <c r="AN189" s="307"/>
      <c r="AO189" s="151">
        <f t="shared" si="6"/>
        <v>0</v>
      </c>
      <c r="AP189" s="147"/>
      <c r="AQ189" s="307"/>
      <c r="AR189" s="384"/>
      <c r="AS189" s="306"/>
      <c r="AT189" s="386"/>
      <c r="AU189" s="327"/>
      <c r="AV189" s="327"/>
      <c r="AW189" s="147"/>
      <c r="AX189" s="147"/>
      <c r="AY189" s="93"/>
      <c r="AZ189" s="94"/>
      <c r="BA189" s="95"/>
      <c r="BB189" s="95"/>
      <c r="BC189" s="95"/>
      <c r="BD189" s="95"/>
      <c r="BE189" s="95"/>
      <c r="BF189" s="95"/>
      <c r="BG189" s="95"/>
    </row>
    <row r="190" spans="1:59" s="97" customFormat="1" hidden="1" x14ac:dyDescent="0.2">
      <c r="A190" s="325"/>
      <c r="B190" s="314"/>
      <c r="C190" s="326"/>
      <c r="D190" s="327"/>
      <c r="E190" s="328"/>
      <c r="F190" s="305"/>
      <c r="G190" s="147"/>
      <c r="H190" s="147"/>
      <c r="I190" s="91"/>
      <c r="J190" s="305"/>
      <c r="K190" s="305"/>
      <c r="L190" s="305"/>
      <c r="M190" s="305"/>
      <c r="N190" s="314"/>
      <c r="O190" s="306"/>
      <c r="P190" s="314"/>
      <c r="Q190" s="306"/>
      <c r="R190" s="306"/>
      <c r="S190" s="92"/>
      <c r="T190" s="91">
        <f t="shared" si="690"/>
        <v>0</v>
      </c>
      <c r="U190" s="307"/>
      <c r="V190" s="307"/>
      <c r="W190" s="147"/>
      <c r="X190" s="307"/>
      <c r="Y190" s="307"/>
      <c r="Z190" s="151">
        <f t="shared" si="691"/>
        <v>0</v>
      </c>
      <c r="AA190" s="147"/>
      <c r="AB190" s="147"/>
      <c r="AC190" s="307"/>
      <c r="AD190" s="307"/>
      <c r="AE190" s="151">
        <f t="shared" si="692"/>
        <v>0</v>
      </c>
      <c r="AF190" s="147"/>
      <c r="AG190" s="147"/>
      <c r="AH190" s="307"/>
      <c r="AI190" s="307"/>
      <c r="AJ190" s="151">
        <f t="shared" si="693"/>
        <v>0</v>
      </c>
      <c r="AK190" s="147"/>
      <c r="AL190" s="147"/>
      <c r="AM190" s="307"/>
      <c r="AN190" s="307"/>
      <c r="AO190" s="151">
        <f t="shared" si="6"/>
        <v>0</v>
      </c>
      <c r="AP190" s="147"/>
      <c r="AQ190" s="307"/>
      <c r="AR190" s="384"/>
      <c r="AS190" s="306"/>
      <c r="AT190" s="386"/>
      <c r="AU190" s="327"/>
      <c r="AV190" s="327"/>
      <c r="AW190" s="147"/>
      <c r="AX190" s="147"/>
      <c r="AY190" s="93"/>
      <c r="AZ190" s="94"/>
      <c r="BA190" s="95"/>
      <c r="BB190" s="95"/>
      <c r="BC190" s="95"/>
      <c r="BD190" s="95"/>
      <c r="BE190" s="95"/>
      <c r="BF190" s="95"/>
      <c r="BG190" s="95"/>
    </row>
    <row r="191" spans="1:59" s="97" customFormat="1" hidden="1" x14ac:dyDescent="0.2">
      <c r="A191" s="325">
        <v>61</v>
      </c>
      <c r="B191" s="314"/>
      <c r="C191" s="326" t="e">
        <f>+VLOOKUP(B191,$A$691:$B$730,2,0)</f>
        <v>#N/A</v>
      </c>
      <c r="D191" s="327"/>
      <c r="E191" s="328" t="e">
        <f>IF(D191=$D$661,$E$661,IF(D191=$D$662,$E$662,IF(D191=$D$663,$E$663,IF(D191=$D$664,$E$664,IF(D191=$D$665,$E$665,IF(D191=$D$666,$E$666,IF(D191=$D$667,$E$667,IF(D191=$D$668,$E$668,IF(D191=$D$669,$E$669,IF(D191=$D$670,$E$670,IF(D191=VICERRECTORÍA_ACADÉMICA_,BE802,IF(D191=PLANEACIÓN_,BE804, IF(D191=IMPACTO,BE803,IF(D191=VICERRECTORÍA_ADMINISTRATIVA_FINANCIERA_,BE805,IF(D191=_VICERRECTORÍA_RESPONSABILIDAD_SOCIAL_Y_BIENESTAR_UNIVERSITARIO_,BE806," ")))))))))))))))</f>
        <v>#VALUE!</v>
      </c>
      <c r="F191" s="305"/>
      <c r="G191" s="147"/>
      <c r="H191" s="147"/>
      <c r="I191" s="91"/>
      <c r="J191" s="305"/>
      <c r="K191" s="314"/>
      <c r="L191" s="305"/>
      <c r="M191" s="305"/>
      <c r="N191" s="314"/>
      <c r="O191" s="306">
        <f t="shared" si="736"/>
        <v>0</v>
      </c>
      <c r="P191" s="314"/>
      <c r="Q191" s="306">
        <f t="shared" ref="Q191" si="918">IF(P191="ALTO",5,IF(P191="MEDIO-ALTO",4,IF(P191="MEDIO",3,IF(P191="MEDIO-BAJO",2,IF(P191="BAJO",1,0)))))</f>
        <v>0</v>
      </c>
      <c r="R191" s="306">
        <f t="shared" ref="R191" si="919">Q191*O191</f>
        <v>0</v>
      </c>
      <c r="S191" s="92"/>
      <c r="T191" s="91">
        <f t="shared" si="690"/>
        <v>0</v>
      </c>
      <c r="U191" s="307" t="e">
        <f t="shared" ref="U191" si="920">ROUND(AVERAGEIF(T191:T193,"&gt;0"),0)</f>
        <v>#DIV/0!</v>
      </c>
      <c r="V191" s="307" t="e">
        <f t="shared" ref="V191" si="921">U191*0.6</f>
        <v>#DIV/0!</v>
      </c>
      <c r="W191" s="147"/>
      <c r="X191" s="307" t="e">
        <f t="shared" ref="X191" si="922">IF(S191="No_existen",5*$X$10,Y191*$X$10)</f>
        <v>#DIV/0!</v>
      </c>
      <c r="Y191" s="307" t="e">
        <f t="shared" ref="Y191" si="923">ROUND(AVERAGEIF(Z191:Z193,"&gt;0"),0)</f>
        <v>#DIV/0!</v>
      </c>
      <c r="Z191" s="151">
        <f t="shared" si="691"/>
        <v>0</v>
      </c>
      <c r="AA191" s="147"/>
      <c r="AB191" s="147"/>
      <c r="AC191" s="307" t="e">
        <f t="shared" ref="AC191" si="924">IF(S191="No_existen",5*$AC$10,AD191*$AC$10)</f>
        <v>#DIV/0!</v>
      </c>
      <c r="AD191" s="307" t="e">
        <f t="shared" ref="AD191" si="925">ROUND(AVERAGEIF(AE191:AE193,"&gt;0"),0)</f>
        <v>#DIV/0!</v>
      </c>
      <c r="AE191" s="151">
        <f t="shared" si="692"/>
        <v>0</v>
      </c>
      <c r="AF191" s="147"/>
      <c r="AG191" s="147"/>
      <c r="AH191" s="307" t="e">
        <f t="shared" ref="AH191" si="926">IF(S191="No_existen",5*$AH$10,AI191*$AH$10)</f>
        <v>#DIV/0!</v>
      </c>
      <c r="AI191" s="307" t="e">
        <f t="shared" ref="AI191" si="927">ROUND(AVERAGEIF(AJ191:AJ193,"&gt;0"),0)</f>
        <v>#DIV/0!</v>
      </c>
      <c r="AJ191" s="151">
        <f t="shared" si="693"/>
        <v>0</v>
      </c>
      <c r="AK191" s="147"/>
      <c r="AL191" s="147"/>
      <c r="AM191" s="307" t="e">
        <f t="shared" ref="AM191" si="928">IF(S191="No_existen",5*$AM$10,AN191*$AM$10)</f>
        <v>#DIV/0!</v>
      </c>
      <c r="AN191" s="307" t="e">
        <f t="shared" ref="AN191" si="929">ROUND(AVERAGEIF(AO191:AO193,"&gt;0"),0)</f>
        <v>#DIV/0!</v>
      </c>
      <c r="AO191" s="151">
        <f t="shared" si="6"/>
        <v>0</v>
      </c>
      <c r="AP191" s="147"/>
      <c r="AQ191" s="307" t="e">
        <f t="shared" ref="AQ191" si="930">ROUND(AVERAGE(U191,Y191,AD191,AI191,AN191),0)</f>
        <v>#DIV/0!</v>
      </c>
      <c r="AR191" s="384" t="e">
        <f t="shared" ref="AR191" si="931">IF(AQ191&lt;1.5,"FUERTE",IF(AND(AQ191&gt;=1.5,AQ191&lt;2.5),"ACEPTABLE",IF(AQ191&gt;=5,"INEXISTENTE","DÉBIL")))</f>
        <v>#DIV/0!</v>
      </c>
      <c r="AS191" s="306">
        <f t="shared" ref="AS191" si="932">IF(R191=0,0,ROUND((R191*AQ191),0))</f>
        <v>0</v>
      </c>
      <c r="AT191" s="386" t="str">
        <f t="shared" ref="AT191" si="933">IF(AS191&gt;=36,"GRAVE", IF(AS191&lt;=10, "LEVE", "MODERADO"))</f>
        <v>LEVE</v>
      </c>
      <c r="AU191" s="327"/>
      <c r="AV191" s="327"/>
      <c r="AW191" s="147"/>
      <c r="AX191" s="147"/>
      <c r="AY191" s="93"/>
      <c r="AZ191" s="94"/>
      <c r="BA191" s="95"/>
      <c r="BB191" s="95"/>
      <c r="BC191" s="95"/>
      <c r="BD191" s="95"/>
      <c r="BE191" s="95"/>
      <c r="BF191" s="95"/>
      <c r="BG191" s="95"/>
    </row>
    <row r="192" spans="1:59" s="97" customFormat="1" hidden="1" x14ac:dyDescent="0.2">
      <c r="A192" s="325"/>
      <c r="B192" s="314"/>
      <c r="C192" s="326"/>
      <c r="D192" s="327"/>
      <c r="E192" s="328"/>
      <c r="F192" s="305"/>
      <c r="G192" s="147"/>
      <c r="H192" s="147"/>
      <c r="I192" s="91"/>
      <c r="J192" s="305"/>
      <c r="K192" s="305"/>
      <c r="L192" s="305"/>
      <c r="M192" s="305"/>
      <c r="N192" s="314"/>
      <c r="O192" s="306"/>
      <c r="P192" s="314"/>
      <c r="Q192" s="306"/>
      <c r="R192" s="306"/>
      <c r="S192" s="92"/>
      <c r="T192" s="91">
        <f t="shared" si="690"/>
        <v>0</v>
      </c>
      <c r="U192" s="307"/>
      <c r="V192" s="307"/>
      <c r="W192" s="147"/>
      <c r="X192" s="307"/>
      <c r="Y192" s="307"/>
      <c r="Z192" s="151">
        <f t="shared" si="691"/>
        <v>0</v>
      </c>
      <c r="AA192" s="147"/>
      <c r="AB192" s="147"/>
      <c r="AC192" s="307"/>
      <c r="AD192" s="307"/>
      <c r="AE192" s="151">
        <f t="shared" si="692"/>
        <v>0</v>
      </c>
      <c r="AF192" s="147"/>
      <c r="AG192" s="147"/>
      <c r="AH192" s="307"/>
      <c r="AI192" s="307"/>
      <c r="AJ192" s="151">
        <f t="shared" si="693"/>
        <v>0</v>
      </c>
      <c r="AK192" s="147"/>
      <c r="AL192" s="147"/>
      <c r="AM192" s="307"/>
      <c r="AN192" s="307"/>
      <c r="AO192" s="151">
        <f t="shared" si="6"/>
        <v>0</v>
      </c>
      <c r="AP192" s="147"/>
      <c r="AQ192" s="307"/>
      <c r="AR192" s="384"/>
      <c r="AS192" s="306"/>
      <c r="AT192" s="386"/>
      <c r="AU192" s="327"/>
      <c r="AV192" s="327"/>
      <c r="AW192" s="147"/>
      <c r="AX192" s="147"/>
      <c r="AY192" s="93"/>
      <c r="AZ192" s="94"/>
      <c r="BA192" s="95"/>
      <c r="BB192" s="95"/>
      <c r="BC192" s="95"/>
      <c r="BD192" s="95"/>
      <c r="BE192" s="95"/>
      <c r="BF192" s="95"/>
      <c r="BG192" s="95"/>
    </row>
    <row r="193" spans="1:59" s="97" customFormat="1" hidden="1" x14ac:dyDescent="0.2">
      <c r="A193" s="325"/>
      <c r="B193" s="314"/>
      <c r="C193" s="326"/>
      <c r="D193" s="327"/>
      <c r="E193" s="328"/>
      <c r="F193" s="305"/>
      <c r="G193" s="147"/>
      <c r="H193" s="147"/>
      <c r="I193" s="91"/>
      <c r="J193" s="305"/>
      <c r="K193" s="305"/>
      <c r="L193" s="305"/>
      <c r="M193" s="305"/>
      <c r="N193" s="314"/>
      <c r="O193" s="306"/>
      <c r="P193" s="314"/>
      <c r="Q193" s="306"/>
      <c r="R193" s="306"/>
      <c r="S193" s="92"/>
      <c r="T193" s="91">
        <f t="shared" si="690"/>
        <v>0</v>
      </c>
      <c r="U193" s="307"/>
      <c r="V193" s="307"/>
      <c r="W193" s="147"/>
      <c r="X193" s="307"/>
      <c r="Y193" s="307"/>
      <c r="Z193" s="151">
        <f t="shared" si="691"/>
        <v>0</v>
      </c>
      <c r="AA193" s="147"/>
      <c r="AB193" s="147"/>
      <c r="AC193" s="307"/>
      <c r="AD193" s="307"/>
      <c r="AE193" s="151">
        <f t="shared" si="692"/>
        <v>0</v>
      </c>
      <c r="AF193" s="147"/>
      <c r="AG193" s="147"/>
      <c r="AH193" s="307"/>
      <c r="AI193" s="307"/>
      <c r="AJ193" s="151">
        <f t="shared" si="693"/>
        <v>0</v>
      </c>
      <c r="AK193" s="147"/>
      <c r="AL193" s="147"/>
      <c r="AM193" s="307"/>
      <c r="AN193" s="307"/>
      <c r="AO193" s="151">
        <f t="shared" si="6"/>
        <v>0</v>
      </c>
      <c r="AP193" s="147"/>
      <c r="AQ193" s="307"/>
      <c r="AR193" s="384"/>
      <c r="AS193" s="306"/>
      <c r="AT193" s="386"/>
      <c r="AU193" s="327"/>
      <c r="AV193" s="327"/>
      <c r="AW193" s="147"/>
      <c r="AX193" s="147"/>
      <c r="AY193" s="93"/>
      <c r="AZ193" s="94"/>
      <c r="BA193" s="95"/>
      <c r="BB193" s="95"/>
      <c r="BC193" s="95"/>
      <c r="BD193" s="95"/>
      <c r="BE193" s="95"/>
      <c r="BF193" s="95"/>
      <c r="BG193" s="95"/>
    </row>
    <row r="194" spans="1:59" s="97" customFormat="1" hidden="1" x14ac:dyDescent="0.2">
      <c r="A194" s="325">
        <v>62</v>
      </c>
      <c r="B194" s="314"/>
      <c r="C194" s="326" t="e">
        <f>+VLOOKUP(B194,$A$691:$B$730,2,0)</f>
        <v>#N/A</v>
      </c>
      <c r="D194" s="327"/>
      <c r="E194" s="328" t="e">
        <f>IF(D194=$D$661,$E$661,IF(D194=$D$662,$E$662,IF(D194=$D$663,$E$663,IF(D194=$D$664,$E$664,IF(D194=$D$665,$E$665,IF(D194=$D$666,$E$666,IF(D194=$D$667,$E$667,IF(D194=$D$668,$E$668,IF(D194=$D$669,$E$669,IF(D194=$D$670,$E$670,IF(D194=VICERRECTORÍA_ACADÉMICA_,BE805,IF(D194=PLANEACIÓN_,BE807, IF(D194=IMPACTO,BE806,IF(D194=VICERRECTORÍA_ADMINISTRATIVA_FINANCIERA_,BE808,IF(D194=_VICERRECTORÍA_RESPONSABILIDAD_SOCIAL_Y_BIENESTAR_UNIVERSITARIO_,BE809," ")))))))))))))))</f>
        <v>#VALUE!</v>
      </c>
      <c r="F194" s="305"/>
      <c r="G194" s="147"/>
      <c r="H194" s="147"/>
      <c r="I194" s="91"/>
      <c r="J194" s="305"/>
      <c r="K194" s="314"/>
      <c r="L194" s="305"/>
      <c r="M194" s="305"/>
      <c r="N194" s="314"/>
      <c r="O194" s="306">
        <f t="shared" si="750"/>
        <v>0</v>
      </c>
      <c r="P194" s="314"/>
      <c r="Q194" s="306">
        <f t="shared" ref="Q194" si="934">IF(P194="ALTO",5,IF(P194="MEDIO-ALTO",4,IF(P194="MEDIO",3,IF(P194="MEDIO-BAJO",2,IF(P194="BAJO",1,0)))))</f>
        <v>0</v>
      </c>
      <c r="R194" s="306">
        <f t="shared" ref="R194" si="935">Q194*O194</f>
        <v>0</v>
      </c>
      <c r="S194" s="92"/>
      <c r="T194" s="91">
        <f t="shared" si="690"/>
        <v>0</v>
      </c>
      <c r="U194" s="307" t="e">
        <f t="shared" ref="U194:U254" si="936">ROUND(AVERAGEIF(T194:T196,"&gt;0"),0)</f>
        <v>#DIV/0!</v>
      </c>
      <c r="V194" s="307" t="e">
        <f t="shared" ref="V194:V254" si="937">U194*0.6</f>
        <v>#DIV/0!</v>
      </c>
      <c r="W194" s="147"/>
      <c r="X194" s="307" t="e">
        <f t="shared" ref="X194" si="938">IF(S194="No_existen",5*$X$10,Y194*$X$10)</f>
        <v>#DIV/0!</v>
      </c>
      <c r="Y194" s="307" t="e">
        <f t="shared" ref="Y194:Y230" si="939">ROUND(AVERAGEIF(Z194:Z196,"&gt;0"),0)</f>
        <v>#DIV/0!</v>
      </c>
      <c r="Z194" s="151">
        <f t="shared" si="691"/>
        <v>0</v>
      </c>
      <c r="AA194" s="147"/>
      <c r="AB194" s="147"/>
      <c r="AC194" s="307" t="e">
        <f t="shared" ref="AC194" si="940">IF(S194="No_existen",5*$AC$10,AD194*$AC$10)</f>
        <v>#DIV/0!</v>
      </c>
      <c r="AD194" s="307" t="e">
        <f t="shared" ref="AD194:AD254" si="941">ROUND(AVERAGEIF(AE194:AE196,"&gt;0"),0)</f>
        <v>#DIV/0!</v>
      </c>
      <c r="AE194" s="151">
        <f t="shared" si="692"/>
        <v>0</v>
      </c>
      <c r="AF194" s="147"/>
      <c r="AG194" s="147"/>
      <c r="AH194" s="307" t="e">
        <f t="shared" ref="AH194" si="942">IF(S194="No_existen",5*$AH$10,AI194*$AH$10)</f>
        <v>#DIV/0!</v>
      </c>
      <c r="AI194" s="307" t="e">
        <f t="shared" ref="AI194" si="943">ROUND(AVERAGEIF(AJ194:AJ196,"&gt;0"),0)</f>
        <v>#DIV/0!</v>
      </c>
      <c r="AJ194" s="151">
        <f t="shared" si="693"/>
        <v>0</v>
      </c>
      <c r="AK194" s="147"/>
      <c r="AL194" s="147"/>
      <c r="AM194" s="307" t="e">
        <f t="shared" ref="AM194" si="944">IF(S194="No_existen",5*$AM$10,AN194*$AM$10)</f>
        <v>#DIV/0!</v>
      </c>
      <c r="AN194" s="307" t="e">
        <f t="shared" ref="AN194" si="945">ROUND(AVERAGEIF(AO194:AO196,"&gt;0"),0)</f>
        <v>#DIV/0!</v>
      </c>
      <c r="AO194" s="151">
        <f t="shared" si="6"/>
        <v>0</v>
      </c>
      <c r="AP194" s="147"/>
      <c r="AQ194" s="307" t="e">
        <f t="shared" ref="AQ194" si="946">ROUND(AVERAGE(U194,Y194,AD194,AI194,AN194),0)</f>
        <v>#DIV/0!</v>
      </c>
      <c r="AR194" s="384" t="e">
        <f t="shared" ref="AR194" si="947">IF(AQ194&lt;1.5,"FUERTE",IF(AND(AQ194&gt;=1.5,AQ194&lt;2.5),"ACEPTABLE",IF(AQ194&gt;=5,"INEXISTENTE","DÉBIL")))</f>
        <v>#DIV/0!</v>
      </c>
      <c r="AS194" s="306">
        <f t="shared" ref="AS194" si="948">IF(R194=0,0,ROUND((R194*AQ194),0))</f>
        <v>0</v>
      </c>
      <c r="AT194" s="386" t="str">
        <f t="shared" ref="AT194" si="949">IF(AS194&gt;=36,"GRAVE", IF(AS194&lt;=10, "LEVE", "MODERADO"))</f>
        <v>LEVE</v>
      </c>
      <c r="AU194" s="327"/>
      <c r="AV194" s="327"/>
      <c r="AW194" s="147"/>
      <c r="AX194" s="147"/>
      <c r="AY194" s="93"/>
      <c r="AZ194" s="94"/>
      <c r="BA194" s="95"/>
      <c r="BB194" s="95"/>
      <c r="BC194" s="95"/>
      <c r="BD194" s="95"/>
      <c r="BE194" s="95"/>
      <c r="BF194" s="95"/>
      <c r="BG194" s="95"/>
    </row>
    <row r="195" spans="1:59" s="97" customFormat="1" hidden="1" x14ac:dyDescent="0.2">
      <c r="A195" s="325"/>
      <c r="B195" s="314"/>
      <c r="C195" s="326"/>
      <c r="D195" s="327"/>
      <c r="E195" s="328"/>
      <c r="F195" s="305"/>
      <c r="G195" s="147"/>
      <c r="H195" s="147"/>
      <c r="I195" s="91"/>
      <c r="J195" s="305"/>
      <c r="K195" s="305"/>
      <c r="L195" s="305"/>
      <c r="M195" s="305"/>
      <c r="N195" s="314"/>
      <c r="O195" s="306"/>
      <c r="P195" s="314"/>
      <c r="Q195" s="306"/>
      <c r="R195" s="306"/>
      <c r="S195" s="92"/>
      <c r="T195" s="91">
        <f t="shared" si="690"/>
        <v>0</v>
      </c>
      <c r="U195" s="307"/>
      <c r="V195" s="307"/>
      <c r="W195" s="147"/>
      <c r="X195" s="307"/>
      <c r="Y195" s="307"/>
      <c r="Z195" s="151">
        <f t="shared" si="691"/>
        <v>0</v>
      </c>
      <c r="AA195" s="147"/>
      <c r="AB195" s="147"/>
      <c r="AC195" s="307"/>
      <c r="AD195" s="307"/>
      <c r="AE195" s="151">
        <f t="shared" si="692"/>
        <v>0</v>
      </c>
      <c r="AF195" s="147"/>
      <c r="AG195" s="147"/>
      <c r="AH195" s="307"/>
      <c r="AI195" s="307"/>
      <c r="AJ195" s="151">
        <f t="shared" si="693"/>
        <v>0</v>
      </c>
      <c r="AK195" s="147"/>
      <c r="AL195" s="147"/>
      <c r="AM195" s="307"/>
      <c r="AN195" s="307"/>
      <c r="AO195" s="151">
        <f t="shared" si="6"/>
        <v>0</v>
      </c>
      <c r="AP195" s="147"/>
      <c r="AQ195" s="307"/>
      <c r="AR195" s="384"/>
      <c r="AS195" s="306"/>
      <c r="AT195" s="386"/>
      <c r="AU195" s="327"/>
      <c r="AV195" s="327"/>
      <c r="AW195" s="147"/>
      <c r="AX195" s="147"/>
      <c r="AY195" s="93"/>
      <c r="AZ195" s="94"/>
      <c r="BA195" s="95"/>
      <c r="BB195" s="95"/>
      <c r="BC195" s="95"/>
      <c r="BD195" s="95"/>
      <c r="BE195" s="95"/>
      <c r="BF195" s="95"/>
      <c r="BG195" s="95"/>
    </row>
    <row r="196" spans="1:59" s="97" customFormat="1" hidden="1" x14ac:dyDescent="0.2">
      <c r="A196" s="325"/>
      <c r="B196" s="314"/>
      <c r="C196" s="326"/>
      <c r="D196" s="327"/>
      <c r="E196" s="328"/>
      <c r="F196" s="305"/>
      <c r="G196" s="147"/>
      <c r="H196" s="147"/>
      <c r="I196" s="91"/>
      <c r="J196" s="305"/>
      <c r="K196" s="305"/>
      <c r="L196" s="305"/>
      <c r="M196" s="305"/>
      <c r="N196" s="314"/>
      <c r="O196" s="306"/>
      <c r="P196" s="314"/>
      <c r="Q196" s="306"/>
      <c r="R196" s="306"/>
      <c r="S196" s="92"/>
      <c r="T196" s="91">
        <f t="shared" si="690"/>
        <v>0</v>
      </c>
      <c r="U196" s="307"/>
      <c r="V196" s="307"/>
      <c r="W196" s="147"/>
      <c r="X196" s="307"/>
      <c r="Y196" s="307"/>
      <c r="Z196" s="151">
        <f t="shared" si="691"/>
        <v>0</v>
      </c>
      <c r="AA196" s="147"/>
      <c r="AB196" s="147"/>
      <c r="AC196" s="307"/>
      <c r="AD196" s="307"/>
      <c r="AE196" s="151">
        <f t="shared" si="692"/>
        <v>0</v>
      </c>
      <c r="AF196" s="147"/>
      <c r="AG196" s="147"/>
      <c r="AH196" s="307"/>
      <c r="AI196" s="307"/>
      <c r="AJ196" s="151">
        <f t="shared" si="693"/>
        <v>0</v>
      </c>
      <c r="AK196" s="147"/>
      <c r="AL196" s="147"/>
      <c r="AM196" s="307"/>
      <c r="AN196" s="307"/>
      <c r="AO196" s="151">
        <f t="shared" si="6"/>
        <v>0</v>
      </c>
      <c r="AP196" s="147"/>
      <c r="AQ196" s="307"/>
      <c r="AR196" s="384"/>
      <c r="AS196" s="306"/>
      <c r="AT196" s="386"/>
      <c r="AU196" s="327"/>
      <c r="AV196" s="327"/>
      <c r="AW196" s="147"/>
      <c r="AX196" s="147"/>
      <c r="AY196" s="93"/>
      <c r="AZ196" s="94"/>
      <c r="BA196" s="95"/>
      <c r="BB196" s="95"/>
      <c r="BC196" s="95"/>
      <c r="BD196" s="95"/>
      <c r="BE196" s="95"/>
      <c r="BF196" s="95"/>
      <c r="BG196" s="95"/>
    </row>
    <row r="197" spans="1:59" s="97" customFormat="1" hidden="1" x14ac:dyDescent="0.2">
      <c r="A197" s="325">
        <v>63</v>
      </c>
      <c r="B197" s="314"/>
      <c r="C197" s="326" t="e">
        <f>+VLOOKUP(B197,$A$691:$B$730,2,0)</f>
        <v>#N/A</v>
      </c>
      <c r="D197" s="327"/>
      <c r="E197" s="328" t="e">
        <f>IF(D197=$D$661,$E$661,IF(D197=$D$662,$E$662,IF(D197=$D$663,$E$663,IF(D197=$D$664,$E$664,IF(D197=$D$665,$E$665,IF(D197=$D$666,$E$666,IF(D197=$D$667,$E$667,IF(D197=$D$668,$E$668,IF(D197=$D$669,$E$669,IF(D197=$D$670,$E$670,IF(D197=VICERRECTORÍA_ACADÉMICA_,BE808,IF(D197=PLANEACIÓN_,BE810, IF(D197=IMPACTO,BE809,IF(D197=VICERRECTORÍA_ADMINISTRATIVA_FINANCIERA_,BE811,IF(D197=_VICERRECTORÍA_RESPONSABILIDAD_SOCIAL_Y_BIENESTAR_UNIVERSITARIO_,BE812," ")))))))))))))))</f>
        <v>#VALUE!</v>
      </c>
      <c r="F197" s="305"/>
      <c r="G197" s="147"/>
      <c r="H197" s="147"/>
      <c r="I197" s="91"/>
      <c r="J197" s="305"/>
      <c r="K197" s="314"/>
      <c r="L197" s="305"/>
      <c r="M197" s="305"/>
      <c r="N197" s="314"/>
      <c r="O197" s="306">
        <f t="shared" si="764"/>
        <v>0</v>
      </c>
      <c r="P197" s="314"/>
      <c r="Q197" s="306">
        <f t="shared" ref="Q197" si="950">IF(P197="ALTO",5,IF(P197="MEDIO-ALTO",4,IF(P197="MEDIO",3,IF(P197="MEDIO-BAJO",2,IF(P197="BAJO",1,0)))))</f>
        <v>0</v>
      </c>
      <c r="R197" s="306">
        <f t="shared" ref="R197" si="951">Q197*O197</f>
        <v>0</v>
      </c>
      <c r="S197" s="92"/>
      <c r="T197" s="91">
        <f t="shared" si="690"/>
        <v>0</v>
      </c>
      <c r="U197" s="307" t="e">
        <f t="shared" ref="U197:U257" si="952">ROUND(AVERAGEIF(T197:T199,"&gt;0"),0)</f>
        <v>#DIV/0!</v>
      </c>
      <c r="V197" s="307" t="e">
        <f t="shared" ref="V197:V257" si="953">U197*0.6</f>
        <v>#DIV/0!</v>
      </c>
      <c r="W197" s="147"/>
      <c r="X197" s="307" t="e">
        <f t="shared" ref="X197" si="954">IF(S197="No_existen",5*$X$10,Y197*$X$10)</f>
        <v>#DIV/0!</v>
      </c>
      <c r="Y197" s="307" t="e">
        <f t="shared" ref="Y197:Y233" si="955">ROUND(AVERAGEIF(Z197:Z199,"&gt;0"),0)</f>
        <v>#DIV/0!</v>
      </c>
      <c r="Z197" s="151">
        <f t="shared" si="691"/>
        <v>0</v>
      </c>
      <c r="AA197" s="147"/>
      <c r="AB197" s="147"/>
      <c r="AC197" s="307" t="e">
        <f t="shared" ref="AC197" si="956">IF(S197="No_existen",5*$AC$10,AD197*$AC$10)</f>
        <v>#DIV/0!</v>
      </c>
      <c r="AD197" s="307" t="e">
        <f t="shared" ref="AD197:AD257" si="957">ROUND(AVERAGEIF(AE197:AE199,"&gt;0"),0)</f>
        <v>#DIV/0!</v>
      </c>
      <c r="AE197" s="151">
        <f t="shared" si="692"/>
        <v>0</v>
      </c>
      <c r="AF197" s="147"/>
      <c r="AG197" s="147"/>
      <c r="AH197" s="307" t="e">
        <f t="shared" ref="AH197" si="958">IF(S197="No_existen",5*$AH$10,AI197*$AH$10)</f>
        <v>#DIV/0!</v>
      </c>
      <c r="AI197" s="307" t="e">
        <f t="shared" ref="AI197" si="959">ROUND(AVERAGEIF(AJ197:AJ199,"&gt;0"),0)</f>
        <v>#DIV/0!</v>
      </c>
      <c r="AJ197" s="151">
        <f t="shared" si="693"/>
        <v>0</v>
      </c>
      <c r="AK197" s="147"/>
      <c r="AL197" s="147"/>
      <c r="AM197" s="307" t="e">
        <f t="shared" ref="AM197" si="960">IF(S197="No_existen",5*$AM$10,AN197*$AM$10)</f>
        <v>#DIV/0!</v>
      </c>
      <c r="AN197" s="307" t="e">
        <f t="shared" ref="AN197" si="961">ROUND(AVERAGEIF(AO197:AO199,"&gt;0"),0)</f>
        <v>#DIV/0!</v>
      </c>
      <c r="AO197" s="151">
        <f t="shared" si="6"/>
        <v>0</v>
      </c>
      <c r="AP197" s="147"/>
      <c r="AQ197" s="307" t="e">
        <f t="shared" ref="AQ197" si="962">ROUND(AVERAGE(U197,Y197,AD197,AI197,AN197),0)</f>
        <v>#DIV/0!</v>
      </c>
      <c r="AR197" s="384" t="e">
        <f t="shared" ref="AR197" si="963">IF(AQ197&lt;1.5,"FUERTE",IF(AND(AQ197&gt;=1.5,AQ197&lt;2.5),"ACEPTABLE",IF(AQ197&gt;=5,"INEXISTENTE","DÉBIL")))</f>
        <v>#DIV/0!</v>
      </c>
      <c r="AS197" s="306">
        <f t="shared" ref="AS197" si="964">IF(R197=0,0,ROUND((R197*AQ197),0))</f>
        <v>0</v>
      </c>
      <c r="AT197" s="386" t="str">
        <f t="shared" ref="AT197" si="965">IF(AS197&gt;=36,"GRAVE", IF(AS197&lt;=10, "LEVE", "MODERADO"))</f>
        <v>LEVE</v>
      </c>
      <c r="AU197" s="327"/>
      <c r="AV197" s="327"/>
      <c r="AW197" s="147"/>
      <c r="AX197" s="147"/>
      <c r="AY197" s="93"/>
      <c r="AZ197" s="94"/>
      <c r="BA197" s="95"/>
      <c r="BB197" s="95"/>
      <c r="BC197" s="95"/>
      <c r="BD197" s="95"/>
      <c r="BE197" s="95"/>
      <c r="BF197" s="95"/>
      <c r="BG197" s="95"/>
    </row>
    <row r="198" spans="1:59" s="97" customFormat="1" hidden="1" x14ac:dyDescent="0.2">
      <c r="A198" s="325"/>
      <c r="B198" s="314"/>
      <c r="C198" s="326"/>
      <c r="D198" s="327"/>
      <c r="E198" s="328"/>
      <c r="F198" s="305"/>
      <c r="G198" s="147"/>
      <c r="H198" s="147"/>
      <c r="I198" s="91"/>
      <c r="J198" s="305"/>
      <c r="K198" s="305"/>
      <c r="L198" s="305"/>
      <c r="M198" s="305"/>
      <c r="N198" s="314"/>
      <c r="O198" s="306"/>
      <c r="P198" s="314"/>
      <c r="Q198" s="306"/>
      <c r="R198" s="306"/>
      <c r="S198" s="92"/>
      <c r="T198" s="91">
        <f t="shared" si="690"/>
        <v>0</v>
      </c>
      <c r="U198" s="307"/>
      <c r="V198" s="307"/>
      <c r="W198" s="147"/>
      <c r="X198" s="307"/>
      <c r="Y198" s="307"/>
      <c r="Z198" s="151">
        <f t="shared" si="691"/>
        <v>0</v>
      </c>
      <c r="AA198" s="147"/>
      <c r="AB198" s="147"/>
      <c r="AC198" s="307"/>
      <c r="AD198" s="307"/>
      <c r="AE198" s="151">
        <f t="shared" si="692"/>
        <v>0</v>
      </c>
      <c r="AF198" s="147"/>
      <c r="AG198" s="147"/>
      <c r="AH198" s="307"/>
      <c r="AI198" s="307"/>
      <c r="AJ198" s="151">
        <f t="shared" si="693"/>
        <v>0</v>
      </c>
      <c r="AK198" s="147"/>
      <c r="AL198" s="147"/>
      <c r="AM198" s="307"/>
      <c r="AN198" s="307"/>
      <c r="AO198" s="151">
        <f t="shared" si="6"/>
        <v>0</v>
      </c>
      <c r="AP198" s="147"/>
      <c r="AQ198" s="307"/>
      <c r="AR198" s="384"/>
      <c r="AS198" s="306"/>
      <c r="AT198" s="386"/>
      <c r="AU198" s="327"/>
      <c r="AV198" s="327"/>
      <c r="AW198" s="147"/>
      <c r="AX198" s="147"/>
      <c r="AY198" s="93"/>
      <c r="AZ198" s="94"/>
      <c r="BA198" s="95"/>
      <c r="BB198" s="95"/>
      <c r="BC198" s="95"/>
      <c r="BD198" s="95"/>
      <c r="BE198" s="95"/>
      <c r="BF198" s="95"/>
      <c r="BG198" s="95"/>
    </row>
    <row r="199" spans="1:59" s="97" customFormat="1" hidden="1" x14ac:dyDescent="0.2">
      <c r="A199" s="325"/>
      <c r="B199" s="314"/>
      <c r="C199" s="326"/>
      <c r="D199" s="327"/>
      <c r="E199" s="328"/>
      <c r="F199" s="305"/>
      <c r="G199" s="147"/>
      <c r="H199" s="147"/>
      <c r="I199" s="91"/>
      <c r="J199" s="305"/>
      <c r="K199" s="305"/>
      <c r="L199" s="305"/>
      <c r="M199" s="305"/>
      <c r="N199" s="314"/>
      <c r="O199" s="306"/>
      <c r="P199" s="314"/>
      <c r="Q199" s="306"/>
      <c r="R199" s="306"/>
      <c r="S199" s="92"/>
      <c r="T199" s="91">
        <f t="shared" si="690"/>
        <v>0</v>
      </c>
      <c r="U199" s="307"/>
      <c r="V199" s="307"/>
      <c r="W199" s="147"/>
      <c r="X199" s="307"/>
      <c r="Y199" s="307"/>
      <c r="Z199" s="151">
        <f t="shared" si="691"/>
        <v>0</v>
      </c>
      <c r="AA199" s="147"/>
      <c r="AB199" s="147"/>
      <c r="AC199" s="307"/>
      <c r="AD199" s="307"/>
      <c r="AE199" s="151">
        <f t="shared" si="692"/>
        <v>0</v>
      </c>
      <c r="AF199" s="147"/>
      <c r="AG199" s="147"/>
      <c r="AH199" s="307"/>
      <c r="AI199" s="307"/>
      <c r="AJ199" s="151">
        <f t="shared" si="693"/>
        <v>0</v>
      </c>
      <c r="AK199" s="147"/>
      <c r="AL199" s="147"/>
      <c r="AM199" s="307"/>
      <c r="AN199" s="307"/>
      <c r="AO199" s="151">
        <f t="shared" si="6"/>
        <v>0</v>
      </c>
      <c r="AP199" s="147"/>
      <c r="AQ199" s="307"/>
      <c r="AR199" s="384"/>
      <c r="AS199" s="306"/>
      <c r="AT199" s="386"/>
      <c r="AU199" s="327"/>
      <c r="AV199" s="327"/>
      <c r="AW199" s="147"/>
      <c r="AX199" s="147"/>
      <c r="AY199" s="93"/>
      <c r="AZ199" s="94"/>
      <c r="BA199" s="95"/>
      <c r="BB199" s="95"/>
      <c r="BC199" s="95"/>
      <c r="BD199" s="95"/>
      <c r="BE199" s="95"/>
      <c r="BF199" s="95"/>
      <c r="BG199" s="95"/>
    </row>
    <row r="200" spans="1:59" s="97" customFormat="1" hidden="1" x14ac:dyDescent="0.2">
      <c r="A200" s="325">
        <v>64</v>
      </c>
      <c r="B200" s="314"/>
      <c r="C200" s="326" t="e">
        <f>+VLOOKUP(B200,$A$691:$B$730,2,0)</f>
        <v>#N/A</v>
      </c>
      <c r="D200" s="327"/>
      <c r="E200" s="328" t="e">
        <f>IF(D200=$D$661,$E$661,IF(D200=$D$662,$E$662,IF(D200=$D$663,$E$663,IF(D200=$D$664,$E$664,IF(D200=$D$665,$E$665,IF(D200=$D$666,$E$666,IF(D200=$D$667,$E$667,IF(D200=$D$668,$E$668,IF(D200=$D$669,$E$669,IF(D200=$D$670,$E$670,IF(D200=VICERRECTORÍA_ACADÉMICA_,BE811,IF(D200=PLANEACIÓN_,BE813, IF(D200=IMPACTO,BE812,IF(D200=VICERRECTORÍA_ADMINISTRATIVA_FINANCIERA_,BE814,IF(D200=_VICERRECTORÍA_RESPONSABILIDAD_SOCIAL_Y_BIENESTAR_UNIVERSITARIO_,BE815," ")))))))))))))))</f>
        <v>#VALUE!</v>
      </c>
      <c r="F200" s="305"/>
      <c r="G200" s="147"/>
      <c r="H200" s="147"/>
      <c r="I200" s="91"/>
      <c r="J200" s="305"/>
      <c r="K200" s="314"/>
      <c r="L200" s="305"/>
      <c r="M200" s="305"/>
      <c r="N200" s="314"/>
      <c r="O200" s="306">
        <f t="shared" si="778"/>
        <v>0</v>
      </c>
      <c r="P200" s="314"/>
      <c r="Q200" s="306">
        <f t="shared" ref="Q200" si="966">IF(P200="ALTO",5,IF(P200="MEDIO-ALTO",4,IF(P200="MEDIO",3,IF(P200="MEDIO-BAJO",2,IF(P200="BAJO",1,0)))))</f>
        <v>0</v>
      </c>
      <c r="R200" s="306">
        <f t="shared" ref="R200" si="967">Q200*O200</f>
        <v>0</v>
      </c>
      <c r="S200" s="92"/>
      <c r="T200" s="91">
        <f t="shared" si="690"/>
        <v>0</v>
      </c>
      <c r="U200" s="307" t="e">
        <f t="shared" ref="U200:U260" si="968">ROUND(AVERAGEIF(T200:T202,"&gt;0"),0)</f>
        <v>#DIV/0!</v>
      </c>
      <c r="V200" s="307" t="e">
        <f t="shared" ref="V200:V260" si="969">U200*0.6</f>
        <v>#DIV/0!</v>
      </c>
      <c r="W200" s="147"/>
      <c r="X200" s="307" t="e">
        <f t="shared" ref="X200" si="970">IF(S200="No_existen",5*$X$10,Y200*$X$10)</f>
        <v>#DIV/0!</v>
      </c>
      <c r="Y200" s="307" t="e">
        <f t="shared" ref="Y200:Y236" si="971">ROUND(AVERAGEIF(Z200:Z202,"&gt;0"),0)</f>
        <v>#DIV/0!</v>
      </c>
      <c r="Z200" s="151">
        <f t="shared" si="691"/>
        <v>0</v>
      </c>
      <c r="AA200" s="147"/>
      <c r="AB200" s="147"/>
      <c r="AC200" s="307" t="e">
        <f t="shared" ref="AC200" si="972">IF(S200="No_existen",5*$AC$10,AD200*$AC$10)</f>
        <v>#DIV/0!</v>
      </c>
      <c r="AD200" s="307" t="e">
        <f t="shared" ref="AD200:AD260" si="973">ROUND(AVERAGEIF(AE200:AE202,"&gt;0"),0)</f>
        <v>#DIV/0!</v>
      </c>
      <c r="AE200" s="151">
        <f t="shared" si="692"/>
        <v>0</v>
      </c>
      <c r="AF200" s="147"/>
      <c r="AG200" s="147"/>
      <c r="AH200" s="307" t="e">
        <f t="shared" ref="AH200" si="974">IF(S200="No_existen",5*$AH$10,AI200*$AH$10)</f>
        <v>#DIV/0!</v>
      </c>
      <c r="AI200" s="307" t="e">
        <f t="shared" ref="AI200" si="975">ROUND(AVERAGEIF(AJ200:AJ202,"&gt;0"),0)</f>
        <v>#DIV/0!</v>
      </c>
      <c r="AJ200" s="151">
        <f t="shared" si="693"/>
        <v>0</v>
      </c>
      <c r="AK200" s="147"/>
      <c r="AL200" s="147"/>
      <c r="AM200" s="307" t="e">
        <f t="shared" ref="AM200" si="976">IF(S200="No_existen",5*$AM$10,AN200*$AM$10)</f>
        <v>#DIV/0!</v>
      </c>
      <c r="AN200" s="307" t="e">
        <f t="shared" ref="AN200" si="977">ROUND(AVERAGEIF(AO200:AO202,"&gt;0"),0)</f>
        <v>#DIV/0!</v>
      </c>
      <c r="AO200" s="151">
        <f t="shared" si="6"/>
        <v>0</v>
      </c>
      <c r="AP200" s="147"/>
      <c r="AQ200" s="307" t="e">
        <f t="shared" ref="AQ200" si="978">ROUND(AVERAGE(U200,Y200,AD200,AI200,AN200),0)</f>
        <v>#DIV/0!</v>
      </c>
      <c r="AR200" s="384" t="e">
        <f t="shared" ref="AR200" si="979">IF(AQ200&lt;1.5,"FUERTE",IF(AND(AQ200&gt;=1.5,AQ200&lt;2.5),"ACEPTABLE",IF(AQ200&gt;=5,"INEXISTENTE","DÉBIL")))</f>
        <v>#DIV/0!</v>
      </c>
      <c r="AS200" s="306">
        <f t="shared" ref="AS200" si="980">IF(R200=0,0,ROUND((R200*AQ200),0))</f>
        <v>0</v>
      </c>
      <c r="AT200" s="386" t="str">
        <f t="shared" ref="AT200" si="981">IF(AS200&gt;=36,"GRAVE", IF(AS200&lt;=10, "LEVE", "MODERADO"))</f>
        <v>LEVE</v>
      </c>
      <c r="AU200" s="327"/>
      <c r="AV200" s="327"/>
      <c r="AW200" s="147"/>
      <c r="AX200" s="147"/>
      <c r="AY200" s="93"/>
      <c r="AZ200" s="94"/>
      <c r="BA200" s="95"/>
      <c r="BB200" s="95"/>
      <c r="BC200" s="95"/>
      <c r="BD200" s="95"/>
      <c r="BE200" s="95"/>
      <c r="BF200" s="95"/>
      <c r="BG200" s="95"/>
    </row>
    <row r="201" spans="1:59" s="97" customFormat="1" hidden="1" x14ac:dyDescent="0.2">
      <c r="A201" s="325"/>
      <c r="B201" s="314"/>
      <c r="C201" s="326"/>
      <c r="D201" s="327"/>
      <c r="E201" s="328"/>
      <c r="F201" s="305"/>
      <c r="G201" s="147"/>
      <c r="H201" s="147"/>
      <c r="I201" s="91"/>
      <c r="J201" s="305"/>
      <c r="K201" s="305"/>
      <c r="L201" s="305"/>
      <c r="M201" s="305"/>
      <c r="N201" s="314"/>
      <c r="O201" s="306"/>
      <c r="P201" s="314"/>
      <c r="Q201" s="306"/>
      <c r="R201" s="306"/>
      <c r="S201" s="92"/>
      <c r="T201" s="91">
        <f t="shared" si="690"/>
        <v>0</v>
      </c>
      <c r="U201" s="307"/>
      <c r="V201" s="307"/>
      <c r="W201" s="147"/>
      <c r="X201" s="307"/>
      <c r="Y201" s="307"/>
      <c r="Z201" s="151">
        <f t="shared" si="691"/>
        <v>0</v>
      </c>
      <c r="AA201" s="147"/>
      <c r="AB201" s="147"/>
      <c r="AC201" s="307"/>
      <c r="AD201" s="307"/>
      <c r="AE201" s="151">
        <f t="shared" si="692"/>
        <v>0</v>
      </c>
      <c r="AF201" s="147"/>
      <c r="AG201" s="147"/>
      <c r="AH201" s="307"/>
      <c r="AI201" s="307"/>
      <c r="AJ201" s="151">
        <f t="shared" si="693"/>
        <v>0</v>
      </c>
      <c r="AK201" s="147"/>
      <c r="AL201" s="147"/>
      <c r="AM201" s="307"/>
      <c r="AN201" s="307"/>
      <c r="AO201" s="151">
        <f t="shared" si="6"/>
        <v>0</v>
      </c>
      <c r="AP201" s="147"/>
      <c r="AQ201" s="307"/>
      <c r="AR201" s="384"/>
      <c r="AS201" s="306"/>
      <c r="AT201" s="386"/>
      <c r="AU201" s="327"/>
      <c r="AV201" s="327"/>
      <c r="AW201" s="147"/>
      <c r="AX201" s="147"/>
      <c r="AY201" s="93"/>
      <c r="AZ201" s="94"/>
      <c r="BA201" s="95"/>
      <c r="BB201" s="95"/>
      <c r="BC201" s="95"/>
      <c r="BD201" s="95"/>
      <c r="BE201" s="95"/>
      <c r="BF201" s="95"/>
      <c r="BG201" s="95"/>
    </row>
    <row r="202" spans="1:59" s="97" customFormat="1" hidden="1" x14ac:dyDescent="0.2">
      <c r="A202" s="325"/>
      <c r="B202" s="314"/>
      <c r="C202" s="326"/>
      <c r="D202" s="327"/>
      <c r="E202" s="328"/>
      <c r="F202" s="305"/>
      <c r="G202" s="147"/>
      <c r="H202" s="147"/>
      <c r="I202" s="91"/>
      <c r="J202" s="305"/>
      <c r="K202" s="305"/>
      <c r="L202" s="305"/>
      <c r="M202" s="305"/>
      <c r="N202" s="314"/>
      <c r="O202" s="306"/>
      <c r="P202" s="314"/>
      <c r="Q202" s="306"/>
      <c r="R202" s="306"/>
      <c r="S202" s="92"/>
      <c r="T202" s="91">
        <f t="shared" si="690"/>
        <v>0</v>
      </c>
      <c r="U202" s="307"/>
      <c r="V202" s="307"/>
      <c r="W202" s="147"/>
      <c r="X202" s="307"/>
      <c r="Y202" s="307"/>
      <c r="Z202" s="151">
        <f t="shared" si="691"/>
        <v>0</v>
      </c>
      <c r="AA202" s="147"/>
      <c r="AB202" s="147"/>
      <c r="AC202" s="307"/>
      <c r="AD202" s="307"/>
      <c r="AE202" s="151">
        <f t="shared" si="692"/>
        <v>0</v>
      </c>
      <c r="AF202" s="147"/>
      <c r="AG202" s="147"/>
      <c r="AH202" s="307"/>
      <c r="AI202" s="307"/>
      <c r="AJ202" s="151">
        <f t="shared" si="693"/>
        <v>0</v>
      </c>
      <c r="AK202" s="147"/>
      <c r="AL202" s="147"/>
      <c r="AM202" s="307"/>
      <c r="AN202" s="307"/>
      <c r="AO202" s="151">
        <f t="shared" si="6"/>
        <v>0</v>
      </c>
      <c r="AP202" s="147"/>
      <c r="AQ202" s="307"/>
      <c r="AR202" s="384"/>
      <c r="AS202" s="306"/>
      <c r="AT202" s="386"/>
      <c r="AU202" s="327"/>
      <c r="AV202" s="327"/>
      <c r="AW202" s="147"/>
      <c r="AX202" s="147"/>
      <c r="AY202" s="93"/>
      <c r="AZ202" s="94"/>
      <c r="BA202" s="95"/>
      <c r="BB202" s="95"/>
      <c r="BC202" s="95"/>
      <c r="BD202" s="95"/>
      <c r="BE202" s="95"/>
      <c r="BF202" s="95"/>
      <c r="BG202" s="95"/>
    </row>
    <row r="203" spans="1:59" s="97" customFormat="1" hidden="1" x14ac:dyDescent="0.2">
      <c r="A203" s="325">
        <v>65</v>
      </c>
      <c r="B203" s="314"/>
      <c r="C203" s="326" t="e">
        <f>+VLOOKUP(B203,$A$691:$B$730,2,0)</f>
        <v>#N/A</v>
      </c>
      <c r="D203" s="327"/>
      <c r="E203" s="328" t="e">
        <f>IF(D203=$D$661,$E$661,IF(D203=$D$662,$E$662,IF(D203=$D$663,$E$663,IF(D203=$D$664,$E$664,IF(D203=$D$665,$E$665,IF(D203=$D$666,$E$666,IF(D203=$D$667,$E$667,IF(D203=$D$668,$E$668,IF(D203=$D$669,$E$669,IF(D203=$D$670,$E$670,IF(D203=VICERRECTORÍA_ACADÉMICA_,BE814,IF(D203=PLANEACIÓN_,BE816, IF(D203=IMPACTO,BE815,IF(D203=VICERRECTORÍA_ADMINISTRATIVA_FINANCIERA_,BE817,IF(D203=_VICERRECTORÍA_RESPONSABILIDAD_SOCIAL_Y_BIENESTAR_UNIVERSITARIO_,BE818," ")))))))))))))))</f>
        <v>#VALUE!</v>
      </c>
      <c r="F203" s="305"/>
      <c r="G203" s="147"/>
      <c r="H203" s="147"/>
      <c r="I203" s="91"/>
      <c r="J203" s="305"/>
      <c r="K203" s="314"/>
      <c r="L203" s="305"/>
      <c r="M203" s="305"/>
      <c r="N203" s="314"/>
      <c r="O203" s="306">
        <f t="shared" si="791"/>
        <v>0</v>
      </c>
      <c r="P203" s="314"/>
      <c r="Q203" s="306">
        <f t="shared" ref="Q203" si="982">IF(P203="ALTO",5,IF(P203="MEDIO-ALTO",4,IF(P203="MEDIO",3,IF(P203="MEDIO-BAJO",2,IF(P203="BAJO",1,0)))))</f>
        <v>0</v>
      </c>
      <c r="R203" s="306">
        <f t="shared" ref="R203" si="983">Q203*O203</f>
        <v>0</v>
      </c>
      <c r="S203" s="92"/>
      <c r="T203" s="91">
        <f t="shared" ref="T203:T266" si="984">IF(S203=$S$665,1,IF(S203=$S$661,5,IF(S203=$S$662,4,IF(S203=$S$663,3,IF(S203=$S$664,2,0)))))</f>
        <v>0</v>
      </c>
      <c r="U203" s="307" t="e">
        <f t="shared" ref="U203:U263" si="985">ROUND(AVERAGEIF(T203:T205,"&gt;0"),0)</f>
        <v>#DIV/0!</v>
      </c>
      <c r="V203" s="307" t="e">
        <f t="shared" ref="V203:V263" si="986">U203*0.6</f>
        <v>#DIV/0!</v>
      </c>
      <c r="W203" s="147"/>
      <c r="X203" s="307" t="e">
        <f t="shared" ref="X203" si="987">IF(S203="No_existen",5*$X$10,Y203*$X$10)</f>
        <v>#DIV/0!</v>
      </c>
      <c r="Y203" s="307" t="e">
        <f t="shared" ref="Y203:Y239" si="988">ROUND(AVERAGEIF(Z203:Z205,"&gt;0"),0)</f>
        <v>#DIV/0!</v>
      </c>
      <c r="Z203" s="151">
        <f t="shared" ref="Z203:Z266" si="989">IF(AA203=$AA$663,1,IF(AA203=$AA$662,2,IF(AA203=$AA$661,4,IF(S203="No_existen",5,0))))</f>
        <v>0</v>
      </c>
      <c r="AA203" s="147"/>
      <c r="AB203" s="147"/>
      <c r="AC203" s="307" t="e">
        <f t="shared" ref="AC203" si="990">IF(S203="No_existen",5*$AC$10,AD203*$AC$10)</f>
        <v>#DIV/0!</v>
      </c>
      <c r="AD203" s="307" t="e">
        <f t="shared" ref="AD203:AD263" si="991">ROUND(AVERAGEIF(AE203:AE205,"&gt;0"),0)</f>
        <v>#DIV/0!</v>
      </c>
      <c r="AE203" s="151">
        <f t="shared" ref="AE203:AE266" si="992">IF(AF203=$AK$662,1,IF(AF203=$AK$661,4,IF(S203="No_existen",5,0)))</f>
        <v>0</v>
      </c>
      <c r="AF203" s="147"/>
      <c r="AG203" s="147"/>
      <c r="AH203" s="307" t="e">
        <f t="shared" ref="AH203" si="993">IF(S203="No_existen",5*$AH$10,AI203*$AH$10)</f>
        <v>#DIV/0!</v>
      </c>
      <c r="AI203" s="307" t="e">
        <f t="shared" ref="AI203" si="994">ROUND(AVERAGEIF(AJ203:AJ205,"&gt;0"),0)</f>
        <v>#DIV/0!</v>
      </c>
      <c r="AJ203" s="151">
        <f t="shared" ref="AJ203:AJ266" si="995">IF(AK203=$AP$661,1,IF(AK203=$AP$662,4,IF(S203="No_existen",5,0)))</f>
        <v>0</v>
      </c>
      <c r="AK203" s="147"/>
      <c r="AL203" s="147"/>
      <c r="AM203" s="307" t="e">
        <f t="shared" ref="AM203" si="996">IF(S203="No_existen",5*$AM$10,AN203*$AM$10)</f>
        <v>#DIV/0!</v>
      </c>
      <c r="AN203" s="307" t="e">
        <f t="shared" ref="AN203" si="997">ROUND(AVERAGEIF(AO203:AO205,"&gt;0"),0)</f>
        <v>#DIV/0!</v>
      </c>
      <c r="AO203" s="151">
        <f t="shared" si="6"/>
        <v>0</v>
      </c>
      <c r="AP203" s="147"/>
      <c r="AQ203" s="307" t="e">
        <f t="shared" ref="AQ203" si="998">ROUND(AVERAGE(U203,Y203,AD203,AI203,AN203),0)</f>
        <v>#DIV/0!</v>
      </c>
      <c r="AR203" s="384" t="e">
        <f t="shared" ref="AR203" si="999">IF(AQ203&lt;1.5,"FUERTE",IF(AND(AQ203&gt;=1.5,AQ203&lt;2.5),"ACEPTABLE",IF(AQ203&gt;=5,"INEXISTENTE","DÉBIL")))</f>
        <v>#DIV/0!</v>
      </c>
      <c r="AS203" s="306">
        <f t="shared" ref="AS203" si="1000">IF(R203=0,0,ROUND((R203*AQ203),0))</f>
        <v>0</v>
      </c>
      <c r="AT203" s="386" t="str">
        <f t="shared" ref="AT203" si="1001">IF(AS203&gt;=36,"GRAVE", IF(AS203&lt;=10, "LEVE", "MODERADO"))</f>
        <v>LEVE</v>
      </c>
      <c r="AU203" s="327"/>
      <c r="AV203" s="327"/>
      <c r="AW203" s="147"/>
      <c r="AX203" s="147"/>
      <c r="AY203" s="93"/>
      <c r="AZ203" s="94"/>
      <c r="BA203" s="95"/>
      <c r="BB203" s="95"/>
      <c r="BC203" s="95"/>
      <c r="BD203" s="95"/>
      <c r="BE203" s="95"/>
      <c r="BF203" s="95"/>
      <c r="BG203" s="95"/>
    </row>
    <row r="204" spans="1:59" s="97" customFormat="1" hidden="1" x14ac:dyDescent="0.2">
      <c r="A204" s="325"/>
      <c r="B204" s="314"/>
      <c r="C204" s="326"/>
      <c r="D204" s="327"/>
      <c r="E204" s="328"/>
      <c r="F204" s="305"/>
      <c r="G204" s="147"/>
      <c r="H204" s="147"/>
      <c r="I204" s="91"/>
      <c r="J204" s="305"/>
      <c r="K204" s="305"/>
      <c r="L204" s="305"/>
      <c r="M204" s="305"/>
      <c r="N204" s="314"/>
      <c r="O204" s="306"/>
      <c r="P204" s="314"/>
      <c r="Q204" s="306"/>
      <c r="R204" s="306"/>
      <c r="S204" s="92"/>
      <c r="T204" s="91">
        <f t="shared" si="984"/>
        <v>0</v>
      </c>
      <c r="U204" s="307"/>
      <c r="V204" s="307"/>
      <c r="W204" s="147"/>
      <c r="X204" s="307"/>
      <c r="Y204" s="307"/>
      <c r="Z204" s="151">
        <f t="shared" si="989"/>
        <v>0</v>
      </c>
      <c r="AA204" s="147"/>
      <c r="AB204" s="147"/>
      <c r="AC204" s="307"/>
      <c r="AD204" s="307"/>
      <c r="AE204" s="151">
        <f t="shared" si="992"/>
        <v>0</v>
      </c>
      <c r="AF204" s="147"/>
      <c r="AG204" s="147"/>
      <c r="AH204" s="307"/>
      <c r="AI204" s="307"/>
      <c r="AJ204" s="151">
        <f t="shared" si="995"/>
        <v>0</v>
      </c>
      <c r="AK204" s="147"/>
      <c r="AL204" s="147"/>
      <c r="AM204" s="307"/>
      <c r="AN204" s="307"/>
      <c r="AO204" s="151">
        <f t="shared" ref="AO204:AO267" si="1002">IF(AP204="Preventivo",1,IF(AP204="Detectivo",4, IF(S204="No_existen",5,0)))</f>
        <v>0</v>
      </c>
      <c r="AP204" s="147"/>
      <c r="AQ204" s="307"/>
      <c r="AR204" s="384"/>
      <c r="AS204" s="306"/>
      <c r="AT204" s="386"/>
      <c r="AU204" s="327"/>
      <c r="AV204" s="327"/>
      <c r="AW204" s="147"/>
      <c r="AX204" s="147"/>
      <c r="AY204" s="93"/>
      <c r="AZ204" s="94"/>
      <c r="BA204" s="95"/>
      <c r="BB204" s="95"/>
      <c r="BC204" s="95"/>
      <c r="BD204" s="95"/>
      <c r="BE204" s="95"/>
      <c r="BF204" s="95"/>
      <c r="BG204" s="95"/>
    </row>
    <row r="205" spans="1:59" s="97" customFormat="1" hidden="1" x14ac:dyDescent="0.2">
      <c r="A205" s="325"/>
      <c r="B205" s="314"/>
      <c r="C205" s="326"/>
      <c r="D205" s="327"/>
      <c r="E205" s="328"/>
      <c r="F205" s="305"/>
      <c r="G205" s="147"/>
      <c r="H205" s="147"/>
      <c r="I205" s="91"/>
      <c r="J205" s="305"/>
      <c r="K205" s="305"/>
      <c r="L205" s="305"/>
      <c r="M205" s="305"/>
      <c r="N205" s="314"/>
      <c r="O205" s="306"/>
      <c r="P205" s="314"/>
      <c r="Q205" s="306"/>
      <c r="R205" s="306"/>
      <c r="S205" s="92"/>
      <c r="T205" s="91">
        <f t="shared" si="984"/>
        <v>0</v>
      </c>
      <c r="U205" s="307"/>
      <c r="V205" s="307"/>
      <c r="W205" s="147"/>
      <c r="X205" s="307"/>
      <c r="Y205" s="307"/>
      <c r="Z205" s="151">
        <f t="shared" si="989"/>
        <v>0</v>
      </c>
      <c r="AA205" s="147"/>
      <c r="AB205" s="147"/>
      <c r="AC205" s="307"/>
      <c r="AD205" s="307"/>
      <c r="AE205" s="151">
        <f t="shared" si="992"/>
        <v>0</v>
      </c>
      <c r="AF205" s="147"/>
      <c r="AG205" s="147"/>
      <c r="AH205" s="307"/>
      <c r="AI205" s="307"/>
      <c r="AJ205" s="151">
        <f t="shared" si="995"/>
        <v>0</v>
      </c>
      <c r="AK205" s="147"/>
      <c r="AL205" s="147"/>
      <c r="AM205" s="307"/>
      <c r="AN205" s="307"/>
      <c r="AO205" s="151">
        <f t="shared" si="1002"/>
        <v>0</v>
      </c>
      <c r="AP205" s="147"/>
      <c r="AQ205" s="307"/>
      <c r="AR205" s="384"/>
      <c r="AS205" s="306"/>
      <c r="AT205" s="386"/>
      <c r="AU205" s="327"/>
      <c r="AV205" s="327"/>
      <c r="AW205" s="147"/>
      <c r="AX205" s="147"/>
      <c r="AY205" s="93"/>
      <c r="AZ205" s="94"/>
      <c r="BA205" s="95"/>
      <c r="BB205" s="95"/>
      <c r="BC205" s="95"/>
      <c r="BD205" s="95"/>
      <c r="BE205" s="95"/>
      <c r="BF205" s="95"/>
      <c r="BG205" s="95"/>
    </row>
    <row r="206" spans="1:59" s="97" customFormat="1" hidden="1" x14ac:dyDescent="0.2">
      <c r="A206" s="325">
        <v>66</v>
      </c>
      <c r="B206" s="314"/>
      <c r="C206" s="326" t="e">
        <f>+VLOOKUP(B206,$A$691:$B$730,2,0)</f>
        <v>#N/A</v>
      </c>
      <c r="D206" s="327"/>
      <c r="E206" s="328" t="e">
        <f>IF(D206=$D$661,$E$661,IF(D206=$D$662,$E$662,IF(D206=$D$663,$E$663,IF(D206=$D$664,$E$664,IF(D206=$D$665,$E$665,IF(D206=$D$666,$E$666,IF(D206=$D$667,$E$667,IF(D206=$D$668,$E$668,IF(D206=$D$669,$E$669,IF(D206=$D$670,$E$670,IF(D206=VICERRECTORÍA_ACADÉMICA_,BE817,IF(D206=PLANEACIÓN_,BE819, IF(D206=IMPACTO,BE818,IF(D206=VICERRECTORÍA_ADMINISTRATIVA_FINANCIERA_,BE820,IF(D206=_VICERRECTORÍA_RESPONSABILIDAD_SOCIAL_Y_BIENESTAR_UNIVERSITARIO_,BE821," ")))))))))))))))</f>
        <v>#VALUE!</v>
      </c>
      <c r="F206" s="305"/>
      <c r="G206" s="147"/>
      <c r="H206" s="147"/>
      <c r="I206" s="91"/>
      <c r="J206" s="305"/>
      <c r="K206" s="314"/>
      <c r="L206" s="305"/>
      <c r="M206" s="305"/>
      <c r="N206" s="314"/>
      <c r="O206" s="306">
        <f t="shared" si="804"/>
        <v>0</v>
      </c>
      <c r="P206" s="314"/>
      <c r="Q206" s="306">
        <f t="shared" ref="Q206" si="1003">IF(P206="ALTO",5,IF(P206="MEDIO-ALTO",4,IF(P206="MEDIO",3,IF(P206="MEDIO-BAJO",2,IF(P206="BAJO",1,0)))))</f>
        <v>0</v>
      </c>
      <c r="R206" s="306">
        <f t="shared" ref="R206" si="1004">Q206*O206</f>
        <v>0</v>
      </c>
      <c r="S206" s="92"/>
      <c r="T206" s="91">
        <f t="shared" si="984"/>
        <v>0</v>
      </c>
      <c r="U206" s="307" t="e">
        <f t="shared" ref="U206:U266" si="1005">ROUND(AVERAGEIF(T206:T208,"&gt;0"),0)</f>
        <v>#DIV/0!</v>
      </c>
      <c r="V206" s="307" t="e">
        <f t="shared" ref="V206:V266" si="1006">U206*0.6</f>
        <v>#DIV/0!</v>
      </c>
      <c r="W206" s="147"/>
      <c r="X206" s="307" t="e">
        <f t="shared" ref="X206" si="1007">IF(S206="No_existen",5*$X$10,Y206*$X$10)</f>
        <v>#DIV/0!</v>
      </c>
      <c r="Y206" s="307" t="e">
        <f t="shared" ref="Y206:Y242" si="1008">ROUND(AVERAGEIF(Z206:Z208,"&gt;0"),0)</f>
        <v>#DIV/0!</v>
      </c>
      <c r="Z206" s="151">
        <f t="shared" si="989"/>
        <v>0</v>
      </c>
      <c r="AA206" s="147"/>
      <c r="AB206" s="147"/>
      <c r="AC206" s="307" t="e">
        <f t="shared" ref="AC206" si="1009">IF(S206="No_existen",5*$AC$10,AD206*$AC$10)</f>
        <v>#DIV/0!</v>
      </c>
      <c r="AD206" s="307" t="e">
        <f t="shared" ref="AD206:AD266" si="1010">ROUND(AVERAGEIF(AE206:AE208,"&gt;0"),0)</f>
        <v>#DIV/0!</v>
      </c>
      <c r="AE206" s="151">
        <f t="shared" si="992"/>
        <v>0</v>
      </c>
      <c r="AF206" s="147"/>
      <c r="AG206" s="147"/>
      <c r="AH206" s="307" t="e">
        <f t="shared" ref="AH206" si="1011">IF(S206="No_existen",5*$AH$10,AI206*$AH$10)</f>
        <v>#DIV/0!</v>
      </c>
      <c r="AI206" s="307" t="e">
        <f t="shared" ref="AI206" si="1012">ROUND(AVERAGEIF(AJ206:AJ208,"&gt;0"),0)</f>
        <v>#DIV/0!</v>
      </c>
      <c r="AJ206" s="151">
        <f t="shared" si="995"/>
        <v>0</v>
      </c>
      <c r="AK206" s="147"/>
      <c r="AL206" s="147"/>
      <c r="AM206" s="307" t="e">
        <f t="shared" ref="AM206" si="1013">IF(S206="No_existen",5*$AM$10,AN206*$AM$10)</f>
        <v>#DIV/0!</v>
      </c>
      <c r="AN206" s="307" t="e">
        <f t="shared" ref="AN206" si="1014">ROUND(AVERAGEIF(AO206:AO208,"&gt;0"),0)</f>
        <v>#DIV/0!</v>
      </c>
      <c r="AO206" s="151">
        <f t="shared" si="1002"/>
        <v>0</v>
      </c>
      <c r="AP206" s="147"/>
      <c r="AQ206" s="307" t="e">
        <f t="shared" ref="AQ206" si="1015">ROUND(AVERAGE(U206,Y206,AD206,AI206,AN206),0)</f>
        <v>#DIV/0!</v>
      </c>
      <c r="AR206" s="384" t="e">
        <f t="shared" ref="AR206" si="1016">IF(AQ206&lt;1.5,"FUERTE",IF(AND(AQ206&gt;=1.5,AQ206&lt;2.5),"ACEPTABLE",IF(AQ206&gt;=5,"INEXISTENTE","DÉBIL")))</f>
        <v>#DIV/0!</v>
      </c>
      <c r="AS206" s="306">
        <f t="shared" ref="AS206" si="1017">IF(R206=0,0,ROUND((R206*AQ206),0))</f>
        <v>0</v>
      </c>
      <c r="AT206" s="386" t="str">
        <f t="shared" ref="AT206" si="1018">IF(AS206&gt;=36,"GRAVE", IF(AS206&lt;=10, "LEVE", "MODERADO"))</f>
        <v>LEVE</v>
      </c>
      <c r="AU206" s="327"/>
      <c r="AV206" s="327"/>
      <c r="AW206" s="147"/>
      <c r="AX206" s="147"/>
      <c r="AY206" s="93"/>
      <c r="AZ206" s="94"/>
      <c r="BA206" s="95"/>
      <c r="BB206" s="95"/>
      <c r="BC206" s="95"/>
      <c r="BD206" s="95"/>
      <c r="BE206" s="95"/>
      <c r="BF206" s="95"/>
      <c r="BG206" s="95"/>
    </row>
    <row r="207" spans="1:59" s="97" customFormat="1" hidden="1" x14ac:dyDescent="0.2">
      <c r="A207" s="325"/>
      <c r="B207" s="314"/>
      <c r="C207" s="326"/>
      <c r="D207" s="327"/>
      <c r="E207" s="328"/>
      <c r="F207" s="305"/>
      <c r="G207" s="147"/>
      <c r="H207" s="147"/>
      <c r="I207" s="91"/>
      <c r="J207" s="305"/>
      <c r="K207" s="305"/>
      <c r="L207" s="305"/>
      <c r="M207" s="305"/>
      <c r="N207" s="314"/>
      <c r="O207" s="306"/>
      <c r="P207" s="314"/>
      <c r="Q207" s="306"/>
      <c r="R207" s="306"/>
      <c r="S207" s="92"/>
      <c r="T207" s="91">
        <f t="shared" si="984"/>
        <v>0</v>
      </c>
      <c r="U207" s="307"/>
      <c r="V207" s="307"/>
      <c r="W207" s="147"/>
      <c r="X207" s="307"/>
      <c r="Y207" s="307"/>
      <c r="Z207" s="151">
        <f t="shared" si="989"/>
        <v>0</v>
      </c>
      <c r="AA207" s="147"/>
      <c r="AB207" s="147"/>
      <c r="AC207" s="307"/>
      <c r="AD207" s="307"/>
      <c r="AE207" s="151">
        <f t="shared" si="992"/>
        <v>0</v>
      </c>
      <c r="AF207" s="147"/>
      <c r="AG207" s="147"/>
      <c r="AH207" s="307"/>
      <c r="AI207" s="307"/>
      <c r="AJ207" s="151">
        <f t="shared" si="995"/>
        <v>0</v>
      </c>
      <c r="AK207" s="147"/>
      <c r="AL207" s="147"/>
      <c r="AM207" s="307"/>
      <c r="AN207" s="307"/>
      <c r="AO207" s="151">
        <f t="shared" si="1002"/>
        <v>0</v>
      </c>
      <c r="AP207" s="147"/>
      <c r="AQ207" s="307"/>
      <c r="AR207" s="384"/>
      <c r="AS207" s="306"/>
      <c r="AT207" s="386"/>
      <c r="AU207" s="327"/>
      <c r="AV207" s="327"/>
      <c r="AW207" s="147"/>
      <c r="AX207" s="147"/>
      <c r="AY207" s="93"/>
      <c r="AZ207" s="94"/>
      <c r="BA207" s="95"/>
      <c r="BB207" s="95"/>
      <c r="BC207" s="95"/>
      <c r="BD207" s="95"/>
      <c r="BE207" s="95"/>
      <c r="BF207" s="95"/>
      <c r="BG207" s="95"/>
    </row>
    <row r="208" spans="1:59" s="97" customFormat="1" hidden="1" x14ac:dyDescent="0.2">
      <c r="A208" s="325"/>
      <c r="B208" s="314"/>
      <c r="C208" s="326"/>
      <c r="D208" s="327"/>
      <c r="E208" s="328"/>
      <c r="F208" s="305"/>
      <c r="G208" s="147"/>
      <c r="H208" s="147"/>
      <c r="I208" s="91"/>
      <c r="J208" s="305"/>
      <c r="K208" s="305"/>
      <c r="L208" s="305"/>
      <c r="M208" s="305"/>
      <c r="N208" s="314"/>
      <c r="O208" s="306"/>
      <c r="P208" s="314"/>
      <c r="Q208" s="306"/>
      <c r="R208" s="306"/>
      <c r="S208" s="92"/>
      <c r="T208" s="91">
        <f t="shared" si="984"/>
        <v>0</v>
      </c>
      <c r="U208" s="307"/>
      <c r="V208" s="307"/>
      <c r="W208" s="147"/>
      <c r="X208" s="307"/>
      <c r="Y208" s="307"/>
      <c r="Z208" s="151">
        <f t="shared" si="989"/>
        <v>0</v>
      </c>
      <c r="AA208" s="147"/>
      <c r="AB208" s="147"/>
      <c r="AC208" s="307"/>
      <c r="AD208" s="307"/>
      <c r="AE208" s="151">
        <f t="shared" si="992"/>
        <v>0</v>
      </c>
      <c r="AF208" s="147"/>
      <c r="AG208" s="147"/>
      <c r="AH208" s="307"/>
      <c r="AI208" s="307"/>
      <c r="AJ208" s="151">
        <f t="shared" si="995"/>
        <v>0</v>
      </c>
      <c r="AK208" s="147"/>
      <c r="AL208" s="147"/>
      <c r="AM208" s="307"/>
      <c r="AN208" s="307"/>
      <c r="AO208" s="151">
        <f t="shared" si="1002"/>
        <v>0</v>
      </c>
      <c r="AP208" s="147"/>
      <c r="AQ208" s="307"/>
      <c r="AR208" s="384"/>
      <c r="AS208" s="306"/>
      <c r="AT208" s="386"/>
      <c r="AU208" s="327"/>
      <c r="AV208" s="327"/>
      <c r="AW208" s="147"/>
      <c r="AX208" s="147"/>
      <c r="AY208" s="93"/>
      <c r="AZ208" s="94"/>
      <c r="BA208" s="95"/>
      <c r="BB208" s="95"/>
      <c r="BC208" s="95"/>
      <c r="BD208" s="95"/>
      <c r="BE208" s="95"/>
      <c r="BF208" s="95"/>
      <c r="BG208" s="95"/>
    </row>
    <row r="209" spans="1:59" s="97" customFormat="1" hidden="1" x14ac:dyDescent="0.2">
      <c r="A209" s="325">
        <v>67</v>
      </c>
      <c r="B209" s="314"/>
      <c r="C209" s="326" t="e">
        <f>+VLOOKUP(B209,$A$691:$B$730,2,0)</f>
        <v>#N/A</v>
      </c>
      <c r="D209" s="327"/>
      <c r="E209" s="328" t="e">
        <f>IF(D209=$D$661,$E$661,IF(D209=$D$662,$E$662,IF(D209=$D$663,$E$663,IF(D209=$D$664,$E$664,IF(D209=$D$665,$E$665,IF(D209=$D$666,$E$666,IF(D209=$D$667,$E$667,IF(D209=$D$668,$E$668,IF(D209=$D$669,$E$669,IF(D209=$D$670,$E$670,IF(D209=VICERRECTORÍA_ACADÉMICA_,BE820,IF(D209=PLANEACIÓN_,BE822, IF(D209=IMPACTO,BE821,IF(D209=VICERRECTORÍA_ADMINISTRATIVA_FINANCIERA_,BE823,IF(D209=_VICERRECTORÍA_RESPONSABILIDAD_SOCIAL_Y_BIENESTAR_UNIVERSITARIO_,BE824," ")))))))))))))))</f>
        <v>#VALUE!</v>
      </c>
      <c r="F209" s="305"/>
      <c r="G209" s="147"/>
      <c r="H209" s="147"/>
      <c r="I209" s="91"/>
      <c r="J209" s="305"/>
      <c r="K209" s="314"/>
      <c r="L209" s="305"/>
      <c r="M209" s="305"/>
      <c r="N209" s="314"/>
      <c r="O209" s="306">
        <f t="shared" si="817"/>
        <v>0</v>
      </c>
      <c r="P209" s="314"/>
      <c r="Q209" s="306">
        <f t="shared" ref="Q209" si="1019">IF(P209="ALTO",5,IF(P209="MEDIO-ALTO",4,IF(P209="MEDIO",3,IF(P209="MEDIO-BAJO",2,IF(P209="BAJO",1,0)))))</f>
        <v>0</v>
      </c>
      <c r="R209" s="306">
        <f t="shared" ref="R209" si="1020">Q209*O209</f>
        <v>0</v>
      </c>
      <c r="S209" s="92"/>
      <c r="T209" s="91">
        <f t="shared" si="984"/>
        <v>0</v>
      </c>
      <c r="U209" s="307" t="e">
        <f t="shared" ref="U209:U269" si="1021">ROUND(AVERAGEIF(T209:T211,"&gt;0"),0)</f>
        <v>#DIV/0!</v>
      </c>
      <c r="V209" s="307" t="e">
        <f t="shared" ref="V209:V269" si="1022">U209*0.6</f>
        <v>#DIV/0!</v>
      </c>
      <c r="W209" s="147"/>
      <c r="X209" s="307" t="e">
        <f t="shared" ref="X209" si="1023">IF(S209="No_existen",5*$X$10,Y209*$X$10)</f>
        <v>#DIV/0!</v>
      </c>
      <c r="Y209" s="307" t="e">
        <f t="shared" ref="Y209:Y245" si="1024">ROUND(AVERAGEIF(Z209:Z211,"&gt;0"),0)</f>
        <v>#DIV/0!</v>
      </c>
      <c r="Z209" s="151">
        <f t="shared" si="989"/>
        <v>0</v>
      </c>
      <c r="AA209" s="147"/>
      <c r="AB209" s="147"/>
      <c r="AC209" s="307" t="e">
        <f t="shared" ref="AC209" si="1025">IF(S209="No_existen",5*$AC$10,AD209*$AC$10)</f>
        <v>#DIV/0!</v>
      </c>
      <c r="AD209" s="307" t="e">
        <f t="shared" ref="AD209:AD269" si="1026">ROUND(AVERAGEIF(AE209:AE211,"&gt;0"),0)</f>
        <v>#DIV/0!</v>
      </c>
      <c r="AE209" s="151">
        <f t="shared" si="992"/>
        <v>0</v>
      </c>
      <c r="AF209" s="147"/>
      <c r="AG209" s="147"/>
      <c r="AH209" s="307" t="e">
        <f t="shared" ref="AH209" si="1027">IF(S209="No_existen",5*$AH$10,AI209*$AH$10)</f>
        <v>#DIV/0!</v>
      </c>
      <c r="AI209" s="307" t="e">
        <f t="shared" ref="AI209" si="1028">ROUND(AVERAGEIF(AJ209:AJ211,"&gt;0"),0)</f>
        <v>#DIV/0!</v>
      </c>
      <c r="AJ209" s="151">
        <f t="shared" si="995"/>
        <v>0</v>
      </c>
      <c r="AK209" s="147"/>
      <c r="AL209" s="147"/>
      <c r="AM209" s="307" t="e">
        <f t="shared" ref="AM209" si="1029">IF(S209="No_existen",5*$AM$10,AN209*$AM$10)</f>
        <v>#DIV/0!</v>
      </c>
      <c r="AN209" s="307" t="e">
        <f t="shared" ref="AN209" si="1030">ROUND(AVERAGEIF(AO209:AO211,"&gt;0"),0)</f>
        <v>#DIV/0!</v>
      </c>
      <c r="AO209" s="151">
        <f t="shared" si="1002"/>
        <v>0</v>
      </c>
      <c r="AP209" s="147"/>
      <c r="AQ209" s="307" t="e">
        <f t="shared" ref="AQ209" si="1031">ROUND(AVERAGE(U209,Y209,AD209,AI209,AN209),0)</f>
        <v>#DIV/0!</v>
      </c>
      <c r="AR209" s="384" t="e">
        <f t="shared" ref="AR209" si="1032">IF(AQ209&lt;1.5,"FUERTE",IF(AND(AQ209&gt;=1.5,AQ209&lt;2.5),"ACEPTABLE",IF(AQ209&gt;=5,"INEXISTENTE","DÉBIL")))</f>
        <v>#DIV/0!</v>
      </c>
      <c r="AS209" s="306">
        <f t="shared" ref="AS209" si="1033">IF(R209=0,0,ROUND((R209*AQ209),0))</f>
        <v>0</v>
      </c>
      <c r="AT209" s="386" t="str">
        <f t="shared" ref="AT209" si="1034">IF(AS209&gt;=36,"GRAVE", IF(AS209&lt;=10, "LEVE", "MODERADO"))</f>
        <v>LEVE</v>
      </c>
      <c r="AU209" s="327"/>
      <c r="AV209" s="327"/>
      <c r="AW209" s="147"/>
      <c r="AX209" s="147"/>
      <c r="AY209" s="93"/>
      <c r="AZ209" s="94"/>
      <c r="BA209" s="95"/>
      <c r="BB209" s="95"/>
      <c r="BC209" s="95"/>
      <c r="BD209" s="95"/>
      <c r="BE209" s="95"/>
      <c r="BF209" s="95"/>
      <c r="BG209" s="95"/>
    </row>
    <row r="210" spans="1:59" s="97" customFormat="1" hidden="1" x14ac:dyDescent="0.2">
      <c r="A210" s="325"/>
      <c r="B210" s="314"/>
      <c r="C210" s="326"/>
      <c r="D210" s="327"/>
      <c r="E210" s="328"/>
      <c r="F210" s="305"/>
      <c r="G210" s="147"/>
      <c r="H210" s="147"/>
      <c r="I210" s="91"/>
      <c r="J210" s="305"/>
      <c r="K210" s="305"/>
      <c r="L210" s="305"/>
      <c r="M210" s="305"/>
      <c r="N210" s="314"/>
      <c r="O210" s="306"/>
      <c r="P210" s="314"/>
      <c r="Q210" s="306"/>
      <c r="R210" s="306"/>
      <c r="S210" s="92"/>
      <c r="T210" s="91">
        <f t="shared" si="984"/>
        <v>0</v>
      </c>
      <c r="U210" s="307"/>
      <c r="V210" s="307"/>
      <c r="W210" s="147"/>
      <c r="X210" s="307"/>
      <c r="Y210" s="307"/>
      <c r="Z210" s="151">
        <f t="shared" si="989"/>
        <v>0</v>
      </c>
      <c r="AA210" s="147"/>
      <c r="AB210" s="147"/>
      <c r="AC210" s="307"/>
      <c r="AD210" s="307"/>
      <c r="AE210" s="151">
        <f t="shared" si="992"/>
        <v>0</v>
      </c>
      <c r="AF210" s="147"/>
      <c r="AG210" s="147"/>
      <c r="AH210" s="307"/>
      <c r="AI210" s="307"/>
      <c r="AJ210" s="151">
        <f t="shared" si="995"/>
        <v>0</v>
      </c>
      <c r="AK210" s="147"/>
      <c r="AL210" s="147"/>
      <c r="AM210" s="307"/>
      <c r="AN210" s="307"/>
      <c r="AO210" s="151">
        <f t="shared" si="1002"/>
        <v>0</v>
      </c>
      <c r="AP210" s="147"/>
      <c r="AQ210" s="307"/>
      <c r="AR210" s="384"/>
      <c r="AS210" s="306"/>
      <c r="AT210" s="386"/>
      <c r="AU210" s="327"/>
      <c r="AV210" s="327"/>
      <c r="AW210" s="147"/>
      <c r="AX210" s="147"/>
      <c r="AY210" s="93"/>
      <c r="AZ210" s="94"/>
      <c r="BA210" s="95"/>
      <c r="BB210" s="95"/>
      <c r="BC210" s="95"/>
      <c r="BD210" s="95"/>
      <c r="BE210" s="95"/>
      <c r="BF210" s="95"/>
      <c r="BG210" s="95"/>
    </row>
    <row r="211" spans="1:59" s="97" customFormat="1" hidden="1" x14ac:dyDescent="0.2">
      <c r="A211" s="325"/>
      <c r="B211" s="314"/>
      <c r="C211" s="326"/>
      <c r="D211" s="327"/>
      <c r="E211" s="328"/>
      <c r="F211" s="305"/>
      <c r="G211" s="147"/>
      <c r="H211" s="147"/>
      <c r="I211" s="91"/>
      <c r="J211" s="305"/>
      <c r="K211" s="305"/>
      <c r="L211" s="305"/>
      <c r="M211" s="305"/>
      <c r="N211" s="314"/>
      <c r="O211" s="306"/>
      <c r="P211" s="314"/>
      <c r="Q211" s="306"/>
      <c r="R211" s="306"/>
      <c r="S211" s="92"/>
      <c r="T211" s="91">
        <f t="shared" si="984"/>
        <v>0</v>
      </c>
      <c r="U211" s="307"/>
      <c r="V211" s="307"/>
      <c r="W211" s="147"/>
      <c r="X211" s="307"/>
      <c r="Y211" s="307"/>
      <c r="Z211" s="151">
        <f t="shared" si="989"/>
        <v>0</v>
      </c>
      <c r="AA211" s="147"/>
      <c r="AB211" s="147"/>
      <c r="AC211" s="307"/>
      <c r="AD211" s="307"/>
      <c r="AE211" s="151">
        <f t="shared" si="992"/>
        <v>0</v>
      </c>
      <c r="AF211" s="147"/>
      <c r="AG211" s="147"/>
      <c r="AH211" s="307"/>
      <c r="AI211" s="307"/>
      <c r="AJ211" s="151">
        <f t="shared" si="995"/>
        <v>0</v>
      </c>
      <c r="AK211" s="147"/>
      <c r="AL211" s="147"/>
      <c r="AM211" s="307"/>
      <c r="AN211" s="307"/>
      <c r="AO211" s="151">
        <f t="shared" si="1002"/>
        <v>0</v>
      </c>
      <c r="AP211" s="147"/>
      <c r="AQ211" s="307"/>
      <c r="AR211" s="384"/>
      <c r="AS211" s="306"/>
      <c r="AT211" s="386"/>
      <c r="AU211" s="327"/>
      <c r="AV211" s="327"/>
      <c r="AW211" s="147"/>
      <c r="AX211" s="147"/>
      <c r="AY211" s="93"/>
      <c r="AZ211" s="94"/>
      <c r="BA211" s="95"/>
      <c r="BB211" s="95"/>
      <c r="BC211" s="95"/>
      <c r="BD211" s="95"/>
      <c r="BE211" s="95"/>
      <c r="BF211" s="95"/>
      <c r="BG211" s="95"/>
    </row>
    <row r="212" spans="1:59" s="97" customFormat="1" hidden="1" x14ac:dyDescent="0.2">
      <c r="A212" s="325">
        <v>68</v>
      </c>
      <c r="B212" s="314"/>
      <c r="C212" s="326" t="e">
        <f>+VLOOKUP(B212,$A$691:$B$730,2,0)</f>
        <v>#N/A</v>
      </c>
      <c r="D212" s="327"/>
      <c r="E212" s="328" t="e">
        <f>IF(D212=$D$661,$E$661,IF(D212=$D$662,$E$662,IF(D212=$D$663,$E$663,IF(D212=$D$664,$E$664,IF(D212=$D$665,$E$665,IF(D212=$D$666,$E$666,IF(D212=$D$667,$E$667,IF(D212=$D$668,$E$668,IF(D212=$D$669,$E$669,IF(D212=$D$670,$E$670,IF(D212=VICERRECTORÍA_ACADÉMICA_,BE823,IF(D212=PLANEACIÓN_,BE825, IF(D212=IMPACTO,BE824,IF(D212=VICERRECTORÍA_ADMINISTRATIVA_FINANCIERA_,BE826,IF(D212=_VICERRECTORÍA_RESPONSABILIDAD_SOCIAL_Y_BIENESTAR_UNIVERSITARIO_,BE827," ")))))))))))))))</f>
        <v>#VALUE!</v>
      </c>
      <c r="F212" s="305"/>
      <c r="G212" s="147"/>
      <c r="H212" s="147"/>
      <c r="I212" s="91"/>
      <c r="J212" s="305"/>
      <c r="K212" s="314"/>
      <c r="L212" s="305"/>
      <c r="M212" s="305"/>
      <c r="N212" s="314"/>
      <c r="O212" s="306">
        <f t="shared" si="830"/>
        <v>0</v>
      </c>
      <c r="P212" s="314"/>
      <c r="Q212" s="306">
        <f t="shared" ref="Q212" si="1035">IF(P212="ALTO",5,IF(P212="MEDIO-ALTO",4,IF(P212="MEDIO",3,IF(P212="MEDIO-BAJO",2,IF(P212="BAJO",1,0)))))</f>
        <v>0</v>
      </c>
      <c r="R212" s="306">
        <f t="shared" ref="R212" si="1036">Q212*O212</f>
        <v>0</v>
      </c>
      <c r="S212" s="92"/>
      <c r="T212" s="91">
        <f t="shared" si="984"/>
        <v>0</v>
      </c>
      <c r="U212" s="307" t="e">
        <f t="shared" ref="U212:U272" si="1037">ROUND(AVERAGEIF(T212:T214,"&gt;0"),0)</f>
        <v>#DIV/0!</v>
      </c>
      <c r="V212" s="307" t="e">
        <f t="shared" ref="V212:V272" si="1038">U212*0.6</f>
        <v>#DIV/0!</v>
      </c>
      <c r="W212" s="147"/>
      <c r="X212" s="307" t="e">
        <f t="shared" ref="X212" si="1039">IF(S212="No_existen",5*$X$10,Y212*$X$10)</f>
        <v>#DIV/0!</v>
      </c>
      <c r="Y212" s="307" t="e">
        <f t="shared" ref="Y212:Y248" si="1040">ROUND(AVERAGEIF(Z212:Z214,"&gt;0"),0)</f>
        <v>#DIV/0!</v>
      </c>
      <c r="Z212" s="151">
        <f t="shared" si="989"/>
        <v>0</v>
      </c>
      <c r="AA212" s="147"/>
      <c r="AB212" s="147"/>
      <c r="AC212" s="307" t="e">
        <f t="shared" ref="AC212" si="1041">IF(S212="No_existen",5*$AC$10,AD212*$AC$10)</f>
        <v>#DIV/0!</v>
      </c>
      <c r="AD212" s="307" t="e">
        <f t="shared" ref="AD212:AD272" si="1042">ROUND(AVERAGEIF(AE212:AE214,"&gt;0"),0)</f>
        <v>#DIV/0!</v>
      </c>
      <c r="AE212" s="151">
        <f t="shared" si="992"/>
        <v>0</v>
      </c>
      <c r="AF212" s="147"/>
      <c r="AG212" s="147"/>
      <c r="AH212" s="307" t="e">
        <f t="shared" ref="AH212" si="1043">IF(S212="No_existen",5*$AH$10,AI212*$AH$10)</f>
        <v>#DIV/0!</v>
      </c>
      <c r="AI212" s="307" t="e">
        <f t="shared" ref="AI212" si="1044">ROUND(AVERAGEIF(AJ212:AJ214,"&gt;0"),0)</f>
        <v>#DIV/0!</v>
      </c>
      <c r="AJ212" s="151">
        <f t="shared" si="995"/>
        <v>0</v>
      </c>
      <c r="AK212" s="147"/>
      <c r="AL212" s="147"/>
      <c r="AM212" s="307" t="e">
        <f t="shared" ref="AM212" si="1045">IF(S212="No_existen",5*$AM$10,AN212*$AM$10)</f>
        <v>#DIV/0!</v>
      </c>
      <c r="AN212" s="307" t="e">
        <f t="shared" ref="AN212" si="1046">ROUND(AVERAGEIF(AO212:AO214,"&gt;0"),0)</f>
        <v>#DIV/0!</v>
      </c>
      <c r="AO212" s="151">
        <f t="shared" si="1002"/>
        <v>0</v>
      </c>
      <c r="AP212" s="147"/>
      <c r="AQ212" s="307" t="e">
        <f t="shared" ref="AQ212" si="1047">ROUND(AVERAGE(U212,Y212,AD212,AI212,AN212),0)</f>
        <v>#DIV/0!</v>
      </c>
      <c r="AR212" s="384" t="e">
        <f t="shared" ref="AR212" si="1048">IF(AQ212&lt;1.5,"FUERTE",IF(AND(AQ212&gt;=1.5,AQ212&lt;2.5),"ACEPTABLE",IF(AQ212&gt;=5,"INEXISTENTE","DÉBIL")))</f>
        <v>#DIV/0!</v>
      </c>
      <c r="AS212" s="306">
        <f t="shared" ref="AS212" si="1049">IF(R212=0,0,ROUND((R212*AQ212),0))</f>
        <v>0</v>
      </c>
      <c r="AT212" s="386" t="str">
        <f t="shared" ref="AT212" si="1050">IF(AS212&gt;=36,"GRAVE", IF(AS212&lt;=10, "LEVE", "MODERADO"))</f>
        <v>LEVE</v>
      </c>
      <c r="AU212" s="327"/>
      <c r="AV212" s="327"/>
      <c r="AW212" s="147"/>
      <c r="AX212" s="147"/>
      <c r="AY212" s="93"/>
      <c r="AZ212" s="94"/>
      <c r="BA212" s="95"/>
      <c r="BB212" s="95"/>
      <c r="BC212" s="95"/>
      <c r="BD212" s="95"/>
      <c r="BE212" s="95"/>
      <c r="BF212" s="95"/>
      <c r="BG212" s="95"/>
    </row>
    <row r="213" spans="1:59" s="97" customFormat="1" hidden="1" x14ac:dyDescent="0.2">
      <c r="A213" s="325"/>
      <c r="B213" s="314"/>
      <c r="C213" s="326"/>
      <c r="D213" s="327"/>
      <c r="E213" s="328"/>
      <c r="F213" s="305"/>
      <c r="G213" s="147"/>
      <c r="H213" s="147"/>
      <c r="I213" s="91"/>
      <c r="J213" s="305"/>
      <c r="K213" s="305"/>
      <c r="L213" s="305"/>
      <c r="M213" s="305"/>
      <c r="N213" s="314"/>
      <c r="O213" s="306"/>
      <c r="P213" s="314"/>
      <c r="Q213" s="306"/>
      <c r="R213" s="306"/>
      <c r="S213" s="92"/>
      <c r="T213" s="91">
        <f t="shared" si="984"/>
        <v>0</v>
      </c>
      <c r="U213" s="307"/>
      <c r="V213" s="307"/>
      <c r="W213" s="147"/>
      <c r="X213" s="307"/>
      <c r="Y213" s="307"/>
      <c r="Z213" s="151">
        <f t="shared" si="989"/>
        <v>0</v>
      </c>
      <c r="AA213" s="147"/>
      <c r="AB213" s="147"/>
      <c r="AC213" s="307"/>
      <c r="AD213" s="307"/>
      <c r="AE213" s="151">
        <f t="shared" si="992"/>
        <v>0</v>
      </c>
      <c r="AF213" s="147"/>
      <c r="AG213" s="147"/>
      <c r="AH213" s="307"/>
      <c r="AI213" s="307"/>
      <c r="AJ213" s="151">
        <f t="shared" si="995"/>
        <v>0</v>
      </c>
      <c r="AK213" s="147"/>
      <c r="AL213" s="147"/>
      <c r="AM213" s="307"/>
      <c r="AN213" s="307"/>
      <c r="AO213" s="151">
        <f t="shared" si="1002"/>
        <v>0</v>
      </c>
      <c r="AP213" s="147"/>
      <c r="AQ213" s="307"/>
      <c r="AR213" s="384"/>
      <c r="AS213" s="306"/>
      <c r="AT213" s="386"/>
      <c r="AU213" s="327"/>
      <c r="AV213" s="327"/>
      <c r="AW213" s="147"/>
      <c r="AX213" s="147"/>
      <c r="AY213" s="93"/>
      <c r="AZ213" s="94"/>
      <c r="BA213" s="95"/>
      <c r="BB213" s="95"/>
      <c r="BC213" s="95"/>
      <c r="BD213" s="95"/>
      <c r="BE213" s="95"/>
      <c r="BF213" s="95"/>
      <c r="BG213" s="95"/>
    </row>
    <row r="214" spans="1:59" s="97" customFormat="1" hidden="1" x14ac:dyDescent="0.2">
      <c r="A214" s="325"/>
      <c r="B214" s="314"/>
      <c r="C214" s="326"/>
      <c r="D214" s="327"/>
      <c r="E214" s="328"/>
      <c r="F214" s="305"/>
      <c r="G214" s="147"/>
      <c r="H214" s="147"/>
      <c r="I214" s="91"/>
      <c r="J214" s="305"/>
      <c r="K214" s="305"/>
      <c r="L214" s="305"/>
      <c r="M214" s="305"/>
      <c r="N214" s="314"/>
      <c r="O214" s="306"/>
      <c r="P214" s="314"/>
      <c r="Q214" s="306"/>
      <c r="R214" s="306"/>
      <c r="S214" s="92"/>
      <c r="T214" s="91">
        <f t="shared" si="984"/>
        <v>0</v>
      </c>
      <c r="U214" s="307"/>
      <c r="V214" s="307"/>
      <c r="W214" s="147"/>
      <c r="X214" s="307"/>
      <c r="Y214" s="307"/>
      <c r="Z214" s="151">
        <f t="shared" si="989"/>
        <v>0</v>
      </c>
      <c r="AA214" s="147"/>
      <c r="AB214" s="147"/>
      <c r="AC214" s="307"/>
      <c r="AD214" s="307"/>
      <c r="AE214" s="151">
        <f t="shared" si="992"/>
        <v>0</v>
      </c>
      <c r="AF214" s="147"/>
      <c r="AG214" s="147"/>
      <c r="AH214" s="307"/>
      <c r="AI214" s="307"/>
      <c r="AJ214" s="151">
        <f t="shared" si="995"/>
        <v>0</v>
      </c>
      <c r="AK214" s="147"/>
      <c r="AL214" s="147"/>
      <c r="AM214" s="307"/>
      <c r="AN214" s="307"/>
      <c r="AO214" s="151">
        <f t="shared" si="1002"/>
        <v>0</v>
      </c>
      <c r="AP214" s="147"/>
      <c r="AQ214" s="307"/>
      <c r="AR214" s="384"/>
      <c r="AS214" s="306"/>
      <c r="AT214" s="386"/>
      <c r="AU214" s="327"/>
      <c r="AV214" s="327"/>
      <c r="AW214" s="147"/>
      <c r="AX214" s="147"/>
      <c r="AY214" s="93"/>
      <c r="AZ214" s="94"/>
      <c r="BA214" s="95"/>
      <c r="BB214" s="95"/>
      <c r="BC214" s="95"/>
      <c r="BD214" s="95"/>
      <c r="BE214" s="95"/>
      <c r="BF214" s="95"/>
      <c r="BG214" s="95"/>
    </row>
    <row r="215" spans="1:59" s="97" customFormat="1" hidden="1" x14ac:dyDescent="0.2">
      <c r="A215" s="325">
        <v>69</v>
      </c>
      <c r="B215" s="314"/>
      <c r="C215" s="326" t="e">
        <f>+VLOOKUP(B215,$A$691:$B$730,2,0)</f>
        <v>#N/A</v>
      </c>
      <c r="D215" s="327"/>
      <c r="E215" s="328" t="e">
        <f>IF(D215=$D$661,$E$661,IF(D215=$D$662,$E$662,IF(D215=$D$663,$E$663,IF(D215=$D$664,$E$664,IF(D215=$D$665,$E$665,IF(D215=$D$666,$E$666,IF(D215=$D$667,$E$667,IF(D215=$D$668,$E$668,IF(D215=$D$669,$E$669,IF(D215=$D$670,$E$670,IF(D215=VICERRECTORÍA_ACADÉMICA_,BE826,IF(D215=PLANEACIÓN_,BE828, IF(D215=IMPACTO,BE827,IF(D215=VICERRECTORÍA_ADMINISTRATIVA_FINANCIERA_,BE829,IF(D215=_VICERRECTORÍA_RESPONSABILIDAD_SOCIAL_Y_BIENESTAR_UNIVERSITARIO_,BE830," ")))))))))))))))</f>
        <v>#VALUE!</v>
      </c>
      <c r="F215" s="305"/>
      <c r="G215" s="147"/>
      <c r="H215" s="147"/>
      <c r="I215" s="91"/>
      <c r="J215" s="305"/>
      <c r="K215" s="314"/>
      <c r="L215" s="305"/>
      <c r="M215" s="305"/>
      <c r="N215" s="314"/>
      <c r="O215" s="306">
        <f t="shared" si="843"/>
        <v>0</v>
      </c>
      <c r="P215" s="314"/>
      <c r="Q215" s="306">
        <f t="shared" ref="Q215" si="1051">IF(P215="ALTO",5,IF(P215="MEDIO-ALTO",4,IF(P215="MEDIO",3,IF(P215="MEDIO-BAJO",2,IF(P215="BAJO",1,0)))))</f>
        <v>0</v>
      </c>
      <c r="R215" s="306">
        <f t="shared" ref="R215" si="1052">Q215*O215</f>
        <v>0</v>
      </c>
      <c r="S215" s="92"/>
      <c r="T215" s="91">
        <f t="shared" si="984"/>
        <v>0</v>
      </c>
      <c r="U215" s="307" t="e">
        <f t="shared" ref="U215:U275" si="1053">ROUND(AVERAGEIF(T215:T217,"&gt;0"),0)</f>
        <v>#DIV/0!</v>
      </c>
      <c r="V215" s="307" t="e">
        <f t="shared" ref="V215:V275" si="1054">U215*0.6</f>
        <v>#DIV/0!</v>
      </c>
      <c r="W215" s="147"/>
      <c r="X215" s="307" t="e">
        <f t="shared" ref="X215" si="1055">IF(S215="No_existen",5*$X$10,Y215*$X$10)</f>
        <v>#DIV/0!</v>
      </c>
      <c r="Y215" s="307" t="e">
        <f t="shared" ref="Y215:Y251" si="1056">ROUND(AVERAGEIF(Z215:Z217,"&gt;0"),0)</f>
        <v>#DIV/0!</v>
      </c>
      <c r="Z215" s="151">
        <f t="shared" si="989"/>
        <v>0</v>
      </c>
      <c r="AA215" s="147"/>
      <c r="AB215" s="147"/>
      <c r="AC215" s="307" t="e">
        <f t="shared" ref="AC215" si="1057">IF(S215="No_existen",5*$AC$10,AD215*$AC$10)</f>
        <v>#DIV/0!</v>
      </c>
      <c r="AD215" s="307" t="e">
        <f t="shared" ref="AD215:AD275" si="1058">ROUND(AVERAGEIF(AE215:AE217,"&gt;0"),0)</f>
        <v>#DIV/0!</v>
      </c>
      <c r="AE215" s="151">
        <f t="shared" si="992"/>
        <v>0</v>
      </c>
      <c r="AF215" s="147"/>
      <c r="AG215" s="147"/>
      <c r="AH215" s="307" t="e">
        <f t="shared" ref="AH215" si="1059">IF(S215="No_existen",5*$AH$10,AI215*$AH$10)</f>
        <v>#DIV/0!</v>
      </c>
      <c r="AI215" s="307" t="e">
        <f t="shared" ref="AI215" si="1060">ROUND(AVERAGEIF(AJ215:AJ217,"&gt;0"),0)</f>
        <v>#DIV/0!</v>
      </c>
      <c r="AJ215" s="151">
        <f t="shared" si="995"/>
        <v>0</v>
      </c>
      <c r="AK215" s="147"/>
      <c r="AL215" s="147"/>
      <c r="AM215" s="307" t="e">
        <f t="shared" ref="AM215" si="1061">IF(S215="No_existen",5*$AM$10,AN215*$AM$10)</f>
        <v>#DIV/0!</v>
      </c>
      <c r="AN215" s="307" t="e">
        <f t="shared" ref="AN215" si="1062">ROUND(AVERAGEIF(AO215:AO217,"&gt;0"),0)</f>
        <v>#DIV/0!</v>
      </c>
      <c r="AO215" s="151">
        <f t="shared" si="1002"/>
        <v>0</v>
      </c>
      <c r="AP215" s="147"/>
      <c r="AQ215" s="307" t="e">
        <f t="shared" ref="AQ215" si="1063">ROUND(AVERAGE(U215,Y215,AD215,AI215,AN215),0)</f>
        <v>#DIV/0!</v>
      </c>
      <c r="AR215" s="384" t="e">
        <f t="shared" ref="AR215" si="1064">IF(AQ215&lt;1.5,"FUERTE",IF(AND(AQ215&gt;=1.5,AQ215&lt;2.5),"ACEPTABLE",IF(AQ215&gt;=5,"INEXISTENTE","DÉBIL")))</f>
        <v>#DIV/0!</v>
      </c>
      <c r="AS215" s="306">
        <f t="shared" ref="AS215" si="1065">IF(R215=0,0,ROUND((R215*AQ215),0))</f>
        <v>0</v>
      </c>
      <c r="AT215" s="386" t="str">
        <f t="shared" ref="AT215" si="1066">IF(AS215&gt;=36,"GRAVE", IF(AS215&lt;=10, "LEVE", "MODERADO"))</f>
        <v>LEVE</v>
      </c>
      <c r="AU215" s="327"/>
      <c r="AV215" s="327"/>
      <c r="AW215" s="147"/>
      <c r="AX215" s="147"/>
      <c r="AY215" s="93"/>
      <c r="AZ215" s="94"/>
      <c r="BA215" s="95"/>
      <c r="BB215" s="95"/>
      <c r="BC215" s="95"/>
      <c r="BD215" s="95"/>
      <c r="BE215" s="95"/>
      <c r="BF215" s="95"/>
      <c r="BG215" s="95"/>
    </row>
    <row r="216" spans="1:59" s="97" customFormat="1" hidden="1" x14ac:dyDescent="0.2">
      <c r="A216" s="325"/>
      <c r="B216" s="314"/>
      <c r="C216" s="326"/>
      <c r="D216" s="327"/>
      <c r="E216" s="328"/>
      <c r="F216" s="305"/>
      <c r="G216" s="147"/>
      <c r="H216" s="147"/>
      <c r="I216" s="91"/>
      <c r="J216" s="305"/>
      <c r="K216" s="305"/>
      <c r="L216" s="305"/>
      <c r="M216" s="305"/>
      <c r="N216" s="314"/>
      <c r="O216" s="306"/>
      <c r="P216" s="314"/>
      <c r="Q216" s="306"/>
      <c r="R216" s="306"/>
      <c r="S216" s="92"/>
      <c r="T216" s="91">
        <f t="shared" si="984"/>
        <v>0</v>
      </c>
      <c r="U216" s="307"/>
      <c r="V216" s="307"/>
      <c r="W216" s="147"/>
      <c r="X216" s="307"/>
      <c r="Y216" s="307"/>
      <c r="Z216" s="151">
        <f t="shared" si="989"/>
        <v>0</v>
      </c>
      <c r="AA216" s="147"/>
      <c r="AB216" s="147"/>
      <c r="AC216" s="307"/>
      <c r="AD216" s="307"/>
      <c r="AE216" s="151">
        <f t="shared" si="992"/>
        <v>0</v>
      </c>
      <c r="AF216" s="147"/>
      <c r="AG216" s="147"/>
      <c r="AH216" s="307"/>
      <c r="AI216" s="307"/>
      <c r="AJ216" s="151">
        <f t="shared" si="995"/>
        <v>0</v>
      </c>
      <c r="AK216" s="147"/>
      <c r="AL216" s="147"/>
      <c r="AM216" s="307"/>
      <c r="AN216" s="307"/>
      <c r="AO216" s="151">
        <f t="shared" si="1002"/>
        <v>0</v>
      </c>
      <c r="AP216" s="147"/>
      <c r="AQ216" s="307"/>
      <c r="AR216" s="384"/>
      <c r="AS216" s="306"/>
      <c r="AT216" s="386"/>
      <c r="AU216" s="327"/>
      <c r="AV216" s="327"/>
      <c r="AW216" s="147"/>
      <c r="AX216" s="147"/>
      <c r="AY216" s="93"/>
      <c r="AZ216" s="94"/>
      <c r="BA216" s="95"/>
      <c r="BB216" s="95"/>
      <c r="BC216" s="95"/>
      <c r="BD216" s="95"/>
      <c r="BE216" s="95"/>
      <c r="BF216" s="95"/>
      <c r="BG216" s="95"/>
    </row>
    <row r="217" spans="1:59" s="97" customFormat="1" hidden="1" x14ac:dyDescent="0.2">
      <c r="A217" s="325"/>
      <c r="B217" s="314"/>
      <c r="C217" s="326"/>
      <c r="D217" s="327"/>
      <c r="E217" s="328"/>
      <c r="F217" s="305"/>
      <c r="G217" s="147"/>
      <c r="H217" s="147"/>
      <c r="I217" s="91"/>
      <c r="J217" s="305"/>
      <c r="K217" s="305"/>
      <c r="L217" s="305"/>
      <c r="M217" s="305"/>
      <c r="N217" s="314"/>
      <c r="O217" s="306"/>
      <c r="P217" s="314"/>
      <c r="Q217" s="306"/>
      <c r="R217" s="306"/>
      <c r="S217" s="92"/>
      <c r="T217" s="91">
        <f t="shared" si="984"/>
        <v>0</v>
      </c>
      <c r="U217" s="307"/>
      <c r="V217" s="307"/>
      <c r="W217" s="147"/>
      <c r="X217" s="307"/>
      <c r="Y217" s="307"/>
      <c r="Z217" s="151">
        <f t="shared" si="989"/>
        <v>0</v>
      </c>
      <c r="AA217" s="147"/>
      <c r="AB217" s="147"/>
      <c r="AC217" s="307"/>
      <c r="AD217" s="307"/>
      <c r="AE217" s="151">
        <f t="shared" si="992"/>
        <v>0</v>
      </c>
      <c r="AF217" s="147"/>
      <c r="AG217" s="147"/>
      <c r="AH217" s="307"/>
      <c r="AI217" s="307"/>
      <c r="AJ217" s="151">
        <f t="shared" si="995"/>
        <v>0</v>
      </c>
      <c r="AK217" s="147"/>
      <c r="AL217" s="147"/>
      <c r="AM217" s="307"/>
      <c r="AN217" s="307"/>
      <c r="AO217" s="151">
        <f t="shared" si="1002"/>
        <v>0</v>
      </c>
      <c r="AP217" s="147"/>
      <c r="AQ217" s="307"/>
      <c r="AR217" s="384"/>
      <c r="AS217" s="306"/>
      <c r="AT217" s="386"/>
      <c r="AU217" s="327"/>
      <c r="AV217" s="327"/>
      <c r="AW217" s="147"/>
      <c r="AX217" s="147"/>
      <c r="AY217" s="93"/>
      <c r="AZ217" s="94"/>
      <c r="BA217" s="95"/>
      <c r="BB217" s="95"/>
      <c r="BC217" s="95"/>
      <c r="BD217" s="95"/>
      <c r="BE217" s="95"/>
      <c r="BF217" s="95"/>
      <c r="BG217" s="95"/>
    </row>
    <row r="218" spans="1:59" s="97" customFormat="1" hidden="1" x14ac:dyDescent="0.2">
      <c r="A218" s="325">
        <v>70</v>
      </c>
      <c r="B218" s="314"/>
      <c r="C218" s="326" t="e">
        <f>+VLOOKUP(B218,$A$691:$B$730,2,0)</f>
        <v>#N/A</v>
      </c>
      <c r="D218" s="327"/>
      <c r="E218" s="328" t="e">
        <f>IF(D218=$D$661,$E$661,IF(D218=$D$662,$E$662,IF(D218=$D$663,$E$663,IF(D218=$D$664,$E$664,IF(D218=$D$665,$E$665,IF(D218=$D$666,$E$666,IF(D218=$D$667,$E$667,IF(D218=$D$668,$E$668,IF(D218=$D$669,$E$669,IF(D218=$D$670,$E$670,IF(D218=VICERRECTORÍA_ACADÉMICA_,BE829,IF(D218=PLANEACIÓN_,BE831, IF(D218=IMPACTO,BE830,IF(D218=VICERRECTORÍA_ADMINISTRATIVA_FINANCIERA_,BE832,IF(D218=_VICERRECTORÍA_RESPONSABILIDAD_SOCIAL_Y_BIENESTAR_UNIVERSITARIO_,BE833," ")))))))))))))))</f>
        <v>#VALUE!</v>
      </c>
      <c r="F218" s="305"/>
      <c r="G218" s="147"/>
      <c r="H218" s="147"/>
      <c r="I218" s="91"/>
      <c r="J218" s="305"/>
      <c r="K218" s="314"/>
      <c r="L218" s="305"/>
      <c r="M218" s="305"/>
      <c r="N218" s="314"/>
      <c r="O218" s="306">
        <f t="shared" si="856"/>
        <v>0</v>
      </c>
      <c r="P218" s="314"/>
      <c r="Q218" s="306">
        <f t="shared" ref="Q218" si="1067">IF(P218="ALTO",5,IF(P218="MEDIO-ALTO",4,IF(P218="MEDIO",3,IF(P218="MEDIO-BAJO",2,IF(P218="BAJO",1,0)))))</f>
        <v>0</v>
      </c>
      <c r="R218" s="306">
        <f t="shared" ref="R218" si="1068">Q218*O218</f>
        <v>0</v>
      </c>
      <c r="S218" s="92"/>
      <c r="T218" s="91">
        <f t="shared" si="984"/>
        <v>0</v>
      </c>
      <c r="U218" s="307" t="e">
        <f t="shared" ref="U218:U278" si="1069">ROUND(AVERAGEIF(T218:T220,"&gt;0"),0)</f>
        <v>#DIV/0!</v>
      </c>
      <c r="V218" s="307" t="e">
        <f t="shared" ref="V218:V278" si="1070">U218*0.6</f>
        <v>#DIV/0!</v>
      </c>
      <c r="W218" s="147"/>
      <c r="X218" s="307" t="e">
        <f t="shared" ref="X218" si="1071">IF(S218="No_existen",5*$X$10,Y218*$X$10)</f>
        <v>#DIV/0!</v>
      </c>
      <c r="Y218" s="307" t="e">
        <f t="shared" ref="Y218:Y254" si="1072">ROUND(AVERAGEIF(Z218:Z220,"&gt;0"),0)</f>
        <v>#DIV/0!</v>
      </c>
      <c r="Z218" s="151">
        <f t="shared" si="989"/>
        <v>0</v>
      </c>
      <c r="AA218" s="147"/>
      <c r="AB218" s="147"/>
      <c r="AC218" s="307" t="e">
        <f t="shared" ref="AC218" si="1073">IF(S218="No_existen",5*$AC$10,AD218*$AC$10)</f>
        <v>#DIV/0!</v>
      </c>
      <c r="AD218" s="307" t="e">
        <f t="shared" ref="AD218:AD278" si="1074">ROUND(AVERAGEIF(AE218:AE220,"&gt;0"),0)</f>
        <v>#DIV/0!</v>
      </c>
      <c r="AE218" s="151">
        <f t="shared" si="992"/>
        <v>0</v>
      </c>
      <c r="AF218" s="147"/>
      <c r="AG218" s="147"/>
      <c r="AH218" s="307" t="e">
        <f t="shared" ref="AH218" si="1075">IF(S218="No_existen",5*$AH$10,AI218*$AH$10)</f>
        <v>#DIV/0!</v>
      </c>
      <c r="AI218" s="307" t="e">
        <f t="shared" ref="AI218" si="1076">ROUND(AVERAGEIF(AJ218:AJ220,"&gt;0"),0)</f>
        <v>#DIV/0!</v>
      </c>
      <c r="AJ218" s="151">
        <f t="shared" si="995"/>
        <v>0</v>
      </c>
      <c r="AK218" s="147"/>
      <c r="AL218" s="147"/>
      <c r="AM218" s="307" t="e">
        <f t="shared" ref="AM218" si="1077">IF(S218="No_existen",5*$AM$10,AN218*$AM$10)</f>
        <v>#DIV/0!</v>
      </c>
      <c r="AN218" s="307" t="e">
        <f t="shared" ref="AN218" si="1078">ROUND(AVERAGEIF(AO218:AO220,"&gt;0"),0)</f>
        <v>#DIV/0!</v>
      </c>
      <c r="AO218" s="151">
        <f t="shared" si="1002"/>
        <v>0</v>
      </c>
      <c r="AP218" s="147"/>
      <c r="AQ218" s="307" t="e">
        <f t="shared" ref="AQ218" si="1079">ROUND(AVERAGE(U218,Y218,AD218,AI218,AN218),0)</f>
        <v>#DIV/0!</v>
      </c>
      <c r="AR218" s="384" t="e">
        <f t="shared" ref="AR218" si="1080">IF(AQ218&lt;1.5,"FUERTE",IF(AND(AQ218&gt;=1.5,AQ218&lt;2.5),"ACEPTABLE",IF(AQ218&gt;=5,"INEXISTENTE","DÉBIL")))</f>
        <v>#DIV/0!</v>
      </c>
      <c r="AS218" s="306">
        <f t="shared" ref="AS218" si="1081">IF(R218=0,0,ROUND((R218*AQ218),0))</f>
        <v>0</v>
      </c>
      <c r="AT218" s="386" t="str">
        <f t="shared" ref="AT218" si="1082">IF(AS218&gt;=36,"GRAVE", IF(AS218&lt;=10, "LEVE", "MODERADO"))</f>
        <v>LEVE</v>
      </c>
      <c r="AU218" s="327"/>
      <c r="AV218" s="327"/>
      <c r="AW218" s="147"/>
      <c r="AX218" s="147"/>
      <c r="AY218" s="93"/>
      <c r="AZ218" s="94"/>
      <c r="BA218" s="95"/>
      <c r="BB218" s="95"/>
      <c r="BC218" s="95"/>
      <c r="BD218" s="95"/>
      <c r="BE218" s="95"/>
      <c r="BF218" s="95"/>
      <c r="BG218" s="95"/>
    </row>
    <row r="219" spans="1:59" s="97" customFormat="1" hidden="1" x14ac:dyDescent="0.2">
      <c r="A219" s="325"/>
      <c r="B219" s="314"/>
      <c r="C219" s="326"/>
      <c r="D219" s="327"/>
      <c r="E219" s="328"/>
      <c r="F219" s="305"/>
      <c r="G219" s="147"/>
      <c r="H219" s="147"/>
      <c r="I219" s="91"/>
      <c r="J219" s="305"/>
      <c r="K219" s="305"/>
      <c r="L219" s="305"/>
      <c r="M219" s="305"/>
      <c r="N219" s="314"/>
      <c r="O219" s="306"/>
      <c r="P219" s="314"/>
      <c r="Q219" s="306"/>
      <c r="R219" s="306"/>
      <c r="S219" s="92"/>
      <c r="T219" s="91">
        <f t="shared" si="984"/>
        <v>0</v>
      </c>
      <c r="U219" s="307"/>
      <c r="V219" s="307"/>
      <c r="W219" s="147"/>
      <c r="X219" s="307"/>
      <c r="Y219" s="307"/>
      <c r="Z219" s="151">
        <f t="shared" si="989"/>
        <v>0</v>
      </c>
      <c r="AA219" s="147"/>
      <c r="AB219" s="147"/>
      <c r="AC219" s="307"/>
      <c r="AD219" s="307"/>
      <c r="AE219" s="151">
        <f t="shared" si="992"/>
        <v>0</v>
      </c>
      <c r="AF219" s="147"/>
      <c r="AG219" s="147"/>
      <c r="AH219" s="307"/>
      <c r="AI219" s="307"/>
      <c r="AJ219" s="151">
        <f t="shared" si="995"/>
        <v>0</v>
      </c>
      <c r="AK219" s="147"/>
      <c r="AL219" s="147"/>
      <c r="AM219" s="307"/>
      <c r="AN219" s="307"/>
      <c r="AO219" s="151">
        <f t="shared" si="1002"/>
        <v>0</v>
      </c>
      <c r="AP219" s="147"/>
      <c r="AQ219" s="307"/>
      <c r="AR219" s="384"/>
      <c r="AS219" s="306"/>
      <c r="AT219" s="386"/>
      <c r="AU219" s="327"/>
      <c r="AV219" s="327"/>
      <c r="AW219" s="147"/>
      <c r="AX219" s="147"/>
      <c r="AY219" s="93"/>
      <c r="AZ219" s="94"/>
      <c r="BA219" s="95"/>
      <c r="BB219" s="95"/>
      <c r="BC219" s="95"/>
      <c r="BD219" s="95"/>
      <c r="BE219" s="95"/>
      <c r="BF219" s="95"/>
      <c r="BG219" s="95"/>
    </row>
    <row r="220" spans="1:59" s="97" customFormat="1" hidden="1" x14ac:dyDescent="0.2">
      <c r="A220" s="325"/>
      <c r="B220" s="314"/>
      <c r="C220" s="326"/>
      <c r="D220" s="327"/>
      <c r="E220" s="328"/>
      <c r="F220" s="305"/>
      <c r="G220" s="147"/>
      <c r="H220" s="147"/>
      <c r="I220" s="91"/>
      <c r="J220" s="305"/>
      <c r="K220" s="305"/>
      <c r="L220" s="305"/>
      <c r="M220" s="305"/>
      <c r="N220" s="314"/>
      <c r="O220" s="306"/>
      <c r="P220" s="314"/>
      <c r="Q220" s="306"/>
      <c r="R220" s="306"/>
      <c r="S220" s="92"/>
      <c r="T220" s="91">
        <f t="shared" si="984"/>
        <v>0</v>
      </c>
      <c r="U220" s="307"/>
      <c r="V220" s="307"/>
      <c r="W220" s="147"/>
      <c r="X220" s="307"/>
      <c r="Y220" s="307"/>
      <c r="Z220" s="151">
        <f t="shared" si="989"/>
        <v>0</v>
      </c>
      <c r="AA220" s="147"/>
      <c r="AB220" s="147"/>
      <c r="AC220" s="307"/>
      <c r="AD220" s="307"/>
      <c r="AE220" s="151">
        <f t="shared" si="992"/>
        <v>0</v>
      </c>
      <c r="AF220" s="147"/>
      <c r="AG220" s="147"/>
      <c r="AH220" s="307"/>
      <c r="AI220" s="307"/>
      <c r="AJ220" s="151">
        <f t="shared" si="995"/>
        <v>0</v>
      </c>
      <c r="AK220" s="147"/>
      <c r="AL220" s="147"/>
      <c r="AM220" s="307"/>
      <c r="AN220" s="307"/>
      <c r="AO220" s="151">
        <f t="shared" si="1002"/>
        <v>0</v>
      </c>
      <c r="AP220" s="147"/>
      <c r="AQ220" s="307"/>
      <c r="AR220" s="384"/>
      <c r="AS220" s="306"/>
      <c r="AT220" s="386"/>
      <c r="AU220" s="327"/>
      <c r="AV220" s="327"/>
      <c r="AW220" s="147"/>
      <c r="AX220" s="147"/>
      <c r="AY220" s="93"/>
      <c r="AZ220" s="94"/>
      <c r="BA220" s="95"/>
      <c r="BB220" s="95"/>
      <c r="BC220" s="95"/>
      <c r="BD220" s="95"/>
      <c r="BE220" s="95"/>
      <c r="BF220" s="95"/>
      <c r="BG220" s="95"/>
    </row>
    <row r="221" spans="1:59" s="97" customFormat="1" hidden="1" x14ac:dyDescent="0.2">
      <c r="A221" s="325">
        <v>71</v>
      </c>
      <c r="B221" s="314"/>
      <c r="C221" s="326" t="e">
        <f>+VLOOKUP(B221,$A$691:$B$730,2,0)</f>
        <v>#N/A</v>
      </c>
      <c r="D221" s="327"/>
      <c r="E221" s="328" t="e">
        <f>IF(D221=$D$661,$E$661,IF(D221=$D$662,$E$662,IF(D221=$D$663,$E$663,IF(D221=$D$664,$E$664,IF(D221=$D$665,$E$665,IF(D221=$D$666,$E$666,IF(D221=$D$667,$E$667,IF(D221=$D$668,$E$668,IF(D221=$D$669,$E$669,IF(D221=$D$670,$E$670,IF(D221=VICERRECTORÍA_ACADÉMICA_,BE832,IF(D221=PLANEACIÓN_,BE834, IF(D221=IMPACTO,BE833,IF(D221=VICERRECTORÍA_ADMINISTRATIVA_FINANCIERA_,BE835,IF(D221=_VICERRECTORÍA_RESPONSABILIDAD_SOCIAL_Y_BIENESTAR_UNIVERSITARIO_,BE836," ")))))))))))))))</f>
        <v>#VALUE!</v>
      </c>
      <c r="F221" s="305"/>
      <c r="G221" s="147"/>
      <c r="H221" s="147"/>
      <c r="I221" s="91"/>
      <c r="J221" s="305"/>
      <c r="K221" s="314"/>
      <c r="L221" s="305"/>
      <c r="M221" s="305"/>
      <c r="N221" s="314"/>
      <c r="O221" s="306">
        <f t="shared" ref="O221:O263" si="1083">IF(N221="ALTA",5,IF(N221="MEDIO ALTA",4,IF(N221="MEDIA",3,IF(N221="MEDIO BAJA",2,IF(N221="BAJA",1,0)))))</f>
        <v>0</v>
      </c>
      <c r="P221" s="314"/>
      <c r="Q221" s="306">
        <f t="shared" ref="Q221" si="1084">IF(P221="ALTO",5,IF(P221="MEDIO-ALTO",4,IF(P221="MEDIO",3,IF(P221="MEDIO-BAJO",2,IF(P221="BAJO",1,0)))))</f>
        <v>0</v>
      </c>
      <c r="R221" s="306">
        <f t="shared" ref="R221" si="1085">Q221*O221</f>
        <v>0</v>
      </c>
      <c r="S221" s="92"/>
      <c r="T221" s="91">
        <f t="shared" si="984"/>
        <v>0</v>
      </c>
      <c r="U221" s="307" t="e">
        <f t="shared" ref="U221:U281" si="1086">ROUND(AVERAGEIF(T221:T223,"&gt;0"),0)</f>
        <v>#DIV/0!</v>
      </c>
      <c r="V221" s="307" t="e">
        <f t="shared" ref="V221:V281" si="1087">U221*0.6</f>
        <v>#DIV/0!</v>
      </c>
      <c r="W221" s="147"/>
      <c r="X221" s="307" t="e">
        <f t="shared" ref="X221" si="1088">IF(S221="No_existen",5*$X$10,Y221*$X$10)</f>
        <v>#DIV/0!</v>
      </c>
      <c r="Y221" s="307" t="e">
        <f t="shared" ref="Y221:Y257" si="1089">ROUND(AVERAGEIF(Z221:Z223,"&gt;0"),0)</f>
        <v>#DIV/0!</v>
      </c>
      <c r="Z221" s="151">
        <f t="shared" si="989"/>
        <v>0</v>
      </c>
      <c r="AA221" s="147"/>
      <c r="AB221" s="147"/>
      <c r="AC221" s="307" t="e">
        <f t="shared" ref="AC221" si="1090">IF(S221="No_existen",5*$AC$10,AD221*$AC$10)</f>
        <v>#DIV/0!</v>
      </c>
      <c r="AD221" s="307" t="e">
        <f t="shared" ref="AD221:AD281" si="1091">ROUND(AVERAGEIF(AE221:AE223,"&gt;0"),0)</f>
        <v>#DIV/0!</v>
      </c>
      <c r="AE221" s="151">
        <f t="shared" si="992"/>
        <v>0</v>
      </c>
      <c r="AF221" s="147"/>
      <c r="AG221" s="147"/>
      <c r="AH221" s="307" t="e">
        <f t="shared" ref="AH221" si="1092">IF(S221="No_existen",5*$AH$10,AI221*$AH$10)</f>
        <v>#DIV/0!</v>
      </c>
      <c r="AI221" s="307" t="e">
        <f t="shared" ref="AI221" si="1093">ROUND(AVERAGEIF(AJ221:AJ223,"&gt;0"),0)</f>
        <v>#DIV/0!</v>
      </c>
      <c r="AJ221" s="151">
        <f t="shared" si="995"/>
        <v>0</v>
      </c>
      <c r="AK221" s="147"/>
      <c r="AL221" s="147"/>
      <c r="AM221" s="307" t="e">
        <f t="shared" ref="AM221" si="1094">IF(S221="No_existen",5*$AM$10,AN221*$AM$10)</f>
        <v>#DIV/0!</v>
      </c>
      <c r="AN221" s="307" t="e">
        <f t="shared" ref="AN221" si="1095">ROUND(AVERAGEIF(AO221:AO223,"&gt;0"),0)</f>
        <v>#DIV/0!</v>
      </c>
      <c r="AO221" s="151">
        <f t="shared" si="1002"/>
        <v>0</v>
      </c>
      <c r="AP221" s="147"/>
      <c r="AQ221" s="307" t="e">
        <f t="shared" ref="AQ221" si="1096">ROUND(AVERAGE(U221,Y221,AD221,AI221,AN221),0)</f>
        <v>#DIV/0!</v>
      </c>
      <c r="AR221" s="384" t="e">
        <f t="shared" ref="AR221" si="1097">IF(AQ221&lt;1.5,"FUERTE",IF(AND(AQ221&gt;=1.5,AQ221&lt;2.5),"ACEPTABLE",IF(AQ221&gt;=5,"INEXISTENTE","DÉBIL")))</f>
        <v>#DIV/0!</v>
      </c>
      <c r="AS221" s="306">
        <f t="shared" ref="AS221" si="1098">IF(R221=0,0,ROUND((R221*AQ221),0))</f>
        <v>0</v>
      </c>
      <c r="AT221" s="386" t="str">
        <f t="shared" ref="AT221" si="1099">IF(AS221&gt;=36,"GRAVE", IF(AS221&lt;=10, "LEVE", "MODERADO"))</f>
        <v>LEVE</v>
      </c>
      <c r="AU221" s="327"/>
      <c r="AV221" s="327"/>
      <c r="AW221" s="147"/>
      <c r="AX221" s="147"/>
      <c r="AY221" s="93"/>
      <c r="AZ221" s="94"/>
      <c r="BA221" s="95"/>
      <c r="BB221" s="95"/>
      <c r="BC221" s="95"/>
      <c r="BD221" s="95"/>
      <c r="BE221" s="95"/>
      <c r="BF221" s="95"/>
      <c r="BG221" s="95"/>
    </row>
    <row r="222" spans="1:59" s="97" customFormat="1" hidden="1" x14ac:dyDescent="0.2">
      <c r="A222" s="325"/>
      <c r="B222" s="314"/>
      <c r="C222" s="326"/>
      <c r="D222" s="327"/>
      <c r="E222" s="328"/>
      <c r="F222" s="305"/>
      <c r="G222" s="147"/>
      <c r="H222" s="147"/>
      <c r="I222" s="91"/>
      <c r="J222" s="305"/>
      <c r="K222" s="305"/>
      <c r="L222" s="305"/>
      <c r="M222" s="305"/>
      <c r="N222" s="314"/>
      <c r="O222" s="306"/>
      <c r="P222" s="314"/>
      <c r="Q222" s="306"/>
      <c r="R222" s="306"/>
      <c r="S222" s="92"/>
      <c r="T222" s="91">
        <f t="shared" si="984"/>
        <v>0</v>
      </c>
      <c r="U222" s="307"/>
      <c r="V222" s="307"/>
      <c r="W222" s="147"/>
      <c r="X222" s="307"/>
      <c r="Y222" s="307"/>
      <c r="Z222" s="151">
        <f t="shared" si="989"/>
        <v>0</v>
      </c>
      <c r="AA222" s="147"/>
      <c r="AB222" s="147"/>
      <c r="AC222" s="307"/>
      <c r="AD222" s="307"/>
      <c r="AE222" s="151">
        <f t="shared" si="992"/>
        <v>0</v>
      </c>
      <c r="AF222" s="147"/>
      <c r="AG222" s="147"/>
      <c r="AH222" s="307"/>
      <c r="AI222" s="307"/>
      <c r="AJ222" s="151">
        <f t="shared" si="995"/>
        <v>0</v>
      </c>
      <c r="AK222" s="147"/>
      <c r="AL222" s="147"/>
      <c r="AM222" s="307"/>
      <c r="AN222" s="307"/>
      <c r="AO222" s="151">
        <f t="shared" si="1002"/>
        <v>0</v>
      </c>
      <c r="AP222" s="147"/>
      <c r="AQ222" s="307"/>
      <c r="AR222" s="384"/>
      <c r="AS222" s="306"/>
      <c r="AT222" s="386"/>
      <c r="AU222" s="327"/>
      <c r="AV222" s="327"/>
      <c r="AW222" s="147"/>
      <c r="AX222" s="147"/>
      <c r="AY222" s="93"/>
      <c r="AZ222" s="94"/>
      <c r="BA222" s="95"/>
      <c r="BB222" s="95"/>
      <c r="BC222" s="95"/>
      <c r="BD222" s="95"/>
      <c r="BE222" s="95"/>
      <c r="BF222" s="95"/>
      <c r="BG222" s="95"/>
    </row>
    <row r="223" spans="1:59" s="97" customFormat="1" hidden="1" x14ac:dyDescent="0.2">
      <c r="A223" s="325"/>
      <c r="B223" s="314"/>
      <c r="C223" s="326"/>
      <c r="D223" s="327"/>
      <c r="E223" s="328"/>
      <c r="F223" s="305"/>
      <c r="G223" s="147"/>
      <c r="H223" s="147"/>
      <c r="I223" s="91"/>
      <c r="J223" s="305"/>
      <c r="K223" s="305"/>
      <c r="L223" s="305"/>
      <c r="M223" s="305"/>
      <c r="N223" s="314"/>
      <c r="O223" s="306"/>
      <c r="P223" s="314"/>
      <c r="Q223" s="306"/>
      <c r="R223" s="306"/>
      <c r="S223" s="92"/>
      <c r="T223" s="91">
        <f t="shared" si="984"/>
        <v>0</v>
      </c>
      <c r="U223" s="307"/>
      <c r="V223" s="307"/>
      <c r="W223" s="147"/>
      <c r="X223" s="307"/>
      <c r="Y223" s="307"/>
      <c r="Z223" s="151">
        <f t="shared" si="989"/>
        <v>0</v>
      </c>
      <c r="AA223" s="147"/>
      <c r="AB223" s="147"/>
      <c r="AC223" s="307"/>
      <c r="AD223" s="307"/>
      <c r="AE223" s="151">
        <f t="shared" si="992"/>
        <v>0</v>
      </c>
      <c r="AF223" s="147"/>
      <c r="AG223" s="147"/>
      <c r="AH223" s="307"/>
      <c r="AI223" s="307"/>
      <c r="AJ223" s="151">
        <f t="shared" si="995"/>
        <v>0</v>
      </c>
      <c r="AK223" s="147"/>
      <c r="AL223" s="147"/>
      <c r="AM223" s="307"/>
      <c r="AN223" s="307"/>
      <c r="AO223" s="151">
        <f t="shared" si="1002"/>
        <v>0</v>
      </c>
      <c r="AP223" s="147"/>
      <c r="AQ223" s="307"/>
      <c r="AR223" s="384"/>
      <c r="AS223" s="306"/>
      <c r="AT223" s="386"/>
      <c r="AU223" s="327"/>
      <c r="AV223" s="327"/>
      <c r="AW223" s="147"/>
      <c r="AX223" s="147"/>
      <c r="AY223" s="93"/>
      <c r="AZ223" s="94"/>
      <c r="BA223" s="95"/>
      <c r="BB223" s="95"/>
      <c r="BC223" s="95"/>
      <c r="BD223" s="95"/>
      <c r="BE223" s="95"/>
      <c r="BF223" s="95"/>
      <c r="BG223" s="95"/>
    </row>
    <row r="224" spans="1:59" s="97" customFormat="1" hidden="1" x14ac:dyDescent="0.2">
      <c r="A224" s="325">
        <v>72</v>
      </c>
      <c r="B224" s="314"/>
      <c r="C224" s="326" t="e">
        <f>+VLOOKUP(B224,$A$691:$B$730,2,0)</f>
        <v>#N/A</v>
      </c>
      <c r="D224" s="327"/>
      <c r="E224" s="328" t="e">
        <f>IF(D224=$D$661,$E$661,IF(D224=$D$662,$E$662,IF(D224=$D$663,$E$663,IF(D224=$D$664,$E$664,IF(D224=$D$665,$E$665,IF(D224=$D$666,$E$666,IF(D224=$D$667,$E$667,IF(D224=$D$668,$E$668,IF(D224=$D$669,$E$669,IF(D224=$D$670,$E$670,IF(D224=VICERRECTORÍA_ACADÉMICA_,BE835,IF(D224=PLANEACIÓN_,BE837, IF(D224=IMPACTO,BE836,IF(D224=VICERRECTORÍA_ADMINISTRATIVA_FINANCIERA_,BE838,IF(D224=_VICERRECTORÍA_RESPONSABILIDAD_SOCIAL_Y_BIENESTAR_UNIVERSITARIO_,BE839," ")))))))))))))))</f>
        <v>#VALUE!</v>
      </c>
      <c r="F224" s="305"/>
      <c r="G224" s="147"/>
      <c r="H224" s="147"/>
      <c r="I224" s="91"/>
      <c r="J224" s="305"/>
      <c r="K224" s="314"/>
      <c r="L224" s="305"/>
      <c r="M224" s="305"/>
      <c r="N224" s="314"/>
      <c r="O224" s="306">
        <f t="shared" ref="O224:O266" si="1100">IF(N224="ALTA",5,IF(N224="MEDIO ALTA",4,IF(N224="MEDIA",3,IF(N224="MEDIO BAJA",2,IF(N224="BAJA",1,0)))))</f>
        <v>0</v>
      </c>
      <c r="P224" s="314"/>
      <c r="Q224" s="306">
        <f t="shared" ref="Q224" si="1101">IF(P224="ALTO",5,IF(P224="MEDIO-ALTO",4,IF(P224="MEDIO",3,IF(P224="MEDIO-BAJO",2,IF(P224="BAJO",1,0)))))</f>
        <v>0</v>
      </c>
      <c r="R224" s="306">
        <f t="shared" ref="R224" si="1102">Q224*O224</f>
        <v>0</v>
      </c>
      <c r="S224" s="92"/>
      <c r="T224" s="91">
        <f t="shared" si="984"/>
        <v>0</v>
      </c>
      <c r="U224" s="307" t="e">
        <f t="shared" ref="U224:U284" si="1103">ROUND(AVERAGEIF(T224:T226,"&gt;0"),0)</f>
        <v>#DIV/0!</v>
      </c>
      <c r="V224" s="307" t="e">
        <f t="shared" ref="V224:V284" si="1104">U224*0.6</f>
        <v>#DIV/0!</v>
      </c>
      <c r="W224" s="147"/>
      <c r="X224" s="307" t="e">
        <f t="shared" ref="X224" si="1105">IF(S224="No_existen",5*$X$10,Y224*$X$10)</f>
        <v>#DIV/0!</v>
      </c>
      <c r="Y224" s="307" t="e">
        <f t="shared" ref="Y224:Y260" si="1106">ROUND(AVERAGEIF(Z224:Z226,"&gt;0"),0)</f>
        <v>#DIV/0!</v>
      </c>
      <c r="Z224" s="151">
        <f t="shared" si="989"/>
        <v>0</v>
      </c>
      <c r="AA224" s="147"/>
      <c r="AB224" s="147"/>
      <c r="AC224" s="307" t="e">
        <f t="shared" ref="AC224" si="1107">IF(S224="No_existen",5*$AC$10,AD224*$AC$10)</f>
        <v>#DIV/0!</v>
      </c>
      <c r="AD224" s="307" t="e">
        <f t="shared" ref="AD224:AD284" si="1108">ROUND(AVERAGEIF(AE224:AE226,"&gt;0"),0)</f>
        <v>#DIV/0!</v>
      </c>
      <c r="AE224" s="151">
        <f t="shared" si="992"/>
        <v>0</v>
      </c>
      <c r="AF224" s="147"/>
      <c r="AG224" s="147"/>
      <c r="AH224" s="307" t="e">
        <f t="shared" ref="AH224" si="1109">IF(S224="No_existen",5*$AH$10,AI224*$AH$10)</f>
        <v>#DIV/0!</v>
      </c>
      <c r="AI224" s="307" t="e">
        <f t="shared" ref="AI224" si="1110">ROUND(AVERAGEIF(AJ224:AJ226,"&gt;0"),0)</f>
        <v>#DIV/0!</v>
      </c>
      <c r="AJ224" s="151">
        <f t="shared" si="995"/>
        <v>0</v>
      </c>
      <c r="AK224" s="147"/>
      <c r="AL224" s="147"/>
      <c r="AM224" s="307" t="e">
        <f t="shared" ref="AM224" si="1111">IF(S224="No_existen",5*$AM$10,AN224*$AM$10)</f>
        <v>#DIV/0!</v>
      </c>
      <c r="AN224" s="307" t="e">
        <f t="shared" ref="AN224" si="1112">ROUND(AVERAGEIF(AO224:AO226,"&gt;0"),0)</f>
        <v>#DIV/0!</v>
      </c>
      <c r="AO224" s="151">
        <f t="shared" si="1002"/>
        <v>0</v>
      </c>
      <c r="AP224" s="147"/>
      <c r="AQ224" s="307" t="e">
        <f t="shared" ref="AQ224" si="1113">ROUND(AVERAGE(U224,Y224,AD224,AI224,AN224),0)</f>
        <v>#DIV/0!</v>
      </c>
      <c r="AR224" s="384" t="e">
        <f t="shared" ref="AR224" si="1114">IF(AQ224&lt;1.5,"FUERTE",IF(AND(AQ224&gt;=1.5,AQ224&lt;2.5),"ACEPTABLE",IF(AQ224&gt;=5,"INEXISTENTE","DÉBIL")))</f>
        <v>#DIV/0!</v>
      </c>
      <c r="AS224" s="306">
        <f t="shared" ref="AS224" si="1115">IF(R224=0,0,ROUND((R224*AQ224),0))</f>
        <v>0</v>
      </c>
      <c r="AT224" s="386" t="str">
        <f t="shared" ref="AT224" si="1116">IF(AS224&gt;=36,"GRAVE", IF(AS224&lt;=10, "LEVE", "MODERADO"))</f>
        <v>LEVE</v>
      </c>
      <c r="AU224" s="327"/>
      <c r="AV224" s="327"/>
      <c r="AW224" s="147"/>
      <c r="AX224" s="147"/>
      <c r="AY224" s="93"/>
      <c r="AZ224" s="94"/>
      <c r="BA224" s="95"/>
      <c r="BB224" s="95"/>
      <c r="BC224" s="95"/>
      <c r="BD224" s="95"/>
      <c r="BE224" s="95"/>
      <c r="BF224" s="95"/>
      <c r="BG224" s="95"/>
    </row>
    <row r="225" spans="1:59" s="97" customFormat="1" hidden="1" x14ac:dyDescent="0.2">
      <c r="A225" s="325"/>
      <c r="B225" s="314"/>
      <c r="C225" s="326"/>
      <c r="D225" s="327"/>
      <c r="E225" s="328"/>
      <c r="F225" s="305"/>
      <c r="G225" s="147"/>
      <c r="H225" s="147"/>
      <c r="I225" s="91"/>
      <c r="J225" s="305"/>
      <c r="K225" s="305"/>
      <c r="L225" s="305"/>
      <c r="M225" s="305"/>
      <c r="N225" s="314"/>
      <c r="O225" s="306"/>
      <c r="P225" s="314"/>
      <c r="Q225" s="306"/>
      <c r="R225" s="306"/>
      <c r="S225" s="92"/>
      <c r="T225" s="91">
        <f t="shared" si="984"/>
        <v>0</v>
      </c>
      <c r="U225" s="307"/>
      <c r="V225" s="307"/>
      <c r="W225" s="147"/>
      <c r="X225" s="307"/>
      <c r="Y225" s="307"/>
      <c r="Z225" s="151">
        <f t="shared" si="989"/>
        <v>0</v>
      </c>
      <c r="AA225" s="147"/>
      <c r="AB225" s="147"/>
      <c r="AC225" s="307"/>
      <c r="AD225" s="307"/>
      <c r="AE225" s="151">
        <f t="shared" si="992"/>
        <v>0</v>
      </c>
      <c r="AF225" s="147"/>
      <c r="AG225" s="147"/>
      <c r="AH225" s="307"/>
      <c r="AI225" s="307"/>
      <c r="AJ225" s="151">
        <f t="shared" si="995"/>
        <v>0</v>
      </c>
      <c r="AK225" s="147"/>
      <c r="AL225" s="147"/>
      <c r="AM225" s="307"/>
      <c r="AN225" s="307"/>
      <c r="AO225" s="151">
        <f t="shared" si="1002"/>
        <v>0</v>
      </c>
      <c r="AP225" s="147"/>
      <c r="AQ225" s="307"/>
      <c r="AR225" s="384"/>
      <c r="AS225" s="306"/>
      <c r="AT225" s="386"/>
      <c r="AU225" s="327"/>
      <c r="AV225" s="327"/>
      <c r="AW225" s="147"/>
      <c r="AX225" s="147"/>
      <c r="AY225" s="93"/>
      <c r="AZ225" s="94"/>
      <c r="BA225" s="95"/>
      <c r="BB225" s="95"/>
      <c r="BC225" s="95"/>
      <c r="BD225" s="95"/>
      <c r="BE225" s="95"/>
      <c r="BF225" s="95"/>
      <c r="BG225" s="95"/>
    </row>
    <row r="226" spans="1:59" s="97" customFormat="1" hidden="1" x14ac:dyDescent="0.2">
      <c r="A226" s="325"/>
      <c r="B226" s="314"/>
      <c r="C226" s="326"/>
      <c r="D226" s="327"/>
      <c r="E226" s="328"/>
      <c r="F226" s="305"/>
      <c r="G226" s="147"/>
      <c r="H226" s="147"/>
      <c r="I226" s="91"/>
      <c r="J226" s="305"/>
      <c r="K226" s="305"/>
      <c r="L226" s="305"/>
      <c r="M226" s="305"/>
      <c r="N226" s="314"/>
      <c r="O226" s="306"/>
      <c r="P226" s="314"/>
      <c r="Q226" s="306"/>
      <c r="R226" s="306"/>
      <c r="S226" s="92"/>
      <c r="T226" s="91">
        <f t="shared" si="984"/>
        <v>0</v>
      </c>
      <c r="U226" s="307"/>
      <c r="V226" s="307"/>
      <c r="W226" s="147"/>
      <c r="X226" s="307"/>
      <c r="Y226" s="307"/>
      <c r="Z226" s="151">
        <f t="shared" si="989"/>
        <v>0</v>
      </c>
      <c r="AA226" s="147"/>
      <c r="AB226" s="147"/>
      <c r="AC226" s="307"/>
      <c r="AD226" s="307"/>
      <c r="AE226" s="151">
        <f t="shared" si="992"/>
        <v>0</v>
      </c>
      <c r="AF226" s="147"/>
      <c r="AG226" s="147"/>
      <c r="AH226" s="307"/>
      <c r="AI226" s="307"/>
      <c r="AJ226" s="151">
        <f t="shared" si="995"/>
        <v>0</v>
      </c>
      <c r="AK226" s="147"/>
      <c r="AL226" s="147"/>
      <c r="AM226" s="307"/>
      <c r="AN226" s="307"/>
      <c r="AO226" s="151">
        <f t="shared" si="1002"/>
        <v>0</v>
      </c>
      <c r="AP226" s="147"/>
      <c r="AQ226" s="307"/>
      <c r="AR226" s="384"/>
      <c r="AS226" s="306"/>
      <c r="AT226" s="386"/>
      <c r="AU226" s="327"/>
      <c r="AV226" s="327"/>
      <c r="AW226" s="147"/>
      <c r="AX226" s="147"/>
      <c r="AY226" s="93"/>
      <c r="AZ226" s="94"/>
      <c r="BA226" s="95"/>
      <c r="BB226" s="95"/>
      <c r="BC226" s="95"/>
      <c r="BD226" s="95"/>
      <c r="BE226" s="95"/>
      <c r="BF226" s="95"/>
      <c r="BG226" s="95"/>
    </row>
    <row r="227" spans="1:59" s="97" customFormat="1" hidden="1" x14ac:dyDescent="0.2">
      <c r="A227" s="325">
        <v>73</v>
      </c>
      <c r="B227" s="314"/>
      <c r="C227" s="326" t="e">
        <f>+VLOOKUP(B227,$A$691:$B$730,2,0)</f>
        <v>#N/A</v>
      </c>
      <c r="D227" s="327"/>
      <c r="E227" s="328" t="e">
        <f>IF(D227=$D$661,$E$661,IF(D227=$D$662,$E$662,IF(D227=$D$663,$E$663,IF(D227=$D$664,$E$664,IF(D227=$D$665,$E$665,IF(D227=$D$666,$E$666,IF(D227=$D$667,$E$667,IF(D227=$D$668,$E$668,IF(D227=$D$669,$E$669,IF(D227=$D$670,$E$670,IF(D227=VICERRECTORÍA_ACADÉMICA_,BE838,IF(D227=PLANEACIÓN_,BE840, IF(D227=IMPACTO,BE839,IF(D227=VICERRECTORÍA_ADMINISTRATIVA_FINANCIERA_,BE841,IF(D227=_VICERRECTORÍA_RESPONSABILIDAD_SOCIAL_Y_BIENESTAR_UNIVERSITARIO_,BE842," ")))))))))))))))</f>
        <v>#VALUE!</v>
      </c>
      <c r="F227" s="305"/>
      <c r="G227" s="147"/>
      <c r="H227" s="147"/>
      <c r="I227" s="91"/>
      <c r="J227" s="305"/>
      <c r="K227" s="314"/>
      <c r="L227" s="305"/>
      <c r="M227" s="305"/>
      <c r="N227" s="314"/>
      <c r="O227" s="306">
        <f t="shared" ref="O227" si="1117">IF(N227="ALTA",5,IF(N227="MEDIO ALTA",4,IF(N227="MEDIA",3,IF(N227="MEDIO BAJA",2,IF(N227="BAJA",1,0)))))</f>
        <v>0</v>
      </c>
      <c r="P227" s="314"/>
      <c r="Q227" s="306">
        <f t="shared" ref="Q227" si="1118">IF(P227="ALTO",5,IF(P227="MEDIO-ALTO",4,IF(P227="MEDIO",3,IF(P227="MEDIO-BAJO",2,IF(P227="BAJO",1,0)))))</f>
        <v>0</v>
      </c>
      <c r="R227" s="306">
        <f t="shared" ref="R227" si="1119">Q227*O227</f>
        <v>0</v>
      </c>
      <c r="S227" s="92"/>
      <c r="T227" s="91">
        <f t="shared" si="984"/>
        <v>0</v>
      </c>
      <c r="U227" s="307" t="e">
        <f t="shared" ref="U227:U287" si="1120">ROUND(AVERAGEIF(T227:T229,"&gt;0"),0)</f>
        <v>#DIV/0!</v>
      </c>
      <c r="V227" s="307" t="e">
        <f t="shared" ref="V227:V287" si="1121">U227*0.6</f>
        <v>#DIV/0!</v>
      </c>
      <c r="W227" s="147"/>
      <c r="X227" s="307" t="e">
        <f t="shared" ref="X227" si="1122">IF(S227="No_existen",5*$X$10,Y227*$X$10)</f>
        <v>#DIV/0!</v>
      </c>
      <c r="Y227" s="307" t="e">
        <f t="shared" ref="Y227" si="1123">ROUND(AVERAGEIF(Z227:Z229,"&gt;0"),0)</f>
        <v>#DIV/0!</v>
      </c>
      <c r="Z227" s="151">
        <f t="shared" si="989"/>
        <v>0</v>
      </c>
      <c r="AA227" s="147"/>
      <c r="AB227" s="147"/>
      <c r="AC227" s="307" t="e">
        <f t="shared" ref="AC227" si="1124">IF(S227="No_existen",5*$AC$10,AD227*$AC$10)</f>
        <v>#DIV/0!</v>
      </c>
      <c r="AD227" s="307" t="e">
        <f t="shared" ref="AD227:AD287" si="1125">ROUND(AVERAGEIF(AE227:AE229,"&gt;0"),0)</f>
        <v>#DIV/0!</v>
      </c>
      <c r="AE227" s="151">
        <f t="shared" si="992"/>
        <v>0</v>
      </c>
      <c r="AF227" s="147"/>
      <c r="AG227" s="147"/>
      <c r="AH227" s="307" t="e">
        <f t="shared" ref="AH227" si="1126">IF(S227="No_existen",5*$AH$10,AI227*$AH$10)</f>
        <v>#DIV/0!</v>
      </c>
      <c r="AI227" s="307" t="e">
        <f t="shared" ref="AI227" si="1127">ROUND(AVERAGEIF(AJ227:AJ229,"&gt;0"),0)</f>
        <v>#DIV/0!</v>
      </c>
      <c r="AJ227" s="151">
        <f t="shared" si="995"/>
        <v>0</v>
      </c>
      <c r="AK227" s="147"/>
      <c r="AL227" s="147"/>
      <c r="AM227" s="307" t="e">
        <f t="shared" ref="AM227" si="1128">IF(S227="No_existen",5*$AM$10,AN227*$AM$10)</f>
        <v>#DIV/0!</v>
      </c>
      <c r="AN227" s="307" t="e">
        <f t="shared" ref="AN227" si="1129">ROUND(AVERAGEIF(AO227:AO229,"&gt;0"),0)</f>
        <v>#DIV/0!</v>
      </c>
      <c r="AO227" s="151">
        <f t="shared" si="1002"/>
        <v>0</v>
      </c>
      <c r="AP227" s="147"/>
      <c r="AQ227" s="307" t="e">
        <f t="shared" ref="AQ227" si="1130">ROUND(AVERAGE(U227,Y227,AD227,AI227,AN227),0)</f>
        <v>#DIV/0!</v>
      </c>
      <c r="AR227" s="384" t="e">
        <f t="shared" ref="AR227" si="1131">IF(AQ227&lt;1.5,"FUERTE",IF(AND(AQ227&gt;=1.5,AQ227&lt;2.5),"ACEPTABLE",IF(AQ227&gt;=5,"INEXISTENTE","DÉBIL")))</f>
        <v>#DIV/0!</v>
      </c>
      <c r="AS227" s="306">
        <f t="shared" ref="AS227" si="1132">IF(R227=0,0,ROUND((R227*AQ227),0))</f>
        <v>0</v>
      </c>
      <c r="AT227" s="386" t="str">
        <f t="shared" ref="AT227" si="1133">IF(AS227&gt;=36,"GRAVE", IF(AS227&lt;=10, "LEVE", "MODERADO"))</f>
        <v>LEVE</v>
      </c>
      <c r="AU227" s="327"/>
      <c r="AV227" s="327"/>
      <c r="AW227" s="147"/>
      <c r="AX227" s="147"/>
      <c r="AY227" s="93"/>
      <c r="AZ227" s="94"/>
      <c r="BA227" s="95"/>
      <c r="BB227" s="95"/>
      <c r="BC227" s="95"/>
      <c r="BD227" s="95"/>
      <c r="BE227" s="95"/>
      <c r="BF227" s="95"/>
      <c r="BG227" s="95"/>
    </row>
    <row r="228" spans="1:59" s="97" customFormat="1" hidden="1" x14ac:dyDescent="0.2">
      <c r="A228" s="325"/>
      <c r="B228" s="314"/>
      <c r="C228" s="326"/>
      <c r="D228" s="327"/>
      <c r="E228" s="328"/>
      <c r="F228" s="305"/>
      <c r="G228" s="147"/>
      <c r="H228" s="147"/>
      <c r="I228" s="91"/>
      <c r="J228" s="305"/>
      <c r="K228" s="305"/>
      <c r="L228" s="305"/>
      <c r="M228" s="305"/>
      <c r="N228" s="314"/>
      <c r="O228" s="306"/>
      <c r="P228" s="314"/>
      <c r="Q228" s="306"/>
      <c r="R228" s="306"/>
      <c r="S228" s="92"/>
      <c r="T228" s="91">
        <f t="shared" si="984"/>
        <v>0</v>
      </c>
      <c r="U228" s="307"/>
      <c r="V228" s="307"/>
      <c r="W228" s="147"/>
      <c r="X228" s="307"/>
      <c r="Y228" s="307"/>
      <c r="Z228" s="151">
        <f t="shared" si="989"/>
        <v>0</v>
      </c>
      <c r="AA228" s="147"/>
      <c r="AB228" s="147"/>
      <c r="AC228" s="307"/>
      <c r="AD228" s="307"/>
      <c r="AE228" s="151">
        <f t="shared" si="992"/>
        <v>0</v>
      </c>
      <c r="AF228" s="147"/>
      <c r="AG228" s="147"/>
      <c r="AH228" s="307"/>
      <c r="AI228" s="307"/>
      <c r="AJ228" s="151">
        <f t="shared" si="995"/>
        <v>0</v>
      </c>
      <c r="AK228" s="147"/>
      <c r="AL228" s="147"/>
      <c r="AM228" s="307"/>
      <c r="AN228" s="307"/>
      <c r="AO228" s="151">
        <f t="shared" si="1002"/>
        <v>0</v>
      </c>
      <c r="AP228" s="147"/>
      <c r="AQ228" s="307"/>
      <c r="AR228" s="384"/>
      <c r="AS228" s="306"/>
      <c r="AT228" s="386"/>
      <c r="AU228" s="327"/>
      <c r="AV228" s="327"/>
      <c r="AW228" s="147"/>
      <c r="AX228" s="147"/>
      <c r="AY228" s="93"/>
      <c r="AZ228" s="94"/>
      <c r="BA228" s="95"/>
      <c r="BB228" s="95"/>
      <c r="BC228" s="95"/>
      <c r="BD228" s="95"/>
      <c r="BE228" s="95"/>
      <c r="BF228" s="95"/>
      <c r="BG228" s="95"/>
    </row>
    <row r="229" spans="1:59" s="97" customFormat="1" hidden="1" x14ac:dyDescent="0.2">
      <c r="A229" s="325"/>
      <c r="B229" s="314"/>
      <c r="C229" s="326"/>
      <c r="D229" s="327"/>
      <c r="E229" s="328"/>
      <c r="F229" s="305"/>
      <c r="G229" s="147"/>
      <c r="H229" s="147"/>
      <c r="I229" s="91"/>
      <c r="J229" s="305"/>
      <c r="K229" s="305"/>
      <c r="L229" s="305"/>
      <c r="M229" s="305"/>
      <c r="N229" s="314"/>
      <c r="O229" s="306"/>
      <c r="P229" s="314"/>
      <c r="Q229" s="306"/>
      <c r="R229" s="306"/>
      <c r="S229" s="92"/>
      <c r="T229" s="91">
        <f t="shared" si="984"/>
        <v>0</v>
      </c>
      <c r="U229" s="307"/>
      <c r="V229" s="307"/>
      <c r="W229" s="147"/>
      <c r="X229" s="307"/>
      <c r="Y229" s="307"/>
      <c r="Z229" s="151">
        <f t="shared" si="989"/>
        <v>0</v>
      </c>
      <c r="AA229" s="147"/>
      <c r="AB229" s="147"/>
      <c r="AC229" s="307"/>
      <c r="AD229" s="307"/>
      <c r="AE229" s="151">
        <f t="shared" si="992"/>
        <v>0</v>
      </c>
      <c r="AF229" s="147"/>
      <c r="AG229" s="147"/>
      <c r="AH229" s="307"/>
      <c r="AI229" s="307"/>
      <c r="AJ229" s="151">
        <f t="shared" si="995"/>
        <v>0</v>
      </c>
      <c r="AK229" s="147"/>
      <c r="AL229" s="147"/>
      <c r="AM229" s="307"/>
      <c r="AN229" s="307"/>
      <c r="AO229" s="151">
        <f t="shared" si="1002"/>
        <v>0</v>
      </c>
      <c r="AP229" s="147"/>
      <c r="AQ229" s="307"/>
      <c r="AR229" s="384"/>
      <c r="AS229" s="306"/>
      <c r="AT229" s="386"/>
      <c r="AU229" s="327"/>
      <c r="AV229" s="327"/>
      <c r="AW229" s="147"/>
      <c r="AX229" s="147"/>
      <c r="AY229" s="93"/>
      <c r="AZ229" s="94"/>
      <c r="BA229" s="95"/>
      <c r="BB229" s="95"/>
      <c r="BC229" s="95"/>
      <c r="BD229" s="95"/>
      <c r="BE229" s="95"/>
      <c r="BF229" s="95"/>
      <c r="BG229" s="95"/>
    </row>
    <row r="230" spans="1:59" s="97" customFormat="1" hidden="1" x14ac:dyDescent="0.2">
      <c r="A230" s="325">
        <v>74</v>
      </c>
      <c r="B230" s="314"/>
      <c r="C230" s="326" t="e">
        <f>+VLOOKUP(B230,$A$691:$B$730,2,0)</f>
        <v>#N/A</v>
      </c>
      <c r="D230" s="327"/>
      <c r="E230" s="328" t="e">
        <f>IF(D230=$D$661,$E$661,IF(D230=$D$662,$E$662,IF(D230=$D$663,$E$663,IF(D230=$D$664,$E$664,IF(D230=$D$665,$E$665,IF(D230=$D$666,$E$666,IF(D230=$D$667,$E$667,IF(D230=$D$668,$E$668,IF(D230=$D$669,$E$669,IF(D230=$D$670,$E$670,IF(D230=VICERRECTORÍA_ACADÉMICA_,BE841,IF(D230=PLANEACIÓN_,BE843, IF(D230=IMPACTO,BE842,IF(D230=VICERRECTORÍA_ADMINISTRATIVA_FINANCIERA_,BE844,IF(D230=_VICERRECTORÍA_RESPONSABILIDAD_SOCIAL_Y_BIENESTAR_UNIVERSITARIO_,BE845," ")))))))))))))))</f>
        <v>#VALUE!</v>
      </c>
      <c r="F230" s="305"/>
      <c r="G230" s="147"/>
      <c r="H230" s="147"/>
      <c r="I230" s="91"/>
      <c r="J230" s="305"/>
      <c r="K230" s="314"/>
      <c r="L230" s="305"/>
      <c r="M230" s="305"/>
      <c r="N230" s="314"/>
      <c r="O230" s="306">
        <f t="shared" ref="O230" si="1134">IF(N230="ALTA",5,IF(N230="MEDIO ALTA",4,IF(N230="MEDIA",3,IF(N230="MEDIO BAJA",2,IF(N230="BAJA",1,0)))))</f>
        <v>0</v>
      </c>
      <c r="P230" s="314"/>
      <c r="Q230" s="306">
        <f t="shared" ref="Q230" si="1135">IF(P230="ALTO",5,IF(P230="MEDIO-ALTO",4,IF(P230="MEDIO",3,IF(P230="MEDIO-BAJO",2,IF(P230="BAJO",1,0)))))</f>
        <v>0</v>
      </c>
      <c r="R230" s="306">
        <f t="shared" ref="R230" si="1136">Q230*O230</f>
        <v>0</v>
      </c>
      <c r="S230" s="92"/>
      <c r="T230" s="91">
        <f t="shared" si="984"/>
        <v>0</v>
      </c>
      <c r="U230" s="307" t="e">
        <f t="shared" ref="U230:U290" si="1137">ROUND(AVERAGEIF(T230:T232,"&gt;0"),0)</f>
        <v>#DIV/0!</v>
      </c>
      <c r="V230" s="307" t="e">
        <f t="shared" ref="V230:V290" si="1138">U230*0.6</f>
        <v>#DIV/0!</v>
      </c>
      <c r="W230" s="147"/>
      <c r="X230" s="307" t="e">
        <f t="shared" ref="X230" si="1139">IF(S230="No_existen",5*$X$10,Y230*$X$10)</f>
        <v>#DIV/0!</v>
      </c>
      <c r="Y230" s="307" t="e">
        <f t="shared" si="939"/>
        <v>#DIV/0!</v>
      </c>
      <c r="Z230" s="151">
        <f t="shared" si="989"/>
        <v>0</v>
      </c>
      <c r="AA230" s="147"/>
      <c r="AB230" s="147"/>
      <c r="AC230" s="307" t="e">
        <f t="shared" ref="AC230" si="1140">IF(S230="No_existen",5*$AC$10,AD230*$AC$10)</f>
        <v>#DIV/0!</v>
      </c>
      <c r="AD230" s="307" t="e">
        <f t="shared" ref="AD230:AD290" si="1141">ROUND(AVERAGEIF(AE230:AE232,"&gt;0"),0)</f>
        <v>#DIV/0!</v>
      </c>
      <c r="AE230" s="151">
        <f t="shared" si="992"/>
        <v>0</v>
      </c>
      <c r="AF230" s="147"/>
      <c r="AG230" s="147"/>
      <c r="AH230" s="307" t="e">
        <f t="shared" ref="AH230" si="1142">IF(S230="No_existen",5*$AH$10,AI230*$AH$10)</f>
        <v>#DIV/0!</v>
      </c>
      <c r="AI230" s="307" t="e">
        <f t="shared" ref="AI230" si="1143">ROUND(AVERAGEIF(AJ230:AJ232,"&gt;0"),0)</f>
        <v>#DIV/0!</v>
      </c>
      <c r="AJ230" s="151">
        <f t="shared" si="995"/>
        <v>0</v>
      </c>
      <c r="AK230" s="147"/>
      <c r="AL230" s="147"/>
      <c r="AM230" s="307" t="e">
        <f t="shared" ref="AM230" si="1144">IF(S230="No_existen",5*$AM$10,AN230*$AM$10)</f>
        <v>#DIV/0!</v>
      </c>
      <c r="AN230" s="307" t="e">
        <f t="shared" ref="AN230" si="1145">ROUND(AVERAGEIF(AO230:AO232,"&gt;0"),0)</f>
        <v>#DIV/0!</v>
      </c>
      <c r="AO230" s="151">
        <f t="shared" si="1002"/>
        <v>0</v>
      </c>
      <c r="AP230" s="147"/>
      <c r="AQ230" s="307" t="e">
        <f t="shared" ref="AQ230" si="1146">ROUND(AVERAGE(U230,Y230,AD230,AI230,AN230),0)</f>
        <v>#DIV/0!</v>
      </c>
      <c r="AR230" s="384" t="e">
        <f t="shared" ref="AR230" si="1147">IF(AQ230&lt;1.5,"FUERTE",IF(AND(AQ230&gt;=1.5,AQ230&lt;2.5),"ACEPTABLE",IF(AQ230&gt;=5,"INEXISTENTE","DÉBIL")))</f>
        <v>#DIV/0!</v>
      </c>
      <c r="AS230" s="306">
        <f t="shared" ref="AS230" si="1148">IF(R230=0,0,ROUND((R230*AQ230),0))</f>
        <v>0</v>
      </c>
      <c r="AT230" s="386" t="str">
        <f t="shared" ref="AT230" si="1149">IF(AS230&gt;=36,"GRAVE", IF(AS230&lt;=10, "LEVE", "MODERADO"))</f>
        <v>LEVE</v>
      </c>
      <c r="AU230" s="327"/>
      <c r="AV230" s="327"/>
      <c r="AW230" s="147"/>
      <c r="AX230" s="147"/>
      <c r="AY230" s="93"/>
      <c r="AZ230" s="94"/>
      <c r="BA230" s="95"/>
      <c r="BB230" s="95"/>
      <c r="BC230" s="95"/>
      <c r="BD230" s="95"/>
      <c r="BE230" s="95"/>
      <c r="BF230" s="95"/>
      <c r="BG230" s="95"/>
    </row>
    <row r="231" spans="1:59" s="97" customFormat="1" hidden="1" x14ac:dyDescent="0.2">
      <c r="A231" s="325"/>
      <c r="B231" s="314"/>
      <c r="C231" s="326"/>
      <c r="D231" s="327"/>
      <c r="E231" s="328"/>
      <c r="F231" s="305"/>
      <c r="G231" s="147"/>
      <c r="H231" s="147"/>
      <c r="I231" s="91"/>
      <c r="J231" s="305"/>
      <c r="K231" s="305"/>
      <c r="L231" s="305"/>
      <c r="M231" s="305"/>
      <c r="N231" s="314"/>
      <c r="O231" s="306"/>
      <c r="P231" s="314"/>
      <c r="Q231" s="306"/>
      <c r="R231" s="306"/>
      <c r="S231" s="92"/>
      <c r="T231" s="91">
        <f t="shared" si="984"/>
        <v>0</v>
      </c>
      <c r="U231" s="307"/>
      <c r="V231" s="307"/>
      <c r="W231" s="147"/>
      <c r="X231" s="307"/>
      <c r="Y231" s="307"/>
      <c r="Z231" s="151">
        <f t="shared" si="989"/>
        <v>0</v>
      </c>
      <c r="AA231" s="147"/>
      <c r="AB231" s="147"/>
      <c r="AC231" s="307"/>
      <c r="AD231" s="307"/>
      <c r="AE231" s="151">
        <f t="shared" si="992"/>
        <v>0</v>
      </c>
      <c r="AF231" s="147"/>
      <c r="AG231" s="147"/>
      <c r="AH231" s="307"/>
      <c r="AI231" s="307"/>
      <c r="AJ231" s="151">
        <f t="shared" si="995"/>
        <v>0</v>
      </c>
      <c r="AK231" s="147"/>
      <c r="AL231" s="147"/>
      <c r="AM231" s="307"/>
      <c r="AN231" s="307"/>
      <c r="AO231" s="151">
        <f t="shared" si="1002"/>
        <v>0</v>
      </c>
      <c r="AP231" s="147"/>
      <c r="AQ231" s="307"/>
      <c r="AR231" s="384"/>
      <c r="AS231" s="306"/>
      <c r="AT231" s="386"/>
      <c r="AU231" s="327"/>
      <c r="AV231" s="327"/>
      <c r="AW231" s="147"/>
      <c r="AX231" s="147"/>
      <c r="AY231" s="93"/>
      <c r="AZ231" s="94"/>
      <c r="BA231" s="95"/>
      <c r="BB231" s="95"/>
      <c r="BC231" s="95"/>
      <c r="BD231" s="95"/>
      <c r="BE231" s="95"/>
      <c r="BF231" s="95"/>
      <c r="BG231" s="95"/>
    </row>
    <row r="232" spans="1:59" s="97" customFormat="1" hidden="1" x14ac:dyDescent="0.2">
      <c r="A232" s="325"/>
      <c r="B232" s="314"/>
      <c r="C232" s="326"/>
      <c r="D232" s="327"/>
      <c r="E232" s="328"/>
      <c r="F232" s="305"/>
      <c r="G232" s="147"/>
      <c r="H232" s="147"/>
      <c r="I232" s="91"/>
      <c r="J232" s="305"/>
      <c r="K232" s="305"/>
      <c r="L232" s="305"/>
      <c r="M232" s="305"/>
      <c r="N232" s="314"/>
      <c r="O232" s="306"/>
      <c r="P232" s="314"/>
      <c r="Q232" s="306"/>
      <c r="R232" s="306"/>
      <c r="S232" s="92"/>
      <c r="T232" s="91">
        <f t="shared" si="984"/>
        <v>0</v>
      </c>
      <c r="U232" s="307"/>
      <c r="V232" s="307"/>
      <c r="W232" s="147"/>
      <c r="X232" s="307"/>
      <c r="Y232" s="307"/>
      <c r="Z232" s="151">
        <f t="shared" si="989"/>
        <v>0</v>
      </c>
      <c r="AA232" s="147"/>
      <c r="AB232" s="147"/>
      <c r="AC232" s="307"/>
      <c r="AD232" s="307"/>
      <c r="AE232" s="151">
        <f t="shared" si="992"/>
        <v>0</v>
      </c>
      <c r="AF232" s="147"/>
      <c r="AG232" s="147"/>
      <c r="AH232" s="307"/>
      <c r="AI232" s="307"/>
      <c r="AJ232" s="151">
        <f t="shared" si="995"/>
        <v>0</v>
      </c>
      <c r="AK232" s="147"/>
      <c r="AL232" s="147"/>
      <c r="AM232" s="307"/>
      <c r="AN232" s="307"/>
      <c r="AO232" s="151">
        <f t="shared" si="1002"/>
        <v>0</v>
      </c>
      <c r="AP232" s="147"/>
      <c r="AQ232" s="307"/>
      <c r="AR232" s="384"/>
      <c r="AS232" s="306"/>
      <c r="AT232" s="386"/>
      <c r="AU232" s="327"/>
      <c r="AV232" s="327"/>
      <c r="AW232" s="147"/>
      <c r="AX232" s="147"/>
      <c r="AY232" s="93"/>
      <c r="AZ232" s="94"/>
      <c r="BA232" s="95"/>
      <c r="BB232" s="95"/>
      <c r="BC232" s="95"/>
      <c r="BD232" s="95"/>
      <c r="BE232" s="95"/>
      <c r="BF232" s="95"/>
      <c r="BG232" s="95"/>
    </row>
    <row r="233" spans="1:59" s="97" customFormat="1" hidden="1" x14ac:dyDescent="0.2">
      <c r="A233" s="325">
        <v>75</v>
      </c>
      <c r="B233" s="314"/>
      <c r="C233" s="326" t="e">
        <f>+VLOOKUP(B233,$A$691:$B$730,2,0)</f>
        <v>#N/A</v>
      </c>
      <c r="D233" s="327"/>
      <c r="E233" s="328" t="e">
        <f>IF(D233=$D$661,$E$661,IF(D233=$D$662,$E$662,IF(D233=$D$663,$E$663,IF(D233=$D$664,$E$664,IF(D233=$D$665,$E$665,IF(D233=$D$666,$E$666,IF(D233=$D$667,$E$667,IF(D233=$D$668,$E$668,IF(D233=$D$669,$E$669,IF(D233=$D$670,$E$670,IF(D233=VICERRECTORÍA_ACADÉMICA_,BE844,IF(D233=PLANEACIÓN_,BE846, IF(D233=IMPACTO,BE845,IF(D233=VICERRECTORÍA_ADMINISTRATIVA_FINANCIERA_,BE847,IF(D233=_VICERRECTORÍA_RESPONSABILIDAD_SOCIAL_Y_BIENESTAR_UNIVERSITARIO_,BE848," ")))))))))))))))</f>
        <v>#VALUE!</v>
      </c>
      <c r="F233" s="305"/>
      <c r="G233" s="147"/>
      <c r="H233" s="147"/>
      <c r="I233" s="91"/>
      <c r="J233" s="305"/>
      <c r="K233" s="314"/>
      <c r="L233" s="305"/>
      <c r="M233" s="305"/>
      <c r="N233" s="314"/>
      <c r="O233" s="306">
        <f t="shared" ref="O233" si="1150">IF(N233="ALTA",5,IF(N233="MEDIO ALTA",4,IF(N233="MEDIA",3,IF(N233="MEDIO BAJA",2,IF(N233="BAJA",1,0)))))</f>
        <v>0</v>
      </c>
      <c r="P233" s="314"/>
      <c r="Q233" s="306">
        <f t="shared" ref="Q233" si="1151">IF(P233="ALTO",5,IF(P233="MEDIO-ALTO",4,IF(P233="MEDIO",3,IF(P233="MEDIO-BAJO",2,IF(P233="BAJO",1,0)))))</f>
        <v>0</v>
      </c>
      <c r="R233" s="306">
        <f t="shared" ref="R233" si="1152">Q233*O233</f>
        <v>0</v>
      </c>
      <c r="S233" s="92"/>
      <c r="T233" s="91">
        <f t="shared" si="984"/>
        <v>0</v>
      </c>
      <c r="U233" s="307" t="e">
        <f t="shared" ref="U233:U293" si="1153">ROUND(AVERAGEIF(T233:T235,"&gt;0"),0)</f>
        <v>#DIV/0!</v>
      </c>
      <c r="V233" s="307" t="e">
        <f t="shared" ref="V233:V293" si="1154">U233*0.6</f>
        <v>#DIV/0!</v>
      </c>
      <c r="W233" s="147"/>
      <c r="X233" s="307" t="e">
        <f t="shared" ref="X233" si="1155">IF(S233="No_existen",5*$X$10,Y233*$X$10)</f>
        <v>#DIV/0!</v>
      </c>
      <c r="Y233" s="307" t="e">
        <f t="shared" si="955"/>
        <v>#DIV/0!</v>
      </c>
      <c r="Z233" s="151">
        <f t="shared" si="989"/>
        <v>0</v>
      </c>
      <c r="AA233" s="147"/>
      <c r="AB233" s="147"/>
      <c r="AC233" s="307" t="e">
        <f t="shared" ref="AC233" si="1156">IF(S233="No_existen",5*$AC$10,AD233*$AC$10)</f>
        <v>#DIV/0!</v>
      </c>
      <c r="AD233" s="307" t="e">
        <f t="shared" ref="AD233:AD293" si="1157">ROUND(AVERAGEIF(AE233:AE235,"&gt;0"),0)</f>
        <v>#DIV/0!</v>
      </c>
      <c r="AE233" s="151">
        <f t="shared" si="992"/>
        <v>0</v>
      </c>
      <c r="AF233" s="147"/>
      <c r="AG233" s="147"/>
      <c r="AH233" s="307" t="e">
        <f t="shared" ref="AH233" si="1158">IF(S233="No_existen",5*$AH$10,AI233*$AH$10)</f>
        <v>#DIV/0!</v>
      </c>
      <c r="AI233" s="307" t="e">
        <f t="shared" ref="AI233" si="1159">ROUND(AVERAGEIF(AJ233:AJ235,"&gt;0"),0)</f>
        <v>#DIV/0!</v>
      </c>
      <c r="AJ233" s="151">
        <f t="shared" si="995"/>
        <v>0</v>
      </c>
      <c r="AK233" s="147"/>
      <c r="AL233" s="147"/>
      <c r="AM233" s="307" t="e">
        <f t="shared" ref="AM233" si="1160">IF(S233="No_existen",5*$AM$10,AN233*$AM$10)</f>
        <v>#DIV/0!</v>
      </c>
      <c r="AN233" s="307" t="e">
        <f t="shared" ref="AN233" si="1161">ROUND(AVERAGEIF(AO233:AO235,"&gt;0"),0)</f>
        <v>#DIV/0!</v>
      </c>
      <c r="AO233" s="151">
        <f t="shared" si="1002"/>
        <v>0</v>
      </c>
      <c r="AP233" s="147"/>
      <c r="AQ233" s="307" t="e">
        <f t="shared" ref="AQ233" si="1162">ROUND(AVERAGE(U233,Y233,AD233,AI233,AN233),0)</f>
        <v>#DIV/0!</v>
      </c>
      <c r="AR233" s="384" t="e">
        <f t="shared" ref="AR233" si="1163">IF(AQ233&lt;1.5,"FUERTE",IF(AND(AQ233&gt;=1.5,AQ233&lt;2.5),"ACEPTABLE",IF(AQ233&gt;=5,"INEXISTENTE","DÉBIL")))</f>
        <v>#DIV/0!</v>
      </c>
      <c r="AS233" s="306">
        <f t="shared" ref="AS233" si="1164">IF(R233=0,0,ROUND((R233*AQ233),0))</f>
        <v>0</v>
      </c>
      <c r="AT233" s="386" t="str">
        <f t="shared" ref="AT233" si="1165">IF(AS233&gt;=36,"GRAVE", IF(AS233&lt;=10, "LEVE", "MODERADO"))</f>
        <v>LEVE</v>
      </c>
      <c r="AU233" s="327"/>
      <c r="AV233" s="327"/>
      <c r="AW233" s="147"/>
      <c r="AX233" s="147"/>
      <c r="AY233" s="93"/>
      <c r="AZ233" s="94"/>
      <c r="BA233" s="95"/>
      <c r="BB233" s="95"/>
      <c r="BC233" s="95"/>
      <c r="BD233" s="95"/>
      <c r="BE233" s="95"/>
      <c r="BF233" s="95"/>
      <c r="BG233" s="95"/>
    </row>
    <row r="234" spans="1:59" s="97" customFormat="1" hidden="1" x14ac:dyDescent="0.2">
      <c r="A234" s="325"/>
      <c r="B234" s="314"/>
      <c r="C234" s="326"/>
      <c r="D234" s="327"/>
      <c r="E234" s="328"/>
      <c r="F234" s="305"/>
      <c r="G234" s="147"/>
      <c r="H234" s="147"/>
      <c r="I234" s="91"/>
      <c r="J234" s="305"/>
      <c r="K234" s="305"/>
      <c r="L234" s="305"/>
      <c r="M234" s="305"/>
      <c r="N234" s="314"/>
      <c r="O234" s="306"/>
      <c r="P234" s="314"/>
      <c r="Q234" s="306"/>
      <c r="R234" s="306"/>
      <c r="S234" s="92"/>
      <c r="T234" s="91">
        <f t="shared" si="984"/>
        <v>0</v>
      </c>
      <c r="U234" s="307"/>
      <c r="V234" s="307"/>
      <c r="W234" s="147"/>
      <c r="X234" s="307"/>
      <c r="Y234" s="307"/>
      <c r="Z234" s="151">
        <f t="shared" si="989"/>
        <v>0</v>
      </c>
      <c r="AA234" s="147"/>
      <c r="AB234" s="147"/>
      <c r="AC234" s="307"/>
      <c r="AD234" s="307"/>
      <c r="AE234" s="151">
        <f t="shared" si="992"/>
        <v>0</v>
      </c>
      <c r="AF234" s="147"/>
      <c r="AG234" s="147"/>
      <c r="AH234" s="307"/>
      <c r="AI234" s="307"/>
      <c r="AJ234" s="151">
        <f t="shared" si="995"/>
        <v>0</v>
      </c>
      <c r="AK234" s="147"/>
      <c r="AL234" s="147"/>
      <c r="AM234" s="307"/>
      <c r="AN234" s="307"/>
      <c r="AO234" s="151">
        <f t="shared" si="1002"/>
        <v>0</v>
      </c>
      <c r="AP234" s="147"/>
      <c r="AQ234" s="307"/>
      <c r="AR234" s="384"/>
      <c r="AS234" s="306"/>
      <c r="AT234" s="386"/>
      <c r="AU234" s="327"/>
      <c r="AV234" s="327"/>
      <c r="AW234" s="147"/>
      <c r="AX234" s="147"/>
      <c r="AY234" s="93"/>
      <c r="AZ234" s="94"/>
      <c r="BA234" s="95"/>
      <c r="BB234" s="95"/>
      <c r="BC234" s="95"/>
      <c r="BD234" s="95"/>
      <c r="BE234" s="95"/>
      <c r="BF234" s="95"/>
      <c r="BG234" s="95"/>
    </row>
    <row r="235" spans="1:59" s="97" customFormat="1" hidden="1" x14ac:dyDescent="0.2">
      <c r="A235" s="325"/>
      <c r="B235" s="314"/>
      <c r="C235" s="326"/>
      <c r="D235" s="327"/>
      <c r="E235" s="328"/>
      <c r="F235" s="305"/>
      <c r="G235" s="147"/>
      <c r="H235" s="147"/>
      <c r="I235" s="91"/>
      <c r="J235" s="305"/>
      <c r="K235" s="305"/>
      <c r="L235" s="305"/>
      <c r="M235" s="305"/>
      <c r="N235" s="314"/>
      <c r="O235" s="306"/>
      <c r="P235" s="314"/>
      <c r="Q235" s="306"/>
      <c r="R235" s="306"/>
      <c r="S235" s="92"/>
      <c r="T235" s="91">
        <f t="shared" si="984"/>
        <v>0</v>
      </c>
      <c r="U235" s="307"/>
      <c r="V235" s="307"/>
      <c r="W235" s="147"/>
      <c r="X235" s="307"/>
      <c r="Y235" s="307"/>
      <c r="Z235" s="151">
        <f t="shared" si="989"/>
        <v>0</v>
      </c>
      <c r="AA235" s="147"/>
      <c r="AB235" s="147"/>
      <c r="AC235" s="307"/>
      <c r="AD235" s="307"/>
      <c r="AE235" s="151">
        <f t="shared" si="992"/>
        <v>0</v>
      </c>
      <c r="AF235" s="147"/>
      <c r="AG235" s="147"/>
      <c r="AH235" s="307"/>
      <c r="AI235" s="307"/>
      <c r="AJ235" s="151">
        <f t="shared" si="995"/>
        <v>0</v>
      </c>
      <c r="AK235" s="147"/>
      <c r="AL235" s="147"/>
      <c r="AM235" s="307"/>
      <c r="AN235" s="307"/>
      <c r="AO235" s="151">
        <f t="shared" si="1002"/>
        <v>0</v>
      </c>
      <c r="AP235" s="147"/>
      <c r="AQ235" s="307"/>
      <c r="AR235" s="384"/>
      <c r="AS235" s="306"/>
      <c r="AT235" s="386"/>
      <c r="AU235" s="327"/>
      <c r="AV235" s="327"/>
      <c r="AW235" s="147"/>
      <c r="AX235" s="147"/>
      <c r="AY235" s="93"/>
      <c r="AZ235" s="94"/>
      <c r="BA235" s="95"/>
      <c r="BB235" s="95"/>
      <c r="BC235" s="95"/>
      <c r="BD235" s="95"/>
      <c r="BE235" s="95"/>
      <c r="BF235" s="95"/>
      <c r="BG235" s="95"/>
    </row>
    <row r="236" spans="1:59" s="97" customFormat="1" hidden="1" x14ac:dyDescent="0.2">
      <c r="A236" s="325">
        <v>76</v>
      </c>
      <c r="B236" s="314"/>
      <c r="C236" s="326" t="e">
        <f>+VLOOKUP(B236,$A$691:$B$730,2,0)</f>
        <v>#N/A</v>
      </c>
      <c r="D236" s="327"/>
      <c r="E236" s="328" t="e">
        <f>IF(D236=$D$661,$E$661,IF(D236=$D$662,$E$662,IF(D236=$D$663,$E$663,IF(D236=$D$664,$E$664,IF(D236=$D$665,$E$665,IF(D236=$D$666,$E$666,IF(D236=$D$667,$E$667,IF(D236=$D$668,$E$668,IF(D236=$D$669,$E$669,IF(D236=$D$670,$E$670,IF(D236=VICERRECTORÍA_ACADÉMICA_,BE847,IF(D236=PLANEACIÓN_,BE849, IF(D236=IMPACTO,BE848,IF(D236=VICERRECTORÍA_ADMINISTRATIVA_FINANCIERA_,BE850,IF(D236=_VICERRECTORÍA_RESPONSABILIDAD_SOCIAL_Y_BIENESTAR_UNIVERSITARIO_,BE851," ")))))))))))))))</f>
        <v>#VALUE!</v>
      </c>
      <c r="F236" s="305"/>
      <c r="G236" s="147"/>
      <c r="H236" s="147"/>
      <c r="I236" s="91"/>
      <c r="J236" s="305"/>
      <c r="K236" s="314"/>
      <c r="L236" s="305"/>
      <c r="M236" s="305"/>
      <c r="N236" s="314"/>
      <c r="O236" s="306">
        <f t="shared" ref="O236" si="1166">IF(N236="ALTA",5,IF(N236="MEDIO ALTA",4,IF(N236="MEDIA",3,IF(N236="MEDIO BAJA",2,IF(N236="BAJA",1,0)))))</f>
        <v>0</v>
      </c>
      <c r="P236" s="314"/>
      <c r="Q236" s="306">
        <f t="shared" ref="Q236" si="1167">IF(P236="ALTO",5,IF(P236="MEDIO-ALTO",4,IF(P236="MEDIO",3,IF(P236="MEDIO-BAJO",2,IF(P236="BAJO",1,0)))))</f>
        <v>0</v>
      </c>
      <c r="R236" s="306">
        <f t="shared" ref="R236" si="1168">Q236*O236</f>
        <v>0</v>
      </c>
      <c r="S236" s="92"/>
      <c r="T236" s="91">
        <f t="shared" si="984"/>
        <v>0</v>
      </c>
      <c r="U236" s="307" t="e">
        <f t="shared" ref="U236:U296" si="1169">ROUND(AVERAGEIF(T236:T238,"&gt;0"),0)</f>
        <v>#DIV/0!</v>
      </c>
      <c r="V236" s="307" t="e">
        <f t="shared" ref="V236:V296" si="1170">U236*0.6</f>
        <v>#DIV/0!</v>
      </c>
      <c r="W236" s="147"/>
      <c r="X236" s="307" t="e">
        <f t="shared" ref="X236" si="1171">IF(S236="No_existen",5*$X$10,Y236*$X$10)</f>
        <v>#DIV/0!</v>
      </c>
      <c r="Y236" s="307" t="e">
        <f t="shared" si="971"/>
        <v>#DIV/0!</v>
      </c>
      <c r="Z236" s="151">
        <f t="shared" si="989"/>
        <v>0</v>
      </c>
      <c r="AA236" s="147"/>
      <c r="AB236" s="147"/>
      <c r="AC236" s="307" t="e">
        <f t="shared" ref="AC236" si="1172">IF(S236="No_existen",5*$AC$10,AD236*$AC$10)</f>
        <v>#DIV/0!</v>
      </c>
      <c r="AD236" s="307" t="e">
        <f t="shared" ref="AD236:AD296" si="1173">ROUND(AVERAGEIF(AE236:AE238,"&gt;0"),0)</f>
        <v>#DIV/0!</v>
      </c>
      <c r="AE236" s="151">
        <f t="shared" si="992"/>
        <v>0</v>
      </c>
      <c r="AF236" s="147"/>
      <c r="AG236" s="147"/>
      <c r="AH236" s="307" t="e">
        <f t="shared" ref="AH236" si="1174">IF(S236="No_existen",5*$AH$10,AI236*$AH$10)</f>
        <v>#DIV/0!</v>
      </c>
      <c r="AI236" s="307" t="e">
        <f t="shared" ref="AI236" si="1175">ROUND(AVERAGEIF(AJ236:AJ238,"&gt;0"),0)</f>
        <v>#DIV/0!</v>
      </c>
      <c r="AJ236" s="151">
        <f t="shared" si="995"/>
        <v>0</v>
      </c>
      <c r="AK236" s="147"/>
      <c r="AL236" s="147"/>
      <c r="AM236" s="307" t="e">
        <f t="shared" ref="AM236" si="1176">IF(S236="No_existen",5*$AM$10,AN236*$AM$10)</f>
        <v>#DIV/0!</v>
      </c>
      <c r="AN236" s="307" t="e">
        <f t="shared" ref="AN236" si="1177">ROUND(AVERAGEIF(AO236:AO238,"&gt;0"),0)</f>
        <v>#DIV/0!</v>
      </c>
      <c r="AO236" s="151">
        <f t="shared" si="1002"/>
        <v>0</v>
      </c>
      <c r="AP236" s="147"/>
      <c r="AQ236" s="307" t="e">
        <f t="shared" ref="AQ236" si="1178">ROUND(AVERAGE(U236,Y236,AD236,AI236,AN236),0)</f>
        <v>#DIV/0!</v>
      </c>
      <c r="AR236" s="384" t="e">
        <f t="shared" ref="AR236" si="1179">IF(AQ236&lt;1.5,"FUERTE",IF(AND(AQ236&gt;=1.5,AQ236&lt;2.5),"ACEPTABLE",IF(AQ236&gt;=5,"INEXISTENTE","DÉBIL")))</f>
        <v>#DIV/0!</v>
      </c>
      <c r="AS236" s="306">
        <f t="shared" ref="AS236" si="1180">IF(R236=0,0,ROUND((R236*AQ236),0))</f>
        <v>0</v>
      </c>
      <c r="AT236" s="386" t="str">
        <f t="shared" ref="AT236" si="1181">IF(AS236&gt;=36,"GRAVE", IF(AS236&lt;=10, "LEVE", "MODERADO"))</f>
        <v>LEVE</v>
      </c>
      <c r="AU236" s="327"/>
      <c r="AV236" s="327"/>
      <c r="AW236" s="147"/>
      <c r="AX236" s="147"/>
      <c r="AY236" s="93"/>
      <c r="AZ236" s="94"/>
      <c r="BA236" s="95"/>
      <c r="BB236" s="95"/>
      <c r="BC236" s="95"/>
      <c r="BD236" s="95"/>
      <c r="BE236" s="95"/>
      <c r="BF236" s="95"/>
      <c r="BG236" s="95"/>
    </row>
    <row r="237" spans="1:59" s="97" customFormat="1" hidden="1" x14ac:dyDescent="0.2">
      <c r="A237" s="325"/>
      <c r="B237" s="314"/>
      <c r="C237" s="326"/>
      <c r="D237" s="327"/>
      <c r="E237" s="328"/>
      <c r="F237" s="305"/>
      <c r="G237" s="147"/>
      <c r="H237" s="147"/>
      <c r="I237" s="91"/>
      <c r="J237" s="305"/>
      <c r="K237" s="305"/>
      <c r="L237" s="305"/>
      <c r="M237" s="305"/>
      <c r="N237" s="314"/>
      <c r="O237" s="306"/>
      <c r="P237" s="314"/>
      <c r="Q237" s="306"/>
      <c r="R237" s="306"/>
      <c r="S237" s="92"/>
      <c r="T237" s="91">
        <f t="shared" si="984"/>
        <v>0</v>
      </c>
      <c r="U237" s="307"/>
      <c r="V237" s="307"/>
      <c r="W237" s="147"/>
      <c r="X237" s="307"/>
      <c r="Y237" s="307"/>
      <c r="Z237" s="151">
        <f t="shared" si="989"/>
        <v>0</v>
      </c>
      <c r="AA237" s="147"/>
      <c r="AB237" s="147"/>
      <c r="AC237" s="307"/>
      <c r="AD237" s="307"/>
      <c r="AE237" s="151">
        <f t="shared" si="992"/>
        <v>0</v>
      </c>
      <c r="AF237" s="147"/>
      <c r="AG237" s="147"/>
      <c r="AH237" s="307"/>
      <c r="AI237" s="307"/>
      <c r="AJ237" s="151">
        <f t="shared" si="995"/>
        <v>0</v>
      </c>
      <c r="AK237" s="147"/>
      <c r="AL237" s="147"/>
      <c r="AM237" s="307"/>
      <c r="AN237" s="307"/>
      <c r="AO237" s="151">
        <f t="shared" si="1002"/>
        <v>0</v>
      </c>
      <c r="AP237" s="147"/>
      <c r="AQ237" s="307"/>
      <c r="AR237" s="384"/>
      <c r="AS237" s="306"/>
      <c r="AT237" s="386"/>
      <c r="AU237" s="327"/>
      <c r="AV237" s="327"/>
      <c r="AW237" s="147"/>
      <c r="AX237" s="147"/>
      <c r="AY237" s="93"/>
      <c r="AZ237" s="94"/>
      <c r="BA237" s="95"/>
      <c r="BB237" s="95"/>
      <c r="BC237" s="95"/>
      <c r="BD237" s="95"/>
      <c r="BE237" s="95"/>
      <c r="BF237" s="95"/>
      <c r="BG237" s="95"/>
    </row>
    <row r="238" spans="1:59" s="97" customFormat="1" hidden="1" x14ac:dyDescent="0.2">
      <c r="A238" s="325"/>
      <c r="B238" s="314"/>
      <c r="C238" s="326"/>
      <c r="D238" s="327"/>
      <c r="E238" s="328"/>
      <c r="F238" s="305"/>
      <c r="G238" s="147"/>
      <c r="H238" s="147"/>
      <c r="I238" s="91"/>
      <c r="J238" s="305"/>
      <c r="K238" s="305"/>
      <c r="L238" s="305"/>
      <c r="M238" s="305"/>
      <c r="N238" s="314"/>
      <c r="O238" s="306"/>
      <c r="P238" s="314"/>
      <c r="Q238" s="306"/>
      <c r="R238" s="306"/>
      <c r="S238" s="92"/>
      <c r="T238" s="91">
        <f t="shared" si="984"/>
        <v>0</v>
      </c>
      <c r="U238" s="307"/>
      <c r="V238" s="307"/>
      <c r="W238" s="147"/>
      <c r="X238" s="307"/>
      <c r="Y238" s="307"/>
      <c r="Z238" s="151">
        <f t="shared" si="989"/>
        <v>0</v>
      </c>
      <c r="AA238" s="147"/>
      <c r="AB238" s="147"/>
      <c r="AC238" s="307"/>
      <c r="AD238" s="307"/>
      <c r="AE238" s="151">
        <f t="shared" si="992"/>
        <v>0</v>
      </c>
      <c r="AF238" s="147"/>
      <c r="AG238" s="147"/>
      <c r="AH238" s="307"/>
      <c r="AI238" s="307"/>
      <c r="AJ238" s="151">
        <f t="shared" si="995"/>
        <v>0</v>
      </c>
      <c r="AK238" s="147"/>
      <c r="AL238" s="147"/>
      <c r="AM238" s="307"/>
      <c r="AN238" s="307"/>
      <c r="AO238" s="151">
        <f t="shared" si="1002"/>
        <v>0</v>
      </c>
      <c r="AP238" s="147"/>
      <c r="AQ238" s="307"/>
      <c r="AR238" s="384"/>
      <c r="AS238" s="306"/>
      <c r="AT238" s="386"/>
      <c r="AU238" s="327"/>
      <c r="AV238" s="327"/>
      <c r="AW238" s="147"/>
      <c r="AX238" s="147"/>
      <c r="AY238" s="93"/>
      <c r="AZ238" s="94"/>
      <c r="BA238" s="95"/>
      <c r="BB238" s="95"/>
      <c r="BC238" s="95"/>
      <c r="BD238" s="95"/>
      <c r="BE238" s="95"/>
      <c r="BF238" s="95"/>
      <c r="BG238" s="95"/>
    </row>
    <row r="239" spans="1:59" s="97" customFormat="1" hidden="1" x14ac:dyDescent="0.2">
      <c r="A239" s="325">
        <v>77</v>
      </c>
      <c r="B239" s="314"/>
      <c r="C239" s="326" t="e">
        <f>+VLOOKUP(B239,$A$691:$B$730,2,0)</f>
        <v>#N/A</v>
      </c>
      <c r="D239" s="327"/>
      <c r="E239" s="328" t="e">
        <f>IF(D239=$D$661,$E$661,IF(D239=$D$662,$E$662,IF(D239=$D$663,$E$663,IF(D239=$D$664,$E$664,IF(D239=$D$665,$E$665,IF(D239=$D$666,$E$666,IF(D239=$D$667,$E$667,IF(D239=$D$668,$E$668,IF(D239=$D$669,$E$669,IF(D239=$D$670,$E$670,IF(D239=VICERRECTORÍA_ACADÉMICA_,BE850,IF(D239=PLANEACIÓN_,BE852, IF(D239=IMPACTO,BE851,IF(D239=VICERRECTORÍA_ADMINISTRATIVA_FINANCIERA_,BE853,IF(D239=_VICERRECTORÍA_RESPONSABILIDAD_SOCIAL_Y_BIENESTAR_UNIVERSITARIO_,BE854," ")))))))))))))))</f>
        <v>#VALUE!</v>
      </c>
      <c r="F239" s="305"/>
      <c r="G239" s="147"/>
      <c r="H239" s="147"/>
      <c r="I239" s="91"/>
      <c r="J239" s="305"/>
      <c r="K239" s="314"/>
      <c r="L239" s="305"/>
      <c r="M239" s="305"/>
      <c r="N239" s="314"/>
      <c r="O239" s="306">
        <f t="shared" ref="O239" si="1182">IF(N239="ALTA",5,IF(N239="MEDIO ALTA",4,IF(N239="MEDIA",3,IF(N239="MEDIO BAJA",2,IF(N239="BAJA",1,0)))))</f>
        <v>0</v>
      </c>
      <c r="P239" s="314"/>
      <c r="Q239" s="306">
        <f t="shared" ref="Q239" si="1183">IF(P239="ALTO",5,IF(P239="MEDIO-ALTO",4,IF(P239="MEDIO",3,IF(P239="MEDIO-BAJO",2,IF(P239="BAJO",1,0)))))</f>
        <v>0</v>
      </c>
      <c r="R239" s="306">
        <f t="shared" ref="R239" si="1184">Q239*O239</f>
        <v>0</v>
      </c>
      <c r="S239" s="92"/>
      <c r="T239" s="91">
        <f t="shared" si="984"/>
        <v>0</v>
      </c>
      <c r="U239" s="307" t="e">
        <f t="shared" ref="U239:U299" si="1185">ROUND(AVERAGEIF(T239:T241,"&gt;0"),0)</f>
        <v>#DIV/0!</v>
      </c>
      <c r="V239" s="307" t="e">
        <f t="shared" ref="V239:V299" si="1186">U239*0.6</f>
        <v>#DIV/0!</v>
      </c>
      <c r="W239" s="147"/>
      <c r="X239" s="307" t="e">
        <f t="shared" ref="X239" si="1187">IF(S239="No_existen",5*$X$10,Y239*$X$10)</f>
        <v>#DIV/0!</v>
      </c>
      <c r="Y239" s="307" t="e">
        <f t="shared" si="988"/>
        <v>#DIV/0!</v>
      </c>
      <c r="Z239" s="151">
        <f t="shared" si="989"/>
        <v>0</v>
      </c>
      <c r="AA239" s="147"/>
      <c r="AB239" s="147"/>
      <c r="AC239" s="307" t="e">
        <f t="shared" ref="AC239" si="1188">IF(S239="No_existen",5*$AC$10,AD239*$AC$10)</f>
        <v>#DIV/0!</v>
      </c>
      <c r="AD239" s="307" t="e">
        <f t="shared" ref="AD239:AD299" si="1189">ROUND(AVERAGEIF(AE239:AE241,"&gt;0"),0)</f>
        <v>#DIV/0!</v>
      </c>
      <c r="AE239" s="151">
        <f t="shared" si="992"/>
        <v>0</v>
      </c>
      <c r="AF239" s="147"/>
      <c r="AG239" s="147"/>
      <c r="AH239" s="307" t="e">
        <f t="shared" ref="AH239" si="1190">IF(S239="No_existen",5*$AH$10,AI239*$AH$10)</f>
        <v>#DIV/0!</v>
      </c>
      <c r="AI239" s="307" t="e">
        <f t="shared" ref="AI239" si="1191">ROUND(AVERAGEIF(AJ239:AJ241,"&gt;0"),0)</f>
        <v>#DIV/0!</v>
      </c>
      <c r="AJ239" s="151">
        <f t="shared" si="995"/>
        <v>0</v>
      </c>
      <c r="AK239" s="147"/>
      <c r="AL239" s="147"/>
      <c r="AM239" s="307" t="e">
        <f t="shared" ref="AM239" si="1192">IF(S239="No_existen",5*$AM$10,AN239*$AM$10)</f>
        <v>#DIV/0!</v>
      </c>
      <c r="AN239" s="307" t="e">
        <f t="shared" ref="AN239" si="1193">ROUND(AVERAGEIF(AO239:AO241,"&gt;0"),0)</f>
        <v>#DIV/0!</v>
      </c>
      <c r="AO239" s="151">
        <f t="shared" si="1002"/>
        <v>0</v>
      </c>
      <c r="AP239" s="147"/>
      <c r="AQ239" s="307" t="e">
        <f t="shared" ref="AQ239" si="1194">ROUND(AVERAGE(U239,Y239,AD239,AI239,AN239),0)</f>
        <v>#DIV/0!</v>
      </c>
      <c r="AR239" s="384" t="e">
        <f t="shared" ref="AR239" si="1195">IF(AQ239&lt;1.5,"FUERTE",IF(AND(AQ239&gt;=1.5,AQ239&lt;2.5),"ACEPTABLE",IF(AQ239&gt;=5,"INEXISTENTE","DÉBIL")))</f>
        <v>#DIV/0!</v>
      </c>
      <c r="AS239" s="306">
        <f t="shared" ref="AS239" si="1196">IF(R239=0,0,ROUND((R239*AQ239),0))</f>
        <v>0</v>
      </c>
      <c r="AT239" s="386" t="str">
        <f t="shared" ref="AT239" si="1197">IF(AS239&gt;=36,"GRAVE", IF(AS239&lt;=10, "LEVE", "MODERADO"))</f>
        <v>LEVE</v>
      </c>
      <c r="AU239" s="327"/>
      <c r="AV239" s="327"/>
      <c r="AW239" s="147"/>
      <c r="AX239" s="147"/>
      <c r="AY239" s="93"/>
      <c r="AZ239" s="94"/>
      <c r="BA239" s="95"/>
      <c r="BB239" s="95"/>
      <c r="BC239" s="95"/>
      <c r="BD239" s="95"/>
      <c r="BE239" s="95"/>
      <c r="BF239" s="95"/>
      <c r="BG239" s="95"/>
    </row>
    <row r="240" spans="1:59" s="97" customFormat="1" hidden="1" x14ac:dyDescent="0.2">
      <c r="A240" s="325"/>
      <c r="B240" s="314"/>
      <c r="C240" s="326"/>
      <c r="D240" s="327"/>
      <c r="E240" s="328"/>
      <c r="F240" s="305"/>
      <c r="G240" s="147"/>
      <c r="H240" s="147"/>
      <c r="I240" s="91"/>
      <c r="J240" s="305"/>
      <c r="K240" s="305"/>
      <c r="L240" s="305"/>
      <c r="M240" s="305"/>
      <c r="N240" s="314"/>
      <c r="O240" s="306"/>
      <c r="P240" s="314"/>
      <c r="Q240" s="306"/>
      <c r="R240" s="306"/>
      <c r="S240" s="92"/>
      <c r="T240" s="91">
        <f t="shared" si="984"/>
        <v>0</v>
      </c>
      <c r="U240" s="307"/>
      <c r="V240" s="307"/>
      <c r="W240" s="147"/>
      <c r="X240" s="307"/>
      <c r="Y240" s="307"/>
      <c r="Z240" s="151">
        <f t="shared" si="989"/>
        <v>0</v>
      </c>
      <c r="AA240" s="147"/>
      <c r="AB240" s="147"/>
      <c r="AC240" s="307"/>
      <c r="AD240" s="307"/>
      <c r="AE240" s="151">
        <f t="shared" si="992"/>
        <v>0</v>
      </c>
      <c r="AF240" s="147"/>
      <c r="AG240" s="147"/>
      <c r="AH240" s="307"/>
      <c r="AI240" s="307"/>
      <c r="AJ240" s="151">
        <f t="shared" si="995"/>
        <v>0</v>
      </c>
      <c r="AK240" s="147"/>
      <c r="AL240" s="147"/>
      <c r="AM240" s="307"/>
      <c r="AN240" s="307"/>
      <c r="AO240" s="151">
        <f t="shared" si="1002"/>
        <v>0</v>
      </c>
      <c r="AP240" s="147"/>
      <c r="AQ240" s="307"/>
      <c r="AR240" s="384"/>
      <c r="AS240" s="306"/>
      <c r="AT240" s="386"/>
      <c r="AU240" s="327"/>
      <c r="AV240" s="327"/>
      <c r="AW240" s="147"/>
      <c r="AX240" s="147"/>
      <c r="AY240" s="93"/>
      <c r="AZ240" s="94"/>
      <c r="BA240" s="95"/>
      <c r="BB240" s="95"/>
      <c r="BC240" s="95"/>
      <c r="BD240" s="95"/>
      <c r="BE240" s="95"/>
      <c r="BF240" s="95"/>
      <c r="BG240" s="95"/>
    </row>
    <row r="241" spans="1:59" s="97" customFormat="1" hidden="1" x14ac:dyDescent="0.2">
      <c r="A241" s="325"/>
      <c r="B241" s="314"/>
      <c r="C241" s="326"/>
      <c r="D241" s="327"/>
      <c r="E241" s="328"/>
      <c r="F241" s="305"/>
      <c r="G241" s="147"/>
      <c r="H241" s="147"/>
      <c r="I241" s="91"/>
      <c r="J241" s="305"/>
      <c r="K241" s="305"/>
      <c r="L241" s="305"/>
      <c r="M241" s="305"/>
      <c r="N241" s="314"/>
      <c r="O241" s="306"/>
      <c r="P241" s="314"/>
      <c r="Q241" s="306"/>
      <c r="R241" s="306"/>
      <c r="S241" s="92"/>
      <c r="T241" s="91">
        <f t="shared" si="984"/>
        <v>0</v>
      </c>
      <c r="U241" s="307"/>
      <c r="V241" s="307"/>
      <c r="W241" s="147"/>
      <c r="X241" s="307"/>
      <c r="Y241" s="307"/>
      <c r="Z241" s="151">
        <f t="shared" si="989"/>
        <v>0</v>
      </c>
      <c r="AA241" s="147"/>
      <c r="AB241" s="147"/>
      <c r="AC241" s="307"/>
      <c r="AD241" s="307"/>
      <c r="AE241" s="151">
        <f t="shared" si="992"/>
        <v>0</v>
      </c>
      <c r="AF241" s="147"/>
      <c r="AG241" s="147"/>
      <c r="AH241" s="307"/>
      <c r="AI241" s="307"/>
      <c r="AJ241" s="151">
        <f t="shared" si="995"/>
        <v>0</v>
      </c>
      <c r="AK241" s="147"/>
      <c r="AL241" s="147"/>
      <c r="AM241" s="307"/>
      <c r="AN241" s="307"/>
      <c r="AO241" s="151">
        <f t="shared" si="1002"/>
        <v>0</v>
      </c>
      <c r="AP241" s="147"/>
      <c r="AQ241" s="307"/>
      <c r="AR241" s="384"/>
      <c r="AS241" s="306"/>
      <c r="AT241" s="386"/>
      <c r="AU241" s="327"/>
      <c r="AV241" s="327"/>
      <c r="AW241" s="147"/>
      <c r="AX241" s="147"/>
      <c r="AY241" s="93"/>
      <c r="AZ241" s="94"/>
      <c r="BA241" s="95"/>
      <c r="BB241" s="95"/>
      <c r="BC241" s="95"/>
      <c r="BD241" s="95"/>
      <c r="BE241" s="95"/>
      <c r="BF241" s="95"/>
      <c r="BG241" s="95"/>
    </row>
    <row r="242" spans="1:59" s="97" customFormat="1" hidden="1" x14ac:dyDescent="0.2">
      <c r="A242" s="325">
        <v>78</v>
      </c>
      <c r="B242" s="314"/>
      <c r="C242" s="326" t="e">
        <f>+VLOOKUP(B242,$A$691:$B$730,2,0)</f>
        <v>#N/A</v>
      </c>
      <c r="D242" s="327"/>
      <c r="E242" s="328" t="e">
        <f>IF(D242=$D$661,$E$661,IF(D242=$D$662,$E$662,IF(D242=$D$663,$E$663,IF(D242=$D$664,$E$664,IF(D242=$D$665,$E$665,IF(D242=$D$666,$E$666,IF(D242=$D$667,$E$667,IF(D242=$D$668,$E$668,IF(D242=$D$669,$E$669,IF(D242=$D$670,$E$670,IF(D242=VICERRECTORÍA_ACADÉMICA_,BE853,IF(D242=PLANEACIÓN_,BE855, IF(D242=IMPACTO,BE854,IF(D242=VICERRECTORÍA_ADMINISTRATIVA_FINANCIERA_,BE856,IF(D242=_VICERRECTORÍA_RESPONSABILIDAD_SOCIAL_Y_BIENESTAR_UNIVERSITARIO_,BE857," ")))))))))))))))</f>
        <v>#VALUE!</v>
      </c>
      <c r="F242" s="305"/>
      <c r="G242" s="147"/>
      <c r="H242" s="147"/>
      <c r="I242" s="91"/>
      <c r="J242" s="305"/>
      <c r="K242" s="314"/>
      <c r="L242" s="305"/>
      <c r="M242" s="305"/>
      <c r="N242" s="314"/>
      <c r="O242" s="306">
        <f t="shared" ref="O242" si="1198">IF(N242="ALTA",5,IF(N242="MEDIO ALTA",4,IF(N242="MEDIA",3,IF(N242="MEDIO BAJA",2,IF(N242="BAJA",1,0)))))</f>
        <v>0</v>
      </c>
      <c r="P242" s="314"/>
      <c r="Q242" s="306">
        <f t="shared" ref="Q242" si="1199">IF(P242="ALTO",5,IF(P242="MEDIO-ALTO",4,IF(P242="MEDIO",3,IF(P242="MEDIO-BAJO",2,IF(P242="BAJO",1,0)))))</f>
        <v>0</v>
      </c>
      <c r="R242" s="306">
        <f t="shared" ref="R242" si="1200">Q242*O242</f>
        <v>0</v>
      </c>
      <c r="S242" s="92"/>
      <c r="T242" s="91">
        <f t="shared" si="984"/>
        <v>0</v>
      </c>
      <c r="U242" s="307" t="e">
        <f t="shared" ref="U242:U302" si="1201">ROUND(AVERAGEIF(T242:T244,"&gt;0"),0)</f>
        <v>#DIV/0!</v>
      </c>
      <c r="V242" s="307" t="e">
        <f t="shared" ref="V242:V302" si="1202">U242*0.6</f>
        <v>#DIV/0!</v>
      </c>
      <c r="W242" s="147"/>
      <c r="X242" s="307" t="e">
        <f t="shared" ref="X242" si="1203">IF(S242="No_existen",5*$X$10,Y242*$X$10)</f>
        <v>#DIV/0!</v>
      </c>
      <c r="Y242" s="307" t="e">
        <f t="shared" si="1008"/>
        <v>#DIV/0!</v>
      </c>
      <c r="Z242" s="151">
        <f t="shared" si="989"/>
        <v>0</v>
      </c>
      <c r="AA242" s="147"/>
      <c r="AB242" s="147"/>
      <c r="AC242" s="307" t="e">
        <f t="shared" ref="AC242" si="1204">IF(S242="No_existen",5*$AC$10,AD242*$AC$10)</f>
        <v>#DIV/0!</v>
      </c>
      <c r="AD242" s="307" t="e">
        <f t="shared" ref="AD242:AD302" si="1205">ROUND(AVERAGEIF(AE242:AE244,"&gt;0"),0)</f>
        <v>#DIV/0!</v>
      </c>
      <c r="AE242" s="151">
        <f t="shared" si="992"/>
        <v>0</v>
      </c>
      <c r="AF242" s="147"/>
      <c r="AG242" s="147"/>
      <c r="AH242" s="307" t="e">
        <f t="shared" ref="AH242" si="1206">IF(S242="No_existen",5*$AH$10,AI242*$AH$10)</f>
        <v>#DIV/0!</v>
      </c>
      <c r="AI242" s="307" t="e">
        <f t="shared" ref="AI242" si="1207">ROUND(AVERAGEIF(AJ242:AJ244,"&gt;0"),0)</f>
        <v>#DIV/0!</v>
      </c>
      <c r="AJ242" s="151">
        <f t="shared" si="995"/>
        <v>0</v>
      </c>
      <c r="AK242" s="147"/>
      <c r="AL242" s="147"/>
      <c r="AM242" s="307" t="e">
        <f t="shared" ref="AM242" si="1208">IF(S242="No_existen",5*$AM$10,AN242*$AM$10)</f>
        <v>#DIV/0!</v>
      </c>
      <c r="AN242" s="307" t="e">
        <f t="shared" ref="AN242" si="1209">ROUND(AVERAGEIF(AO242:AO244,"&gt;0"),0)</f>
        <v>#DIV/0!</v>
      </c>
      <c r="AO242" s="151">
        <f t="shared" si="1002"/>
        <v>0</v>
      </c>
      <c r="AP242" s="147"/>
      <c r="AQ242" s="307" t="e">
        <f t="shared" ref="AQ242" si="1210">ROUND(AVERAGE(U242,Y242,AD242,AI242,AN242),0)</f>
        <v>#DIV/0!</v>
      </c>
      <c r="AR242" s="384" t="e">
        <f t="shared" ref="AR242" si="1211">IF(AQ242&lt;1.5,"FUERTE",IF(AND(AQ242&gt;=1.5,AQ242&lt;2.5),"ACEPTABLE",IF(AQ242&gt;=5,"INEXISTENTE","DÉBIL")))</f>
        <v>#DIV/0!</v>
      </c>
      <c r="AS242" s="306">
        <f t="shared" ref="AS242" si="1212">IF(R242=0,0,ROUND((R242*AQ242),0))</f>
        <v>0</v>
      </c>
      <c r="AT242" s="386" t="str">
        <f t="shared" ref="AT242" si="1213">IF(AS242&gt;=36,"GRAVE", IF(AS242&lt;=10, "LEVE", "MODERADO"))</f>
        <v>LEVE</v>
      </c>
      <c r="AU242" s="327"/>
      <c r="AV242" s="327"/>
      <c r="AW242" s="147"/>
      <c r="AX242" s="147"/>
      <c r="AY242" s="93"/>
      <c r="AZ242" s="94"/>
      <c r="BA242" s="95"/>
      <c r="BB242" s="95"/>
      <c r="BC242" s="95"/>
      <c r="BD242" s="95"/>
      <c r="BE242" s="95"/>
      <c r="BF242" s="95"/>
      <c r="BG242" s="95"/>
    </row>
    <row r="243" spans="1:59" s="97" customFormat="1" hidden="1" x14ac:dyDescent="0.2">
      <c r="A243" s="325"/>
      <c r="B243" s="314"/>
      <c r="C243" s="326"/>
      <c r="D243" s="327"/>
      <c r="E243" s="328"/>
      <c r="F243" s="305"/>
      <c r="G243" s="147"/>
      <c r="H243" s="147"/>
      <c r="I243" s="91"/>
      <c r="J243" s="305"/>
      <c r="K243" s="305"/>
      <c r="L243" s="305"/>
      <c r="M243" s="305"/>
      <c r="N243" s="314"/>
      <c r="O243" s="306"/>
      <c r="P243" s="314"/>
      <c r="Q243" s="306"/>
      <c r="R243" s="306"/>
      <c r="S243" s="92"/>
      <c r="T243" s="91">
        <f t="shared" si="984"/>
        <v>0</v>
      </c>
      <c r="U243" s="307"/>
      <c r="V243" s="307"/>
      <c r="W243" s="147"/>
      <c r="X243" s="307"/>
      <c r="Y243" s="307"/>
      <c r="Z243" s="151">
        <f t="shared" si="989"/>
        <v>0</v>
      </c>
      <c r="AA243" s="147"/>
      <c r="AB243" s="147"/>
      <c r="AC243" s="307"/>
      <c r="AD243" s="307"/>
      <c r="AE243" s="151">
        <f t="shared" si="992"/>
        <v>0</v>
      </c>
      <c r="AF243" s="147"/>
      <c r="AG243" s="147"/>
      <c r="AH243" s="307"/>
      <c r="AI243" s="307"/>
      <c r="AJ243" s="151">
        <f t="shared" si="995"/>
        <v>0</v>
      </c>
      <c r="AK243" s="147"/>
      <c r="AL243" s="147"/>
      <c r="AM243" s="307"/>
      <c r="AN243" s="307"/>
      <c r="AO243" s="151">
        <f t="shared" si="1002"/>
        <v>0</v>
      </c>
      <c r="AP243" s="147"/>
      <c r="AQ243" s="307"/>
      <c r="AR243" s="384"/>
      <c r="AS243" s="306"/>
      <c r="AT243" s="386"/>
      <c r="AU243" s="327"/>
      <c r="AV243" s="327"/>
      <c r="AW243" s="147"/>
      <c r="AX243" s="147"/>
      <c r="AY243" s="93"/>
      <c r="AZ243" s="94"/>
      <c r="BA243" s="95"/>
      <c r="BB243" s="95"/>
      <c r="BC243" s="95"/>
      <c r="BD243" s="95"/>
      <c r="BE243" s="95"/>
      <c r="BF243" s="95"/>
      <c r="BG243" s="95"/>
    </row>
    <row r="244" spans="1:59" s="97" customFormat="1" hidden="1" x14ac:dyDescent="0.2">
      <c r="A244" s="325"/>
      <c r="B244" s="314"/>
      <c r="C244" s="326"/>
      <c r="D244" s="327"/>
      <c r="E244" s="328"/>
      <c r="F244" s="305"/>
      <c r="G244" s="147"/>
      <c r="H244" s="147"/>
      <c r="I244" s="91"/>
      <c r="J244" s="305"/>
      <c r="K244" s="305"/>
      <c r="L244" s="305"/>
      <c r="M244" s="305"/>
      <c r="N244" s="314"/>
      <c r="O244" s="306"/>
      <c r="P244" s="314"/>
      <c r="Q244" s="306"/>
      <c r="R244" s="306"/>
      <c r="S244" s="92"/>
      <c r="T244" s="91">
        <f t="shared" si="984"/>
        <v>0</v>
      </c>
      <c r="U244" s="307"/>
      <c r="V244" s="307"/>
      <c r="W244" s="147"/>
      <c r="X244" s="307"/>
      <c r="Y244" s="307"/>
      <c r="Z244" s="151">
        <f t="shared" si="989"/>
        <v>0</v>
      </c>
      <c r="AA244" s="147"/>
      <c r="AB244" s="147"/>
      <c r="AC244" s="307"/>
      <c r="AD244" s="307"/>
      <c r="AE244" s="151">
        <f t="shared" si="992"/>
        <v>0</v>
      </c>
      <c r="AF244" s="147"/>
      <c r="AG244" s="147"/>
      <c r="AH244" s="307"/>
      <c r="AI244" s="307"/>
      <c r="AJ244" s="151">
        <f t="shared" si="995"/>
        <v>0</v>
      </c>
      <c r="AK244" s="147"/>
      <c r="AL244" s="147"/>
      <c r="AM244" s="307"/>
      <c r="AN244" s="307"/>
      <c r="AO244" s="151">
        <f t="shared" si="1002"/>
        <v>0</v>
      </c>
      <c r="AP244" s="147"/>
      <c r="AQ244" s="307"/>
      <c r="AR244" s="384"/>
      <c r="AS244" s="306"/>
      <c r="AT244" s="386"/>
      <c r="AU244" s="327"/>
      <c r="AV244" s="327"/>
      <c r="AW244" s="147"/>
      <c r="AX244" s="147"/>
      <c r="AY244" s="93"/>
      <c r="AZ244" s="94"/>
      <c r="BA244" s="95"/>
      <c r="BB244" s="95"/>
      <c r="BC244" s="95"/>
      <c r="BD244" s="95"/>
      <c r="BE244" s="95"/>
      <c r="BF244" s="95"/>
      <c r="BG244" s="95"/>
    </row>
    <row r="245" spans="1:59" s="97" customFormat="1" hidden="1" x14ac:dyDescent="0.2">
      <c r="A245" s="325">
        <v>79</v>
      </c>
      <c r="B245" s="314"/>
      <c r="C245" s="326" t="e">
        <f>+VLOOKUP(B245,$A$691:$B$730,2,0)</f>
        <v>#N/A</v>
      </c>
      <c r="D245" s="327"/>
      <c r="E245" s="328" t="e">
        <f>IF(D245=$D$661,$E$661,IF(D245=$D$662,$E$662,IF(D245=$D$663,$E$663,IF(D245=$D$664,$E$664,IF(D245=$D$665,$E$665,IF(D245=$D$666,$E$666,IF(D245=$D$667,$E$667,IF(D245=$D$668,$E$668,IF(D245=$D$669,$E$669,IF(D245=$D$670,$E$670,IF(D245=VICERRECTORÍA_ACADÉMICA_,BE856,IF(D245=PLANEACIÓN_,BE858, IF(D245=IMPACTO,BE857,IF(D245=VICERRECTORÍA_ADMINISTRATIVA_FINANCIERA_,BE859,IF(D245=_VICERRECTORÍA_RESPONSABILIDAD_SOCIAL_Y_BIENESTAR_UNIVERSITARIO_,BE860," ")))))))))))))))</f>
        <v>#VALUE!</v>
      </c>
      <c r="F245" s="305"/>
      <c r="G245" s="147"/>
      <c r="H245" s="147"/>
      <c r="I245" s="91"/>
      <c r="J245" s="305"/>
      <c r="K245" s="314"/>
      <c r="L245" s="305"/>
      <c r="M245" s="305"/>
      <c r="N245" s="314"/>
      <c r="O245" s="306">
        <f t="shared" ref="O245" si="1214">IF(N245="ALTA",5,IF(N245="MEDIO ALTA",4,IF(N245="MEDIA",3,IF(N245="MEDIO BAJA",2,IF(N245="BAJA",1,0)))))</f>
        <v>0</v>
      </c>
      <c r="P245" s="314"/>
      <c r="Q245" s="306">
        <f t="shared" ref="Q245" si="1215">IF(P245="ALTO",5,IF(P245="MEDIO-ALTO",4,IF(P245="MEDIO",3,IF(P245="MEDIO-BAJO",2,IF(P245="BAJO",1,0)))))</f>
        <v>0</v>
      </c>
      <c r="R245" s="306">
        <f t="shared" ref="R245" si="1216">Q245*O245</f>
        <v>0</v>
      </c>
      <c r="S245" s="92"/>
      <c r="T245" s="91">
        <f t="shared" si="984"/>
        <v>0</v>
      </c>
      <c r="U245" s="307" t="e">
        <f t="shared" ref="U245:U305" si="1217">ROUND(AVERAGEIF(T245:T247,"&gt;0"),0)</f>
        <v>#DIV/0!</v>
      </c>
      <c r="V245" s="307" t="e">
        <f t="shared" ref="V245:V305" si="1218">U245*0.6</f>
        <v>#DIV/0!</v>
      </c>
      <c r="W245" s="147"/>
      <c r="X245" s="307" t="e">
        <f t="shared" ref="X245" si="1219">IF(S245="No_existen",5*$X$10,Y245*$X$10)</f>
        <v>#DIV/0!</v>
      </c>
      <c r="Y245" s="307" t="e">
        <f t="shared" si="1024"/>
        <v>#DIV/0!</v>
      </c>
      <c r="Z245" s="151">
        <f t="shared" si="989"/>
        <v>0</v>
      </c>
      <c r="AA245" s="147"/>
      <c r="AB245" s="147"/>
      <c r="AC245" s="307" t="e">
        <f t="shared" ref="AC245" si="1220">IF(S245="No_existen",5*$AC$10,AD245*$AC$10)</f>
        <v>#DIV/0!</v>
      </c>
      <c r="AD245" s="307" t="e">
        <f t="shared" ref="AD245:AD305" si="1221">ROUND(AVERAGEIF(AE245:AE247,"&gt;0"),0)</f>
        <v>#DIV/0!</v>
      </c>
      <c r="AE245" s="151">
        <f t="shared" si="992"/>
        <v>0</v>
      </c>
      <c r="AF245" s="147"/>
      <c r="AG245" s="147"/>
      <c r="AH245" s="307" t="e">
        <f t="shared" ref="AH245" si="1222">IF(S245="No_existen",5*$AH$10,AI245*$AH$10)</f>
        <v>#DIV/0!</v>
      </c>
      <c r="AI245" s="307" t="e">
        <f t="shared" ref="AI245" si="1223">ROUND(AVERAGEIF(AJ245:AJ247,"&gt;0"),0)</f>
        <v>#DIV/0!</v>
      </c>
      <c r="AJ245" s="151">
        <f t="shared" si="995"/>
        <v>0</v>
      </c>
      <c r="AK245" s="147"/>
      <c r="AL245" s="147"/>
      <c r="AM245" s="307" t="e">
        <f t="shared" ref="AM245" si="1224">IF(S245="No_existen",5*$AM$10,AN245*$AM$10)</f>
        <v>#DIV/0!</v>
      </c>
      <c r="AN245" s="307" t="e">
        <f t="shared" ref="AN245" si="1225">ROUND(AVERAGEIF(AO245:AO247,"&gt;0"),0)</f>
        <v>#DIV/0!</v>
      </c>
      <c r="AO245" s="151">
        <f t="shared" si="1002"/>
        <v>0</v>
      </c>
      <c r="AP245" s="147"/>
      <c r="AQ245" s="307" t="e">
        <f t="shared" ref="AQ245" si="1226">ROUND(AVERAGE(U245,Y245,AD245,AI245,AN245),0)</f>
        <v>#DIV/0!</v>
      </c>
      <c r="AR245" s="384" t="e">
        <f t="shared" ref="AR245" si="1227">IF(AQ245&lt;1.5,"FUERTE",IF(AND(AQ245&gt;=1.5,AQ245&lt;2.5),"ACEPTABLE",IF(AQ245&gt;=5,"INEXISTENTE","DÉBIL")))</f>
        <v>#DIV/0!</v>
      </c>
      <c r="AS245" s="306">
        <f t="shared" ref="AS245" si="1228">IF(R245=0,0,ROUND((R245*AQ245),0))</f>
        <v>0</v>
      </c>
      <c r="AT245" s="386" t="str">
        <f t="shared" ref="AT245" si="1229">IF(AS245&gt;=36,"GRAVE", IF(AS245&lt;=10, "LEVE", "MODERADO"))</f>
        <v>LEVE</v>
      </c>
      <c r="AU245" s="327"/>
      <c r="AV245" s="327"/>
      <c r="AW245" s="147"/>
      <c r="AX245" s="147"/>
      <c r="AY245" s="93"/>
      <c r="AZ245" s="94"/>
      <c r="BA245" s="95"/>
      <c r="BB245" s="95"/>
      <c r="BC245" s="95"/>
      <c r="BD245" s="95"/>
      <c r="BE245" s="95"/>
      <c r="BF245" s="95"/>
      <c r="BG245" s="95"/>
    </row>
    <row r="246" spans="1:59" s="97" customFormat="1" hidden="1" x14ac:dyDescent="0.2">
      <c r="A246" s="325"/>
      <c r="B246" s="314"/>
      <c r="C246" s="326"/>
      <c r="D246" s="327"/>
      <c r="E246" s="328"/>
      <c r="F246" s="305"/>
      <c r="G246" s="147"/>
      <c r="H246" s="147"/>
      <c r="I246" s="91"/>
      <c r="J246" s="305"/>
      <c r="K246" s="305"/>
      <c r="L246" s="305"/>
      <c r="M246" s="305"/>
      <c r="N246" s="314"/>
      <c r="O246" s="306"/>
      <c r="P246" s="314"/>
      <c r="Q246" s="306"/>
      <c r="R246" s="306"/>
      <c r="S246" s="92"/>
      <c r="T246" s="91">
        <f t="shared" si="984"/>
        <v>0</v>
      </c>
      <c r="U246" s="307"/>
      <c r="V246" s="307"/>
      <c r="W246" s="147"/>
      <c r="X246" s="307"/>
      <c r="Y246" s="307"/>
      <c r="Z246" s="151">
        <f t="shared" si="989"/>
        <v>0</v>
      </c>
      <c r="AA246" s="147"/>
      <c r="AB246" s="147"/>
      <c r="AC246" s="307"/>
      <c r="AD246" s="307"/>
      <c r="AE246" s="151">
        <f t="shared" si="992"/>
        <v>0</v>
      </c>
      <c r="AF246" s="147"/>
      <c r="AG246" s="147"/>
      <c r="AH246" s="307"/>
      <c r="AI246" s="307"/>
      <c r="AJ246" s="151">
        <f t="shared" si="995"/>
        <v>0</v>
      </c>
      <c r="AK246" s="147"/>
      <c r="AL246" s="147"/>
      <c r="AM246" s="307"/>
      <c r="AN246" s="307"/>
      <c r="AO246" s="151">
        <f t="shared" si="1002"/>
        <v>0</v>
      </c>
      <c r="AP246" s="147"/>
      <c r="AQ246" s="307"/>
      <c r="AR246" s="384"/>
      <c r="AS246" s="306"/>
      <c r="AT246" s="386"/>
      <c r="AU246" s="327"/>
      <c r="AV246" s="327"/>
      <c r="AW246" s="147"/>
      <c r="AX246" s="147"/>
      <c r="AY246" s="93"/>
      <c r="AZ246" s="94"/>
      <c r="BA246" s="95"/>
      <c r="BB246" s="95"/>
      <c r="BC246" s="95"/>
      <c r="BD246" s="95"/>
      <c r="BE246" s="95"/>
      <c r="BF246" s="95"/>
      <c r="BG246" s="95"/>
    </row>
    <row r="247" spans="1:59" s="97" customFormat="1" hidden="1" x14ac:dyDescent="0.2">
      <c r="A247" s="325"/>
      <c r="B247" s="314"/>
      <c r="C247" s="326"/>
      <c r="D247" s="327"/>
      <c r="E247" s="328"/>
      <c r="F247" s="305"/>
      <c r="G247" s="147"/>
      <c r="H247" s="147"/>
      <c r="I247" s="91"/>
      <c r="J247" s="305"/>
      <c r="K247" s="305"/>
      <c r="L247" s="305"/>
      <c r="M247" s="305"/>
      <c r="N247" s="314"/>
      <c r="O247" s="306"/>
      <c r="P247" s="314"/>
      <c r="Q247" s="306"/>
      <c r="R247" s="306"/>
      <c r="S247" s="92"/>
      <c r="T247" s="91">
        <f t="shared" si="984"/>
        <v>0</v>
      </c>
      <c r="U247" s="307"/>
      <c r="V247" s="307"/>
      <c r="W247" s="147"/>
      <c r="X247" s="307"/>
      <c r="Y247" s="307"/>
      <c r="Z247" s="151">
        <f t="shared" si="989"/>
        <v>0</v>
      </c>
      <c r="AA247" s="147"/>
      <c r="AB247" s="147"/>
      <c r="AC247" s="307"/>
      <c r="AD247" s="307"/>
      <c r="AE247" s="151">
        <f t="shared" si="992"/>
        <v>0</v>
      </c>
      <c r="AF247" s="147"/>
      <c r="AG247" s="147"/>
      <c r="AH247" s="307"/>
      <c r="AI247" s="307"/>
      <c r="AJ247" s="151">
        <f t="shared" si="995"/>
        <v>0</v>
      </c>
      <c r="AK247" s="147"/>
      <c r="AL247" s="147"/>
      <c r="AM247" s="307"/>
      <c r="AN247" s="307"/>
      <c r="AO247" s="151">
        <f t="shared" si="1002"/>
        <v>0</v>
      </c>
      <c r="AP247" s="147"/>
      <c r="AQ247" s="307"/>
      <c r="AR247" s="384"/>
      <c r="AS247" s="306"/>
      <c r="AT247" s="386"/>
      <c r="AU247" s="327"/>
      <c r="AV247" s="327"/>
      <c r="AW247" s="147"/>
      <c r="AX247" s="147"/>
      <c r="AY247" s="93"/>
      <c r="AZ247" s="94"/>
      <c r="BA247" s="95"/>
      <c r="BB247" s="95"/>
      <c r="BC247" s="95"/>
      <c r="BD247" s="95"/>
      <c r="BE247" s="95"/>
      <c r="BF247" s="95"/>
      <c r="BG247" s="95"/>
    </row>
    <row r="248" spans="1:59" s="97" customFormat="1" hidden="1" x14ac:dyDescent="0.2">
      <c r="A248" s="325">
        <v>80</v>
      </c>
      <c r="B248" s="314"/>
      <c r="C248" s="326" t="e">
        <f>+VLOOKUP(B248,$A$691:$B$730,2,0)</f>
        <v>#N/A</v>
      </c>
      <c r="D248" s="327"/>
      <c r="E248" s="328" t="e">
        <f>IF(D248=$D$661,$E$661,IF(D248=$D$662,$E$662,IF(D248=$D$663,$E$663,IF(D248=$D$664,$E$664,IF(D248=$D$665,$E$665,IF(D248=$D$666,$E$666,IF(D248=$D$667,$E$667,IF(D248=$D$668,$E$668,IF(D248=$D$669,$E$669,IF(D248=$D$670,$E$670,IF(D248=VICERRECTORÍA_ACADÉMICA_,BE859,IF(D248=PLANEACIÓN_,BE861, IF(D248=IMPACTO,BE860,IF(D248=VICERRECTORÍA_ADMINISTRATIVA_FINANCIERA_,BE862,IF(D248=_VICERRECTORÍA_RESPONSABILIDAD_SOCIAL_Y_BIENESTAR_UNIVERSITARIO_,BE863," ")))))))))))))))</f>
        <v>#VALUE!</v>
      </c>
      <c r="F248" s="305"/>
      <c r="G248" s="147"/>
      <c r="H248" s="147"/>
      <c r="I248" s="91"/>
      <c r="J248" s="305"/>
      <c r="K248" s="314"/>
      <c r="L248" s="305"/>
      <c r="M248" s="305"/>
      <c r="N248" s="314"/>
      <c r="O248" s="306">
        <f t="shared" ref="O248" si="1230">IF(N248="ALTA",5,IF(N248="MEDIO ALTA",4,IF(N248="MEDIA",3,IF(N248="MEDIO BAJA",2,IF(N248="BAJA",1,0)))))</f>
        <v>0</v>
      </c>
      <c r="P248" s="314"/>
      <c r="Q248" s="306">
        <f t="shared" ref="Q248" si="1231">IF(P248="ALTO",5,IF(P248="MEDIO-ALTO",4,IF(P248="MEDIO",3,IF(P248="MEDIO-BAJO",2,IF(P248="BAJO",1,0)))))</f>
        <v>0</v>
      </c>
      <c r="R248" s="306">
        <f t="shared" ref="R248" si="1232">Q248*O248</f>
        <v>0</v>
      </c>
      <c r="S248" s="92"/>
      <c r="T248" s="91">
        <f t="shared" si="984"/>
        <v>0</v>
      </c>
      <c r="U248" s="307" t="e">
        <f t="shared" ref="U248:U308" si="1233">ROUND(AVERAGEIF(T248:T250,"&gt;0"),0)</f>
        <v>#DIV/0!</v>
      </c>
      <c r="V248" s="307" t="e">
        <f t="shared" ref="V248:V308" si="1234">U248*0.6</f>
        <v>#DIV/0!</v>
      </c>
      <c r="W248" s="147"/>
      <c r="X248" s="307" t="e">
        <f t="shared" ref="X248" si="1235">IF(S248="No_existen",5*$X$10,Y248*$X$10)</f>
        <v>#DIV/0!</v>
      </c>
      <c r="Y248" s="307" t="e">
        <f t="shared" si="1040"/>
        <v>#DIV/0!</v>
      </c>
      <c r="Z248" s="151">
        <f t="shared" si="989"/>
        <v>0</v>
      </c>
      <c r="AA248" s="147"/>
      <c r="AB248" s="147"/>
      <c r="AC248" s="307" t="e">
        <f t="shared" ref="AC248" si="1236">IF(S248="No_existen",5*$AC$10,AD248*$AC$10)</f>
        <v>#DIV/0!</v>
      </c>
      <c r="AD248" s="307" t="e">
        <f t="shared" ref="AD248:AD308" si="1237">ROUND(AVERAGEIF(AE248:AE250,"&gt;0"),0)</f>
        <v>#DIV/0!</v>
      </c>
      <c r="AE248" s="151">
        <f t="shared" si="992"/>
        <v>0</v>
      </c>
      <c r="AF248" s="147"/>
      <c r="AG248" s="147"/>
      <c r="AH248" s="307" t="e">
        <f t="shared" ref="AH248" si="1238">IF(S248="No_existen",5*$AH$10,AI248*$AH$10)</f>
        <v>#DIV/0!</v>
      </c>
      <c r="AI248" s="307" t="e">
        <f t="shared" ref="AI248" si="1239">ROUND(AVERAGEIF(AJ248:AJ250,"&gt;0"),0)</f>
        <v>#DIV/0!</v>
      </c>
      <c r="AJ248" s="151">
        <f t="shared" si="995"/>
        <v>0</v>
      </c>
      <c r="AK248" s="147"/>
      <c r="AL248" s="147"/>
      <c r="AM248" s="307" t="e">
        <f t="shared" ref="AM248" si="1240">IF(S248="No_existen",5*$AM$10,AN248*$AM$10)</f>
        <v>#DIV/0!</v>
      </c>
      <c r="AN248" s="307" t="e">
        <f t="shared" ref="AN248" si="1241">ROUND(AVERAGEIF(AO248:AO250,"&gt;0"),0)</f>
        <v>#DIV/0!</v>
      </c>
      <c r="AO248" s="151">
        <f t="shared" si="1002"/>
        <v>0</v>
      </c>
      <c r="AP248" s="147"/>
      <c r="AQ248" s="307" t="e">
        <f t="shared" ref="AQ248" si="1242">ROUND(AVERAGE(U248,Y248,AD248,AI248,AN248),0)</f>
        <v>#DIV/0!</v>
      </c>
      <c r="AR248" s="384" t="e">
        <f t="shared" ref="AR248" si="1243">IF(AQ248&lt;1.5,"FUERTE",IF(AND(AQ248&gt;=1.5,AQ248&lt;2.5),"ACEPTABLE",IF(AQ248&gt;=5,"INEXISTENTE","DÉBIL")))</f>
        <v>#DIV/0!</v>
      </c>
      <c r="AS248" s="306">
        <f t="shared" ref="AS248" si="1244">IF(R248=0,0,ROUND((R248*AQ248),0))</f>
        <v>0</v>
      </c>
      <c r="AT248" s="386" t="str">
        <f t="shared" ref="AT248" si="1245">IF(AS248&gt;=36,"GRAVE", IF(AS248&lt;=10, "LEVE", "MODERADO"))</f>
        <v>LEVE</v>
      </c>
      <c r="AU248" s="327"/>
      <c r="AV248" s="327"/>
      <c r="AW248" s="147"/>
      <c r="AX248" s="147"/>
      <c r="AY248" s="93"/>
      <c r="AZ248" s="94"/>
      <c r="BA248" s="95"/>
      <c r="BB248" s="95"/>
      <c r="BC248" s="95"/>
      <c r="BD248" s="95"/>
      <c r="BE248" s="95"/>
      <c r="BF248" s="95"/>
      <c r="BG248" s="95"/>
    </row>
    <row r="249" spans="1:59" s="97" customFormat="1" hidden="1" x14ac:dyDescent="0.2">
      <c r="A249" s="325"/>
      <c r="B249" s="314"/>
      <c r="C249" s="326"/>
      <c r="D249" s="327"/>
      <c r="E249" s="328"/>
      <c r="F249" s="305"/>
      <c r="G249" s="147"/>
      <c r="H249" s="147"/>
      <c r="I249" s="91"/>
      <c r="J249" s="305"/>
      <c r="K249" s="305"/>
      <c r="L249" s="305"/>
      <c r="M249" s="305"/>
      <c r="N249" s="314"/>
      <c r="O249" s="306"/>
      <c r="P249" s="314"/>
      <c r="Q249" s="306"/>
      <c r="R249" s="306"/>
      <c r="S249" s="92"/>
      <c r="T249" s="91">
        <f t="shared" si="984"/>
        <v>0</v>
      </c>
      <c r="U249" s="307"/>
      <c r="V249" s="307"/>
      <c r="W249" s="147"/>
      <c r="X249" s="307"/>
      <c r="Y249" s="307"/>
      <c r="Z249" s="151">
        <f t="shared" si="989"/>
        <v>0</v>
      </c>
      <c r="AA249" s="147"/>
      <c r="AB249" s="147"/>
      <c r="AC249" s="307"/>
      <c r="AD249" s="307"/>
      <c r="AE249" s="151">
        <f t="shared" si="992"/>
        <v>0</v>
      </c>
      <c r="AF249" s="147"/>
      <c r="AG249" s="147"/>
      <c r="AH249" s="307"/>
      <c r="AI249" s="307"/>
      <c r="AJ249" s="151">
        <f t="shared" si="995"/>
        <v>0</v>
      </c>
      <c r="AK249" s="147"/>
      <c r="AL249" s="147"/>
      <c r="AM249" s="307"/>
      <c r="AN249" s="307"/>
      <c r="AO249" s="151">
        <f t="shared" si="1002"/>
        <v>0</v>
      </c>
      <c r="AP249" s="147"/>
      <c r="AQ249" s="307"/>
      <c r="AR249" s="384"/>
      <c r="AS249" s="306"/>
      <c r="AT249" s="386"/>
      <c r="AU249" s="327"/>
      <c r="AV249" s="327"/>
      <c r="AW249" s="147"/>
      <c r="AX249" s="147"/>
      <c r="AY249" s="93"/>
      <c r="AZ249" s="94"/>
      <c r="BA249" s="95"/>
      <c r="BB249" s="95"/>
      <c r="BC249" s="95"/>
      <c r="BD249" s="95"/>
      <c r="BE249" s="95"/>
      <c r="BF249" s="95"/>
      <c r="BG249" s="95"/>
    </row>
    <row r="250" spans="1:59" s="97" customFormat="1" hidden="1" x14ac:dyDescent="0.2">
      <c r="A250" s="325"/>
      <c r="B250" s="314"/>
      <c r="C250" s="326"/>
      <c r="D250" s="327"/>
      <c r="E250" s="328"/>
      <c r="F250" s="305"/>
      <c r="G250" s="147"/>
      <c r="H250" s="147"/>
      <c r="I250" s="91"/>
      <c r="J250" s="305"/>
      <c r="K250" s="305"/>
      <c r="L250" s="305"/>
      <c r="M250" s="305"/>
      <c r="N250" s="314"/>
      <c r="O250" s="306"/>
      <c r="P250" s="314"/>
      <c r="Q250" s="306"/>
      <c r="R250" s="306"/>
      <c r="S250" s="92"/>
      <c r="T250" s="91">
        <f t="shared" si="984"/>
        <v>0</v>
      </c>
      <c r="U250" s="307"/>
      <c r="V250" s="307"/>
      <c r="W250" s="147"/>
      <c r="X250" s="307"/>
      <c r="Y250" s="307"/>
      <c r="Z250" s="151">
        <f t="shared" si="989"/>
        <v>0</v>
      </c>
      <c r="AA250" s="147"/>
      <c r="AB250" s="147"/>
      <c r="AC250" s="307"/>
      <c r="AD250" s="307"/>
      <c r="AE250" s="151">
        <f t="shared" si="992"/>
        <v>0</v>
      </c>
      <c r="AF250" s="147"/>
      <c r="AG250" s="147"/>
      <c r="AH250" s="307"/>
      <c r="AI250" s="307"/>
      <c r="AJ250" s="151">
        <f t="shared" si="995"/>
        <v>0</v>
      </c>
      <c r="AK250" s="147"/>
      <c r="AL250" s="147"/>
      <c r="AM250" s="307"/>
      <c r="AN250" s="307"/>
      <c r="AO250" s="151">
        <f t="shared" si="1002"/>
        <v>0</v>
      </c>
      <c r="AP250" s="147"/>
      <c r="AQ250" s="307"/>
      <c r="AR250" s="384"/>
      <c r="AS250" s="306"/>
      <c r="AT250" s="386"/>
      <c r="AU250" s="327"/>
      <c r="AV250" s="327"/>
      <c r="AW250" s="147"/>
      <c r="AX250" s="147"/>
      <c r="AY250" s="93"/>
      <c r="AZ250" s="94"/>
      <c r="BA250" s="95"/>
      <c r="BB250" s="95"/>
      <c r="BC250" s="95"/>
      <c r="BD250" s="95"/>
      <c r="BE250" s="95"/>
      <c r="BF250" s="95"/>
      <c r="BG250" s="95"/>
    </row>
    <row r="251" spans="1:59" s="97" customFormat="1" hidden="1" x14ac:dyDescent="0.2">
      <c r="A251" s="325">
        <v>81</v>
      </c>
      <c r="B251" s="314"/>
      <c r="C251" s="326" t="e">
        <f>+VLOOKUP(B251,$A$691:$B$730,2,0)</f>
        <v>#N/A</v>
      </c>
      <c r="D251" s="327"/>
      <c r="E251" s="328" t="e">
        <f>IF(D251=$D$661,$E$661,IF(D251=$D$662,$E$662,IF(D251=$D$663,$E$663,IF(D251=$D$664,$E$664,IF(D251=$D$665,$E$665,IF(D251=$D$666,$E$666,IF(D251=$D$667,$E$667,IF(D251=$D$668,$E$668,IF(D251=$D$669,$E$669,IF(D251=$D$670,$E$670,IF(D251=VICERRECTORÍA_ACADÉMICA_,BE862,IF(D251=PLANEACIÓN_,BE864, IF(D251=IMPACTO,BE863,IF(D251=VICERRECTORÍA_ADMINISTRATIVA_FINANCIERA_,BE865,IF(D251=_VICERRECTORÍA_RESPONSABILIDAD_SOCIAL_Y_BIENESTAR_UNIVERSITARIO_,BE866," ")))))))))))))))</f>
        <v>#VALUE!</v>
      </c>
      <c r="F251" s="305"/>
      <c r="G251" s="147"/>
      <c r="H251" s="147"/>
      <c r="I251" s="91"/>
      <c r="J251" s="305"/>
      <c r="K251" s="314"/>
      <c r="L251" s="305"/>
      <c r="M251" s="305"/>
      <c r="N251" s="314"/>
      <c r="O251" s="306">
        <f t="shared" ref="O251" si="1246">IF(N251="ALTA",5,IF(N251="MEDIO ALTA",4,IF(N251="MEDIA",3,IF(N251="MEDIO BAJA",2,IF(N251="BAJA",1,0)))))</f>
        <v>0</v>
      </c>
      <c r="P251" s="314"/>
      <c r="Q251" s="306">
        <f t="shared" ref="Q251" si="1247">IF(P251="ALTO",5,IF(P251="MEDIO-ALTO",4,IF(P251="MEDIO",3,IF(P251="MEDIO-BAJO",2,IF(P251="BAJO",1,0)))))</f>
        <v>0</v>
      </c>
      <c r="R251" s="306">
        <f t="shared" ref="R251" si="1248">Q251*O251</f>
        <v>0</v>
      </c>
      <c r="S251" s="92"/>
      <c r="T251" s="91">
        <f t="shared" si="984"/>
        <v>0</v>
      </c>
      <c r="U251" s="307" t="e">
        <f t="shared" ref="U251" si="1249">ROUND(AVERAGEIF(T251:T253,"&gt;0"),0)</f>
        <v>#DIV/0!</v>
      </c>
      <c r="V251" s="307" t="e">
        <f t="shared" ref="V251" si="1250">U251*0.6</f>
        <v>#DIV/0!</v>
      </c>
      <c r="W251" s="147"/>
      <c r="X251" s="307" t="e">
        <f t="shared" ref="X251" si="1251">IF(S251="No_existen",5*$X$10,Y251*$X$10)</f>
        <v>#DIV/0!</v>
      </c>
      <c r="Y251" s="307" t="e">
        <f t="shared" si="1056"/>
        <v>#DIV/0!</v>
      </c>
      <c r="Z251" s="151">
        <f t="shared" si="989"/>
        <v>0</v>
      </c>
      <c r="AA251" s="147"/>
      <c r="AB251" s="147"/>
      <c r="AC251" s="307" t="e">
        <f t="shared" ref="AC251" si="1252">IF(S251="No_existen",5*$AC$10,AD251*$AC$10)</f>
        <v>#DIV/0!</v>
      </c>
      <c r="AD251" s="307" t="e">
        <f t="shared" ref="AD251" si="1253">ROUND(AVERAGEIF(AE251:AE253,"&gt;0"),0)</f>
        <v>#DIV/0!</v>
      </c>
      <c r="AE251" s="151">
        <f t="shared" si="992"/>
        <v>0</v>
      </c>
      <c r="AF251" s="147"/>
      <c r="AG251" s="147"/>
      <c r="AH251" s="307" t="e">
        <f t="shared" ref="AH251" si="1254">IF(S251="No_existen",5*$AH$10,AI251*$AH$10)</f>
        <v>#DIV/0!</v>
      </c>
      <c r="AI251" s="307" t="e">
        <f t="shared" ref="AI251" si="1255">ROUND(AVERAGEIF(AJ251:AJ253,"&gt;0"),0)</f>
        <v>#DIV/0!</v>
      </c>
      <c r="AJ251" s="151">
        <f t="shared" si="995"/>
        <v>0</v>
      </c>
      <c r="AK251" s="147"/>
      <c r="AL251" s="147"/>
      <c r="AM251" s="307" t="e">
        <f t="shared" ref="AM251" si="1256">IF(S251="No_existen",5*$AM$10,AN251*$AM$10)</f>
        <v>#DIV/0!</v>
      </c>
      <c r="AN251" s="307" t="e">
        <f t="shared" ref="AN251" si="1257">ROUND(AVERAGEIF(AO251:AO253,"&gt;0"),0)</f>
        <v>#DIV/0!</v>
      </c>
      <c r="AO251" s="151">
        <f t="shared" si="1002"/>
        <v>0</v>
      </c>
      <c r="AP251" s="147"/>
      <c r="AQ251" s="307" t="e">
        <f t="shared" ref="AQ251" si="1258">ROUND(AVERAGE(U251,Y251,AD251,AI251,AN251),0)</f>
        <v>#DIV/0!</v>
      </c>
      <c r="AR251" s="384" t="e">
        <f t="shared" ref="AR251" si="1259">IF(AQ251&lt;1.5,"FUERTE",IF(AND(AQ251&gt;=1.5,AQ251&lt;2.5),"ACEPTABLE",IF(AQ251&gt;=5,"INEXISTENTE","DÉBIL")))</f>
        <v>#DIV/0!</v>
      </c>
      <c r="AS251" s="306">
        <f t="shared" ref="AS251" si="1260">IF(R251=0,0,ROUND((R251*AQ251),0))</f>
        <v>0</v>
      </c>
      <c r="AT251" s="386" t="str">
        <f t="shared" ref="AT251" si="1261">IF(AS251&gt;=36,"GRAVE", IF(AS251&lt;=10, "LEVE", "MODERADO"))</f>
        <v>LEVE</v>
      </c>
      <c r="AU251" s="327"/>
      <c r="AV251" s="327"/>
      <c r="AW251" s="147"/>
      <c r="AX251" s="147"/>
      <c r="AY251" s="93"/>
      <c r="AZ251" s="94"/>
      <c r="BA251" s="95"/>
      <c r="BB251" s="95"/>
      <c r="BC251" s="95"/>
      <c r="BD251" s="95"/>
      <c r="BE251" s="95"/>
      <c r="BF251" s="95"/>
      <c r="BG251" s="95"/>
    </row>
    <row r="252" spans="1:59" s="97" customFormat="1" hidden="1" x14ac:dyDescent="0.2">
      <c r="A252" s="325"/>
      <c r="B252" s="314"/>
      <c r="C252" s="326"/>
      <c r="D252" s="327"/>
      <c r="E252" s="328"/>
      <c r="F252" s="305"/>
      <c r="G252" s="147"/>
      <c r="H252" s="147"/>
      <c r="I252" s="91"/>
      <c r="J252" s="305"/>
      <c r="K252" s="305"/>
      <c r="L252" s="305"/>
      <c r="M252" s="305"/>
      <c r="N252" s="314"/>
      <c r="O252" s="306"/>
      <c r="P252" s="314"/>
      <c r="Q252" s="306"/>
      <c r="R252" s="306"/>
      <c r="S252" s="92"/>
      <c r="T252" s="91">
        <f t="shared" si="984"/>
        <v>0</v>
      </c>
      <c r="U252" s="307"/>
      <c r="V252" s="307"/>
      <c r="W252" s="147"/>
      <c r="X252" s="307"/>
      <c r="Y252" s="307"/>
      <c r="Z252" s="151">
        <f t="shared" si="989"/>
        <v>0</v>
      </c>
      <c r="AA252" s="147"/>
      <c r="AB252" s="147"/>
      <c r="AC252" s="307"/>
      <c r="AD252" s="307"/>
      <c r="AE252" s="151">
        <f t="shared" si="992"/>
        <v>0</v>
      </c>
      <c r="AF252" s="147"/>
      <c r="AG252" s="147"/>
      <c r="AH252" s="307"/>
      <c r="AI252" s="307"/>
      <c r="AJ252" s="151">
        <f t="shared" si="995"/>
        <v>0</v>
      </c>
      <c r="AK252" s="147"/>
      <c r="AL252" s="147"/>
      <c r="AM252" s="307"/>
      <c r="AN252" s="307"/>
      <c r="AO252" s="151">
        <f t="shared" si="1002"/>
        <v>0</v>
      </c>
      <c r="AP252" s="147"/>
      <c r="AQ252" s="307"/>
      <c r="AR252" s="384"/>
      <c r="AS252" s="306"/>
      <c r="AT252" s="386"/>
      <c r="AU252" s="327"/>
      <c r="AV252" s="327"/>
      <c r="AW252" s="147"/>
      <c r="AX252" s="147"/>
      <c r="AY252" s="93"/>
      <c r="AZ252" s="94"/>
      <c r="BA252" s="95"/>
      <c r="BB252" s="95"/>
      <c r="BC252" s="95"/>
      <c r="BD252" s="95"/>
      <c r="BE252" s="95"/>
      <c r="BF252" s="95"/>
      <c r="BG252" s="95"/>
    </row>
    <row r="253" spans="1:59" s="97" customFormat="1" hidden="1" x14ac:dyDescent="0.2">
      <c r="A253" s="325"/>
      <c r="B253" s="314"/>
      <c r="C253" s="326"/>
      <c r="D253" s="327"/>
      <c r="E253" s="328"/>
      <c r="F253" s="305"/>
      <c r="G253" s="147"/>
      <c r="H253" s="147"/>
      <c r="I253" s="91"/>
      <c r="J253" s="305"/>
      <c r="K253" s="305"/>
      <c r="L253" s="305"/>
      <c r="M253" s="305"/>
      <c r="N253" s="314"/>
      <c r="O253" s="306"/>
      <c r="P253" s="314"/>
      <c r="Q253" s="306"/>
      <c r="R253" s="306"/>
      <c r="S253" s="92"/>
      <c r="T253" s="91">
        <f t="shared" si="984"/>
        <v>0</v>
      </c>
      <c r="U253" s="307"/>
      <c r="V253" s="307"/>
      <c r="W253" s="147"/>
      <c r="X253" s="307"/>
      <c r="Y253" s="307"/>
      <c r="Z253" s="151">
        <f t="shared" si="989"/>
        <v>0</v>
      </c>
      <c r="AA253" s="147"/>
      <c r="AB253" s="147"/>
      <c r="AC253" s="307"/>
      <c r="AD253" s="307"/>
      <c r="AE253" s="151">
        <f t="shared" si="992"/>
        <v>0</v>
      </c>
      <c r="AF253" s="147"/>
      <c r="AG253" s="147"/>
      <c r="AH253" s="307"/>
      <c r="AI253" s="307"/>
      <c r="AJ253" s="151">
        <f t="shared" si="995"/>
        <v>0</v>
      </c>
      <c r="AK253" s="147"/>
      <c r="AL253" s="147"/>
      <c r="AM253" s="307"/>
      <c r="AN253" s="307"/>
      <c r="AO253" s="151">
        <f t="shared" si="1002"/>
        <v>0</v>
      </c>
      <c r="AP253" s="147"/>
      <c r="AQ253" s="307"/>
      <c r="AR253" s="384"/>
      <c r="AS253" s="306"/>
      <c r="AT253" s="386"/>
      <c r="AU253" s="327"/>
      <c r="AV253" s="327"/>
      <c r="AW253" s="147"/>
      <c r="AX253" s="147"/>
      <c r="AY253" s="93"/>
      <c r="AZ253" s="94"/>
      <c r="BA253" s="95"/>
      <c r="BB253" s="95"/>
      <c r="BC253" s="95"/>
      <c r="BD253" s="95"/>
      <c r="BE253" s="95"/>
      <c r="BF253" s="95"/>
      <c r="BG253" s="95"/>
    </row>
    <row r="254" spans="1:59" s="97" customFormat="1" hidden="1" x14ac:dyDescent="0.2">
      <c r="A254" s="325">
        <v>82</v>
      </c>
      <c r="B254" s="314"/>
      <c r="C254" s="326" t="e">
        <f>+VLOOKUP(B254,$A$691:$B$730,2,0)</f>
        <v>#N/A</v>
      </c>
      <c r="D254" s="327"/>
      <c r="E254" s="328" t="e">
        <f>IF(D254=$D$661,$E$661,IF(D254=$D$662,$E$662,IF(D254=$D$663,$E$663,IF(D254=$D$664,$E$664,IF(D254=$D$665,$E$665,IF(D254=$D$666,$E$666,IF(D254=$D$667,$E$667,IF(D254=$D$668,$E$668,IF(D254=$D$669,$E$669,IF(D254=$D$670,$E$670,IF(D254=VICERRECTORÍA_ACADÉMICA_,BE865,IF(D254=PLANEACIÓN_,BE867, IF(D254=IMPACTO,BE866,IF(D254=VICERRECTORÍA_ADMINISTRATIVA_FINANCIERA_,BE868,IF(D254=_VICERRECTORÍA_RESPONSABILIDAD_SOCIAL_Y_BIENESTAR_UNIVERSITARIO_,BE869," ")))))))))))))))</f>
        <v>#VALUE!</v>
      </c>
      <c r="F254" s="305"/>
      <c r="G254" s="147"/>
      <c r="H254" s="147"/>
      <c r="I254" s="91"/>
      <c r="J254" s="305"/>
      <c r="K254" s="314"/>
      <c r="L254" s="305"/>
      <c r="M254" s="305"/>
      <c r="N254" s="314"/>
      <c r="O254" s="306">
        <f t="shared" ref="O254" si="1262">IF(N254="ALTA",5,IF(N254="MEDIO ALTA",4,IF(N254="MEDIA",3,IF(N254="MEDIO BAJA",2,IF(N254="BAJA",1,0)))))</f>
        <v>0</v>
      </c>
      <c r="P254" s="314"/>
      <c r="Q254" s="306">
        <f t="shared" ref="Q254" si="1263">IF(P254="ALTO",5,IF(P254="MEDIO-ALTO",4,IF(P254="MEDIO",3,IF(P254="MEDIO-BAJO",2,IF(P254="BAJO",1,0)))))</f>
        <v>0</v>
      </c>
      <c r="R254" s="306">
        <f t="shared" ref="R254" si="1264">Q254*O254</f>
        <v>0</v>
      </c>
      <c r="S254" s="92"/>
      <c r="T254" s="91">
        <f t="shared" si="984"/>
        <v>0</v>
      </c>
      <c r="U254" s="307" t="e">
        <f t="shared" si="936"/>
        <v>#DIV/0!</v>
      </c>
      <c r="V254" s="307" t="e">
        <f t="shared" si="937"/>
        <v>#DIV/0!</v>
      </c>
      <c r="W254" s="147"/>
      <c r="X254" s="307" t="e">
        <f t="shared" ref="X254" si="1265">IF(S254="No_existen",5*$X$10,Y254*$X$10)</f>
        <v>#DIV/0!</v>
      </c>
      <c r="Y254" s="307" t="e">
        <f t="shared" si="1072"/>
        <v>#DIV/0!</v>
      </c>
      <c r="Z254" s="151">
        <f t="shared" si="989"/>
        <v>0</v>
      </c>
      <c r="AA254" s="147"/>
      <c r="AB254" s="147"/>
      <c r="AC254" s="307" t="e">
        <f t="shared" ref="AC254" si="1266">IF(S254="No_existen",5*$AC$10,AD254*$AC$10)</f>
        <v>#DIV/0!</v>
      </c>
      <c r="AD254" s="307" t="e">
        <f t="shared" si="941"/>
        <v>#DIV/0!</v>
      </c>
      <c r="AE254" s="151">
        <f t="shared" si="992"/>
        <v>0</v>
      </c>
      <c r="AF254" s="147"/>
      <c r="AG254" s="147"/>
      <c r="AH254" s="307" t="e">
        <f t="shared" ref="AH254" si="1267">IF(S254="No_existen",5*$AH$10,AI254*$AH$10)</f>
        <v>#DIV/0!</v>
      </c>
      <c r="AI254" s="307" t="e">
        <f t="shared" ref="AI254" si="1268">ROUND(AVERAGEIF(AJ254:AJ256,"&gt;0"),0)</f>
        <v>#DIV/0!</v>
      </c>
      <c r="AJ254" s="151">
        <f t="shared" si="995"/>
        <v>0</v>
      </c>
      <c r="AK254" s="147"/>
      <c r="AL254" s="147"/>
      <c r="AM254" s="307" t="e">
        <f t="shared" ref="AM254" si="1269">IF(S254="No_existen",5*$AM$10,AN254*$AM$10)</f>
        <v>#DIV/0!</v>
      </c>
      <c r="AN254" s="307" t="e">
        <f t="shared" ref="AN254" si="1270">ROUND(AVERAGEIF(AO254:AO256,"&gt;0"),0)</f>
        <v>#DIV/0!</v>
      </c>
      <c r="AO254" s="151">
        <f t="shared" si="1002"/>
        <v>0</v>
      </c>
      <c r="AP254" s="147"/>
      <c r="AQ254" s="307" t="e">
        <f t="shared" ref="AQ254" si="1271">ROUND(AVERAGE(U254,Y254,AD254,AI254,AN254),0)</f>
        <v>#DIV/0!</v>
      </c>
      <c r="AR254" s="384" t="e">
        <f t="shared" ref="AR254" si="1272">IF(AQ254&lt;1.5,"FUERTE",IF(AND(AQ254&gt;=1.5,AQ254&lt;2.5),"ACEPTABLE",IF(AQ254&gt;=5,"INEXISTENTE","DÉBIL")))</f>
        <v>#DIV/0!</v>
      </c>
      <c r="AS254" s="306">
        <f t="shared" ref="AS254" si="1273">IF(R254=0,0,ROUND((R254*AQ254),0))</f>
        <v>0</v>
      </c>
      <c r="AT254" s="386" t="str">
        <f t="shared" ref="AT254" si="1274">IF(AS254&gt;=36,"GRAVE", IF(AS254&lt;=10, "LEVE", "MODERADO"))</f>
        <v>LEVE</v>
      </c>
      <c r="AU254" s="327"/>
      <c r="AV254" s="327"/>
      <c r="AW254" s="147"/>
      <c r="AX254" s="147"/>
      <c r="AY254" s="93"/>
      <c r="AZ254" s="94"/>
      <c r="BA254" s="95"/>
      <c r="BB254" s="95"/>
      <c r="BC254" s="95"/>
      <c r="BD254" s="95"/>
      <c r="BE254" s="95"/>
      <c r="BF254" s="95"/>
      <c r="BG254" s="95"/>
    </row>
    <row r="255" spans="1:59" s="97" customFormat="1" hidden="1" x14ac:dyDescent="0.2">
      <c r="A255" s="325"/>
      <c r="B255" s="314"/>
      <c r="C255" s="326"/>
      <c r="D255" s="327"/>
      <c r="E255" s="328"/>
      <c r="F255" s="305"/>
      <c r="G255" s="147"/>
      <c r="H255" s="147"/>
      <c r="I255" s="91"/>
      <c r="J255" s="305"/>
      <c r="K255" s="305"/>
      <c r="L255" s="305"/>
      <c r="M255" s="305"/>
      <c r="N255" s="314"/>
      <c r="O255" s="306"/>
      <c r="P255" s="314"/>
      <c r="Q255" s="306"/>
      <c r="R255" s="306"/>
      <c r="S255" s="92"/>
      <c r="T255" s="91">
        <f t="shared" si="984"/>
        <v>0</v>
      </c>
      <c r="U255" s="307"/>
      <c r="V255" s="307"/>
      <c r="W255" s="147"/>
      <c r="X255" s="307"/>
      <c r="Y255" s="307"/>
      <c r="Z255" s="151">
        <f t="shared" si="989"/>
        <v>0</v>
      </c>
      <c r="AA255" s="147"/>
      <c r="AB255" s="147"/>
      <c r="AC255" s="307"/>
      <c r="AD255" s="307"/>
      <c r="AE255" s="151">
        <f t="shared" si="992"/>
        <v>0</v>
      </c>
      <c r="AF255" s="147"/>
      <c r="AG255" s="147"/>
      <c r="AH255" s="307"/>
      <c r="AI255" s="307"/>
      <c r="AJ255" s="151">
        <f t="shared" si="995"/>
        <v>0</v>
      </c>
      <c r="AK255" s="147"/>
      <c r="AL255" s="147"/>
      <c r="AM255" s="307"/>
      <c r="AN255" s="307"/>
      <c r="AO255" s="151">
        <f t="shared" si="1002"/>
        <v>0</v>
      </c>
      <c r="AP255" s="147"/>
      <c r="AQ255" s="307"/>
      <c r="AR255" s="384"/>
      <c r="AS255" s="306"/>
      <c r="AT255" s="386"/>
      <c r="AU255" s="327"/>
      <c r="AV255" s="327"/>
      <c r="AW255" s="147"/>
      <c r="AX255" s="147"/>
      <c r="AY255" s="93"/>
      <c r="AZ255" s="94"/>
      <c r="BA255" s="95"/>
      <c r="BB255" s="95"/>
      <c r="BC255" s="95"/>
      <c r="BD255" s="95"/>
      <c r="BE255" s="95"/>
      <c r="BF255" s="95"/>
      <c r="BG255" s="95"/>
    </row>
    <row r="256" spans="1:59" s="97" customFormat="1" hidden="1" x14ac:dyDescent="0.2">
      <c r="A256" s="325"/>
      <c r="B256" s="314"/>
      <c r="C256" s="326"/>
      <c r="D256" s="327"/>
      <c r="E256" s="328"/>
      <c r="F256" s="305"/>
      <c r="G256" s="147"/>
      <c r="H256" s="147"/>
      <c r="I256" s="91"/>
      <c r="J256" s="305"/>
      <c r="K256" s="305"/>
      <c r="L256" s="305"/>
      <c r="M256" s="305"/>
      <c r="N256" s="314"/>
      <c r="O256" s="306"/>
      <c r="P256" s="314"/>
      <c r="Q256" s="306"/>
      <c r="R256" s="306"/>
      <c r="S256" s="92"/>
      <c r="T256" s="91">
        <f t="shared" si="984"/>
        <v>0</v>
      </c>
      <c r="U256" s="307"/>
      <c r="V256" s="307"/>
      <c r="W256" s="147"/>
      <c r="X256" s="307"/>
      <c r="Y256" s="307"/>
      <c r="Z256" s="151">
        <f t="shared" si="989"/>
        <v>0</v>
      </c>
      <c r="AA256" s="147"/>
      <c r="AB256" s="147"/>
      <c r="AC256" s="307"/>
      <c r="AD256" s="307"/>
      <c r="AE256" s="151">
        <f t="shared" si="992"/>
        <v>0</v>
      </c>
      <c r="AF256" s="147"/>
      <c r="AG256" s="147"/>
      <c r="AH256" s="307"/>
      <c r="AI256" s="307"/>
      <c r="AJ256" s="151">
        <f t="shared" si="995"/>
        <v>0</v>
      </c>
      <c r="AK256" s="147"/>
      <c r="AL256" s="147"/>
      <c r="AM256" s="307"/>
      <c r="AN256" s="307"/>
      <c r="AO256" s="151">
        <f t="shared" si="1002"/>
        <v>0</v>
      </c>
      <c r="AP256" s="147"/>
      <c r="AQ256" s="307"/>
      <c r="AR256" s="384"/>
      <c r="AS256" s="306"/>
      <c r="AT256" s="386"/>
      <c r="AU256" s="327"/>
      <c r="AV256" s="327"/>
      <c r="AW256" s="147"/>
      <c r="AX256" s="147"/>
      <c r="AY256" s="93"/>
      <c r="AZ256" s="94"/>
      <c r="BA256" s="95"/>
      <c r="BB256" s="95"/>
      <c r="BC256" s="95"/>
      <c r="BD256" s="95"/>
      <c r="BE256" s="95"/>
      <c r="BF256" s="95"/>
      <c r="BG256" s="95"/>
    </row>
    <row r="257" spans="1:59" s="97" customFormat="1" hidden="1" x14ac:dyDescent="0.2">
      <c r="A257" s="325">
        <v>83</v>
      </c>
      <c r="B257" s="314"/>
      <c r="C257" s="326" t="e">
        <f>+VLOOKUP(B257,$A$691:$B$730,2,0)</f>
        <v>#N/A</v>
      </c>
      <c r="D257" s="327"/>
      <c r="E257" s="328" t="e">
        <f>IF(D257=$D$661,$E$661,IF(D257=$D$662,$E$662,IF(D257=$D$663,$E$663,IF(D257=$D$664,$E$664,IF(D257=$D$665,$E$665,IF(D257=$D$666,$E$666,IF(D257=$D$667,$E$667,IF(D257=$D$668,$E$668,IF(D257=$D$669,$E$669,IF(D257=$D$670,$E$670,IF(D257=VICERRECTORÍA_ACADÉMICA_,BE868,IF(D257=PLANEACIÓN_,BE870, IF(D257=IMPACTO,BE869,IF(D257=VICERRECTORÍA_ADMINISTRATIVA_FINANCIERA_,BE871,IF(D257=_VICERRECTORÍA_RESPONSABILIDAD_SOCIAL_Y_BIENESTAR_UNIVERSITARIO_,BE872," ")))))))))))))))</f>
        <v>#VALUE!</v>
      </c>
      <c r="F257" s="305"/>
      <c r="G257" s="147"/>
      <c r="H257" s="147"/>
      <c r="I257" s="91"/>
      <c r="J257" s="305"/>
      <c r="K257" s="314"/>
      <c r="L257" s="305"/>
      <c r="M257" s="305"/>
      <c r="N257" s="314"/>
      <c r="O257" s="306">
        <f t="shared" ref="O257" si="1275">IF(N257="ALTA",5,IF(N257="MEDIO ALTA",4,IF(N257="MEDIA",3,IF(N257="MEDIO BAJA",2,IF(N257="BAJA",1,0)))))</f>
        <v>0</v>
      </c>
      <c r="P257" s="314"/>
      <c r="Q257" s="306">
        <f t="shared" ref="Q257" si="1276">IF(P257="ALTO",5,IF(P257="MEDIO-ALTO",4,IF(P257="MEDIO",3,IF(P257="MEDIO-BAJO",2,IF(P257="BAJO",1,0)))))</f>
        <v>0</v>
      </c>
      <c r="R257" s="306">
        <f t="shared" ref="R257" si="1277">Q257*O257</f>
        <v>0</v>
      </c>
      <c r="S257" s="92"/>
      <c r="T257" s="91">
        <f t="shared" si="984"/>
        <v>0</v>
      </c>
      <c r="U257" s="307" t="e">
        <f t="shared" si="952"/>
        <v>#DIV/0!</v>
      </c>
      <c r="V257" s="307" t="e">
        <f t="shared" si="953"/>
        <v>#DIV/0!</v>
      </c>
      <c r="W257" s="147"/>
      <c r="X257" s="307" t="e">
        <f t="shared" ref="X257" si="1278">IF(S257="No_existen",5*$X$10,Y257*$X$10)</f>
        <v>#DIV/0!</v>
      </c>
      <c r="Y257" s="307" t="e">
        <f t="shared" si="1089"/>
        <v>#DIV/0!</v>
      </c>
      <c r="Z257" s="151">
        <f t="shared" si="989"/>
        <v>0</v>
      </c>
      <c r="AA257" s="147"/>
      <c r="AB257" s="147"/>
      <c r="AC257" s="307" t="e">
        <f t="shared" ref="AC257" si="1279">IF(S257="No_existen",5*$AC$10,AD257*$AC$10)</f>
        <v>#DIV/0!</v>
      </c>
      <c r="AD257" s="307" t="e">
        <f t="shared" si="957"/>
        <v>#DIV/0!</v>
      </c>
      <c r="AE257" s="151">
        <f t="shared" si="992"/>
        <v>0</v>
      </c>
      <c r="AF257" s="147"/>
      <c r="AG257" s="147"/>
      <c r="AH257" s="307" t="e">
        <f t="shared" ref="AH257" si="1280">IF(S257="No_existen",5*$AH$10,AI257*$AH$10)</f>
        <v>#DIV/0!</v>
      </c>
      <c r="AI257" s="307" t="e">
        <f t="shared" ref="AI257" si="1281">ROUND(AVERAGEIF(AJ257:AJ259,"&gt;0"),0)</f>
        <v>#DIV/0!</v>
      </c>
      <c r="AJ257" s="151">
        <f t="shared" si="995"/>
        <v>0</v>
      </c>
      <c r="AK257" s="147"/>
      <c r="AL257" s="147"/>
      <c r="AM257" s="307" t="e">
        <f t="shared" ref="AM257" si="1282">IF(S257="No_existen",5*$AM$10,AN257*$AM$10)</f>
        <v>#DIV/0!</v>
      </c>
      <c r="AN257" s="307" t="e">
        <f t="shared" ref="AN257" si="1283">ROUND(AVERAGEIF(AO257:AO259,"&gt;0"),0)</f>
        <v>#DIV/0!</v>
      </c>
      <c r="AO257" s="151">
        <f t="shared" si="1002"/>
        <v>0</v>
      </c>
      <c r="AP257" s="147"/>
      <c r="AQ257" s="307" t="e">
        <f t="shared" ref="AQ257" si="1284">ROUND(AVERAGE(U257,Y257,AD257,AI257,AN257),0)</f>
        <v>#DIV/0!</v>
      </c>
      <c r="AR257" s="384" t="e">
        <f t="shared" ref="AR257" si="1285">IF(AQ257&lt;1.5,"FUERTE",IF(AND(AQ257&gt;=1.5,AQ257&lt;2.5),"ACEPTABLE",IF(AQ257&gt;=5,"INEXISTENTE","DÉBIL")))</f>
        <v>#DIV/0!</v>
      </c>
      <c r="AS257" s="306">
        <f t="shared" ref="AS257" si="1286">IF(R257=0,0,ROUND((R257*AQ257),0))</f>
        <v>0</v>
      </c>
      <c r="AT257" s="386" t="str">
        <f t="shared" ref="AT257" si="1287">IF(AS257&gt;=36,"GRAVE", IF(AS257&lt;=10, "LEVE", "MODERADO"))</f>
        <v>LEVE</v>
      </c>
      <c r="AU257" s="327"/>
      <c r="AV257" s="327"/>
      <c r="AW257" s="147"/>
      <c r="AX257" s="147"/>
      <c r="AY257" s="93"/>
      <c r="AZ257" s="94"/>
      <c r="BA257" s="95"/>
      <c r="BB257" s="95"/>
      <c r="BC257" s="95"/>
      <c r="BD257" s="95"/>
      <c r="BE257" s="95"/>
      <c r="BF257" s="95"/>
      <c r="BG257" s="95"/>
    </row>
    <row r="258" spans="1:59" s="97" customFormat="1" hidden="1" x14ac:dyDescent="0.2">
      <c r="A258" s="325"/>
      <c r="B258" s="314"/>
      <c r="C258" s="326"/>
      <c r="D258" s="327"/>
      <c r="E258" s="328"/>
      <c r="F258" s="305"/>
      <c r="G258" s="147"/>
      <c r="H258" s="147"/>
      <c r="I258" s="91"/>
      <c r="J258" s="305"/>
      <c r="K258" s="305"/>
      <c r="L258" s="305"/>
      <c r="M258" s="305"/>
      <c r="N258" s="314"/>
      <c r="O258" s="306"/>
      <c r="P258" s="314"/>
      <c r="Q258" s="306"/>
      <c r="R258" s="306"/>
      <c r="S258" s="92"/>
      <c r="T258" s="91">
        <f t="shared" si="984"/>
        <v>0</v>
      </c>
      <c r="U258" s="307"/>
      <c r="V258" s="307"/>
      <c r="W258" s="147"/>
      <c r="X258" s="307"/>
      <c r="Y258" s="307"/>
      <c r="Z258" s="151">
        <f t="shared" si="989"/>
        <v>0</v>
      </c>
      <c r="AA258" s="147"/>
      <c r="AB258" s="147"/>
      <c r="AC258" s="307"/>
      <c r="AD258" s="307"/>
      <c r="AE258" s="151">
        <f t="shared" si="992"/>
        <v>0</v>
      </c>
      <c r="AF258" s="147"/>
      <c r="AG258" s="147"/>
      <c r="AH258" s="307"/>
      <c r="AI258" s="307"/>
      <c r="AJ258" s="151">
        <f t="shared" si="995"/>
        <v>0</v>
      </c>
      <c r="AK258" s="147"/>
      <c r="AL258" s="147"/>
      <c r="AM258" s="307"/>
      <c r="AN258" s="307"/>
      <c r="AO258" s="151">
        <f t="shared" si="1002"/>
        <v>0</v>
      </c>
      <c r="AP258" s="147"/>
      <c r="AQ258" s="307"/>
      <c r="AR258" s="384"/>
      <c r="AS258" s="306"/>
      <c r="AT258" s="386"/>
      <c r="AU258" s="327"/>
      <c r="AV258" s="327"/>
      <c r="AW258" s="147"/>
      <c r="AX258" s="147"/>
      <c r="AY258" s="93"/>
      <c r="AZ258" s="94"/>
      <c r="BA258" s="95"/>
      <c r="BB258" s="95"/>
      <c r="BC258" s="95"/>
      <c r="BD258" s="95"/>
      <c r="BE258" s="95"/>
      <c r="BF258" s="95"/>
      <c r="BG258" s="95"/>
    </row>
    <row r="259" spans="1:59" s="97" customFormat="1" hidden="1" x14ac:dyDescent="0.2">
      <c r="A259" s="325"/>
      <c r="B259" s="314"/>
      <c r="C259" s="326"/>
      <c r="D259" s="327"/>
      <c r="E259" s="328"/>
      <c r="F259" s="305"/>
      <c r="G259" s="147"/>
      <c r="H259" s="147"/>
      <c r="I259" s="91"/>
      <c r="J259" s="305"/>
      <c r="K259" s="305"/>
      <c r="L259" s="305"/>
      <c r="M259" s="305"/>
      <c r="N259" s="314"/>
      <c r="O259" s="306"/>
      <c r="P259" s="314"/>
      <c r="Q259" s="306"/>
      <c r="R259" s="306"/>
      <c r="S259" s="92"/>
      <c r="T259" s="91">
        <f t="shared" si="984"/>
        <v>0</v>
      </c>
      <c r="U259" s="307"/>
      <c r="V259" s="307"/>
      <c r="W259" s="147"/>
      <c r="X259" s="307"/>
      <c r="Y259" s="307"/>
      <c r="Z259" s="151">
        <f t="shared" si="989"/>
        <v>0</v>
      </c>
      <c r="AA259" s="147"/>
      <c r="AB259" s="147"/>
      <c r="AC259" s="307"/>
      <c r="AD259" s="307"/>
      <c r="AE259" s="151">
        <f t="shared" si="992"/>
        <v>0</v>
      </c>
      <c r="AF259" s="147"/>
      <c r="AG259" s="147"/>
      <c r="AH259" s="307"/>
      <c r="AI259" s="307"/>
      <c r="AJ259" s="151">
        <f t="shared" si="995"/>
        <v>0</v>
      </c>
      <c r="AK259" s="147"/>
      <c r="AL259" s="147"/>
      <c r="AM259" s="307"/>
      <c r="AN259" s="307"/>
      <c r="AO259" s="151">
        <f t="shared" si="1002"/>
        <v>0</v>
      </c>
      <c r="AP259" s="147"/>
      <c r="AQ259" s="307"/>
      <c r="AR259" s="384"/>
      <c r="AS259" s="306"/>
      <c r="AT259" s="386"/>
      <c r="AU259" s="327"/>
      <c r="AV259" s="327"/>
      <c r="AW259" s="147"/>
      <c r="AX259" s="147"/>
      <c r="AY259" s="93"/>
      <c r="AZ259" s="94"/>
      <c r="BA259" s="95"/>
      <c r="BB259" s="95"/>
      <c r="BC259" s="95"/>
      <c r="BD259" s="95"/>
      <c r="BE259" s="95"/>
      <c r="BF259" s="95"/>
      <c r="BG259" s="95"/>
    </row>
    <row r="260" spans="1:59" s="97" customFormat="1" hidden="1" x14ac:dyDescent="0.2">
      <c r="A260" s="325">
        <v>84</v>
      </c>
      <c r="B260" s="314"/>
      <c r="C260" s="326" t="e">
        <f>+VLOOKUP(B260,$A$691:$B$730,2,0)</f>
        <v>#N/A</v>
      </c>
      <c r="D260" s="327"/>
      <c r="E260" s="328" t="e">
        <f>IF(D260=$D$661,$E$661,IF(D260=$D$662,$E$662,IF(D260=$D$663,$E$663,IF(D260=$D$664,$E$664,IF(D260=$D$665,$E$665,IF(D260=$D$666,$E$666,IF(D260=$D$667,$E$667,IF(D260=$D$668,$E$668,IF(D260=$D$669,$E$669,IF(D260=$D$670,$E$670,IF(D260=VICERRECTORÍA_ACADÉMICA_,BE871,IF(D260=PLANEACIÓN_,BE873, IF(D260=IMPACTO,BE872,IF(D260=VICERRECTORÍA_ADMINISTRATIVA_FINANCIERA_,BE874,IF(D260=_VICERRECTORÍA_RESPONSABILIDAD_SOCIAL_Y_BIENESTAR_UNIVERSITARIO_,BE875," ")))))))))))))))</f>
        <v>#VALUE!</v>
      </c>
      <c r="F260" s="305"/>
      <c r="G260" s="147"/>
      <c r="H260" s="147"/>
      <c r="I260" s="91"/>
      <c r="J260" s="305"/>
      <c r="K260" s="314"/>
      <c r="L260" s="305"/>
      <c r="M260" s="305"/>
      <c r="N260" s="314"/>
      <c r="O260" s="306">
        <f t="shared" ref="O260" si="1288">IF(N260="ALTA",5,IF(N260="MEDIO ALTA",4,IF(N260="MEDIA",3,IF(N260="MEDIO BAJA",2,IF(N260="BAJA",1,0)))))</f>
        <v>0</v>
      </c>
      <c r="P260" s="314"/>
      <c r="Q260" s="306">
        <f t="shared" ref="Q260" si="1289">IF(P260="ALTO",5,IF(P260="MEDIO-ALTO",4,IF(P260="MEDIO",3,IF(P260="MEDIO-BAJO",2,IF(P260="BAJO",1,0)))))</f>
        <v>0</v>
      </c>
      <c r="R260" s="306">
        <f>Q260*O260</f>
        <v>0</v>
      </c>
      <c r="S260" s="92"/>
      <c r="T260" s="91">
        <f t="shared" si="984"/>
        <v>0</v>
      </c>
      <c r="U260" s="307" t="e">
        <f t="shared" si="968"/>
        <v>#DIV/0!</v>
      </c>
      <c r="V260" s="307" t="e">
        <f t="shared" si="969"/>
        <v>#DIV/0!</v>
      </c>
      <c r="W260" s="147"/>
      <c r="X260" s="307" t="e">
        <f t="shared" ref="X260" si="1290">IF(S260="No_existen",5*$X$10,Y260*$X$10)</f>
        <v>#DIV/0!</v>
      </c>
      <c r="Y260" s="307" t="e">
        <f t="shared" si="1106"/>
        <v>#DIV/0!</v>
      </c>
      <c r="Z260" s="151">
        <f t="shared" si="989"/>
        <v>0</v>
      </c>
      <c r="AA260" s="147"/>
      <c r="AB260" s="147"/>
      <c r="AC260" s="307" t="e">
        <f t="shared" ref="AC260" si="1291">IF(S260="No_existen",5*$AC$10,AD260*$AC$10)</f>
        <v>#DIV/0!</v>
      </c>
      <c r="AD260" s="307" t="e">
        <f t="shared" si="973"/>
        <v>#DIV/0!</v>
      </c>
      <c r="AE260" s="151">
        <f t="shared" si="992"/>
        <v>0</v>
      </c>
      <c r="AF260" s="147"/>
      <c r="AG260" s="147"/>
      <c r="AH260" s="307" t="e">
        <f t="shared" ref="AH260" si="1292">IF(S260="No_existen",5*$AH$10,AI260*$AH$10)</f>
        <v>#DIV/0!</v>
      </c>
      <c r="AI260" s="307" t="e">
        <f t="shared" ref="AI260" si="1293">ROUND(AVERAGEIF(AJ260:AJ262,"&gt;0"),0)</f>
        <v>#DIV/0!</v>
      </c>
      <c r="AJ260" s="151">
        <f t="shared" si="995"/>
        <v>0</v>
      </c>
      <c r="AK260" s="147"/>
      <c r="AL260" s="147"/>
      <c r="AM260" s="307" t="e">
        <f t="shared" ref="AM260" si="1294">IF(S260="No_existen",5*$AM$10,AN260*$AM$10)</f>
        <v>#DIV/0!</v>
      </c>
      <c r="AN260" s="307" t="e">
        <f t="shared" ref="AN260" si="1295">ROUND(AVERAGEIF(AO260:AO262,"&gt;0"),0)</f>
        <v>#DIV/0!</v>
      </c>
      <c r="AO260" s="151">
        <f t="shared" si="1002"/>
        <v>0</v>
      </c>
      <c r="AP260" s="147"/>
      <c r="AQ260" s="307" t="e">
        <f t="shared" ref="AQ260" si="1296">ROUND(AVERAGE(U260,Y260,AD260,AI260,AN260),0)</f>
        <v>#DIV/0!</v>
      </c>
      <c r="AR260" s="384" t="e">
        <f t="shared" ref="AR260" si="1297">IF(AQ260&lt;1.5,"FUERTE",IF(AND(AQ260&gt;=1.5,AQ260&lt;2.5),"ACEPTABLE",IF(AQ260&gt;=5,"INEXISTENTE","DÉBIL")))</f>
        <v>#DIV/0!</v>
      </c>
      <c r="AS260" s="306">
        <f t="shared" ref="AS260" si="1298">IF(R260=0,0,ROUND((R260*AQ260),0))</f>
        <v>0</v>
      </c>
      <c r="AT260" s="386" t="str">
        <f t="shared" ref="AT260" si="1299">IF(AS260&gt;=36,"GRAVE", IF(AS260&lt;=10, "LEVE", "MODERADO"))</f>
        <v>LEVE</v>
      </c>
      <c r="AU260" s="327"/>
      <c r="AV260" s="327"/>
      <c r="AW260" s="147"/>
      <c r="AX260" s="147"/>
      <c r="AY260" s="93"/>
      <c r="AZ260" s="94"/>
      <c r="BA260" s="95"/>
      <c r="BB260" s="95"/>
      <c r="BC260" s="95"/>
      <c r="BD260" s="95"/>
      <c r="BE260" s="95"/>
      <c r="BF260" s="95"/>
      <c r="BG260" s="95"/>
    </row>
    <row r="261" spans="1:59" s="97" customFormat="1" hidden="1" x14ac:dyDescent="0.2">
      <c r="A261" s="325"/>
      <c r="B261" s="314"/>
      <c r="C261" s="326"/>
      <c r="D261" s="327"/>
      <c r="E261" s="328"/>
      <c r="F261" s="305"/>
      <c r="G261" s="147"/>
      <c r="H261" s="147"/>
      <c r="I261" s="91"/>
      <c r="J261" s="305"/>
      <c r="K261" s="305"/>
      <c r="L261" s="305"/>
      <c r="M261" s="305"/>
      <c r="N261" s="314"/>
      <c r="O261" s="306"/>
      <c r="P261" s="314"/>
      <c r="Q261" s="306"/>
      <c r="R261" s="306"/>
      <c r="S261" s="92"/>
      <c r="T261" s="91">
        <f t="shared" si="984"/>
        <v>0</v>
      </c>
      <c r="U261" s="307"/>
      <c r="V261" s="307"/>
      <c r="W261" s="147"/>
      <c r="X261" s="307"/>
      <c r="Y261" s="307"/>
      <c r="Z261" s="151">
        <f t="shared" si="989"/>
        <v>0</v>
      </c>
      <c r="AA261" s="147"/>
      <c r="AB261" s="147"/>
      <c r="AC261" s="307"/>
      <c r="AD261" s="307"/>
      <c r="AE261" s="151">
        <f t="shared" si="992"/>
        <v>0</v>
      </c>
      <c r="AF261" s="147"/>
      <c r="AG261" s="147"/>
      <c r="AH261" s="307"/>
      <c r="AI261" s="307"/>
      <c r="AJ261" s="151">
        <f t="shared" si="995"/>
        <v>0</v>
      </c>
      <c r="AK261" s="147"/>
      <c r="AL261" s="147"/>
      <c r="AM261" s="307"/>
      <c r="AN261" s="307"/>
      <c r="AO261" s="151">
        <f t="shared" si="1002"/>
        <v>0</v>
      </c>
      <c r="AP261" s="147"/>
      <c r="AQ261" s="307"/>
      <c r="AR261" s="384"/>
      <c r="AS261" s="306"/>
      <c r="AT261" s="386"/>
      <c r="AU261" s="327"/>
      <c r="AV261" s="327"/>
      <c r="AW261" s="147"/>
      <c r="AX261" s="147"/>
      <c r="AY261" s="93"/>
      <c r="AZ261" s="94"/>
      <c r="BA261" s="95"/>
      <c r="BB261" s="95"/>
      <c r="BC261" s="95"/>
      <c r="BD261" s="95"/>
      <c r="BE261" s="95"/>
      <c r="BF261" s="95"/>
      <c r="BG261" s="95"/>
    </row>
    <row r="262" spans="1:59" s="97" customFormat="1" hidden="1" x14ac:dyDescent="0.2">
      <c r="A262" s="325"/>
      <c r="B262" s="314"/>
      <c r="C262" s="326"/>
      <c r="D262" s="327"/>
      <c r="E262" s="328"/>
      <c r="F262" s="305"/>
      <c r="G262" s="147"/>
      <c r="H262" s="147"/>
      <c r="I262" s="91"/>
      <c r="J262" s="305"/>
      <c r="K262" s="305"/>
      <c r="L262" s="305"/>
      <c r="M262" s="305"/>
      <c r="N262" s="314"/>
      <c r="O262" s="306"/>
      <c r="P262" s="314"/>
      <c r="Q262" s="306"/>
      <c r="R262" s="306"/>
      <c r="S262" s="92"/>
      <c r="T262" s="91">
        <f t="shared" si="984"/>
        <v>0</v>
      </c>
      <c r="U262" s="307"/>
      <c r="V262" s="307"/>
      <c r="W262" s="147"/>
      <c r="X262" s="307"/>
      <c r="Y262" s="307"/>
      <c r="Z262" s="151">
        <f t="shared" si="989"/>
        <v>0</v>
      </c>
      <c r="AA262" s="147"/>
      <c r="AB262" s="147"/>
      <c r="AC262" s="307"/>
      <c r="AD262" s="307"/>
      <c r="AE262" s="151">
        <f t="shared" si="992"/>
        <v>0</v>
      </c>
      <c r="AF262" s="147"/>
      <c r="AG262" s="147"/>
      <c r="AH262" s="307"/>
      <c r="AI262" s="307"/>
      <c r="AJ262" s="151">
        <f t="shared" si="995"/>
        <v>0</v>
      </c>
      <c r="AK262" s="147"/>
      <c r="AL262" s="147"/>
      <c r="AM262" s="307"/>
      <c r="AN262" s="307"/>
      <c r="AO262" s="151">
        <f t="shared" si="1002"/>
        <v>0</v>
      </c>
      <c r="AP262" s="147"/>
      <c r="AQ262" s="307"/>
      <c r="AR262" s="384"/>
      <c r="AS262" s="306"/>
      <c r="AT262" s="386"/>
      <c r="AU262" s="327"/>
      <c r="AV262" s="327"/>
      <c r="AW262" s="147"/>
      <c r="AX262" s="147"/>
      <c r="AY262" s="93"/>
      <c r="AZ262" s="94"/>
      <c r="BA262" s="95"/>
      <c r="BB262" s="95"/>
      <c r="BC262" s="95"/>
      <c r="BD262" s="95"/>
      <c r="BE262" s="95"/>
      <c r="BF262" s="95"/>
      <c r="BG262" s="95"/>
    </row>
    <row r="263" spans="1:59" s="97" customFormat="1" hidden="1" x14ac:dyDescent="0.2">
      <c r="A263" s="325">
        <v>85</v>
      </c>
      <c r="B263" s="314"/>
      <c r="C263" s="326" t="e">
        <f>+VLOOKUP(B263,$A$691:$B$730,2,0)</f>
        <v>#N/A</v>
      </c>
      <c r="D263" s="327"/>
      <c r="E263" s="328" t="e">
        <f>IF(D263=$D$661,$E$661,IF(D263=$D$662,$E$662,IF(D263=$D$663,$E$663,IF(D263=$D$664,$E$664,IF(D263=$D$665,$E$665,IF(D263=$D$666,$E$666,IF(D263=$D$667,$E$667,IF(D263=$D$668,$E$668,IF(D263=$D$669,$E$669,IF(D263=$D$670,$E$670,IF(D263=VICERRECTORÍA_ACADÉMICA_,BE874,IF(D263=PLANEACIÓN_,BE876, IF(D263=IMPACTO,BE875,IF(D263=VICERRECTORÍA_ADMINISTRATIVA_FINANCIERA_,BE877,IF(D263=_VICERRECTORÍA_RESPONSABILIDAD_SOCIAL_Y_BIENESTAR_UNIVERSITARIO_,BE878," ")))))))))))))))</f>
        <v>#VALUE!</v>
      </c>
      <c r="F263" s="305"/>
      <c r="G263" s="147"/>
      <c r="H263" s="147"/>
      <c r="I263" s="91"/>
      <c r="J263" s="305"/>
      <c r="K263" s="314"/>
      <c r="L263" s="305"/>
      <c r="M263" s="305"/>
      <c r="N263" s="314"/>
      <c r="O263" s="306">
        <f t="shared" si="1083"/>
        <v>0</v>
      </c>
      <c r="P263" s="314"/>
      <c r="Q263" s="306">
        <f t="shared" ref="Q263" si="1300">IF(P263="ALTO",5,IF(P263="MEDIO-ALTO",4,IF(P263="MEDIO",3,IF(P263="MEDIO-BAJO",2,IF(P263="BAJO",1,0)))))</f>
        <v>0</v>
      </c>
      <c r="R263" s="306">
        <f t="shared" ref="R263" si="1301">Q263*O263</f>
        <v>0</v>
      </c>
      <c r="S263" s="92"/>
      <c r="T263" s="91">
        <f t="shared" si="984"/>
        <v>0</v>
      </c>
      <c r="U263" s="307" t="e">
        <f t="shared" si="985"/>
        <v>#DIV/0!</v>
      </c>
      <c r="V263" s="307" t="e">
        <f t="shared" si="986"/>
        <v>#DIV/0!</v>
      </c>
      <c r="W263" s="147"/>
      <c r="X263" s="307" t="e">
        <f t="shared" ref="X263" si="1302">IF(S263="No_existen",5*$X$10,Y263*$X$10)</f>
        <v>#DIV/0!</v>
      </c>
      <c r="Y263" s="307" t="e">
        <f t="shared" ref="Y263" si="1303">ROUND(AVERAGEIF(Z263:Z265,"&gt;0"),0)</f>
        <v>#DIV/0!</v>
      </c>
      <c r="Z263" s="151">
        <f t="shared" si="989"/>
        <v>0</v>
      </c>
      <c r="AA263" s="147"/>
      <c r="AB263" s="147"/>
      <c r="AC263" s="307" t="e">
        <f t="shared" ref="AC263" si="1304">IF(S263="No_existen",5*$AC$10,AD263*$AC$10)</f>
        <v>#DIV/0!</v>
      </c>
      <c r="AD263" s="307" t="e">
        <f t="shared" si="991"/>
        <v>#DIV/0!</v>
      </c>
      <c r="AE263" s="151">
        <f t="shared" si="992"/>
        <v>0</v>
      </c>
      <c r="AF263" s="147"/>
      <c r="AG263" s="147"/>
      <c r="AH263" s="307" t="e">
        <f t="shared" ref="AH263" si="1305">IF(S263="No_existen",5*$AH$10,AI263*$AH$10)</f>
        <v>#DIV/0!</v>
      </c>
      <c r="AI263" s="307" t="e">
        <f t="shared" ref="AI263" si="1306">ROUND(AVERAGEIF(AJ263:AJ265,"&gt;0"),0)</f>
        <v>#DIV/0!</v>
      </c>
      <c r="AJ263" s="151">
        <f t="shared" si="995"/>
        <v>0</v>
      </c>
      <c r="AK263" s="147"/>
      <c r="AL263" s="147"/>
      <c r="AM263" s="307" t="e">
        <f t="shared" ref="AM263" si="1307">IF(S263="No_existen",5*$AM$10,AN263*$AM$10)</f>
        <v>#DIV/0!</v>
      </c>
      <c r="AN263" s="307" t="e">
        <f t="shared" ref="AN263" si="1308">ROUND(AVERAGEIF(AO263:AO265,"&gt;0"),0)</f>
        <v>#DIV/0!</v>
      </c>
      <c r="AO263" s="151">
        <f t="shared" si="1002"/>
        <v>0</v>
      </c>
      <c r="AP263" s="147"/>
      <c r="AQ263" s="307" t="e">
        <f t="shared" ref="AQ263" si="1309">ROUND(AVERAGE(U263,Y263,AD263,AI263,AN263),0)</f>
        <v>#DIV/0!</v>
      </c>
      <c r="AR263" s="384" t="e">
        <f t="shared" ref="AR263" si="1310">IF(AQ263&lt;1.5,"FUERTE",IF(AND(AQ263&gt;=1.5,AQ263&lt;2.5),"ACEPTABLE",IF(AQ263&gt;=5,"INEXISTENTE","DÉBIL")))</f>
        <v>#DIV/0!</v>
      </c>
      <c r="AS263" s="306">
        <f t="shared" ref="AS263" si="1311">IF(R263=0,0,ROUND((R263*AQ263),0))</f>
        <v>0</v>
      </c>
      <c r="AT263" s="386" t="str">
        <f t="shared" ref="AT263" si="1312">IF(AS263&gt;=36,"GRAVE", IF(AS263&lt;=10, "LEVE", "MODERADO"))</f>
        <v>LEVE</v>
      </c>
      <c r="AU263" s="327"/>
      <c r="AV263" s="327"/>
      <c r="AW263" s="147"/>
      <c r="AX263" s="147"/>
      <c r="AY263" s="93"/>
      <c r="AZ263" s="94"/>
      <c r="BA263" s="95"/>
      <c r="BB263" s="95"/>
      <c r="BC263" s="95"/>
      <c r="BD263" s="95"/>
      <c r="BE263" s="95"/>
      <c r="BF263" s="95"/>
      <c r="BG263" s="95"/>
    </row>
    <row r="264" spans="1:59" s="97" customFormat="1" hidden="1" x14ac:dyDescent="0.2">
      <c r="A264" s="325"/>
      <c r="B264" s="314"/>
      <c r="C264" s="326"/>
      <c r="D264" s="327"/>
      <c r="E264" s="328"/>
      <c r="F264" s="305"/>
      <c r="G264" s="147"/>
      <c r="H264" s="147"/>
      <c r="I264" s="91"/>
      <c r="J264" s="305"/>
      <c r="K264" s="305"/>
      <c r="L264" s="305"/>
      <c r="M264" s="305"/>
      <c r="N264" s="314"/>
      <c r="O264" s="306"/>
      <c r="P264" s="314"/>
      <c r="Q264" s="306"/>
      <c r="R264" s="306"/>
      <c r="S264" s="92"/>
      <c r="T264" s="91">
        <f t="shared" si="984"/>
        <v>0</v>
      </c>
      <c r="U264" s="307"/>
      <c r="V264" s="307"/>
      <c r="W264" s="147"/>
      <c r="X264" s="307"/>
      <c r="Y264" s="307"/>
      <c r="Z264" s="151">
        <f t="shared" si="989"/>
        <v>0</v>
      </c>
      <c r="AA264" s="147"/>
      <c r="AB264" s="147"/>
      <c r="AC264" s="307"/>
      <c r="AD264" s="307"/>
      <c r="AE264" s="151">
        <f t="shared" si="992"/>
        <v>0</v>
      </c>
      <c r="AF264" s="147"/>
      <c r="AG264" s="147"/>
      <c r="AH264" s="307"/>
      <c r="AI264" s="307"/>
      <c r="AJ264" s="151">
        <f t="shared" si="995"/>
        <v>0</v>
      </c>
      <c r="AK264" s="147"/>
      <c r="AL264" s="147"/>
      <c r="AM264" s="307"/>
      <c r="AN264" s="307"/>
      <c r="AO264" s="151">
        <f t="shared" si="1002"/>
        <v>0</v>
      </c>
      <c r="AP264" s="147"/>
      <c r="AQ264" s="307"/>
      <c r="AR264" s="384"/>
      <c r="AS264" s="306"/>
      <c r="AT264" s="386"/>
      <c r="AU264" s="327"/>
      <c r="AV264" s="327"/>
      <c r="AW264" s="147"/>
      <c r="AX264" s="147"/>
      <c r="AY264" s="93"/>
      <c r="AZ264" s="94"/>
      <c r="BA264" s="95"/>
      <c r="BB264" s="95"/>
      <c r="BC264" s="95"/>
      <c r="BD264" s="95"/>
      <c r="BE264" s="95"/>
      <c r="BF264" s="95"/>
      <c r="BG264" s="95"/>
    </row>
    <row r="265" spans="1:59" s="97" customFormat="1" hidden="1" x14ac:dyDescent="0.2">
      <c r="A265" s="325"/>
      <c r="B265" s="314"/>
      <c r="C265" s="326"/>
      <c r="D265" s="327"/>
      <c r="E265" s="328"/>
      <c r="F265" s="305"/>
      <c r="G265" s="147"/>
      <c r="H265" s="147"/>
      <c r="I265" s="91"/>
      <c r="J265" s="305"/>
      <c r="K265" s="305"/>
      <c r="L265" s="305"/>
      <c r="M265" s="305"/>
      <c r="N265" s="314"/>
      <c r="O265" s="306"/>
      <c r="P265" s="314"/>
      <c r="Q265" s="306"/>
      <c r="R265" s="306"/>
      <c r="S265" s="92"/>
      <c r="T265" s="91">
        <f t="shared" si="984"/>
        <v>0</v>
      </c>
      <c r="U265" s="307"/>
      <c r="V265" s="307"/>
      <c r="W265" s="147"/>
      <c r="X265" s="307"/>
      <c r="Y265" s="307"/>
      <c r="Z265" s="151">
        <f t="shared" si="989"/>
        <v>0</v>
      </c>
      <c r="AA265" s="147"/>
      <c r="AB265" s="147"/>
      <c r="AC265" s="307"/>
      <c r="AD265" s="307"/>
      <c r="AE265" s="151">
        <f t="shared" si="992"/>
        <v>0</v>
      </c>
      <c r="AF265" s="147"/>
      <c r="AG265" s="147"/>
      <c r="AH265" s="307"/>
      <c r="AI265" s="307"/>
      <c r="AJ265" s="151">
        <f t="shared" si="995"/>
        <v>0</v>
      </c>
      <c r="AK265" s="147"/>
      <c r="AL265" s="147"/>
      <c r="AM265" s="307"/>
      <c r="AN265" s="307"/>
      <c r="AO265" s="151">
        <f t="shared" si="1002"/>
        <v>0</v>
      </c>
      <c r="AP265" s="147"/>
      <c r="AQ265" s="307"/>
      <c r="AR265" s="384"/>
      <c r="AS265" s="306"/>
      <c r="AT265" s="386"/>
      <c r="AU265" s="327"/>
      <c r="AV265" s="327"/>
      <c r="AW265" s="147"/>
      <c r="AX265" s="147"/>
      <c r="AY265" s="93"/>
      <c r="AZ265" s="94"/>
      <c r="BA265" s="95"/>
      <c r="BB265" s="95"/>
      <c r="BC265" s="95"/>
      <c r="BD265" s="95"/>
      <c r="BE265" s="95"/>
      <c r="BF265" s="95"/>
      <c r="BG265" s="95"/>
    </row>
    <row r="266" spans="1:59" s="97" customFormat="1" hidden="1" x14ac:dyDescent="0.2">
      <c r="A266" s="325">
        <v>86</v>
      </c>
      <c r="B266" s="314"/>
      <c r="C266" s="326" t="e">
        <f>+VLOOKUP(B266,$A$691:$B$730,2,0)</f>
        <v>#N/A</v>
      </c>
      <c r="D266" s="327"/>
      <c r="E266" s="328" t="e">
        <f>IF(D266=$D$661,$E$661,IF(D266=$D$662,$E$662,IF(D266=$D$663,$E$663,IF(D266=$D$664,$E$664,IF(D266=$D$665,$E$665,IF(D266=$D$666,$E$666,IF(D266=$D$667,$E$667,IF(D266=$D$668,$E$668,IF(D266=$D$669,$E$669,IF(D266=$D$670,$E$670,IF(D266=VICERRECTORÍA_ACADÉMICA_,BE877,IF(D266=PLANEACIÓN_,BE879, IF(D266=IMPACTO,BE878,IF(D266=VICERRECTORÍA_ADMINISTRATIVA_FINANCIERA_,BE880,IF(D266=_VICERRECTORÍA_RESPONSABILIDAD_SOCIAL_Y_BIENESTAR_UNIVERSITARIO_,BE881," ")))))))))))))))</f>
        <v>#VALUE!</v>
      </c>
      <c r="F266" s="305"/>
      <c r="G266" s="147"/>
      <c r="H266" s="147"/>
      <c r="I266" s="91"/>
      <c r="J266" s="305"/>
      <c r="K266" s="314"/>
      <c r="L266" s="305"/>
      <c r="M266" s="305"/>
      <c r="N266" s="314"/>
      <c r="O266" s="306">
        <f t="shared" si="1100"/>
        <v>0</v>
      </c>
      <c r="P266" s="314"/>
      <c r="Q266" s="306">
        <f t="shared" ref="Q266" si="1313">IF(P266="ALTO",5,IF(P266="MEDIO-ALTO",4,IF(P266="MEDIO",3,IF(P266="MEDIO-BAJO",2,IF(P266="BAJO",1,0)))))</f>
        <v>0</v>
      </c>
      <c r="R266" s="306">
        <f t="shared" ref="R266" si="1314">Q266*O266</f>
        <v>0</v>
      </c>
      <c r="S266" s="92"/>
      <c r="T266" s="91">
        <f t="shared" si="984"/>
        <v>0</v>
      </c>
      <c r="U266" s="307" t="e">
        <f t="shared" si="1005"/>
        <v>#DIV/0!</v>
      </c>
      <c r="V266" s="307" t="e">
        <f t="shared" si="1006"/>
        <v>#DIV/0!</v>
      </c>
      <c r="W266" s="147"/>
      <c r="X266" s="307" t="e">
        <f t="shared" ref="X266" si="1315">IF(S266="No_existen",5*$X$10,Y266*$X$10)</f>
        <v>#DIV/0!</v>
      </c>
      <c r="Y266" s="307" t="e">
        <f t="shared" ref="Y266:Y302" si="1316">ROUND(AVERAGEIF(Z266:Z268,"&gt;0"),0)</f>
        <v>#DIV/0!</v>
      </c>
      <c r="Z266" s="151">
        <f t="shared" si="989"/>
        <v>0</v>
      </c>
      <c r="AA266" s="147"/>
      <c r="AB266" s="147"/>
      <c r="AC266" s="307" t="e">
        <f t="shared" ref="AC266" si="1317">IF(S266="No_existen",5*$AC$10,AD266*$AC$10)</f>
        <v>#DIV/0!</v>
      </c>
      <c r="AD266" s="307" t="e">
        <f t="shared" si="1010"/>
        <v>#DIV/0!</v>
      </c>
      <c r="AE266" s="151">
        <f t="shared" si="992"/>
        <v>0</v>
      </c>
      <c r="AF266" s="147"/>
      <c r="AG266" s="147"/>
      <c r="AH266" s="307" t="e">
        <f t="shared" ref="AH266" si="1318">IF(S266="No_existen",5*$AH$10,AI266*$AH$10)</f>
        <v>#DIV/0!</v>
      </c>
      <c r="AI266" s="307" t="e">
        <f t="shared" ref="AI266" si="1319">ROUND(AVERAGEIF(AJ266:AJ268,"&gt;0"),0)</f>
        <v>#DIV/0!</v>
      </c>
      <c r="AJ266" s="151">
        <f t="shared" si="995"/>
        <v>0</v>
      </c>
      <c r="AK266" s="147"/>
      <c r="AL266" s="147"/>
      <c r="AM266" s="307" t="e">
        <f t="shared" ref="AM266" si="1320">IF(S266="No_existen",5*$AM$10,AN266*$AM$10)</f>
        <v>#DIV/0!</v>
      </c>
      <c r="AN266" s="307" t="e">
        <f t="shared" ref="AN266" si="1321">ROUND(AVERAGEIF(AO266:AO268,"&gt;0"),0)</f>
        <v>#DIV/0!</v>
      </c>
      <c r="AO266" s="151">
        <f t="shared" si="1002"/>
        <v>0</v>
      </c>
      <c r="AP266" s="147"/>
      <c r="AQ266" s="307" t="e">
        <f t="shared" ref="AQ266" si="1322">ROUND(AVERAGE(U266,Y266,AD266,AI266,AN266),0)</f>
        <v>#DIV/0!</v>
      </c>
      <c r="AR266" s="384" t="e">
        <f t="shared" ref="AR266" si="1323">IF(AQ266&lt;1.5,"FUERTE",IF(AND(AQ266&gt;=1.5,AQ266&lt;2.5),"ACEPTABLE",IF(AQ266&gt;=5,"INEXISTENTE","DÉBIL")))</f>
        <v>#DIV/0!</v>
      </c>
      <c r="AS266" s="306">
        <f t="shared" ref="AS266" si="1324">IF(R266=0,0,ROUND((R266*AQ266),0))</f>
        <v>0</v>
      </c>
      <c r="AT266" s="386" t="str">
        <f t="shared" ref="AT266" si="1325">IF(AS266&gt;=36,"GRAVE", IF(AS266&lt;=10, "LEVE", "MODERADO"))</f>
        <v>LEVE</v>
      </c>
      <c r="AU266" s="327"/>
      <c r="AV266" s="327"/>
      <c r="AW266" s="147"/>
      <c r="AX266" s="147"/>
      <c r="AY266" s="93"/>
      <c r="AZ266" s="94"/>
      <c r="BA266" s="95"/>
      <c r="BB266" s="95"/>
      <c r="BC266" s="95"/>
      <c r="BD266" s="95"/>
      <c r="BE266" s="95"/>
      <c r="BF266" s="95"/>
      <c r="BG266" s="95"/>
    </row>
    <row r="267" spans="1:59" s="97" customFormat="1" hidden="1" x14ac:dyDescent="0.2">
      <c r="A267" s="325"/>
      <c r="B267" s="314"/>
      <c r="C267" s="326"/>
      <c r="D267" s="327"/>
      <c r="E267" s="328"/>
      <c r="F267" s="305"/>
      <c r="G267" s="147"/>
      <c r="H267" s="147"/>
      <c r="I267" s="91"/>
      <c r="J267" s="305"/>
      <c r="K267" s="305"/>
      <c r="L267" s="305"/>
      <c r="M267" s="305"/>
      <c r="N267" s="314"/>
      <c r="O267" s="306"/>
      <c r="P267" s="314"/>
      <c r="Q267" s="306"/>
      <c r="R267" s="306"/>
      <c r="S267" s="92"/>
      <c r="T267" s="91">
        <f t="shared" ref="T267:T330" si="1326">IF(S267=$S$665,1,IF(S267=$S$661,5,IF(S267=$S$662,4,IF(S267=$S$663,3,IF(S267=$S$664,2,0)))))</f>
        <v>0</v>
      </c>
      <c r="U267" s="307"/>
      <c r="V267" s="307"/>
      <c r="W267" s="147"/>
      <c r="X267" s="307"/>
      <c r="Y267" s="307"/>
      <c r="Z267" s="151">
        <f t="shared" ref="Z267:Z330" si="1327">IF(AA267=$AA$663,1,IF(AA267=$AA$662,2,IF(AA267=$AA$661,4,IF(S267="No_existen",5,0))))</f>
        <v>0</v>
      </c>
      <c r="AA267" s="147"/>
      <c r="AB267" s="147"/>
      <c r="AC267" s="307"/>
      <c r="AD267" s="307"/>
      <c r="AE267" s="151">
        <f t="shared" ref="AE267:AE330" si="1328">IF(AF267=$AK$662,1,IF(AF267=$AK$661,4,IF(S267="No_existen",5,0)))</f>
        <v>0</v>
      </c>
      <c r="AF267" s="147"/>
      <c r="AG267" s="147"/>
      <c r="AH267" s="307"/>
      <c r="AI267" s="307"/>
      <c r="AJ267" s="151">
        <f t="shared" ref="AJ267:AJ330" si="1329">IF(AK267=$AP$661,1,IF(AK267=$AP$662,4,IF(S267="No_existen",5,0)))</f>
        <v>0</v>
      </c>
      <c r="AK267" s="147"/>
      <c r="AL267" s="147"/>
      <c r="AM267" s="307"/>
      <c r="AN267" s="307"/>
      <c r="AO267" s="151">
        <f t="shared" si="1002"/>
        <v>0</v>
      </c>
      <c r="AP267" s="147"/>
      <c r="AQ267" s="307"/>
      <c r="AR267" s="384"/>
      <c r="AS267" s="306"/>
      <c r="AT267" s="386"/>
      <c r="AU267" s="327"/>
      <c r="AV267" s="327"/>
      <c r="AW267" s="147"/>
      <c r="AX267" s="147"/>
      <c r="AY267" s="93"/>
      <c r="AZ267" s="94"/>
      <c r="BA267" s="95"/>
      <c r="BB267" s="95"/>
      <c r="BC267" s="95"/>
      <c r="BD267" s="95"/>
      <c r="BE267" s="95"/>
      <c r="BF267" s="95"/>
      <c r="BG267" s="95"/>
    </row>
    <row r="268" spans="1:59" s="97" customFormat="1" hidden="1" x14ac:dyDescent="0.2">
      <c r="A268" s="325"/>
      <c r="B268" s="314"/>
      <c r="C268" s="326"/>
      <c r="D268" s="327"/>
      <c r="E268" s="328"/>
      <c r="F268" s="305"/>
      <c r="G268" s="147"/>
      <c r="H268" s="147"/>
      <c r="I268" s="91"/>
      <c r="J268" s="305"/>
      <c r="K268" s="305"/>
      <c r="L268" s="305"/>
      <c r="M268" s="305"/>
      <c r="N268" s="314"/>
      <c r="O268" s="306"/>
      <c r="P268" s="314"/>
      <c r="Q268" s="306"/>
      <c r="R268" s="306"/>
      <c r="S268" s="92"/>
      <c r="T268" s="91">
        <f t="shared" si="1326"/>
        <v>0</v>
      </c>
      <c r="U268" s="307"/>
      <c r="V268" s="307"/>
      <c r="W268" s="147"/>
      <c r="X268" s="307"/>
      <c r="Y268" s="307"/>
      <c r="Z268" s="151">
        <f t="shared" si="1327"/>
        <v>0</v>
      </c>
      <c r="AA268" s="147"/>
      <c r="AB268" s="147"/>
      <c r="AC268" s="307"/>
      <c r="AD268" s="307"/>
      <c r="AE268" s="151">
        <f t="shared" si="1328"/>
        <v>0</v>
      </c>
      <c r="AF268" s="147"/>
      <c r="AG268" s="147"/>
      <c r="AH268" s="307"/>
      <c r="AI268" s="307"/>
      <c r="AJ268" s="151">
        <f t="shared" si="1329"/>
        <v>0</v>
      </c>
      <c r="AK268" s="147"/>
      <c r="AL268" s="147"/>
      <c r="AM268" s="307"/>
      <c r="AN268" s="307"/>
      <c r="AO268" s="151">
        <f t="shared" ref="AO268:AO331" si="1330">IF(AP268="Preventivo",1,IF(AP268="Detectivo",4, IF(S268="No_existen",5,0)))</f>
        <v>0</v>
      </c>
      <c r="AP268" s="147"/>
      <c r="AQ268" s="307"/>
      <c r="AR268" s="384"/>
      <c r="AS268" s="306"/>
      <c r="AT268" s="386"/>
      <c r="AU268" s="327"/>
      <c r="AV268" s="327"/>
      <c r="AW268" s="147"/>
      <c r="AX268" s="147"/>
      <c r="AY268" s="93"/>
      <c r="AZ268" s="94"/>
      <c r="BA268" s="95"/>
      <c r="BB268" s="95"/>
      <c r="BC268" s="95"/>
      <c r="BD268" s="95"/>
      <c r="BE268" s="95"/>
      <c r="BF268" s="95"/>
      <c r="BG268" s="95"/>
    </row>
    <row r="269" spans="1:59" s="97" customFormat="1" hidden="1" x14ac:dyDescent="0.2">
      <c r="A269" s="325">
        <v>87</v>
      </c>
      <c r="B269" s="314"/>
      <c r="C269" s="326" t="e">
        <f>+VLOOKUP(B269,$A$691:$B$730,2,0)</f>
        <v>#N/A</v>
      </c>
      <c r="D269" s="327"/>
      <c r="E269" s="328" t="e">
        <f>IF(D269=$D$661,$E$661,IF(D269=$D$662,$E$662,IF(D269=$D$663,$E$663,IF(D269=$D$664,$E$664,IF(D269=$D$665,$E$665,IF(D269=$D$666,$E$666,IF(D269=$D$667,$E$667,IF(D269=$D$668,$E$668,IF(D269=$D$669,$E$669,IF(D269=$D$670,$E$670,IF(D269=VICERRECTORÍA_ACADÉMICA_,BE880,IF(D269=PLANEACIÓN_,BE882, IF(D269=IMPACTO,BE881,IF(D269=VICERRECTORÍA_ADMINISTRATIVA_FINANCIERA_,BE883,IF(D269=_VICERRECTORÍA_RESPONSABILIDAD_SOCIAL_Y_BIENESTAR_UNIVERSITARIO_,BE884," ")))))))))))))))</f>
        <v>#VALUE!</v>
      </c>
      <c r="F269" s="305"/>
      <c r="G269" s="147"/>
      <c r="H269" s="147"/>
      <c r="I269" s="91"/>
      <c r="J269" s="305"/>
      <c r="K269" s="314"/>
      <c r="L269" s="305"/>
      <c r="M269" s="305"/>
      <c r="N269" s="314"/>
      <c r="O269" s="306">
        <f t="shared" ref="O269" si="1331">IF(N269="ALTA",5,IF(N269="MEDIO ALTA",4,IF(N269="MEDIA",3,IF(N269="MEDIO BAJA",2,IF(N269="BAJA",1,0)))))</f>
        <v>0</v>
      </c>
      <c r="P269" s="314"/>
      <c r="Q269" s="306">
        <f t="shared" ref="Q269" si="1332">IF(P269="ALTO",5,IF(P269="MEDIO-ALTO",4,IF(P269="MEDIO",3,IF(P269="MEDIO-BAJO",2,IF(P269="BAJO",1,0)))))</f>
        <v>0</v>
      </c>
      <c r="R269" s="306">
        <f t="shared" ref="R269" si="1333">Q269*O269</f>
        <v>0</v>
      </c>
      <c r="S269" s="92"/>
      <c r="T269" s="91">
        <f t="shared" si="1326"/>
        <v>0</v>
      </c>
      <c r="U269" s="307" t="e">
        <f t="shared" si="1021"/>
        <v>#DIV/0!</v>
      </c>
      <c r="V269" s="307" t="e">
        <f t="shared" si="1022"/>
        <v>#DIV/0!</v>
      </c>
      <c r="W269" s="147"/>
      <c r="X269" s="307" t="e">
        <f t="shared" ref="X269" si="1334">IF(S269="No_existen",5*$X$10,Y269*$X$10)</f>
        <v>#DIV/0!</v>
      </c>
      <c r="Y269" s="307" t="e">
        <f t="shared" ref="Y269:Y305" si="1335">ROUND(AVERAGEIF(Z269:Z271,"&gt;0"),0)</f>
        <v>#DIV/0!</v>
      </c>
      <c r="Z269" s="151">
        <f t="shared" si="1327"/>
        <v>0</v>
      </c>
      <c r="AA269" s="147"/>
      <c r="AB269" s="147"/>
      <c r="AC269" s="307" t="e">
        <f t="shared" ref="AC269" si="1336">IF(S269="No_existen",5*$AC$10,AD269*$AC$10)</f>
        <v>#DIV/0!</v>
      </c>
      <c r="AD269" s="307" t="e">
        <f t="shared" si="1026"/>
        <v>#DIV/0!</v>
      </c>
      <c r="AE269" s="151">
        <f t="shared" si="1328"/>
        <v>0</v>
      </c>
      <c r="AF269" s="147"/>
      <c r="AG269" s="147"/>
      <c r="AH269" s="307" t="e">
        <f t="shared" ref="AH269" si="1337">IF(S269="No_existen",5*$AH$10,AI269*$AH$10)</f>
        <v>#DIV/0!</v>
      </c>
      <c r="AI269" s="307" t="e">
        <f t="shared" ref="AI269" si="1338">ROUND(AVERAGEIF(AJ269:AJ271,"&gt;0"),0)</f>
        <v>#DIV/0!</v>
      </c>
      <c r="AJ269" s="151">
        <f t="shared" si="1329"/>
        <v>0</v>
      </c>
      <c r="AK269" s="147"/>
      <c r="AL269" s="147"/>
      <c r="AM269" s="307" t="e">
        <f t="shared" ref="AM269" si="1339">IF(S269="No_existen",5*$AM$10,AN269*$AM$10)</f>
        <v>#DIV/0!</v>
      </c>
      <c r="AN269" s="307" t="e">
        <f t="shared" ref="AN269" si="1340">ROUND(AVERAGEIF(AO269:AO271,"&gt;0"),0)</f>
        <v>#DIV/0!</v>
      </c>
      <c r="AO269" s="151">
        <f t="shared" si="1330"/>
        <v>0</v>
      </c>
      <c r="AP269" s="147"/>
      <c r="AQ269" s="307" t="e">
        <f t="shared" ref="AQ269" si="1341">ROUND(AVERAGE(U269,Y269,AD269,AI269,AN269),0)</f>
        <v>#DIV/0!</v>
      </c>
      <c r="AR269" s="384" t="e">
        <f t="shared" ref="AR269" si="1342">IF(AQ269&lt;1.5,"FUERTE",IF(AND(AQ269&gt;=1.5,AQ269&lt;2.5),"ACEPTABLE",IF(AQ269&gt;=5,"INEXISTENTE","DÉBIL")))</f>
        <v>#DIV/0!</v>
      </c>
      <c r="AS269" s="306">
        <f t="shared" ref="AS269" si="1343">IF(R269=0,0,ROUND((R269*AQ269),0))</f>
        <v>0</v>
      </c>
      <c r="AT269" s="386" t="str">
        <f t="shared" ref="AT269" si="1344">IF(AS269&gt;=36,"GRAVE", IF(AS269&lt;=10, "LEVE", "MODERADO"))</f>
        <v>LEVE</v>
      </c>
      <c r="AU269" s="327"/>
      <c r="AV269" s="327"/>
      <c r="AW269" s="147"/>
      <c r="AX269" s="147"/>
      <c r="AY269" s="93"/>
      <c r="AZ269" s="94"/>
      <c r="BA269" s="95"/>
      <c r="BB269" s="95"/>
      <c r="BC269" s="95"/>
      <c r="BD269" s="95"/>
      <c r="BE269" s="95"/>
      <c r="BF269" s="95"/>
      <c r="BG269" s="95"/>
    </row>
    <row r="270" spans="1:59" s="97" customFormat="1" hidden="1" x14ac:dyDescent="0.2">
      <c r="A270" s="325"/>
      <c r="B270" s="314"/>
      <c r="C270" s="326"/>
      <c r="D270" s="327"/>
      <c r="E270" s="328"/>
      <c r="F270" s="305"/>
      <c r="G270" s="147"/>
      <c r="H270" s="147"/>
      <c r="I270" s="91"/>
      <c r="J270" s="305"/>
      <c r="K270" s="305"/>
      <c r="L270" s="305"/>
      <c r="M270" s="305"/>
      <c r="N270" s="314"/>
      <c r="O270" s="306"/>
      <c r="P270" s="314"/>
      <c r="Q270" s="306"/>
      <c r="R270" s="306"/>
      <c r="S270" s="92"/>
      <c r="T270" s="91">
        <f t="shared" si="1326"/>
        <v>0</v>
      </c>
      <c r="U270" s="307"/>
      <c r="V270" s="307"/>
      <c r="W270" s="147"/>
      <c r="X270" s="307"/>
      <c r="Y270" s="307"/>
      <c r="Z270" s="151">
        <f t="shared" si="1327"/>
        <v>0</v>
      </c>
      <c r="AA270" s="147"/>
      <c r="AB270" s="147"/>
      <c r="AC270" s="307"/>
      <c r="AD270" s="307"/>
      <c r="AE270" s="151">
        <f t="shared" si="1328"/>
        <v>0</v>
      </c>
      <c r="AF270" s="147"/>
      <c r="AG270" s="147"/>
      <c r="AH270" s="307"/>
      <c r="AI270" s="307"/>
      <c r="AJ270" s="151">
        <f t="shared" si="1329"/>
        <v>0</v>
      </c>
      <c r="AK270" s="147"/>
      <c r="AL270" s="147"/>
      <c r="AM270" s="307"/>
      <c r="AN270" s="307"/>
      <c r="AO270" s="151">
        <f t="shared" si="1330"/>
        <v>0</v>
      </c>
      <c r="AP270" s="147"/>
      <c r="AQ270" s="307"/>
      <c r="AR270" s="384"/>
      <c r="AS270" s="306"/>
      <c r="AT270" s="386"/>
      <c r="AU270" s="327"/>
      <c r="AV270" s="327"/>
      <c r="AW270" s="147"/>
      <c r="AX270" s="147"/>
      <c r="AY270" s="93"/>
      <c r="AZ270" s="94"/>
      <c r="BA270" s="95"/>
      <c r="BB270" s="95"/>
      <c r="BC270" s="95"/>
      <c r="BD270" s="95"/>
      <c r="BE270" s="95"/>
      <c r="BF270" s="95"/>
      <c r="BG270" s="95"/>
    </row>
    <row r="271" spans="1:59" s="97" customFormat="1" hidden="1" x14ac:dyDescent="0.2">
      <c r="A271" s="325"/>
      <c r="B271" s="314"/>
      <c r="C271" s="326"/>
      <c r="D271" s="327"/>
      <c r="E271" s="328"/>
      <c r="F271" s="305"/>
      <c r="G271" s="147"/>
      <c r="H271" s="147"/>
      <c r="I271" s="91"/>
      <c r="J271" s="305"/>
      <c r="K271" s="305"/>
      <c r="L271" s="305"/>
      <c r="M271" s="305"/>
      <c r="N271" s="314"/>
      <c r="O271" s="306"/>
      <c r="P271" s="314"/>
      <c r="Q271" s="306"/>
      <c r="R271" s="306"/>
      <c r="S271" s="92"/>
      <c r="T271" s="91">
        <f t="shared" si="1326"/>
        <v>0</v>
      </c>
      <c r="U271" s="307"/>
      <c r="V271" s="307"/>
      <c r="W271" s="147"/>
      <c r="X271" s="307"/>
      <c r="Y271" s="307"/>
      <c r="Z271" s="151">
        <f t="shared" si="1327"/>
        <v>0</v>
      </c>
      <c r="AA271" s="147"/>
      <c r="AB271" s="147"/>
      <c r="AC271" s="307"/>
      <c r="AD271" s="307"/>
      <c r="AE271" s="151">
        <f t="shared" si="1328"/>
        <v>0</v>
      </c>
      <c r="AF271" s="147"/>
      <c r="AG271" s="147"/>
      <c r="AH271" s="307"/>
      <c r="AI271" s="307"/>
      <c r="AJ271" s="151">
        <f t="shared" si="1329"/>
        <v>0</v>
      </c>
      <c r="AK271" s="147"/>
      <c r="AL271" s="147"/>
      <c r="AM271" s="307"/>
      <c r="AN271" s="307"/>
      <c r="AO271" s="151">
        <f t="shared" si="1330"/>
        <v>0</v>
      </c>
      <c r="AP271" s="147"/>
      <c r="AQ271" s="307"/>
      <c r="AR271" s="384"/>
      <c r="AS271" s="306"/>
      <c r="AT271" s="386"/>
      <c r="AU271" s="327"/>
      <c r="AV271" s="327"/>
      <c r="AW271" s="147"/>
      <c r="AX271" s="147"/>
      <c r="AY271" s="93"/>
      <c r="AZ271" s="94"/>
      <c r="BA271" s="95"/>
      <c r="BB271" s="95"/>
      <c r="BC271" s="95"/>
      <c r="BD271" s="95"/>
      <c r="BE271" s="95"/>
      <c r="BF271" s="95"/>
      <c r="BG271" s="95"/>
    </row>
    <row r="272" spans="1:59" s="97" customFormat="1" hidden="1" x14ac:dyDescent="0.2">
      <c r="A272" s="325">
        <v>88</v>
      </c>
      <c r="B272" s="314"/>
      <c r="C272" s="326" t="e">
        <f>+VLOOKUP(B272,$A$691:$B$730,2,0)</f>
        <v>#N/A</v>
      </c>
      <c r="D272" s="327"/>
      <c r="E272" s="328" t="e">
        <f>IF(D272=$D$661,$E$661,IF(D272=$D$662,$E$662,IF(D272=$D$663,$E$663,IF(D272=$D$664,$E$664,IF(D272=$D$665,$E$665,IF(D272=$D$666,$E$666,IF(D272=$D$667,$E$667,IF(D272=$D$668,$E$668,IF(D272=$D$669,$E$669,IF(D272=$D$670,$E$670,IF(D272=VICERRECTORÍA_ACADÉMICA_,BE883,IF(D272=PLANEACIÓN_,BE885, IF(D272=IMPACTO,BE884,IF(D272=VICERRECTORÍA_ADMINISTRATIVA_FINANCIERA_,BE886,IF(D272=_VICERRECTORÍA_RESPONSABILIDAD_SOCIAL_Y_BIENESTAR_UNIVERSITARIO_,BE887," ")))))))))))))))</f>
        <v>#VALUE!</v>
      </c>
      <c r="F272" s="305"/>
      <c r="G272" s="147"/>
      <c r="H272" s="147"/>
      <c r="I272" s="91"/>
      <c r="J272" s="305"/>
      <c r="K272" s="314"/>
      <c r="L272" s="305"/>
      <c r="M272" s="305"/>
      <c r="N272" s="314"/>
      <c r="O272" s="306">
        <f t="shared" ref="O272" si="1345">IF(N272="ALTA",5,IF(N272="MEDIO ALTA",4,IF(N272="MEDIA",3,IF(N272="MEDIO BAJA",2,IF(N272="BAJA",1,0)))))</f>
        <v>0</v>
      </c>
      <c r="P272" s="314"/>
      <c r="Q272" s="306">
        <f t="shared" ref="Q272" si="1346">IF(P272="ALTO",5,IF(P272="MEDIO-ALTO",4,IF(P272="MEDIO",3,IF(P272="MEDIO-BAJO",2,IF(P272="BAJO",1,0)))))</f>
        <v>0</v>
      </c>
      <c r="R272" s="306">
        <f t="shared" ref="R272" si="1347">Q272*O272</f>
        <v>0</v>
      </c>
      <c r="S272" s="92"/>
      <c r="T272" s="91">
        <f t="shared" si="1326"/>
        <v>0</v>
      </c>
      <c r="U272" s="307" t="e">
        <f t="shared" si="1037"/>
        <v>#DIV/0!</v>
      </c>
      <c r="V272" s="307" t="e">
        <f t="shared" si="1038"/>
        <v>#DIV/0!</v>
      </c>
      <c r="W272" s="147"/>
      <c r="X272" s="307" t="e">
        <f t="shared" ref="X272" si="1348">IF(S272="No_existen",5*$X$10,Y272*$X$10)</f>
        <v>#DIV/0!</v>
      </c>
      <c r="Y272" s="307" t="e">
        <f t="shared" ref="Y272:Y308" si="1349">ROUND(AVERAGEIF(Z272:Z274,"&gt;0"),0)</f>
        <v>#DIV/0!</v>
      </c>
      <c r="Z272" s="151">
        <f t="shared" si="1327"/>
        <v>0</v>
      </c>
      <c r="AA272" s="147"/>
      <c r="AB272" s="147"/>
      <c r="AC272" s="307" t="e">
        <f t="shared" ref="AC272" si="1350">IF(S272="No_existen",5*$AC$10,AD272*$AC$10)</f>
        <v>#DIV/0!</v>
      </c>
      <c r="AD272" s="307" t="e">
        <f t="shared" si="1042"/>
        <v>#DIV/0!</v>
      </c>
      <c r="AE272" s="151">
        <f t="shared" si="1328"/>
        <v>0</v>
      </c>
      <c r="AF272" s="147"/>
      <c r="AG272" s="147"/>
      <c r="AH272" s="307" t="e">
        <f t="shared" ref="AH272" si="1351">IF(S272="No_existen",5*$AH$10,AI272*$AH$10)</f>
        <v>#DIV/0!</v>
      </c>
      <c r="AI272" s="307" t="e">
        <f t="shared" ref="AI272" si="1352">ROUND(AVERAGEIF(AJ272:AJ274,"&gt;0"),0)</f>
        <v>#DIV/0!</v>
      </c>
      <c r="AJ272" s="151">
        <f t="shared" si="1329"/>
        <v>0</v>
      </c>
      <c r="AK272" s="147"/>
      <c r="AL272" s="147"/>
      <c r="AM272" s="307" t="e">
        <f t="shared" ref="AM272" si="1353">IF(S272="No_existen",5*$AM$10,AN272*$AM$10)</f>
        <v>#DIV/0!</v>
      </c>
      <c r="AN272" s="307" t="e">
        <f t="shared" ref="AN272" si="1354">ROUND(AVERAGEIF(AO272:AO274,"&gt;0"),0)</f>
        <v>#DIV/0!</v>
      </c>
      <c r="AO272" s="151">
        <f t="shared" si="1330"/>
        <v>0</v>
      </c>
      <c r="AP272" s="147"/>
      <c r="AQ272" s="307" t="e">
        <f t="shared" ref="AQ272" si="1355">ROUND(AVERAGE(U272,Y272,AD272,AI272,AN272),0)</f>
        <v>#DIV/0!</v>
      </c>
      <c r="AR272" s="384" t="e">
        <f t="shared" ref="AR272" si="1356">IF(AQ272&lt;1.5,"FUERTE",IF(AND(AQ272&gt;=1.5,AQ272&lt;2.5),"ACEPTABLE",IF(AQ272&gt;=5,"INEXISTENTE","DÉBIL")))</f>
        <v>#DIV/0!</v>
      </c>
      <c r="AS272" s="306">
        <f t="shared" ref="AS272" si="1357">IF(R272=0,0,ROUND((R272*AQ272),0))</f>
        <v>0</v>
      </c>
      <c r="AT272" s="386" t="str">
        <f t="shared" ref="AT272" si="1358">IF(AS272&gt;=36,"GRAVE", IF(AS272&lt;=10, "LEVE", "MODERADO"))</f>
        <v>LEVE</v>
      </c>
      <c r="AU272" s="327"/>
      <c r="AV272" s="327"/>
      <c r="AW272" s="147"/>
      <c r="AX272" s="147"/>
      <c r="AY272" s="93"/>
      <c r="AZ272" s="94"/>
      <c r="BA272" s="95"/>
      <c r="BB272" s="95"/>
      <c r="BC272" s="95"/>
      <c r="BD272" s="95"/>
      <c r="BE272" s="95"/>
      <c r="BF272" s="95"/>
      <c r="BG272" s="95"/>
    </row>
    <row r="273" spans="1:59" s="97" customFormat="1" hidden="1" x14ac:dyDescent="0.2">
      <c r="A273" s="325"/>
      <c r="B273" s="314"/>
      <c r="C273" s="326"/>
      <c r="D273" s="327"/>
      <c r="E273" s="328"/>
      <c r="F273" s="305"/>
      <c r="G273" s="147"/>
      <c r="H273" s="147"/>
      <c r="I273" s="91"/>
      <c r="J273" s="305"/>
      <c r="K273" s="305"/>
      <c r="L273" s="305"/>
      <c r="M273" s="305"/>
      <c r="N273" s="314"/>
      <c r="O273" s="306"/>
      <c r="P273" s="314"/>
      <c r="Q273" s="306"/>
      <c r="R273" s="306"/>
      <c r="S273" s="92"/>
      <c r="T273" s="91">
        <f t="shared" si="1326"/>
        <v>0</v>
      </c>
      <c r="U273" s="307"/>
      <c r="V273" s="307"/>
      <c r="W273" s="147"/>
      <c r="X273" s="307"/>
      <c r="Y273" s="307"/>
      <c r="Z273" s="151">
        <f t="shared" si="1327"/>
        <v>0</v>
      </c>
      <c r="AA273" s="147"/>
      <c r="AB273" s="147"/>
      <c r="AC273" s="307"/>
      <c r="AD273" s="307"/>
      <c r="AE273" s="151">
        <f t="shared" si="1328"/>
        <v>0</v>
      </c>
      <c r="AF273" s="147"/>
      <c r="AG273" s="147"/>
      <c r="AH273" s="307"/>
      <c r="AI273" s="307"/>
      <c r="AJ273" s="151">
        <f t="shared" si="1329"/>
        <v>0</v>
      </c>
      <c r="AK273" s="147"/>
      <c r="AL273" s="147"/>
      <c r="AM273" s="307"/>
      <c r="AN273" s="307"/>
      <c r="AO273" s="151">
        <f t="shared" si="1330"/>
        <v>0</v>
      </c>
      <c r="AP273" s="147"/>
      <c r="AQ273" s="307"/>
      <c r="AR273" s="384"/>
      <c r="AS273" s="306"/>
      <c r="AT273" s="386"/>
      <c r="AU273" s="327"/>
      <c r="AV273" s="327"/>
      <c r="AW273" s="147"/>
      <c r="AX273" s="147"/>
      <c r="AY273" s="93"/>
      <c r="AZ273" s="94"/>
      <c r="BA273" s="95"/>
      <c r="BB273" s="95"/>
      <c r="BC273" s="95"/>
      <c r="BD273" s="95"/>
      <c r="BE273" s="95"/>
      <c r="BF273" s="95"/>
      <c r="BG273" s="95"/>
    </row>
    <row r="274" spans="1:59" s="97" customFormat="1" hidden="1" x14ac:dyDescent="0.2">
      <c r="A274" s="325"/>
      <c r="B274" s="314"/>
      <c r="C274" s="326"/>
      <c r="D274" s="327"/>
      <c r="E274" s="328"/>
      <c r="F274" s="305"/>
      <c r="G274" s="147"/>
      <c r="H274" s="147"/>
      <c r="I274" s="91"/>
      <c r="J274" s="305"/>
      <c r="K274" s="305"/>
      <c r="L274" s="305"/>
      <c r="M274" s="305"/>
      <c r="N274" s="314"/>
      <c r="O274" s="306"/>
      <c r="P274" s="314"/>
      <c r="Q274" s="306"/>
      <c r="R274" s="306"/>
      <c r="S274" s="92"/>
      <c r="T274" s="91">
        <f t="shared" si="1326"/>
        <v>0</v>
      </c>
      <c r="U274" s="307"/>
      <c r="V274" s="307"/>
      <c r="W274" s="147"/>
      <c r="X274" s="307"/>
      <c r="Y274" s="307"/>
      <c r="Z274" s="151">
        <f t="shared" si="1327"/>
        <v>0</v>
      </c>
      <c r="AA274" s="147"/>
      <c r="AB274" s="147"/>
      <c r="AC274" s="307"/>
      <c r="AD274" s="307"/>
      <c r="AE274" s="151">
        <f t="shared" si="1328"/>
        <v>0</v>
      </c>
      <c r="AF274" s="147"/>
      <c r="AG274" s="147"/>
      <c r="AH274" s="307"/>
      <c r="AI274" s="307"/>
      <c r="AJ274" s="151">
        <f t="shared" si="1329"/>
        <v>0</v>
      </c>
      <c r="AK274" s="147"/>
      <c r="AL274" s="147"/>
      <c r="AM274" s="307"/>
      <c r="AN274" s="307"/>
      <c r="AO274" s="151">
        <f t="shared" si="1330"/>
        <v>0</v>
      </c>
      <c r="AP274" s="147"/>
      <c r="AQ274" s="307"/>
      <c r="AR274" s="384"/>
      <c r="AS274" s="306"/>
      <c r="AT274" s="386"/>
      <c r="AU274" s="327"/>
      <c r="AV274" s="327"/>
      <c r="AW274" s="147"/>
      <c r="AX274" s="147"/>
      <c r="AY274" s="93"/>
      <c r="AZ274" s="94"/>
      <c r="BA274" s="95"/>
      <c r="BB274" s="95"/>
      <c r="BC274" s="95"/>
      <c r="BD274" s="95"/>
      <c r="BE274" s="95"/>
      <c r="BF274" s="95"/>
      <c r="BG274" s="95"/>
    </row>
    <row r="275" spans="1:59" s="97" customFormat="1" hidden="1" x14ac:dyDescent="0.2">
      <c r="A275" s="325">
        <v>89</v>
      </c>
      <c r="B275" s="314"/>
      <c r="C275" s="326" t="e">
        <f>+VLOOKUP(B275,$A$691:$B$730,2,0)</f>
        <v>#N/A</v>
      </c>
      <c r="D275" s="327"/>
      <c r="E275" s="328" t="e">
        <f>IF(D275=$D$661,$E$661,IF(D275=$D$662,$E$662,IF(D275=$D$663,$E$663,IF(D275=$D$664,$E$664,IF(D275=$D$665,$E$665,IF(D275=$D$666,$E$666,IF(D275=$D$667,$E$667,IF(D275=$D$668,$E$668,IF(D275=$D$669,$E$669,IF(D275=$D$670,$E$670,IF(D275=VICERRECTORÍA_ACADÉMICA_,BE886,IF(D275=PLANEACIÓN_,BE888, IF(D275=IMPACTO,BE887,IF(D275=VICERRECTORÍA_ADMINISTRATIVA_FINANCIERA_,BE889,IF(D275=_VICERRECTORÍA_RESPONSABILIDAD_SOCIAL_Y_BIENESTAR_UNIVERSITARIO_,BE890," ")))))))))))))))</f>
        <v>#VALUE!</v>
      </c>
      <c r="F275" s="305"/>
      <c r="G275" s="147"/>
      <c r="H275" s="147"/>
      <c r="I275" s="91"/>
      <c r="J275" s="305"/>
      <c r="K275" s="314"/>
      <c r="L275" s="305"/>
      <c r="M275" s="305"/>
      <c r="N275" s="314"/>
      <c r="O275" s="306">
        <f t="shared" ref="O275" si="1359">IF(N275="ALTA",5,IF(N275="MEDIO ALTA",4,IF(N275="MEDIA",3,IF(N275="MEDIO BAJA",2,IF(N275="BAJA",1,0)))))</f>
        <v>0</v>
      </c>
      <c r="P275" s="314"/>
      <c r="Q275" s="306">
        <f t="shared" ref="Q275" si="1360">IF(P275="ALTO",5,IF(P275="MEDIO-ALTO",4,IF(P275="MEDIO",3,IF(P275="MEDIO-BAJO",2,IF(P275="BAJO",1,0)))))</f>
        <v>0</v>
      </c>
      <c r="R275" s="306">
        <f t="shared" ref="R275" si="1361">Q275*O275</f>
        <v>0</v>
      </c>
      <c r="S275" s="92"/>
      <c r="T275" s="91">
        <f t="shared" si="1326"/>
        <v>0</v>
      </c>
      <c r="U275" s="307" t="e">
        <f t="shared" si="1053"/>
        <v>#DIV/0!</v>
      </c>
      <c r="V275" s="307" t="e">
        <f t="shared" si="1054"/>
        <v>#DIV/0!</v>
      </c>
      <c r="W275" s="147"/>
      <c r="X275" s="307" t="e">
        <f t="shared" ref="X275" si="1362">IF(S275="No_existen",5*$X$10,Y275*$X$10)</f>
        <v>#DIV/0!</v>
      </c>
      <c r="Y275" s="307" t="e">
        <f t="shared" ref="Y275:Y311" si="1363">ROUND(AVERAGEIF(Z275:Z277,"&gt;0"),0)</f>
        <v>#DIV/0!</v>
      </c>
      <c r="Z275" s="151">
        <f t="shared" si="1327"/>
        <v>0</v>
      </c>
      <c r="AA275" s="147"/>
      <c r="AB275" s="147"/>
      <c r="AC275" s="307" t="e">
        <f t="shared" ref="AC275" si="1364">IF(S275="No_existen",5*$AC$10,AD275*$AC$10)</f>
        <v>#DIV/0!</v>
      </c>
      <c r="AD275" s="307" t="e">
        <f t="shared" si="1058"/>
        <v>#DIV/0!</v>
      </c>
      <c r="AE275" s="151">
        <f t="shared" si="1328"/>
        <v>0</v>
      </c>
      <c r="AF275" s="147"/>
      <c r="AG275" s="147"/>
      <c r="AH275" s="307" t="e">
        <f t="shared" ref="AH275" si="1365">IF(S275="No_existen",5*$AH$10,AI275*$AH$10)</f>
        <v>#DIV/0!</v>
      </c>
      <c r="AI275" s="307" t="e">
        <f t="shared" ref="AI275" si="1366">ROUND(AVERAGEIF(AJ275:AJ277,"&gt;0"),0)</f>
        <v>#DIV/0!</v>
      </c>
      <c r="AJ275" s="151">
        <f t="shared" si="1329"/>
        <v>0</v>
      </c>
      <c r="AK275" s="147"/>
      <c r="AL275" s="147"/>
      <c r="AM275" s="307" t="e">
        <f t="shared" ref="AM275" si="1367">IF(S275="No_existen",5*$AM$10,AN275*$AM$10)</f>
        <v>#DIV/0!</v>
      </c>
      <c r="AN275" s="307" t="e">
        <f t="shared" ref="AN275" si="1368">ROUND(AVERAGEIF(AO275:AO277,"&gt;0"),0)</f>
        <v>#DIV/0!</v>
      </c>
      <c r="AO275" s="151">
        <f t="shared" si="1330"/>
        <v>0</v>
      </c>
      <c r="AP275" s="147"/>
      <c r="AQ275" s="307" t="e">
        <f t="shared" ref="AQ275" si="1369">ROUND(AVERAGE(U275,Y275,AD275,AI275,AN275),0)</f>
        <v>#DIV/0!</v>
      </c>
      <c r="AR275" s="384" t="e">
        <f t="shared" ref="AR275" si="1370">IF(AQ275&lt;1.5,"FUERTE",IF(AND(AQ275&gt;=1.5,AQ275&lt;2.5),"ACEPTABLE",IF(AQ275&gt;=5,"INEXISTENTE","DÉBIL")))</f>
        <v>#DIV/0!</v>
      </c>
      <c r="AS275" s="306">
        <f t="shared" ref="AS275" si="1371">IF(R275=0,0,ROUND((R275*AQ275),0))</f>
        <v>0</v>
      </c>
      <c r="AT275" s="386" t="str">
        <f t="shared" ref="AT275" si="1372">IF(AS275&gt;=36,"GRAVE", IF(AS275&lt;=10, "LEVE", "MODERADO"))</f>
        <v>LEVE</v>
      </c>
      <c r="AU275" s="327"/>
      <c r="AV275" s="327"/>
      <c r="AW275" s="147"/>
      <c r="AX275" s="147"/>
      <c r="AY275" s="93"/>
      <c r="AZ275" s="94"/>
      <c r="BA275" s="95"/>
      <c r="BB275" s="95"/>
      <c r="BC275" s="95"/>
      <c r="BD275" s="95"/>
      <c r="BE275" s="95"/>
      <c r="BF275" s="95"/>
      <c r="BG275" s="95"/>
    </row>
    <row r="276" spans="1:59" s="97" customFormat="1" hidden="1" x14ac:dyDescent="0.2">
      <c r="A276" s="325"/>
      <c r="B276" s="314"/>
      <c r="C276" s="326"/>
      <c r="D276" s="327"/>
      <c r="E276" s="328"/>
      <c r="F276" s="305"/>
      <c r="G276" s="147"/>
      <c r="H276" s="147"/>
      <c r="I276" s="91"/>
      <c r="J276" s="305"/>
      <c r="K276" s="305"/>
      <c r="L276" s="305"/>
      <c r="M276" s="305"/>
      <c r="N276" s="314"/>
      <c r="O276" s="306"/>
      <c r="P276" s="314"/>
      <c r="Q276" s="306"/>
      <c r="R276" s="306"/>
      <c r="S276" s="92"/>
      <c r="T276" s="91">
        <f t="shared" si="1326"/>
        <v>0</v>
      </c>
      <c r="U276" s="307"/>
      <c r="V276" s="307"/>
      <c r="W276" s="147"/>
      <c r="X276" s="307"/>
      <c r="Y276" s="307"/>
      <c r="Z276" s="151">
        <f t="shared" si="1327"/>
        <v>0</v>
      </c>
      <c r="AA276" s="147"/>
      <c r="AB276" s="147"/>
      <c r="AC276" s="307"/>
      <c r="AD276" s="307"/>
      <c r="AE276" s="151">
        <f t="shared" si="1328"/>
        <v>0</v>
      </c>
      <c r="AF276" s="147"/>
      <c r="AG276" s="147"/>
      <c r="AH276" s="307"/>
      <c r="AI276" s="307"/>
      <c r="AJ276" s="151">
        <f t="shared" si="1329"/>
        <v>0</v>
      </c>
      <c r="AK276" s="147"/>
      <c r="AL276" s="147"/>
      <c r="AM276" s="307"/>
      <c r="AN276" s="307"/>
      <c r="AO276" s="151">
        <f t="shared" si="1330"/>
        <v>0</v>
      </c>
      <c r="AP276" s="147"/>
      <c r="AQ276" s="307"/>
      <c r="AR276" s="384"/>
      <c r="AS276" s="306"/>
      <c r="AT276" s="386"/>
      <c r="AU276" s="327"/>
      <c r="AV276" s="327"/>
      <c r="AW276" s="147"/>
      <c r="AX276" s="147"/>
      <c r="AY276" s="93"/>
      <c r="AZ276" s="94"/>
      <c r="BA276" s="95"/>
      <c r="BB276" s="95"/>
      <c r="BC276" s="95"/>
      <c r="BD276" s="95"/>
      <c r="BE276" s="95"/>
      <c r="BF276" s="95"/>
      <c r="BG276" s="95"/>
    </row>
    <row r="277" spans="1:59" s="97" customFormat="1" hidden="1" x14ac:dyDescent="0.2">
      <c r="A277" s="325"/>
      <c r="B277" s="314"/>
      <c r="C277" s="326"/>
      <c r="D277" s="327"/>
      <c r="E277" s="328"/>
      <c r="F277" s="305"/>
      <c r="G277" s="147"/>
      <c r="H277" s="147"/>
      <c r="I277" s="91"/>
      <c r="J277" s="305"/>
      <c r="K277" s="305"/>
      <c r="L277" s="305"/>
      <c r="M277" s="305"/>
      <c r="N277" s="314"/>
      <c r="O277" s="306"/>
      <c r="P277" s="314"/>
      <c r="Q277" s="306"/>
      <c r="R277" s="306"/>
      <c r="S277" s="92"/>
      <c r="T277" s="91">
        <f t="shared" si="1326"/>
        <v>0</v>
      </c>
      <c r="U277" s="307"/>
      <c r="V277" s="307"/>
      <c r="W277" s="147"/>
      <c r="X277" s="307"/>
      <c r="Y277" s="307"/>
      <c r="Z277" s="151">
        <f t="shared" si="1327"/>
        <v>0</v>
      </c>
      <c r="AA277" s="147"/>
      <c r="AB277" s="147"/>
      <c r="AC277" s="307"/>
      <c r="AD277" s="307"/>
      <c r="AE277" s="151">
        <f t="shared" si="1328"/>
        <v>0</v>
      </c>
      <c r="AF277" s="147"/>
      <c r="AG277" s="147"/>
      <c r="AH277" s="307"/>
      <c r="AI277" s="307"/>
      <c r="AJ277" s="151">
        <f t="shared" si="1329"/>
        <v>0</v>
      </c>
      <c r="AK277" s="147"/>
      <c r="AL277" s="147"/>
      <c r="AM277" s="307"/>
      <c r="AN277" s="307"/>
      <c r="AO277" s="151">
        <f t="shared" si="1330"/>
        <v>0</v>
      </c>
      <c r="AP277" s="147"/>
      <c r="AQ277" s="307"/>
      <c r="AR277" s="384"/>
      <c r="AS277" s="306"/>
      <c r="AT277" s="386"/>
      <c r="AU277" s="327"/>
      <c r="AV277" s="327"/>
      <c r="AW277" s="147"/>
      <c r="AX277" s="147"/>
      <c r="AY277" s="93"/>
      <c r="AZ277" s="94"/>
      <c r="BA277" s="95"/>
      <c r="BB277" s="95"/>
      <c r="BC277" s="95"/>
      <c r="BD277" s="95"/>
      <c r="BE277" s="95"/>
      <c r="BF277" s="95"/>
      <c r="BG277" s="95"/>
    </row>
    <row r="278" spans="1:59" s="97" customFormat="1" hidden="1" x14ac:dyDescent="0.2">
      <c r="A278" s="325">
        <v>90</v>
      </c>
      <c r="B278" s="314"/>
      <c r="C278" s="326" t="e">
        <f>+VLOOKUP(B278,$A$691:$B$730,2,0)</f>
        <v>#N/A</v>
      </c>
      <c r="D278" s="327"/>
      <c r="E278" s="328" t="e">
        <f>IF(D278=$D$661,$E$661,IF(D278=$D$662,$E$662,IF(D278=$D$663,$E$663,IF(D278=$D$664,$E$664,IF(D278=$D$665,$E$665,IF(D278=$D$666,$E$666,IF(D278=$D$667,$E$667,IF(D278=$D$668,$E$668,IF(D278=$D$669,$E$669,IF(D278=$D$670,$E$670,IF(D278=VICERRECTORÍA_ACADÉMICA_,BE889,IF(D278=PLANEACIÓN_,BE891, IF(D278=IMPACTO,BE890,IF(D278=VICERRECTORÍA_ADMINISTRATIVA_FINANCIERA_,BE892,IF(D278=_VICERRECTORÍA_RESPONSABILIDAD_SOCIAL_Y_BIENESTAR_UNIVERSITARIO_,BE893," ")))))))))))))))</f>
        <v>#VALUE!</v>
      </c>
      <c r="F278" s="305"/>
      <c r="G278" s="147"/>
      <c r="H278" s="147"/>
      <c r="I278" s="91"/>
      <c r="J278" s="305"/>
      <c r="K278" s="314"/>
      <c r="L278" s="305"/>
      <c r="M278" s="305"/>
      <c r="N278" s="314"/>
      <c r="O278" s="306">
        <f t="shared" ref="O278" si="1373">IF(N278="ALTA",5,IF(N278="MEDIO ALTA",4,IF(N278="MEDIA",3,IF(N278="MEDIO BAJA",2,IF(N278="BAJA",1,0)))))</f>
        <v>0</v>
      </c>
      <c r="P278" s="314"/>
      <c r="Q278" s="306">
        <f t="shared" ref="Q278" si="1374">IF(P278="ALTO",5,IF(P278="MEDIO-ALTO",4,IF(P278="MEDIO",3,IF(P278="MEDIO-BAJO",2,IF(P278="BAJO",1,0)))))</f>
        <v>0</v>
      </c>
      <c r="R278" s="306">
        <f t="shared" ref="R278" si="1375">Q278*O278</f>
        <v>0</v>
      </c>
      <c r="S278" s="92"/>
      <c r="T278" s="91">
        <f t="shared" si="1326"/>
        <v>0</v>
      </c>
      <c r="U278" s="307" t="e">
        <f t="shared" si="1069"/>
        <v>#DIV/0!</v>
      </c>
      <c r="V278" s="307" t="e">
        <f t="shared" si="1070"/>
        <v>#DIV/0!</v>
      </c>
      <c r="W278" s="147"/>
      <c r="X278" s="307" t="e">
        <f t="shared" ref="X278" si="1376">IF(S278="No_existen",5*$X$10,Y278*$X$10)</f>
        <v>#DIV/0!</v>
      </c>
      <c r="Y278" s="307" t="e">
        <f t="shared" ref="Y278:Y314" si="1377">ROUND(AVERAGEIF(Z278:Z280,"&gt;0"),0)</f>
        <v>#DIV/0!</v>
      </c>
      <c r="Z278" s="151">
        <f t="shared" si="1327"/>
        <v>0</v>
      </c>
      <c r="AA278" s="147"/>
      <c r="AB278" s="147"/>
      <c r="AC278" s="307" t="e">
        <f t="shared" ref="AC278" si="1378">IF(S278="No_existen",5*$AC$10,AD278*$AC$10)</f>
        <v>#DIV/0!</v>
      </c>
      <c r="AD278" s="307" t="e">
        <f t="shared" si="1074"/>
        <v>#DIV/0!</v>
      </c>
      <c r="AE278" s="151">
        <f t="shared" si="1328"/>
        <v>0</v>
      </c>
      <c r="AF278" s="147"/>
      <c r="AG278" s="147"/>
      <c r="AH278" s="307" t="e">
        <f t="shared" ref="AH278" si="1379">IF(S278="No_existen",5*$AH$10,AI278*$AH$10)</f>
        <v>#DIV/0!</v>
      </c>
      <c r="AI278" s="307" t="e">
        <f t="shared" ref="AI278" si="1380">ROUND(AVERAGEIF(AJ278:AJ280,"&gt;0"),0)</f>
        <v>#DIV/0!</v>
      </c>
      <c r="AJ278" s="151">
        <f t="shared" si="1329"/>
        <v>0</v>
      </c>
      <c r="AK278" s="147"/>
      <c r="AL278" s="147"/>
      <c r="AM278" s="307" t="e">
        <f t="shared" ref="AM278" si="1381">IF(S278="No_existen",5*$AM$10,AN278*$AM$10)</f>
        <v>#DIV/0!</v>
      </c>
      <c r="AN278" s="307" t="e">
        <f t="shared" ref="AN278" si="1382">ROUND(AVERAGEIF(AO278:AO280,"&gt;0"),0)</f>
        <v>#DIV/0!</v>
      </c>
      <c r="AO278" s="151">
        <f t="shared" si="1330"/>
        <v>0</v>
      </c>
      <c r="AP278" s="147"/>
      <c r="AQ278" s="307" t="e">
        <f t="shared" ref="AQ278" si="1383">ROUND(AVERAGE(U278,Y278,AD278,AI278,AN278),0)</f>
        <v>#DIV/0!</v>
      </c>
      <c r="AR278" s="384" t="e">
        <f t="shared" ref="AR278" si="1384">IF(AQ278&lt;1.5,"FUERTE",IF(AND(AQ278&gt;=1.5,AQ278&lt;2.5),"ACEPTABLE",IF(AQ278&gt;=5,"INEXISTENTE","DÉBIL")))</f>
        <v>#DIV/0!</v>
      </c>
      <c r="AS278" s="306">
        <f t="shared" ref="AS278" si="1385">IF(R278=0,0,ROUND((R278*AQ278),0))</f>
        <v>0</v>
      </c>
      <c r="AT278" s="386" t="str">
        <f t="shared" ref="AT278" si="1386">IF(AS278&gt;=36,"GRAVE", IF(AS278&lt;=10, "LEVE", "MODERADO"))</f>
        <v>LEVE</v>
      </c>
      <c r="AU278" s="327"/>
      <c r="AV278" s="327"/>
      <c r="AW278" s="147"/>
      <c r="AX278" s="147"/>
      <c r="AY278" s="93"/>
      <c r="AZ278" s="94"/>
      <c r="BA278" s="95"/>
      <c r="BB278" s="95"/>
      <c r="BC278" s="95"/>
      <c r="BD278" s="95"/>
      <c r="BE278" s="95"/>
      <c r="BF278" s="95"/>
      <c r="BG278" s="95"/>
    </row>
    <row r="279" spans="1:59" s="97" customFormat="1" hidden="1" x14ac:dyDescent="0.2">
      <c r="A279" s="325"/>
      <c r="B279" s="314"/>
      <c r="C279" s="326"/>
      <c r="D279" s="327"/>
      <c r="E279" s="328"/>
      <c r="F279" s="305"/>
      <c r="G279" s="147"/>
      <c r="H279" s="147"/>
      <c r="I279" s="91"/>
      <c r="J279" s="305"/>
      <c r="K279" s="305"/>
      <c r="L279" s="305"/>
      <c r="M279" s="305"/>
      <c r="N279" s="314"/>
      <c r="O279" s="306"/>
      <c r="P279" s="314"/>
      <c r="Q279" s="306"/>
      <c r="R279" s="306"/>
      <c r="S279" s="92"/>
      <c r="T279" s="91">
        <f t="shared" si="1326"/>
        <v>0</v>
      </c>
      <c r="U279" s="307"/>
      <c r="V279" s="307"/>
      <c r="W279" s="147"/>
      <c r="X279" s="307"/>
      <c r="Y279" s="307"/>
      <c r="Z279" s="151">
        <f t="shared" si="1327"/>
        <v>0</v>
      </c>
      <c r="AA279" s="147"/>
      <c r="AB279" s="147"/>
      <c r="AC279" s="307"/>
      <c r="AD279" s="307"/>
      <c r="AE279" s="151">
        <f t="shared" si="1328"/>
        <v>0</v>
      </c>
      <c r="AF279" s="147"/>
      <c r="AG279" s="147"/>
      <c r="AH279" s="307"/>
      <c r="AI279" s="307"/>
      <c r="AJ279" s="151">
        <f t="shared" si="1329"/>
        <v>0</v>
      </c>
      <c r="AK279" s="147"/>
      <c r="AL279" s="147"/>
      <c r="AM279" s="307"/>
      <c r="AN279" s="307"/>
      <c r="AO279" s="151">
        <f t="shared" si="1330"/>
        <v>0</v>
      </c>
      <c r="AP279" s="147"/>
      <c r="AQ279" s="307"/>
      <c r="AR279" s="384"/>
      <c r="AS279" s="306"/>
      <c r="AT279" s="386"/>
      <c r="AU279" s="327"/>
      <c r="AV279" s="327"/>
      <c r="AW279" s="147"/>
      <c r="AX279" s="147"/>
      <c r="AY279" s="93"/>
      <c r="AZ279" s="94"/>
      <c r="BA279" s="95"/>
      <c r="BB279" s="95"/>
      <c r="BC279" s="95"/>
      <c r="BD279" s="95"/>
      <c r="BE279" s="95"/>
      <c r="BF279" s="95"/>
      <c r="BG279" s="95"/>
    </row>
    <row r="280" spans="1:59" s="97" customFormat="1" hidden="1" x14ac:dyDescent="0.2">
      <c r="A280" s="325"/>
      <c r="B280" s="314"/>
      <c r="C280" s="326"/>
      <c r="D280" s="327"/>
      <c r="E280" s="328"/>
      <c r="F280" s="305"/>
      <c r="G280" s="147"/>
      <c r="H280" s="147"/>
      <c r="I280" s="91"/>
      <c r="J280" s="305"/>
      <c r="K280" s="305"/>
      <c r="L280" s="305"/>
      <c r="M280" s="305"/>
      <c r="N280" s="314"/>
      <c r="O280" s="306"/>
      <c r="P280" s="314"/>
      <c r="Q280" s="306"/>
      <c r="R280" s="306"/>
      <c r="S280" s="92"/>
      <c r="T280" s="91">
        <f t="shared" si="1326"/>
        <v>0</v>
      </c>
      <c r="U280" s="307"/>
      <c r="V280" s="307"/>
      <c r="W280" s="147"/>
      <c r="X280" s="307"/>
      <c r="Y280" s="307"/>
      <c r="Z280" s="151">
        <f t="shared" si="1327"/>
        <v>0</v>
      </c>
      <c r="AA280" s="147"/>
      <c r="AB280" s="147"/>
      <c r="AC280" s="307"/>
      <c r="AD280" s="307"/>
      <c r="AE280" s="151">
        <f t="shared" si="1328"/>
        <v>0</v>
      </c>
      <c r="AF280" s="147"/>
      <c r="AG280" s="147"/>
      <c r="AH280" s="307"/>
      <c r="AI280" s="307"/>
      <c r="AJ280" s="151">
        <f t="shared" si="1329"/>
        <v>0</v>
      </c>
      <c r="AK280" s="147"/>
      <c r="AL280" s="147"/>
      <c r="AM280" s="307"/>
      <c r="AN280" s="307"/>
      <c r="AO280" s="151">
        <f t="shared" si="1330"/>
        <v>0</v>
      </c>
      <c r="AP280" s="147"/>
      <c r="AQ280" s="307"/>
      <c r="AR280" s="384"/>
      <c r="AS280" s="306"/>
      <c r="AT280" s="386"/>
      <c r="AU280" s="327"/>
      <c r="AV280" s="327"/>
      <c r="AW280" s="147"/>
      <c r="AX280" s="147"/>
      <c r="AY280" s="93"/>
      <c r="AZ280" s="94"/>
      <c r="BA280" s="95"/>
      <c r="BB280" s="95"/>
      <c r="BC280" s="95"/>
      <c r="BD280" s="95"/>
      <c r="BE280" s="95"/>
      <c r="BF280" s="95"/>
      <c r="BG280" s="95"/>
    </row>
    <row r="281" spans="1:59" s="97" customFormat="1" hidden="1" x14ac:dyDescent="0.2">
      <c r="A281" s="325">
        <v>91</v>
      </c>
      <c r="B281" s="314"/>
      <c r="C281" s="326" t="e">
        <f>+VLOOKUP(B281,$A$691:$B$730,2,0)</f>
        <v>#N/A</v>
      </c>
      <c r="D281" s="327"/>
      <c r="E281" s="328" t="e">
        <f>IF(D281=$D$661,$E$661,IF(D281=$D$662,$E$662,IF(D281=$D$663,$E$663,IF(D281=$D$664,$E$664,IF(D281=$D$665,$E$665,IF(D281=$D$666,$E$666,IF(D281=$D$667,$E$667,IF(D281=$D$668,$E$668,IF(D281=$D$669,$E$669,IF(D281=$D$670,$E$670,IF(D281=VICERRECTORÍA_ACADÉMICA_,BE892,IF(D281=PLANEACIÓN_,BE894, IF(D281=IMPACTO,BE893,IF(D281=VICERRECTORÍA_ADMINISTRATIVA_FINANCIERA_,BE895,IF(D281=_VICERRECTORÍA_RESPONSABILIDAD_SOCIAL_Y_BIENESTAR_UNIVERSITARIO_,BE896," ")))))))))))))))</f>
        <v>#VALUE!</v>
      </c>
      <c r="F281" s="305"/>
      <c r="G281" s="147"/>
      <c r="H281" s="147"/>
      <c r="I281" s="91"/>
      <c r="J281" s="305"/>
      <c r="K281" s="314"/>
      <c r="L281" s="305"/>
      <c r="M281" s="305"/>
      <c r="N281" s="314"/>
      <c r="O281" s="306">
        <f t="shared" ref="O281" si="1387">IF(N281="ALTA",5,IF(N281="MEDIO ALTA",4,IF(N281="MEDIA",3,IF(N281="MEDIO BAJA",2,IF(N281="BAJA",1,0)))))</f>
        <v>0</v>
      </c>
      <c r="P281" s="314"/>
      <c r="Q281" s="306">
        <f t="shared" ref="Q281" si="1388">IF(P281="ALTO",5,IF(P281="MEDIO-ALTO",4,IF(P281="MEDIO",3,IF(P281="MEDIO-BAJO",2,IF(P281="BAJO",1,0)))))</f>
        <v>0</v>
      </c>
      <c r="R281" s="306">
        <f t="shared" ref="R281" si="1389">Q281*O281</f>
        <v>0</v>
      </c>
      <c r="S281" s="92"/>
      <c r="T281" s="91">
        <f t="shared" si="1326"/>
        <v>0</v>
      </c>
      <c r="U281" s="307" t="e">
        <f t="shared" si="1086"/>
        <v>#DIV/0!</v>
      </c>
      <c r="V281" s="307" t="e">
        <f t="shared" si="1087"/>
        <v>#DIV/0!</v>
      </c>
      <c r="W281" s="147"/>
      <c r="X281" s="307" t="e">
        <f t="shared" ref="X281" si="1390">IF(S281="No_existen",5*$X$10,Y281*$X$10)</f>
        <v>#DIV/0!</v>
      </c>
      <c r="Y281" s="307" t="e">
        <f t="shared" ref="Y281:Y317" si="1391">ROUND(AVERAGEIF(Z281:Z283,"&gt;0"),0)</f>
        <v>#DIV/0!</v>
      </c>
      <c r="Z281" s="151">
        <f t="shared" si="1327"/>
        <v>0</v>
      </c>
      <c r="AA281" s="147"/>
      <c r="AB281" s="147"/>
      <c r="AC281" s="307" t="e">
        <f t="shared" ref="AC281" si="1392">IF(S281="No_existen",5*$AC$10,AD281*$AC$10)</f>
        <v>#DIV/0!</v>
      </c>
      <c r="AD281" s="307" t="e">
        <f t="shared" si="1091"/>
        <v>#DIV/0!</v>
      </c>
      <c r="AE281" s="151">
        <f t="shared" si="1328"/>
        <v>0</v>
      </c>
      <c r="AF281" s="147"/>
      <c r="AG281" s="147"/>
      <c r="AH281" s="307" t="e">
        <f t="shared" ref="AH281" si="1393">IF(S281="No_existen",5*$AH$10,AI281*$AH$10)</f>
        <v>#DIV/0!</v>
      </c>
      <c r="AI281" s="307" t="e">
        <f t="shared" ref="AI281" si="1394">ROUND(AVERAGEIF(AJ281:AJ283,"&gt;0"),0)</f>
        <v>#DIV/0!</v>
      </c>
      <c r="AJ281" s="151">
        <f t="shared" si="1329"/>
        <v>0</v>
      </c>
      <c r="AK281" s="147"/>
      <c r="AL281" s="147"/>
      <c r="AM281" s="307" t="e">
        <f t="shared" ref="AM281" si="1395">IF(S281="No_existen",5*$AM$10,AN281*$AM$10)</f>
        <v>#DIV/0!</v>
      </c>
      <c r="AN281" s="307" t="e">
        <f t="shared" ref="AN281" si="1396">ROUND(AVERAGEIF(AO281:AO283,"&gt;0"),0)</f>
        <v>#DIV/0!</v>
      </c>
      <c r="AO281" s="151">
        <f t="shared" si="1330"/>
        <v>0</v>
      </c>
      <c r="AP281" s="147"/>
      <c r="AQ281" s="307" t="e">
        <f t="shared" ref="AQ281" si="1397">ROUND(AVERAGE(U281,Y281,AD281,AI281,AN281),0)</f>
        <v>#DIV/0!</v>
      </c>
      <c r="AR281" s="384" t="e">
        <f t="shared" ref="AR281" si="1398">IF(AQ281&lt;1.5,"FUERTE",IF(AND(AQ281&gt;=1.5,AQ281&lt;2.5),"ACEPTABLE",IF(AQ281&gt;=5,"INEXISTENTE","DÉBIL")))</f>
        <v>#DIV/0!</v>
      </c>
      <c r="AS281" s="306">
        <f t="shared" ref="AS281" si="1399">IF(R281=0,0,ROUND((R281*AQ281),0))</f>
        <v>0</v>
      </c>
      <c r="AT281" s="386" t="str">
        <f t="shared" ref="AT281" si="1400">IF(AS281&gt;=36,"GRAVE", IF(AS281&lt;=10, "LEVE", "MODERADO"))</f>
        <v>LEVE</v>
      </c>
      <c r="AU281" s="327"/>
      <c r="AV281" s="327"/>
      <c r="AW281" s="147"/>
      <c r="AX281" s="147"/>
      <c r="AY281" s="93"/>
      <c r="AZ281" s="94"/>
      <c r="BA281" s="95"/>
      <c r="BB281" s="95"/>
      <c r="BC281" s="95"/>
      <c r="BD281" s="95"/>
      <c r="BE281" s="95"/>
      <c r="BF281" s="95"/>
      <c r="BG281" s="95"/>
    </row>
    <row r="282" spans="1:59" s="97" customFormat="1" hidden="1" x14ac:dyDescent="0.2">
      <c r="A282" s="325"/>
      <c r="B282" s="314"/>
      <c r="C282" s="326"/>
      <c r="D282" s="327"/>
      <c r="E282" s="328"/>
      <c r="F282" s="305"/>
      <c r="G282" s="147"/>
      <c r="H282" s="147"/>
      <c r="I282" s="91"/>
      <c r="J282" s="305"/>
      <c r="K282" s="305"/>
      <c r="L282" s="305"/>
      <c r="M282" s="305"/>
      <c r="N282" s="314"/>
      <c r="O282" s="306"/>
      <c r="P282" s="314"/>
      <c r="Q282" s="306"/>
      <c r="R282" s="306"/>
      <c r="S282" s="92"/>
      <c r="T282" s="91">
        <f t="shared" si="1326"/>
        <v>0</v>
      </c>
      <c r="U282" s="307"/>
      <c r="V282" s="307"/>
      <c r="W282" s="147"/>
      <c r="X282" s="307"/>
      <c r="Y282" s="307"/>
      <c r="Z282" s="151">
        <f t="shared" si="1327"/>
        <v>0</v>
      </c>
      <c r="AA282" s="147"/>
      <c r="AB282" s="147"/>
      <c r="AC282" s="307"/>
      <c r="AD282" s="307"/>
      <c r="AE282" s="151">
        <f t="shared" si="1328"/>
        <v>0</v>
      </c>
      <c r="AF282" s="147"/>
      <c r="AG282" s="147"/>
      <c r="AH282" s="307"/>
      <c r="AI282" s="307"/>
      <c r="AJ282" s="151">
        <f t="shared" si="1329"/>
        <v>0</v>
      </c>
      <c r="AK282" s="147"/>
      <c r="AL282" s="147"/>
      <c r="AM282" s="307"/>
      <c r="AN282" s="307"/>
      <c r="AO282" s="151">
        <f t="shared" si="1330"/>
        <v>0</v>
      </c>
      <c r="AP282" s="147"/>
      <c r="AQ282" s="307"/>
      <c r="AR282" s="384"/>
      <c r="AS282" s="306"/>
      <c r="AT282" s="386"/>
      <c r="AU282" s="327"/>
      <c r="AV282" s="327"/>
      <c r="AW282" s="147"/>
      <c r="AX282" s="147"/>
      <c r="AY282" s="93"/>
      <c r="AZ282" s="94"/>
      <c r="BA282" s="95"/>
      <c r="BB282" s="95"/>
      <c r="BC282" s="95"/>
      <c r="BD282" s="95"/>
      <c r="BE282" s="95"/>
      <c r="BF282" s="95"/>
      <c r="BG282" s="95"/>
    </row>
    <row r="283" spans="1:59" s="97" customFormat="1" hidden="1" x14ac:dyDescent="0.2">
      <c r="A283" s="325"/>
      <c r="B283" s="314"/>
      <c r="C283" s="326"/>
      <c r="D283" s="327"/>
      <c r="E283" s="328"/>
      <c r="F283" s="305"/>
      <c r="G283" s="147"/>
      <c r="H283" s="147"/>
      <c r="I283" s="91"/>
      <c r="J283" s="305"/>
      <c r="K283" s="305"/>
      <c r="L283" s="305"/>
      <c r="M283" s="305"/>
      <c r="N283" s="314"/>
      <c r="O283" s="306"/>
      <c r="P283" s="314"/>
      <c r="Q283" s="306"/>
      <c r="R283" s="306"/>
      <c r="S283" s="92"/>
      <c r="T283" s="91">
        <f t="shared" si="1326"/>
        <v>0</v>
      </c>
      <c r="U283" s="307"/>
      <c r="V283" s="307"/>
      <c r="W283" s="147"/>
      <c r="X283" s="307"/>
      <c r="Y283" s="307"/>
      <c r="Z283" s="151">
        <f t="shared" si="1327"/>
        <v>0</v>
      </c>
      <c r="AA283" s="147"/>
      <c r="AB283" s="147"/>
      <c r="AC283" s="307"/>
      <c r="AD283" s="307"/>
      <c r="AE283" s="151">
        <f t="shared" si="1328"/>
        <v>0</v>
      </c>
      <c r="AF283" s="147"/>
      <c r="AG283" s="147"/>
      <c r="AH283" s="307"/>
      <c r="AI283" s="307"/>
      <c r="AJ283" s="151">
        <f t="shared" si="1329"/>
        <v>0</v>
      </c>
      <c r="AK283" s="147"/>
      <c r="AL283" s="147"/>
      <c r="AM283" s="307"/>
      <c r="AN283" s="307"/>
      <c r="AO283" s="151">
        <f t="shared" si="1330"/>
        <v>0</v>
      </c>
      <c r="AP283" s="147"/>
      <c r="AQ283" s="307"/>
      <c r="AR283" s="384"/>
      <c r="AS283" s="306"/>
      <c r="AT283" s="386"/>
      <c r="AU283" s="327"/>
      <c r="AV283" s="327"/>
      <c r="AW283" s="147"/>
      <c r="AX283" s="147"/>
      <c r="AY283" s="93"/>
      <c r="AZ283" s="94"/>
      <c r="BA283" s="95"/>
      <c r="BB283" s="95"/>
      <c r="BC283" s="95"/>
      <c r="BD283" s="95"/>
      <c r="BE283" s="95"/>
      <c r="BF283" s="95"/>
      <c r="BG283" s="95"/>
    </row>
    <row r="284" spans="1:59" s="97" customFormat="1" hidden="1" x14ac:dyDescent="0.2">
      <c r="A284" s="325">
        <v>92</v>
      </c>
      <c r="B284" s="314"/>
      <c r="C284" s="326" t="e">
        <f>+VLOOKUP(B284,$A$691:$B$730,2,0)</f>
        <v>#N/A</v>
      </c>
      <c r="D284" s="327"/>
      <c r="E284" s="328" t="e">
        <f>IF(D284=$D$661,$E$661,IF(D284=$D$662,$E$662,IF(D284=$D$663,$E$663,IF(D284=$D$664,$E$664,IF(D284=$D$665,$E$665,IF(D284=$D$666,$E$666,IF(D284=$D$667,$E$667,IF(D284=$D$668,$E$668,IF(D284=$D$669,$E$669,IF(D284=$D$670,$E$670,IF(D284=VICERRECTORÍA_ACADÉMICA_,BE895,IF(D284=PLANEACIÓN_,BE897, IF(D284=IMPACTO,BE896,IF(D284=VICERRECTORÍA_ADMINISTRATIVA_FINANCIERA_,BE898,IF(D284=_VICERRECTORÍA_RESPONSABILIDAD_SOCIAL_Y_BIENESTAR_UNIVERSITARIO_,BE899," ")))))))))))))))</f>
        <v>#VALUE!</v>
      </c>
      <c r="F284" s="305"/>
      <c r="G284" s="147"/>
      <c r="H284" s="147"/>
      <c r="I284" s="91"/>
      <c r="J284" s="305"/>
      <c r="K284" s="314"/>
      <c r="L284" s="305"/>
      <c r="M284" s="305"/>
      <c r="N284" s="314"/>
      <c r="O284" s="306">
        <f t="shared" ref="O284" si="1401">IF(N284="ALTA",5,IF(N284="MEDIO ALTA",4,IF(N284="MEDIA",3,IF(N284="MEDIO BAJA",2,IF(N284="BAJA",1,0)))))</f>
        <v>0</v>
      </c>
      <c r="P284" s="314"/>
      <c r="Q284" s="306">
        <f t="shared" ref="Q284" si="1402">IF(P284="ALTO",5,IF(P284="MEDIO-ALTO",4,IF(P284="MEDIO",3,IF(P284="MEDIO-BAJO",2,IF(P284="BAJO",1,0)))))</f>
        <v>0</v>
      </c>
      <c r="R284" s="306">
        <f t="shared" ref="R284" si="1403">Q284*O284</f>
        <v>0</v>
      </c>
      <c r="S284" s="92"/>
      <c r="T284" s="91">
        <f t="shared" si="1326"/>
        <v>0</v>
      </c>
      <c r="U284" s="307" t="e">
        <f t="shared" si="1103"/>
        <v>#DIV/0!</v>
      </c>
      <c r="V284" s="307" t="e">
        <f t="shared" si="1104"/>
        <v>#DIV/0!</v>
      </c>
      <c r="W284" s="147"/>
      <c r="X284" s="307" t="e">
        <f t="shared" ref="X284" si="1404">IF(S284="No_existen",5*$X$10,Y284*$X$10)</f>
        <v>#DIV/0!</v>
      </c>
      <c r="Y284" s="307" t="e">
        <f t="shared" ref="Y284:Y320" si="1405">ROUND(AVERAGEIF(Z284:Z286,"&gt;0"),0)</f>
        <v>#DIV/0!</v>
      </c>
      <c r="Z284" s="151">
        <f t="shared" si="1327"/>
        <v>0</v>
      </c>
      <c r="AA284" s="147"/>
      <c r="AB284" s="147"/>
      <c r="AC284" s="307" t="e">
        <f t="shared" ref="AC284" si="1406">IF(S284="No_existen",5*$AC$10,AD284*$AC$10)</f>
        <v>#DIV/0!</v>
      </c>
      <c r="AD284" s="307" t="e">
        <f t="shared" si="1108"/>
        <v>#DIV/0!</v>
      </c>
      <c r="AE284" s="151">
        <f t="shared" si="1328"/>
        <v>0</v>
      </c>
      <c r="AF284" s="147"/>
      <c r="AG284" s="147"/>
      <c r="AH284" s="307" t="e">
        <f t="shared" ref="AH284" si="1407">IF(S284="No_existen",5*$AH$10,AI284*$AH$10)</f>
        <v>#DIV/0!</v>
      </c>
      <c r="AI284" s="307" t="e">
        <f t="shared" ref="AI284" si="1408">ROUND(AVERAGEIF(AJ284:AJ286,"&gt;0"),0)</f>
        <v>#DIV/0!</v>
      </c>
      <c r="AJ284" s="151">
        <f t="shared" si="1329"/>
        <v>0</v>
      </c>
      <c r="AK284" s="147"/>
      <c r="AL284" s="147"/>
      <c r="AM284" s="307" t="e">
        <f t="shared" ref="AM284" si="1409">IF(S284="No_existen",5*$AM$10,AN284*$AM$10)</f>
        <v>#DIV/0!</v>
      </c>
      <c r="AN284" s="307" t="e">
        <f t="shared" ref="AN284" si="1410">ROUND(AVERAGEIF(AO284:AO286,"&gt;0"),0)</f>
        <v>#DIV/0!</v>
      </c>
      <c r="AO284" s="151">
        <f t="shared" si="1330"/>
        <v>0</v>
      </c>
      <c r="AP284" s="147"/>
      <c r="AQ284" s="307" t="e">
        <f t="shared" ref="AQ284" si="1411">ROUND(AVERAGE(U284,Y284,AD284,AI284,AN284),0)</f>
        <v>#DIV/0!</v>
      </c>
      <c r="AR284" s="384" t="e">
        <f t="shared" ref="AR284" si="1412">IF(AQ284&lt;1.5,"FUERTE",IF(AND(AQ284&gt;=1.5,AQ284&lt;2.5),"ACEPTABLE",IF(AQ284&gt;=5,"INEXISTENTE","DÉBIL")))</f>
        <v>#DIV/0!</v>
      </c>
      <c r="AS284" s="306">
        <f t="shared" ref="AS284" si="1413">IF(R284=0,0,ROUND((R284*AQ284),0))</f>
        <v>0</v>
      </c>
      <c r="AT284" s="386" t="str">
        <f t="shared" ref="AT284" si="1414">IF(AS284&gt;=36,"GRAVE", IF(AS284&lt;=10, "LEVE", "MODERADO"))</f>
        <v>LEVE</v>
      </c>
      <c r="AU284" s="327"/>
      <c r="AV284" s="327"/>
      <c r="AW284" s="147"/>
      <c r="AX284" s="147"/>
      <c r="AY284" s="93"/>
      <c r="AZ284" s="94"/>
      <c r="BA284" s="95"/>
      <c r="BB284" s="95"/>
      <c r="BC284" s="95"/>
      <c r="BD284" s="95"/>
      <c r="BE284" s="95"/>
      <c r="BF284" s="95"/>
      <c r="BG284" s="95"/>
    </row>
    <row r="285" spans="1:59" s="97" customFormat="1" hidden="1" x14ac:dyDescent="0.2">
      <c r="A285" s="325"/>
      <c r="B285" s="314"/>
      <c r="C285" s="326"/>
      <c r="D285" s="327"/>
      <c r="E285" s="328"/>
      <c r="F285" s="305"/>
      <c r="G285" s="147"/>
      <c r="H285" s="147"/>
      <c r="I285" s="91"/>
      <c r="J285" s="305"/>
      <c r="K285" s="305"/>
      <c r="L285" s="305"/>
      <c r="M285" s="305"/>
      <c r="N285" s="314"/>
      <c r="O285" s="306"/>
      <c r="P285" s="314"/>
      <c r="Q285" s="306"/>
      <c r="R285" s="306"/>
      <c r="S285" s="92"/>
      <c r="T285" s="91">
        <f t="shared" si="1326"/>
        <v>0</v>
      </c>
      <c r="U285" s="307"/>
      <c r="V285" s="307"/>
      <c r="W285" s="147"/>
      <c r="X285" s="307"/>
      <c r="Y285" s="307"/>
      <c r="Z285" s="151">
        <f t="shared" si="1327"/>
        <v>0</v>
      </c>
      <c r="AA285" s="147"/>
      <c r="AB285" s="147"/>
      <c r="AC285" s="307"/>
      <c r="AD285" s="307"/>
      <c r="AE285" s="151">
        <f t="shared" si="1328"/>
        <v>0</v>
      </c>
      <c r="AF285" s="147"/>
      <c r="AG285" s="147"/>
      <c r="AH285" s="307"/>
      <c r="AI285" s="307"/>
      <c r="AJ285" s="151">
        <f t="shared" si="1329"/>
        <v>0</v>
      </c>
      <c r="AK285" s="147"/>
      <c r="AL285" s="147"/>
      <c r="AM285" s="307"/>
      <c r="AN285" s="307"/>
      <c r="AO285" s="151">
        <f t="shared" si="1330"/>
        <v>0</v>
      </c>
      <c r="AP285" s="147"/>
      <c r="AQ285" s="307"/>
      <c r="AR285" s="384"/>
      <c r="AS285" s="306"/>
      <c r="AT285" s="386"/>
      <c r="AU285" s="327"/>
      <c r="AV285" s="327"/>
      <c r="AW285" s="147"/>
      <c r="AX285" s="147"/>
      <c r="AY285" s="93"/>
      <c r="AZ285" s="94"/>
      <c r="BA285" s="95"/>
      <c r="BB285" s="95"/>
      <c r="BC285" s="95"/>
      <c r="BD285" s="95"/>
      <c r="BE285" s="95"/>
      <c r="BF285" s="95"/>
      <c r="BG285" s="95"/>
    </row>
    <row r="286" spans="1:59" s="97" customFormat="1" hidden="1" x14ac:dyDescent="0.2">
      <c r="A286" s="325"/>
      <c r="B286" s="314"/>
      <c r="C286" s="326"/>
      <c r="D286" s="327"/>
      <c r="E286" s="328"/>
      <c r="F286" s="305"/>
      <c r="G286" s="147"/>
      <c r="H286" s="147"/>
      <c r="I286" s="91"/>
      <c r="J286" s="305"/>
      <c r="K286" s="305"/>
      <c r="L286" s="305"/>
      <c r="M286" s="305"/>
      <c r="N286" s="314"/>
      <c r="O286" s="306"/>
      <c r="P286" s="314"/>
      <c r="Q286" s="306"/>
      <c r="R286" s="306"/>
      <c r="S286" s="92"/>
      <c r="T286" s="91">
        <f t="shared" si="1326"/>
        <v>0</v>
      </c>
      <c r="U286" s="307"/>
      <c r="V286" s="307"/>
      <c r="W286" s="147"/>
      <c r="X286" s="307"/>
      <c r="Y286" s="307"/>
      <c r="Z286" s="151">
        <f t="shared" si="1327"/>
        <v>0</v>
      </c>
      <c r="AA286" s="147"/>
      <c r="AB286" s="147"/>
      <c r="AC286" s="307"/>
      <c r="AD286" s="307"/>
      <c r="AE286" s="151">
        <f t="shared" si="1328"/>
        <v>0</v>
      </c>
      <c r="AF286" s="147"/>
      <c r="AG286" s="147"/>
      <c r="AH286" s="307"/>
      <c r="AI286" s="307"/>
      <c r="AJ286" s="151">
        <f t="shared" si="1329"/>
        <v>0</v>
      </c>
      <c r="AK286" s="147"/>
      <c r="AL286" s="147"/>
      <c r="AM286" s="307"/>
      <c r="AN286" s="307"/>
      <c r="AO286" s="151">
        <f t="shared" si="1330"/>
        <v>0</v>
      </c>
      <c r="AP286" s="147"/>
      <c r="AQ286" s="307"/>
      <c r="AR286" s="384"/>
      <c r="AS286" s="306"/>
      <c r="AT286" s="386"/>
      <c r="AU286" s="327"/>
      <c r="AV286" s="327"/>
      <c r="AW286" s="147"/>
      <c r="AX286" s="147"/>
      <c r="AY286" s="93"/>
      <c r="AZ286" s="94"/>
      <c r="BA286" s="95"/>
      <c r="BB286" s="95"/>
      <c r="BC286" s="95"/>
      <c r="BD286" s="95"/>
      <c r="BE286" s="95"/>
      <c r="BF286" s="95"/>
      <c r="BG286" s="95"/>
    </row>
    <row r="287" spans="1:59" s="97" customFormat="1" hidden="1" x14ac:dyDescent="0.2">
      <c r="A287" s="325">
        <v>93</v>
      </c>
      <c r="B287" s="314"/>
      <c r="C287" s="326" t="e">
        <f>+VLOOKUP(B287,$A$691:$B$730,2,0)</f>
        <v>#N/A</v>
      </c>
      <c r="D287" s="327"/>
      <c r="E287" s="328" t="e">
        <f>IF(D287=$D$661,$E$661,IF(D287=$D$662,$E$662,IF(D287=$D$663,$E$663,IF(D287=$D$664,$E$664,IF(D287=$D$665,$E$665,IF(D287=$D$666,$E$666,IF(D287=$D$667,$E$667,IF(D287=$D$668,$E$668,IF(D287=$D$669,$E$669,IF(D287=$D$670,$E$670,IF(D287=VICERRECTORÍA_ACADÉMICA_,BE898,IF(D287=PLANEACIÓN_,BE900, IF(D287=IMPACTO,BE899,IF(D287=VICERRECTORÍA_ADMINISTRATIVA_FINANCIERA_,BE901,IF(D287=_VICERRECTORÍA_RESPONSABILIDAD_SOCIAL_Y_BIENESTAR_UNIVERSITARIO_,BE902," ")))))))))))))))</f>
        <v>#VALUE!</v>
      </c>
      <c r="F287" s="305"/>
      <c r="G287" s="147"/>
      <c r="H287" s="147"/>
      <c r="I287" s="91"/>
      <c r="J287" s="305"/>
      <c r="K287" s="314"/>
      <c r="L287" s="305"/>
      <c r="M287" s="305"/>
      <c r="N287" s="314"/>
      <c r="O287" s="306">
        <f t="shared" ref="O287" si="1415">IF(N287="ALTA",5,IF(N287="MEDIO ALTA",4,IF(N287="MEDIA",3,IF(N287="MEDIO BAJA",2,IF(N287="BAJA",1,0)))))</f>
        <v>0</v>
      </c>
      <c r="P287" s="314"/>
      <c r="Q287" s="306">
        <f t="shared" ref="Q287" si="1416">IF(P287="ALTO",5,IF(P287="MEDIO-ALTO",4,IF(P287="MEDIO",3,IF(P287="MEDIO-BAJO",2,IF(P287="BAJO",1,0)))))</f>
        <v>0</v>
      </c>
      <c r="R287" s="306">
        <f t="shared" ref="R287" si="1417">Q287*O287</f>
        <v>0</v>
      </c>
      <c r="S287" s="92"/>
      <c r="T287" s="91">
        <f t="shared" si="1326"/>
        <v>0</v>
      </c>
      <c r="U287" s="307" t="e">
        <f t="shared" si="1120"/>
        <v>#DIV/0!</v>
      </c>
      <c r="V287" s="307" t="e">
        <f t="shared" si="1121"/>
        <v>#DIV/0!</v>
      </c>
      <c r="W287" s="147"/>
      <c r="X287" s="307" t="e">
        <f t="shared" ref="X287" si="1418">IF(S287="No_existen",5*$X$10,Y287*$X$10)</f>
        <v>#DIV/0!</v>
      </c>
      <c r="Y287" s="307" t="e">
        <f t="shared" ref="Y287:Y323" si="1419">ROUND(AVERAGEIF(Z287:Z289,"&gt;0"),0)</f>
        <v>#DIV/0!</v>
      </c>
      <c r="Z287" s="151">
        <f t="shared" si="1327"/>
        <v>0</v>
      </c>
      <c r="AA287" s="147"/>
      <c r="AB287" s="147"/>
      <c r="AC287" s="307" t="e">
        <f t="shared" ref="AC287" si="1420">IF(S287="No_existen",5*$AC$10,AD287*$AC$10)</f>
        <v>#DIV/0!</v>
      </c>
      <c r="AD287" s="307" t="e">
        <f t="shared" si="1125"/>
        <v>#DIV/0!</v>
      </c>
      <c r="AE287" s="151">
        <f t="shared" si="1328"/>
        <v>0</v>
      </c>
      <c r="AF287" s="147"/>
      <c r="AG287" s="147"/>
      <c r="AH287" s="307" t="e">
        <f t="shared" ref="AH287" si="1421">IF(S287="No_existen",5*$AH$10,AI287*$AH$10)</f>
        <v>#DIV/0!</v>
      </c>
      <c r="AI287" s="307" t="e">
        <f t="shared" ref="AI287" si="1422">ROUND(AVERAGEIF(AJ287:AJ289,"&gt;0"),0)</f>
        <v>#DIV/0!</v>
      </c>
      <c r="AJ287" s="151">
        <f t="shared" si="1329"/>
        <v>0</v>
      </c>
      <c r="AK287" s="147"/>
      <c r="AL287" s="147"/>
      <c r="AM287" s="307" t="e">
        <f t="shared" ref="AM287" si="1423">IF(S287="No_existen",5*$AM$10,AN287*$AM$10)</f>
        <v>#DIV/0!</v>
      </c>
      <c r="AN287" s="307" t="e">
        <f t="shared" ref="AN287" si="1424">ROUND(AVERAGEIF(AO287:AO289,"&gt;0"),0)</f>
        <v>#DIV/0!</v>
      </c>
      <c r="AO287" s="151">
        <f t="shared" si="1330"/>
        <v>0</v>
      </c>
      <c r="AP287" s="147"/>
      <c r="AQ287" s="307" t="e">
        <f t="shared" ref="AQ287" si="1425">ROUND(AVERAGE(U287,Y287,AD287,AI287,AN287),0)</f>
        <v>#DIV/0!</v>
      </c>
      <c r="AR287" s="384" t="e">
        <f t="shared" ref="AR287" si="1426">IF(AQ287&lt;1.5,"FUERTE",IF(AND(AQ287&gt;=1.5,AQ287&lt;2.5),"ACEPTABLE",IF(AQ287&gt;=5,"INEXISTENTE","DÉBIL")))</f>
        <v>#DIV/0!</v>
      </c>
      <c r="AS287" s="306">
        <f t="shared" ref="AS287" si="1427">IF(R287=0,0,ROUND((R287*AQ287),0))</f>
        <v>0</v>
      </c>
      <c r="AT287" s="386" t="str">
        <f t="shared" ref="AT287" si="1428">IF(AS287&gt;=36,"GRAVE", IF(AS287&lt;=10, "LEVE", "MODERADO"))</f>
        <v>LEVE</v>
      </c>
      <c r="AU287" s="327"/>
      <c r="AV287" s="327"/>
      <c r="AW287" s="147"/>
      <c r="AX287" s="147"/>
      <c r="AY287" s="93"/>
      <c r="AZ287" s="94"/>
      <c r="BA287" s="95"/>
      <c r="BB287" s="95"/>
      <c r="BC287" s="95"/>
      <c r="BD287" s="95"/>
      <c r="BE287" s="95"/>
      <c r="BF287" s="95"/>
      <c r="BG287" s="95"/>
    </row>
    <row r="288" spans="1:59" s="97" customFormat="1" hidden="1" x14ac:dyDescent="0.2">
      <c r="A288" s="325"/>
      <c r="B288" s="314"/>
      <c r="C288" s="326"/>
      <c r="D288" s="327"/>
      <c r="E288" s="328"/>
      <c r="F288" s="305"/>
      <c r="G288" s="147"/>
      <c r="H288" s="147"/>
      <c r="I288" s="91"/>
      <c r="J288" s="305"/>
      <c r="K288" s="305"/>
      <c r="L288" s="305"/>
      <c r="M288" s="305"/>
      <c r="N288" s="314"/>
      <c r="O288" s="306"/>
      <c r="P288" s="314"/>
      <c r="Q288" s="306"/>
      <c r="R288" s="306"/>
      <c r="S288" s="92"/>
      <c r="T288" s="91">
        <f t="shared" si="1326"/>
        <v>0</v>
      </c>
      <c r="U288" s="307"/>
      <c r="V288" s="307"/>
      <c r="W288" s="147"/>
      <c r="X288" s="307"/>
      <c r="Y288" s="307"/>
      <c r="Z288" s="151">
        <f t="shared" si="1327"/>
        <v>0</v>
      </c>
      <c r="AA288" s="147"/>
      <c r="AB288" s="147"/>
      <c r="AC288" s="307"/>
      <c r="AD288" s="307"/>
      <c r="AE288" s="151">
        <f t="shared" si="1328"/>
        <v>0</v>
      </c>
      <c r="AF288" s="147"/>
      <c r="AG288" s="147"/>
      <c r="AH288" s="307"/>
      <c r="AI288" s="307"/>
      <c r="AJ288" s="151">
        <f t="shared" si="1329"/>
        <v>0</v>
      </c>
      <c r="AK288" s="147"/>
      <c r="AL288" s="147"/>
      <c r="AM288" s="307"/>
      <c r="AN288" s="307"/>
      <c r="AO288" s="151">
        <f t="shared" si="1330"/>
        <v>0</v>
      </c>
      <c r="AP288" s="147"/>
      <c r="AQ288" s="307"/>
      <c r="AR288" s="384"/>
      <c r="AS288" s="306"/>
      <c r="AT288" s="386"/>
      <c r="AU288" s="327"/>
      <c r="AV288" s="327"/>
      <c r="AW288" s="147"/>
      <c r="AX288" s="147"/>
      <c r="AY288" s="93"/>
      <c r="AZ288" s="94"/>
      <c r="BA288" s="95"/>
      <c r="BB288" s="95"/>
      <c r="BC288" s="95"/>
      <c r="BD288" s="95"/>
      <c r="BE288" s="95"/>
      <c r="BF288" s="95"/>
      <c r="BG288" s="95"/>
    </row>
    <row r="289" spans="1:59" s="97" customFormat="1" hidden="1" x14ac:dyDescent="0.2">
      <c r="A289" s="325"/>
      <c r="B289" s="314"/>
      <c r="C289" s="326"/>
      <c r="D289" s="327"/>
      <c r="E289" s="328"/>
      <c r="F289" s="305"/>
      <c r="G289" s="147"/>
      <c r="H289" s="147"/>
      <c r="I289" s="91"/>
      <c r="J289" s="305"/>
      <c r="K289" s="305"/>
      <c r="L289" s="305"/>
      <c r="M289" s="305"/>
      <c r="N289" s="314"/>
      <c r="O289" s="306"/>
      <c r="P289" s="314"/>
      <c r="Q289" s="306"/>
      <c r="R289" s="306"/>
      <c r="S289" s="92"/>
      <c r="T289" s="91">
        <f t="shared" si="1326"/>
        <v>0</v>
      </c>
      <c r="U289" s="307"/>
      <c r="V289" s="307"/>
      <c r="W289" s="147"/>
      <c r="X289" s="307"/>
      <c r="Y289" s="307"/>
      <c r="Z289" s="151">
        <f t="shared" si="1327"/>
        <v>0</v>
      </c>
      <c r="AA289" s="147"/>
      <c r="AB289" s="147"/>
      <c r="AC289" s="307"/>
      <c r="AD289" s="307"/>
      <c r="AE289" s="151">
        <f t="shared" si="1328"/>
        <v>0</v>
      </c>
      <c r="AF289" s="147"/>
      <c r="AG289" s="147"/>
      <c r="AH289" s="307"/>
      <c r="AI289" s="307"/>
      <c r="AJ289" s="151">
        <f t="shared" si="1329"/>
        <v>0</v>
      </c>
      <c r="AK289" s="147"/>
      <c r="AL289" s="147"/>
      <c r="AM289" s="307"/>
      <c r="AN289" s="307"/>
      <c r="AO289" s="151">
        <f t="shared" si="1330"/>
        <v>0</v>
      </c>
      <c r="AP289" s="147"/>
      <c r="AQ289" s="307"/>
      <c r="AR289" s="384"/>
      <c r="AS289" s="306"/>
      <c r="AT289" s="386"/>
      <c r="AU289" s="327"/>
      <c r="AV289" s="327"/>
      <c r="AW289" s="147"/>
      <c r="AX289" s="147"/>
      <c r="AY289" s="93"/>
      <c r="AZ289" s="94"/>
      <c r="BA289" s="95"/>
      <c r="BB289" s="95"/>
      <c r="BC289" s="95"/>
      <c r="BD289" s="95"/>
      <c r="BE289" s="95"/>
      <c r="BF289" s="95"/>
      <c r="BG289" s="95"/>
    </row>
    <row r="290" spans="1:59" s="97" customFormat="1" hidden="1" x14ac:dyDescent="0.2">
      <c r="A290" s="325">
        <v>94</v>
      </c>
      <c r="B290" s="314"/>
      <c r="C290" s="326" t="e">
        <f>+VLOOKUP(B290,$A$691:$B$730,2,0)</f>
        <v>#N/A</v>
      </c>
      <c r="D290" s="327"/>
      <c r="E290" s="328" t="e">
        <f>IF(D290=$D$661,$E$661,IF(D290=$D$662,$E$662,IF(D290=$D$663,$E$663,IF(D290=$D$664,$E$664,IF(D290=$D$665,$E$665,IF(D290=$D$666,$E$666,IF(D290=$D$667,$E$667,IF(D290=$D$668,$E$668,IF(D290=$D$669,$E$669,IF(D290=$D$670,$E$670,IF(D290=VICERRECTORÍA_ACADÉMICA_,BE901,IF(D290=PLANEACIÓN_,BE903, IF(D290=IMPACTO,BE902,IF(D290=VICERRECTORÍA_ADMINISTRATIVA_FINANCIERA_,BE904,IF(D290=_VICERRECTORÍA_RESPONSABILIDAD_SOCIAL_Y_BIENESTAR_UNIVERSITARIO_,BE905," ")))))))))))))))</f>
        <v>#VALUE!</v>
      </c>
      <c r="F290" s="305"/>
      <c r="G290" s="147"/>
      <c r="H290" s="147"/>
      <c r="I290" s="91"/>
      <c r="J290" s="305"/>
      <c r="K290" s="314"/>
      <c r="L290" s="305"/>
      <c r="M290" s="305"/>
      <c r="N290" s="314"/>
      <c r="O290" s="306">
        <f t="shared" ref="O290" si="1429">IF(N290="ALTA",5,IF(N290="MEDIO ALTA",4,IF(N290="MEDIA",3,IF(N290="MEDIO BAJA",2,IF(N290="BAJA",1,0)))))</f>
        <v>0</v>
      </c>
      <c r="P290" s="314"/>
      <c r="Q290" s="306">
        <f t="shared" ref="Q290" si="1430">IF(P290="ALTO",5,IF(P290="MEDIO-ALTO",4,IF(P290="MEDIO",3,IF(P290="MEDIO-BAJO",2,IF(P290="BAJO",1,0)))))</f>
        <v>0</v>
      </c>
      <c r="R290" s="306">
        <f t="shared" ref="R290" si="1431">Q290*O290</f>
        <v>0</v>
      </c>
      <c r="S290" s="92"/>
      <c r="T290" s="91">
        <f t="shared" si="1326"/>
        <v>0</v>
      </c>
      <c r="U290" s="307" t="e">
        <f t="shared" si="1137"/>
        <v>#DIV/0!</v>
      </c>
      <c r="V290" s="307" t="e">
        <f t="shared" si="1138"/>
        <v>#DIV/0!</v>
      </c>
      <c r="W290" s="147"/>
      <c r="X290" s="307" t="e">
        <f t="shared" ref="X290" si="1432">IF(S290="No_existen",5*$X$10,Y290*$X$10)</f>
        <v>#DIV/0!</v>
      </c>
      <c r="Y290" s="307" t="e">
        <f t="shared" ref="Y290:Y326" si="1433">ROUND(AVERAGEIF(Z290:Z292,"&gt;0"),0)</f>
        <v>#DIV/0!</v>
      </c>
      <c r="Z290" s="151">
        <f t="shared" si="1327"/>
        <v>0</v>
      </c>
      <c r="AA290" s="147"/>
      <c r="AB290" s="147"/>
      <c r="AC290" s="307" t="e">
        <f t="shared" ref="AC290" si="1434">IF(S290="No_existen",5*$AC$10,AD290*$AC$10)</f>
        <v>#DIV/0!</v>
      </c>
      <c r="AD290" s="307" t="e">
        <f t="shared" si="1141"/>
        <v>#DIV/0!</v>
      </c>
      <c r="AE290" s="151">
        <f t="shared" si="1328"/>
        <v>0</v>
      </c>
      <c r="AF290" s="147"/>
      <c r="AG290" s="147"/>
      <c r="AH290" s="307" t="e">
        <f t="shared" ref="AH290" si="1435">IF(S290="No_existen",5*$AH$10,AI290*$AH$10)</f>
        <v>#DIV/0!</v>
      </c>
      <c r="AI290" s="307" t="e">
        <f t="shared" ref="AI290" si="1436">ROUND(AVERAGEIF(AJ290:AJ292,"&gt;0"),0)</f>
        <v>#DIV/0!</v>
      </c>
      <c r="AJ290" s="151">
        <f t="shared" si="1329"/>
        <v>0</v>
      </c>
      <c r="AK290" s="147"/>
      <c r="AL290" s="147"/>
      <c r="AM290" s="307" t="e">
        <f t="shared" ref="AM290" si="1437">IF(S290="No_existen",5*$AM$10,AN290*$AM$10)</f>
        <v>#DIV/0!</v>
      </c>
      <c r="AN290" s="307" t="e">
        <f t="shared" ref="AN290" si="1438">ROUND(AVERAGEIF(AO290:AO292,"&gt;0"),0)</f>
        <v>#DIV/0!</v>
      </c>
      <c r="AO290" s="151">
        <f t="shared" si="1330"/>
        <v>0</v>
      </c>
      <c r="AP290" s="147"/>
      <c r="AQ290" s="307" t="e">
        <f t="shared" ref="AQ290" si="1439">ROUND(AVERAGE(U290,Y290,AD290,AI290,AN290),0)</f>
        <v>#DIV/0!</v>
      </c>
      <c r="AR290" s="384" t="e">
        <f t="shared" ref="AR290" si="1440">IF(AQ290&lt;1.5,"FUERTE",IF(AND(AQ290&gt;=1.5,AQ290&lt;2.5),"ACEPTABLE",IF(AQ290&gt;=5,"INEXISTENTE","DÉBIL")))</f>
        <v>#DIV/0!</v>
      </c>
      <c r="AS290" s="306">
        <f t="shared" ref="AS290" si="1441">IF(R290=0,0,ROUND((R290*AQ290),0))</f>
        <v>0</v>
      </c>
      <c r="AT290" s="386" t="str">
        <f t="shared" ref="AT290" si="1442">IF(AS290&gt;=36,"GRAVE", IF(AS290&lt;=10, "LEVE", "MODERADO"))</f>
        <v>LEVE</v>
      </c>
      <c r="AU290" s="327"/>
      <c r="AV290" s="327"/>
      <c r="AW290" s="147"/>
      <c r="AX290" s="147"/>
      <c r="AY290" s="93"/>
      <c r="AZ290" s="94"/>
      <c r="BA290" s="95"/>
      <c r="BB290" s="95"/>
      <c r="BC290" s="95"/>
      <c r="BD290" s="95"/>
      <c r="BE290" s="95"/>
      <c r="BF290" s="95"/>
      <c r="BG290" s="95"/>
    </row>
    <row r="291" spans="1:59" s="97" customFormat="1" hidden="1" x14ac:dyDescent="0.2">
      <c r="A291" s="325"/>
      <c r="B291" s="314"/>
      <c r="C291" s="326"/>
      <c r="D291" s="327"/>
      <c r="E291" s="328"/>
      <c r="F291" s="305"/>
      <c r="G291" s="147"/>
      <c r="H291" s="147"/>
      <c r="I291" s="91"/>
      <c r="J291" s="305"/>
      <c r="K291" s="305"/>
      <c r="L291" s="305"/>
      <c r="M291" s="305"/>
      <c r="N291" s="314"/>
      <c r="O291" s="306"/>
      <c r="P291" s="314"/>
      <c r="Q291" s="306"/>
      <c r="R291" s="306"/>
      <c r="S291" s="92"/>
      <c r="T291" s="91">
        <f t="shared" si="1326"/>
        <v>0</v>
      </c>
      <c r="U291" s="307"/>
      <c r="V291" s="307"/>
      <c r="W291" s="147"/>
      <c r="X291" s="307"/>
      <c r="Y291" s="307"/>
      <c r="Z291" s="151">
        <f t="shared" si="1327"/>
        <v>0</v>
      </c>
      <c r="AA291" s="147"/>
      <c r="AB291" s="147"/>
      <c r="AC291" s="307"/>
      <c r="AD291" s="307"/>
      <c r="AE291" s="151">
        <f t="shared" si="1328"/>
        <v>0</v>
      </c>
      <c r="AF291" s="147"/>
      <c r="AG291" s="147"/>
      <c r="AH291" s="307"/>
      <c r="AI291" s="307"/>
      <c r="AJ291" s="151">
        <f t="shared" si="1329"/>
        <v>0</v>
      </c>
      <c r="AK291" s="147"/>
      <c r="AL291" s="147"/>
      <c r="AM291" s="307"/>
      <c r="AN291" s="307"/>
      <c r="AO291" s="151">
        <f t="shared" si="1330"/>
        <v>0</v>
      </c>
      <c r="AP291" s="147"/>
      <c r="AQ291" s="307"/>
      <c r="AR291" s="384"/>
      <c r="AS291" s="306"/>
      <c r="AT291" s="386"/>
      <c r="AU291" s="327"/>
      <c r="AV291" s="327"/>
      <c r="AW291" s="147"/>
      <c r="AX291" s="147"/>
      <c r="AY291" s="93"/>
      <c r="AZ291" s="94"/>
      <c r="BA291" s="95"/>
      <c r="BB291" s="95"/>
      <c r="BC291" s="95"/>
      <c r="BD291" s="95"/>
      <c r="BE291" s="95"/>
      <c r="BF291" s="95"/>
      <c r="BG291" s="95"/>
    </row>
    <row r="292" spans="1:59" s="97" customFormat="1" hidden="1" x14ac:dyDescent="0.2">
      <c r="A292" s="325"/>
      <c r="B292" s="314"/>
      <c r="C292" s="326"/>
      <c r="D292" s="327"/>
      <c r="E292" s="328"/>
      <c r="F292" s="305"/>
      <c r="G292" s="147"/>
      <c r="H292" s="147"/>
      <c r="I292" s="91"/>
      <c r="J292" s="305"/>
      <c r="K292" s="305"/>
      <c r="L292" s="305"/>
      <c r="M292" s="305"/>
      <c r="N292" s="314"/>
      <c r="O292" s="306"/>
      <c r="P292" s="314"/>
      <c r="Q292" s="306"/>
      <c r="R292" s="306"/>
      <c r="S292" s="92"/>
      <c r="T292" s="91">
        <f t="shared" si="1326"/>
        <v>0</v>
      </c>
      <c r="U292" s="307"/>
      <c r="V292" s="307"/>
      <c r="W292" s="147"/>
      <c r="X292" s="307"/>
      <c r="Y292" s="307"/>
      <c r="Z292" s="151">
        <f t="shared" si="1327"/>
        <v>0</v>
      </c>
      <c r="AA292" s="147"/>
      <c r="AB292" s="147"/>
      <c r="AC292" s="307"/>
      <c r="AD292" s="307"/>
      <c r="AE292" s="151">
        <f t="shared" si="1328"/>
        <v>0</v>
      </c>
      <c r="AF292" s="147"/>
      <c r="AG292" s="147"/>
      <c r="AH292" s="307"/>
      <c r="AI292" s="307"/>
      <c r="AJ292" s="151">
        <f t="shared" si="1329"/>
        <v>0</v>
      </c>
      <c r="AK292" s="147"/>
      <c r="AL292" s="147"/>
      <c r="AM292" s="307"/>
      <c r="AN292" s="307"/>
      <c r="AO292" s="151">
        <f t="shared" si="1330"/>
        <v>0</v>
      </c>
      <c r="AP292" s="147"/>
      <c r="AQ292" s="307"/>
      <c r="AR292" s="384"/>
      <c r="AS292" s="306"/>
      <c r="AT292" s="386"/>
      <c r="AU292" s="327"/>
      <c r="AV292" s="327"/>
      <c r="AW292" s="147"/>
      <c r="AX292" s="147"/>
      <c r="AY292" s="93"/>
      <c r="AZ292" s="94"/>
      <c r="BA292" s="95"/>
      <c r="BB292" s="95"/>
      <c r="BC292" s="95"/>
      <c r="BD292" s="95"/>
      <c r="BE292" s="95"/>
      <c r="BF292" s="95"/>
      <c r="BG292" s="95"/>
    </row>
    <row r="293" spans="1:59" s="97" customFormat="1" hidden="1" x14ac:dyDescent="0.2">
      <c r="A293" s="325">
        <v>95</v>
      </c>
      <c r="B293" s="314"/>
      <c r="C293" s="326" t="e">
        <f>+VLOOKUP(B293,$A$691:$B$730,2,0)</f>
        <v>#N/A</v>
      </c>
      <c r="D293" s="327"/>
      <c r="E293" s="328" t="e">
        <f>IF(D293=$D$661,$E$661,IF(D293=$D$662,$E$662,IF(D293=$D$663,$E$663,IF(D293=$D$664,$E$664,IF(D293=$D$665,$E$665,IF(D293=$D$666,$E$666,IF(D293=$D$667,$E$667,IF(D293=$D$668,$E$668,IF(D293=$D$669,$E$669,IF(D293=$D$670,$E$670,IF(D293=VICERRECTORÍA_ACADÉMICA_,BE904,IF(D293=PLANEACIÓN_,BE906, IF(D293=IMPACTO,BE905,IF(D293=VICERRECTORÍA_ADMINISTRATIVA_FINANCIERA_,BE907,IF(D293=_VICERRECTORÍA_RESPONSABILIDAD_SOCIAL_Y_BIENESTAR_UNIVERSITARIO_,BE908," ")))))))))))))))</f>
        <v>#VALUE!</v>
      </c>
      <c r="F293" s="305"/>
      <c r="G293" s="147"/>
      <c r="H293" s="147"/>
      <c r="I293" s="91"/>
      <c r="J293" s="305"/>
      <c r="K293" s="314"/>
      <c r="L293" s="305"/>
      <c r="M293" s="305"/>
      <c r="N293" s="314"/>
      <c r="O293" s="306">
        <f t="shared" ref="O293" si="1443">IF(N293="ALTA",5,IF(N293="MEDIO ALTA",4,IF(N293="MEDIA",3,IF(N293="MEDIO BAJA",2,IF(N293="BAJA",1,0)))))</f>
        <v>0</v>
      </c>
      <c r="P293" s="314"/>
      <c r="Q293" s="306">
        <f t="shared" ref="Q293" si="1444">IF(P293="ALTO",5,IF(P293="MEDIO-ALTO",4,IF(P293="MEDIO",3,IF(P293="MEDIO-BAJO",2,IF(P293="BAJO",1,0)))))</f>
        <v>0</v>
      </c>
      <c r="R293" s="306">
        <f t="shared" ref="R293" si="1445">Q293*O293</f>
        <v>0</v>
      </c>
      <c r="S293" s="92"/>
      <c r="T293" s="91">
        <f t="shared" si="1326"/>
        <v>0</v>
      </c>
      <c r="U293" s="307" t="e">
        <f t="shared" si="1153"/>
        <v>#DIV/0!</v>
      </c>
      <c r="V293" s="307" t="e">
        <f t="shared" si="1154"/>
        <v>#DIV/0!</v>
      </c>
      <c r="W293" s="147"/>
      <c r="X293" s="307" t="e">
        <f t="shared" ref="X293" si="1446">IF(S293="No_existen",5*$X$10,Y293*$X$10)</f>
        <v>#DIV/0!</v>
      </c>
      <c r="Y293" s="307" t="e">
        <f t="shared" ref="Y293:Y329" si="1447">ROUND(AVERAGEIF(Z293:Z295,"&gt;0"),0)</f>
        <v>#DIV/0!</v>
      </c>
      <c r="Z293" s="151">
        <f t="shared" si="1327"/>
        <v>0</v>
      </c>
      <c r="AA293" s="147"/>
      <c r="AB293" s="147"/>
      <c r="AC293" s="307" t="e">
        <f t="shared" ref="AC293" si="1448">IF(S293="No_existen",5*$AC$10,AD293*$AC$10)</f>
        <v>#DIV/0!</v>
      </c>
      <c r="AD293" s="307" t="e">
        <f t="shared" si="1157"/>
        <v>#DIV/0!</v>
      </c>
      <c r="AE293" s="151">
        <f t="shared" si="1328"/>
        <v>0</v>
      </c>
      <c r="AF293" s="147"/>
      <c r="AG293" s="147"/>
      <c r="AH293" s="307" t="e">
        <f t="shared" ref="AH293" si="1449">IF(S293="No_existen",5*$AH$10,AI293*$AH$10)</f>
        <v>#DIV/0!</v>
      </c>
      <c r="AI293" s="307" t="e">
        <f t="shared" ref="AI293" si="1450">ROUND(AVERAGEIF(AJ293:AJ295,"&gt;0"),0)</f>
        <v>#DIV/0!</v>
      </c>
      <c r="AJ293" s="151">
        <f t="shared" si="1329"/>
        <v>0</v>
      </c>
      <c r="AK293" s="147"/>
      <c r="AL293" s="147"/>
      <c r="AM293" s="307" t="e">
        <f t="shared" ref="AM293" si="1451">IF(S293="No_existen",5*$AM$10,AN293*$AM$10)</f>
        <v>#DIV/0!</v>
      </c>
      <c r="AN293" s="307" t="e">
        <f t="shared" ref="AN293" si="1452">ROUND(AVERAGEIF(AO293:AO295,"&gt;0"),0)</f>
        <v>#DIV/0!</v>
      </c>
      <c r="AO293" s="151">
        <f t="shared" si="1330"/>
        <v>0</v>
      </c>
      <c r="AP293" s="147"/>
      <c r="AQ293" s="307" t="e">
        <f t="shared" ref="AQ293" si="1453">ROUND(AVERAGE(U293,Y293,AD293,AI293,AN293),0)</f>
        <v>#DIV/0!</v>
      </c>
      <c r="AR293" s="384" t="e">
        <f t="shared" ref="AR293" si="1454">IF(AQ293&lt;1.5,"FUERTE",IF(AND(AQ293&gt;=1.5,AQ293&lt;2.5),"ACEPTABLE",IF(AQ293&gt;=5,"INEXISTENTE","DÉBIL")))</f>
        <v>#DIV/0!</v>
      </c>
      <c r="AS293" s="306">
        <f t="shared" ref="AS293" si="1455">IF(R293=0,0,ROUND((R293*AQ293),0))</f>
        <v>0</v>
      </c>
      <c r="AT293" s="386" t="str">
        <f t="shared" ref="AT293" si="1456">IF(AS293&gt;=36,"GRAVE", IF(AS293&lt;=10, "LEVE", "MODERADO"))</f>
        <v>LEVE</v>
      </c>
      <c r="AU293" s="327"/>
      <c r="AV293" s="327"/>
      <c r="AW293" s="147"/>
      <c r="AX293" s="147"/>
      <c r="AY293" s="93"/>
      <c r="AZ293" s="94"/>
      <c r="BA293" s="95"/>
      <c r="BB293" s="95"/>
      <c r="BC293" s="95"/>
      <c r="BD293" s="95"/>
      <c r="BE293" s="95"/>
      <c r="BF293" s="95"/>
      <c r="BG293" s="95"/>
    </row>
    <row r="294" spans="1:59" s="97" customFormat="1" hidden="1" x14ac:dyDescent="0.2">
      <c r="A294" s="325"/>
      <c r="B294" s="314"/>
      <c r="C294" s="326"/>
      <c r="D294" s="327"/>
      <c r="E294" s="328"/>
      <c r="F294" s="305"/>
      <c r="G294" s="147"/>
      <c r="H294" s="147"/>
      <c r="I294" s="91"/>
      <c r="J294" s="305"/>
      <c r="K294" s="305"/>
      <c r="L294" s="305"/>
      <c r="M294" s="305"/>
      <c r="N294" s="314"/>
      <c r="O294" s="306"/>
      <c r="P294" s="314"/>
      <c r="Q294" s="306"/>
      <c r="R294" s="306"/>
      <c r="S294" s="92"/>
      <c r="T294" s="91">
        <f t="shared" si="1326"/>
        <v>0</v>
      </c>
      <c r="U294" s="307"/>
      <c r="V294" s="307"/>
      <c r="W294" s="147"/>
      <c r="X294" s="307"/>
      <c r="Y294" s="307"/>
      <c r="Z294" s="151">
        <f t="shared" si="1327"/>
        <v>0</v>
      </c>
      <c r="AA294" s="147"/>
      <c r="AB294" s="147"/>
      <c r="AC294" s="307"/>
      <c r="AD294" s="307"/>
      <c r="AE294" s="151">
        <f t="shared" si="1328"/>
        <v>0</v>
      </c>
      <c r="AF294" s="147"/>
      <c r="AG294" s="147"/>
      <c r="AH294" s="307"/>
      <c r="AI294" s="307"/>
      <c r="AJ294" s="151">
        <f t="shared" si="1329"/>
        <v>0</v>
      </c>
      <c r="AK294" s="147"/>
      <c r="AL294" s="147"/>
      <c r="AM294" s="307"/>
      <c r="AN294" s="307"/>
      <c r="AO294" s="151">
        <f t="shared" si="1330"/>
        <v>0</v>
      </c>
      <c r="AP294" s="147"/>
      <c r="AQ294" s="307"/>
      <c r="AR294" s="384"/>
      <c r="AS294" s="306"/>
      <c r="AT294" s="386"/>
      <c r="AU294" s="327"/>
      <c r="AV294" s="327"/>
      <c r="AW294" s="147"/>
      <c r="AX294" s="147"/>
      <c r="AY294" s="93"/>
      <c r="AZ294" s="94"/>
      <c r="BA294" s="95"/>
      <c r="BB294" s="95"/>
      <c r="BC294" s="95"/>
      <c r="BD294" s="95"/>
      <c r="BE294" s="95"/>
      <c r="BF294" s="95"/>
      <c r="BG294" s="95"/>
    </row>
    <row r="295" spans="1:59" s="97" customFormat="1" hidden="1" x14ac:dyDescent="0.2">
      <c r="A295" s="325"/>
      <c r="B295" s="314"/>
      <c r="C295" s="326"/>
      <c r="D295" s="327"/>
      <c r="E295" s="328"/>
      <c r="F295" s="305"/>
      <c r="G295" s="147"/>
      <c r="H295" s="147"/>
      <c r="I295" s="91"/>
      <c r="J295" s="305"/>
      <c r="K295" s="305"/>
      <c r="L295" s="305"/>
      <c r="M295" s="305"/>
      <c r="N295" s="314"/>
      <c r="O295" s="306"/>
      <c r="P295" s="314"/>
      <c r="Q295" s="306"/>
      <c r="R295" s="306"/>
      <c r="S295" s="92"/>
      <c r="T295" s="91">
        <f t="shared" si="1326"/>
        <v>0</v>
      </c>
      <c r="U295" s="307"/>
      <c r="V295" s="307"/>
      <c r="W295" s="147"/>
      <c r="X295" s="307"/>
      <c r="Y295" s="307"/>
      <c r="Z295" s="151">
        <f t="shared" si="1327"/>
        <v>0</v>
      </c>
      <c r="AA295" s="147"/>
      <c r="AB295" s="147"/>
      <c r="AC295" s="307"/>
      <c r="AD295" s="307"/>
      <c r="AE295" s="151">
        <f t="shared" si="1328"/>
        <v>0</v>
      </c>
      <c r="AF295" s="147"/>
      <c r="AG295" s="147"/>
      <c r="AH295" s="307"/>
      <c r="AI295" s="307"/>
      <c r="AJ295" s="151">
        <f t="shared" si="1329"/>
        <v>0</v>
      </c>
      <c r="AK295" s="147"/>
      <c r="AL295" s="147"/>
      <c r="AM295" s="307"/>
      <c r="AN295" s="307"/>
      <c r="AO295" s="151">
        <f t="shared" si="1330"/>
        <v>0</v>
      </c>
      <c r="AP295" s="147"/>
      <c r="AQ295" s="307"/>
      <c r="AR295" s="384"/>
      <c r="AS295" s="306"/>
      <c r="AT295" s="386"/>
      <c r="AU295" s="327"/>
      <c r="AV295" s="327"/>
      <c r="AW295" s="147"/>
      <c r="AX295" s="147"/>
      <c r="AY295" s="93"/>
      <c r="AZ295" s="94"/>
      <c r="BA295" s="95"/>
      <c r="BB295" s="95"/>
      <c r="BC295" s="95"/>
      <c r="BD295" s="95"/>
      <c r="BE295" s="95"/>
      <c r="BF295" s="95"/>
      <c r="BG295" s="95"/>
    </row>
    <row r="296" spans="1:59" s="97" customFormat="1" hidden="1" x14ac:dyDescent="0.2">
      <c r="A296" s="325">
        <v>96</v>
      </c>
      <c r="B296" s="314"/>
      <c r="C296" s="326" t="e">
        <f>+VLOOKUP(B296,$A$691:$B$730,2,0)</f>
        <v>#N/A</v>
      </c>
      <c r="D296" s="327"/>
      <c r="E296" s="328" t="e">
        <f>IF(D296=$D$661,$E$661,IF(D296=$D$662,$E$662,IF(D296=$D$663,$E$663,IF(D296=$D$664,$E$664,IF(D296=$D$665,$E$665,IF(D296=$D$666,$E$666,IF(D296=$D$667,$E$667,IF(D296=$D$668,$E$668,IF(D296=$D$669,$E$669,IF(D296=$D$670,$E$670,IF(D296=VICERRECTORÍA_ACADÉMICA_,BE907,IF(D296=PLANEACIÓN_,BE909, IF(D296=IMPACTO,BE908,IF(D296=VICERRECTORÍA_ADMINISTRATIVA_FINANCIERA_,BE910,IF(D296=_VICERRECTORÍA_RESPONSABILIDAD_SOCIAL_Y_BIENESTAR_UNIVERSITARIO_,BE911," ")))))))))))))))</f>
        <v>#VALUE!</v>
      </c>
      <c r="F296" s="305"/>
      <c r="G296" s="147"/>
      <c r="H296" s="147"/>
      <c r="I296" s="91"/>
      <c r="J296" s="305"/>
      <c r="K296" s="314"/>
      <c r="L296" s="305"/>
      <c r="M296" s="305"/>
      <c r="N296" s="314"/>
      <c r="O296" s="306">
        <f t="shared" ref="O296" si="1457">IF(N296="ALTA",5,IF(N296="MEDIO ALTA",4,IF(N296="MEDIA",3,IF(N296="MEDIO BAJA",2,IF(N296="BAJA",1,0)))))</f>
        <v>0</v>
      </c>
      <c r="P296" s="314"/>
      <c r="Q296" s="306">
        <f t="shared" ref="Q296" si="1458">IF(P296="ALTO",5,IF(P296="MEDIO-ALTO",4,IF(P296="MEDIO",3,IF(P296="MEDIO-BAJO",2,IF(P296="BAJO",1,0)))))</f>
        <v>0</v>
      </c>
      <c r="R296" s="306">
        <f t="shared" ref="R296" si="1459">Q296*O296</f>
        <v>0</v>
      </c>
      <c r="S296" s="92"/>
      <c r="T296" s="91">
        <f t="shared" si="1326"/>
        <v>0</v>
      </c>
      <c r="U296" s="307" t="e">
        <f t="shared" si="1169"/>
        <v>#DIV/0!</v>
      </c>
      <c r="V296" s="307" t="e">
        <f t="shared" si="1170"/>
        <v>#DIV/0!</v>
      </c>
      <c r="W296" s="147"/>
      <c r="X296" s="307" t="e">
        <f t="shared" ref="X296" si="1460">IF(S296="No_existen",5*$X$10,Y296*$X$10)</f>
        <v>#DIV/0!</v>
      </c>
      <c r="Y296" s="307" t="e">
        <f t="shared" ref="Y296:Y332" si="1461">ROUND(AVERAGEIF(Z296:Z298,"&gt;0"),0)</f>
        <v>#DIV/0!</v>
      </c>
      <c r="Z296" s="151">
        <f t="shared" si="1327"/>
        <v>0</v>
      </c>
      <c r="AA296" s="147"/>
      <c r="AB296" s="147"/>
      <c r="AC296" s="307" t="e">
        <f t="shared" ref="AC296" si="1462">IF(S296="No_existen",5*$AC$10,AD296*$AC$10)</f>
        <v>#DIV/0!</v>
      </c>
      <c r="AD296" s="307" t="e">
        <f t="shared" si="1173"/>
        <v>#DIV/0!</v>
      </c>
      <c r="AE296" s="151">
        <f t="shared" si="1328"/>
        <v>0</v>
      </c>
      <c r="AF296" s="147"/>
      <c r="AG296" s="147"/>
      <c r="AH296" s="307" t="e">
        <f t="shared" ref="AH296" si="1463">IF(S296="No_existen",5*$AH$10,AI296*$AH$10)</f>
        <v>#DIV/0!</v>
      </c>
      <c r="AI296" s="307" t="e">
        <f t="shared" ref="AI296" si="1464">ROUND(AVERAGEIF(AJ296:AJ298,"&gt;0"),0)</f>
        <v>#DIV/0!</v>
      </c>
      <c r="AJ296" s="151">
        <f t="shared" si="1329"/>
        <v>0</v>
      </c>
      <c r="AK296" s="147"/>
      <c r="AL296" s="147"/>
      <c r="AM296" s="307" t="e">
        <f t="shared" ref="AM296" si="1465">IF(S296="No_existen",5*$AM$10,AN296*$AM$10)</f>
        <v>#DIV/0!</v>
      </c>
      <c r="AN296" s="307" t="e">
        <f t="shared" ref="AN296" si="1466">ROUND(AVERAGEIF(AO296:AO298,"&gt;0"),0)</f>
        <v>#DIV/0!</v>
      </c>
      <c r="AO296" s="151">
        <f t="shared" si="1330"/>
        <v>0</v>
      </c>
      <c r="AP296" s="147"/>
      <c r="AQ296" s="307" t="e">
        <f t="shared" ref="AQ296" si="1467">ROUND(AVERAGE(U296,Y296,AD296,AI296,AN296),0)</f>
        <v>#DIV/0!</v>
      </c>
      <c r="AR296" s="384" t="e">
        <f t="shared" ref="AR296" si="1468">IF(AQ296&lt;1.5,"FUERTE",IF(AND(AQ296&gt;=1.5,AQ296&lt;2.5),"ACEPTABLE",IF(AQ296&gt;=5,"INEXISTENTE","DÉBIL")))</f>
        <v>#DIV/0!</v>
      </c>
      <c r="AS296" s="306">
        <f t="shared" ref="AS296" si="1469">IF(R296=0,0,ROUND((R296*AQ296),0))</f>
        <v>0</v>
      </c>
      <c r="AT296" s="386" t="str">
        <f t="shared" ref="AT296" si="1470">IF(AS296&gt;=36,"GRAVE", IF(AS296&lt;=10, "LEVE", "MODERADO"))</f>
        <v>LEVE</v>
      </c>
      <c r="AU296" s="327"/>
      <c r="AV296" s="327"/>
      <c r="AW296" s="147"/>
      <c r="AX296" s="147"/>
      <c r="AY296" s="93"/>
      <c r="AZ296" s="94"/>
      <c r="BA296" s="95"/>
      <c r="BB296" s="95"/>
      <c r="BC296" s="95"/>
      <c r="BD296" s="95"/>
      <c r="BE296" s="95"/>
      <c r="BF296" s="95"/>
      <c r="BG296" s="95"/>
    </row>
    <row r="297" spans="1:59" s="97" customFormat="1" hidden="1" x14ac:dyDescent="0.2">
      <c r="A297" s="325"/>
      <c r="B297" s="314"/>
      <c r="C297" s="326"/>
      <c r="D297" s="327"/>
      <c r="E297" s="328"/>
      <c r="F297" s="305"/>
      <c r="G297" s="147"/>
      <c r="H297" s="147"/>
      <c r="I297" s="91"/>
      <c r="J297" s="305"/>
      <c r="K297" s="305"/>
      <c r="L297" s="305"/>
      <c r="M297" s="305"/>
      <c r="N297" s="314"/>
      <c r="O297" s="306"/>
      <c r="P297" s="314"/>
      <c r="Q297" s="306"/>
      <c r="R297" s="306"/>
      <c r="S297" s="92"/>
      <c r="T297" s="91">
        <f t="shared" si="1326"/>
        <v>0</v>
      </c>
      <c r="U297" s="307"/>
      <c r="V297" s="307"/>
      <c r="W297" s="147"/>
      <c r="X297" s="307"/>
      <c r="Y297" s="307"/>
      <c r="Z297" s="151">
        <f t="shared" si="1327"/>
        <v>0</v>
      </c>
      <c r="AA297" s="147"/>
      <c r="AB297" s="147"/>
      <c r="AC297" s="307"/>
      <c r="AD297" s="307"/>
      <c r="AE297" s="151">
        <f t="shared" si="1328"/>
        <v>0</v>
      </c>
      <c r="AF297" s="147"/>
      <c r="AG297" s="147"/>
      <c r="AH297" s="307"/>
      <c r="AI297" s="307"/>
      <c r="AJ297" s="151">
        <f t="shared" si="1329"/>
        <v>0</v>
      </c>
      <c r="AK297" s="147"/>
      <c r="AL297" s="147"/>
      <c r="AM297" s="307"/>
      <c r="AN297" s="307"/>
      <c r="AO297" s="151">
        <f t="shared" si="1330"/>
        <v>0</v>
      </c>
      <c r="AP297" s="147"/>
      <c r="AQ297" s="307"/>
      <c r="AR297" s="384"/>
      <c r="AS297" s="306"/>
      <c r="AT297" s="386"/>
      <c r="AU297" s="327"/>
      <c r="AV297" s="327"/>
      <c r="AW297" s="147"/>
      <c r="AX297" s="147"/>
      <c r="AY297" s="93"/>
      <c r="AZ297" s="94"/>
      <c r="BA297" s="95"/>
      <c r="BB297" s="95"/>
      <c r="BC297" s="95"/>
      <c r="BD297" s="95"/>
      <c r="BE297" s="95"/>
      <c r="BF297" s="95"/>
      <c r="BG297" s="95"/>
    </row>
    <row r="298" spans="1:59" s="97" customFormat="1" hidden="1" x14ac:dyDescent="0.2">
      <c r="A298" s="325"/>
      <c r="B298" s="314"/>
      <c r="C298" s="326"/>
      <c r="D298" s="327"/>
      <c r="E298" s="328"/>
      <c r="F298" s="305"/>
      <c r="G298" s="147"/>
      <c r="H298" s="147"/>
      <c r="I298" s="91"/>
      <c r="J298" s="305"/>
      <c r="K298" s="305"/>
      <c r="L298" s="305"/>
      <c r="M298" s="305"/>
      <c r="N298" s="314"/>
      <c r="O298" s="306"/>
      <c r="P298" s="314"/>
      <c r="Q298" s="306"/>
      <c r="R298" s="306"/>
      <c r="S298" s="92"/>
      <c r="T298" s="91">
        <f t="shared" si="1326"/>
        <v>0</v>
      </c>
      <c r="U298" s="307"/>
      <c r="V298" s="307"/>
      <c r="W298" s="147"/>
      <c r="X298" s="307"/>
      <c r="Y298" s="307"/>
      <c r="Z298" s="151">
        <f t="shared" si="1327"/>
        <v>0</v>
      </c>
      <c r="AA298" s="147"/>
      <c r="AB298" s="147"/>
      <c r="AC298" s="307"/>
      <c r="AD298" s="307"/>
      <c r="AE298" s="151">
        <f t="shared" si="1328"/>
        <v>0</v>
      </c>
      <c r="AF298" s="147"/>
      <c r="AG298" s="147"/>
      <c r="AH298" s="307"/>
      <c r="AI298" s="307"/>
      <c r="AJ298" s="151">
        <f t="shared" si="1329"/>
        <v>0</v>
      </c>
      <c r="AK298" s="147"/>
      <c r="AL298" s="147"/>
      <c r="AM298" s="307"/>
      <c r="AN298" s="307"/>
      <c r="AO298" s="151">
        <f t="shared" si="1330"/>
        <v>0</v>
      </c>
      <c r="AP298" s="147"/>
      <c r="AQ298" s="307"/>
      <c r="AR298" s="384"/>
      <c r="AS298" s="306"/>
      <c r="AT298" s="386"/>
      <c r="AU298" s="327"/>
      <c r="AV298" s="327"/>
      <c r="AW298" s="147"/>
      <c r="AX298" s="147"/>
      <c r="AY298" s="93"/>
      <c r="AZ298" s="94"/>
      <c r="BA298" s="95"/>
      <c r="BB298" s="95"/>
      <c r="BC298" s="95"/>
      <c r="BD298" s="95"/>
      <c r="BE298" s="95"/>
      <c r="BF298" s="95"/>
      <c r="BG298" s="95"/>
    </row>
    <row r="299" spans="1:59" s="97" customFormat="1" hidden="1" x14ac:dyDescent="0.2">
      <c r="A299" s="325">
        <v>97</v>
      </c>
      <c r="B299" s="314"/>
      <c r="C299" s="326" t="e">
        <f>+VLOOKUP(B299,$A$691:$B$730,2,0)</f>
        <v>#N/A</v>
      </c>
      <c r="D299" s="327"/>
      <c r="E299" s="328" t="e">
        <f>IF(D299=$D$661,$E$661,IF(D299=$D$662,$E$662,IF(D299=$D$663,$E$663,IF(D299=$D$664,$E$664,IF(D299=$D$665,$E$665,IF(D299=$D$666,$E$666,IF(D299=$D$667,$E$667,IF(D299=$D$668,$E$668,IF(D299=$D$669,$E$669,IF(D299=$D$670,$E$670,IF(D299=VICERRECTORÍA_ACADÉMICA_,BE910,IF(D299=PLANEACIÓN_,BE912, IF(D299=IMPACTO,BE911,IF(D299=VICERRECTORÍA_ADMINISTRATIVA_FINANCIERA_,BE913,IF(D299=_VICERRECTORÍA_RESPONSABILIDAD_SOCIAL_Y_BIENESTAR_UNIVERSITARIO_,BE914," ")))))))))))))))</f>
        <v>#VALUE!</v>
      </c>
      <c r="F299" s="305"/>
      <c r="G299" s="147"/>
      <c r="H299" s="147"/>
      <c r="I299" s="91"/>
      <c r="J299" s="305"/>
      <c r="K299" s="314"/>
      <c r="L299" s="305"/>
      <c r="M299" s="305"/>
      <c r="N299" s="314"/>
      <c r="O299" s="306">
        <f t="shared" ref="O299" si="1471">IF(N299="ALTA",5,IF(N299="MEDIO ALTA",4,IF(N299="MEDIA",3,IF(N299="MEDIO BAJA",2,IF(N299="BAJA",1,0)))))</f>
        <v>0</v>
      </c>
      <c r="P299" s="314"/>
      <c r="Q299" s="306">
        <f t="shared" ref="Q299" si="1472">IF(P299="ALTO",5,IF(P299="MEDIO-ALTO",4,IF(P299="MEDIO",3,IF(P299="MEDIO-BAJO",2,IF(P299="BAJO",1,0)))))</f>
        <v>0</v>
      </c>
      <c r="R299" s="306">
        <f t="shared" ref="R299" si="1473">Q299*O299</f>
        <v>0</v>
      </c>
      <c r="S299" s="92"/>
      <c r="T299" s="91">
        <f t="shared" si="1326"/>
        <v>0</v>
      </c>
      <c r="U299" s="307" t="e">
        <f t="shared" si="1185"/>
        <v>#DIV/0!</v>
      </c>
      <c r="V299" s="307" t="e">
        <f t="shared" si="1186"/>
        <v>#DIV/0!</v>
      </c>
      <c r="W299" s="147"/>
      <c r="X299" s="307" t="e">
        <f t="shared" ref="X299" si="1474">IF(S299="No_existen",5*$X$10,Y299*$X$10)</f>
        <v>#DIV/0!</v>
      </c>
      <c r="Y299" s="307" t="e">
        <f t="shared" ref="Y299" si="1475">ROUND(AVERAGEIF(Z299:Z301,"&gt;0"),0)</f>
        <v>#DIV/0!</v>
      </c>
      <c r="Z299" s="151">
        <f t="shared" si="1327"/>
        <v>0</v>
      </c>
      <c r="AA299" s="147"/>
      <c r="AB299" s="147"/>
      <c r="AC299" s="307" t="e">
        <f t="shared" ref="AC299" si="1476">IF(S299="No_existen",5*$AC$10,AD299*$AC$10)</f>
        <v>#DIV/0!</v>
      </c>
      <c r="AD299" s="307" t="e">
        <f t="shared" si="1189"/>
        <v>#DIV/0!</v>
      </c>
      <c r="AE299" s="151">
        <f t="shared" si="1328"/>
        <v>0</v>
      </c>
      <c r="AF299" s="147"/>
      <c r="AG299" s="147"/>
      <c r="AH299" s="307" t="e">
        <f t="shared" ref="AH299" si="1477">IF(S299="No_existen",5*$AH$10,AI299*$AH$10)</f>
        <v>#DIV/0!</v>
      </c>
      <c r="AI299" s="307" t="e">
        <f t="shared" ref="AI299" si="1478">ROUND(AVERAGEIF(AJ299:AJ301,"&gt;0"),0)</f>
        <v>#DIV/0!</v>
      </c>
      <c r="AJ299" s="151">
        <f t="shared" si="1329"/>
        <v>0</v>
      </c>
      <c r="AK299" s="147"/>
      <c r="AL299" s="147"/>
      <c r="AM299" s="307" t="e">
        <f t="shared" ref="AM299" si="1479">IF(S299="No_existen",5*$AM$10,AN299*$AM$10)</f>
        <v>#DIV/0!</v>
      </c>
      <c r="AN299" s="307" t="e">
        <f t="shared" ref="AN299" si="1480">ROUND(AVERAGEIF(AO299:AO301,"&gt;0"),0)</f>
        <v>#DIV/0!</v>
      </c>
      <c r="AO299" s="151">
        <f t="shared" si="1330"/>
        <v>0</v>
      </c>
      <c r="AP299" s="147"/>
      <c r="AQ299" s="307" t="e">
        <f t="shared" ref="AQ299" si="1481">ROUND(AVERAGE(U299,Y299,AD299,AI299,AN299),0)</f>
        <v>#DIV/0!</v>
      </c>
      <c r="AR299" s="384" t="e">
        <f t="shared" ref="AR299" si="1482">IF(AQ299&lt;1.5,"FUERTE",IF(AND(AQ299&gt;=1.5,AQ299&lt;2.5),"ACEPTABLE",IF(AQ299&gt;=5,"INEXISTENTE","DÉBIL")))</f>
        <v>#DIV/0!</v>
      </c>
      <c r="AS299" s="306">
        <f t="shared" ref="AS299" si="1483">IF(R299=0,0,ROUND((R299*AQ299),0))</f>
        <v>0</v>
      </c>
      <c r="AT299" s="386" t="str">
        <f t="shared" ref="AT299" si="1484">IF(AS299&gt;=36,"GRAVE", IF(AS299&lt;=10, "LEVE", "MODERADO"))</f>
        <v>LEVE</v>
      </c>
      <c r="AU299" s="327"/>
      <c r="AV299" s="327"/>
      <c r="AW299" s="147"/>
      <c r="AX299" s="147"/>
      <c r="AY299" s="93"/>
      <c r="AZ299" s="94"/>
      <c r="BA299" s="95"/>
      <c r="BB299" s="95"/>
      <c r="BC299" s="95"/>
      <c r="BD299" s="95"/>
      <c r="BE299" s="95"/>
      <c r="BF299" s="95"/>
      <c r="BG299" s="95"/>
    </row>
    <row r="300" spans="1:59" s="97" customFormat="1" hidden="1" x14ac:dyDescent="0.2">
      <c r="A300" s="325"/>
      <c r="B300" s="314"/>
      <c r="C300" s="326"/>
      <c r="D300" s="327"/>
      <c r="E300" s="328"/>
      <c r="F300" s="305"/>
      <c r="G300" s="147"/>
      <c r="H300" s="147"/>
      <c r="I300" s="91"/>
      <c r="J300" s="305"/>
      <c r="K300" s="305"/>
      <c r="L300" s="305"/>
      <c r="M300" s="305"/>
      <c r="N300" s="314"/>
      <c r="O300" s="306"/>
      <c r="P300" s="314"/>
      <c r="Q300" s="306"/>
      <c r="R300" s="306"/>
      <c r="S300" s="92"/>
      <c r="T300" s="91">
        <f t="shared" si="1326"/>
        <v>0</v>
      </c>
      <c r="U300" s="307"/>
      <c r="V300" s="307"/>
      <c r="W300" s="147"/>
      <c r="X300" s="307"/>
      <c r="Y300" s="307"/>
      <c r="Z300" s="151">
        <f t="shared" si="1327"/>
        <v>0</v>
      </c>
      <c r="AA300" s="147"/>
      <c r="AB300" s="147"/>
      <c r="AC300" s="307"/>
      <c r="AD300" s="307"/>
      <c r="AE300" s="151">
        <f t="shared" si="1328"/>
        <v>0</v>
      </c>
      <c r="AF300" s="147"/>
      <c r="AG300" s="147"/>
      <c r="AH300" s="307"/>
      <c r="AI300" s="307"/>
      <c r="AJ300" s="151">
        <f t="shared" si="1329"/>
        <v>0</v>
      </c>
      <c r="AK300" s="147"/>
      <c r="AL300" s="147"/>
      <c r="AM300" s="307"/>
      <c r="AN300" s="307"/>
      <c r="AO300" s="151">
        <f t="shared" si="1330"/>
        <v>0</v>
      </c>
      <c r="AP300" s="147"/>
      <c r="AQ300" s="307"/>
      <c r="AR300" s="384"/>
      <c r="AS300" s="306"/>
      <c r="AT300" s="386"/>
      <c r="AU300" s="327"/>
      <c r="AV300" s="327"/>
      <c r="AW300" s="147"/>
      <c r="AX300" s="147"/>
      <c r="AY300" s="93"/>
      <c r="AZ300" s="94"/>
      <c r="BA300" s="95"/>
      <c r="BB300" s="95"/>
      <c r="BC300" s="95"/>
      <c r="BD300" s="95"/>
      <c r="BE300" s="95"/>
      <c r="BF300" s="95"/>
      <c r="BG300" s="95"/>
    </row>
    <row r="301" spans="1:59" s="97" customFormat="1" hidden="1" x14ac:dyDescent="0.2">
      <c r="A301" s="325"/>
      <c r="B301" s="314"/>
      <c r="C301" s="326"/>
      <c r="D301" s="327"/>
      <c r="E301" s="328"/>
      <c r="F301" s="305"/>
      <c r="G301" s="147"/>
      <c r="H301" s="147"/>
      <c r="I301" s="91"/>
      <c r="J301" s="305"/>
      <c r="K301" s="305"/>
      <c r="L301" s="305"/>
      <c r="M301" s="305"/>
      <c r="N301" s="314"/>
      <c r="O301" s="306"/>
      <c r="P301" s="314"/>
      <c r="Q301" s="306"/>
      <c r="R301" s="306"/>
      <c r="S301" s="92"/>
      <c r="T301" s="91">
        <f t="shared" si="1326"/>
        <v>0</v>
      </c>
      <c r="U301" s="307"/>
      <c r="V301" s="307"/>
      <c r="W301" s="147"/>
      <c r="X301" s="307"/>
      <c r="Y301" s="307"/>
      <c r="Z301" s="151">
        <f t="shared" si="1327"/>
        <v>0</v>
      </c>
      <c r="AA301" s="147"/>
      <c r="AB301" s="147"/>
      <c r="AC301" s="307"/>
      <c r="AD301" s="307"/>
      <c r="AE301" s="151">
        <f t="shared" si="1328"/>
        <v>0</v>
      </c>
      <c r="AF301" s="147"/>
      <c r="AG301" s="147"/>
      <c r="AH301" s="307"/>
      <c r="AI301" s="307"/>
      <c r="AJ301" s="151">
        <f t="shared" si="1329"/>
        <v>0</v>
      </c>
      <c r="AK301" s="147"/>
      <c r="AL301" s="147"/>
      <c r="AM301" s="307"/>
      <c r="AN301" s="307"/>
      <c r="AO301" s="151">
        <f t="shared" si="1330"/>
        <v>0</v>
      </c>
      <c r="AP301" s="147"/>
      <c r="AQ301" s="307"/>
      <c r="AR301" s="384"/>
      <c r="AS301" s="306"/>
      <c r="AT301" s="386"/>
      <c r="AU301" s="327"/>
      <c r="AV301" s="327"/>
      <c r="AW301" s="147"/>
      <c r="AX301" s="147"/>
      <c r="AY301" s="93"/>
      <c r="AZ301" s="94"/>
      <c r="BA301" s="95"/>
      <c r="BB301" s="95"/>
      <c r="BC301" s="95"/>
      <c r="BD301" s="95"/>
      <c r="BE301" s="95"/>
      <c r="BF301" s="95"/>
      <c r="BG301" s="95"/>
    </row>
    <row r="302" spans="1:59" s="97" customFormat="1" hidden="1" x14ac:dyDescent="0.2">
      <c r="A302" s="325">
        <v>98</v>
      </c>
      <c r="B302" s="314"/>
      <c r="C302" s="326" t="e">
        <f>+VLOOKUP(B302,$A$691:$B$730,2,0)</f>
        <v>#N/A</v>
      </c>
      <c r="D302" s="327"/>
      <c r="E302" s="328" t="e">
        <f>IF(D302=$D$661,$E$661,IF(D302=$D$662,$E$662,IF(D302=$D$663,$E$663,IF(D302=$D$664,$E$664,IF(D302=$D$665,$E$665,IF(D302=$D$666,$E$666,IF(D302=$D$667,$E$667,IF(D302=$D$668,$E$668,IF(D302=$D$669,$E$669,IF(D302=$D$670,$E$670,IF(D302=VICERRECTORÍA_ACADÉMICA_,BE913,IF(D302=PLANEACIÓN_,BE915, IF(D302=IMPACTO,BE914,IF(D302=VICERRECTORÍA_ADMINISTRATIVA_FINANCIERA_,BE916,IF(D302=_VICERRECTORÍA_RESPONSABILIDAD_SOCIAL_Y_BIENESTAR_UNIVERSITARIO_,BE917," ")))))))))))))))</f>
        <v>#VALUE!</v>
      </c>
      <c r="F302" s="305"/>
      <c r="G302" s="147"/>
      <c r="H302" s="147"/>
      <c r="I302" s="91"/>
      <c r="J302" s="305"/>
      <c r="K302" s="314"/>
      <c r="L302" s="305"/>
      <c r="M302" s="305"/>
      <c r="N302" s="314"/>
      <c r="O302" s="306">
        <f t="shared" ref="O302" si="1485">IF(N302="ALTA",5,IF(N302="MEDIO ALTA",4,IF(N302="MEDIA",3,IF(N302="MEDIO BAJA",2,IF(N302="BAJA",1,0)))))</f>
        <v>0</v>
      </c>
      <c r="P302" s="314"/>
      <c r="Q302" s="306">
        <f t="shared" ref="Q302" si="1486">IF(P302="ALTO",5,IF(P302="MEDIO-ALTO",4,IF(P302="MEDIO",3,IF(P302="MEDIO-BAJO",2,IF(P302="BAJO",1,0)))))</f>
        <v>0</v>
      </c>
      <c r="R302" s="306">
        <f t="shared" ref="R302" si="1487">Q302*O302</f>
        <v>0</v>
      </c>
      <c r="S302" s="92"/>
      <c r="T302" s="91">
        <f t="shared" si="1326"/>
        <v>0</v>
      </c>
      <c r="U302" s="307" t="e">
        <f t="shared" si="1201"/>
        <v>#DIV/0!</v>
      </c>
      <c r="V302" s="307" t="e">
        <f t="shared" si="1202"/>
        <v>#DIV/0!</v>
      </c>
      <c r="W302" s="147"/>
      <c r="X302" s="307" t="e">
        <f t="shared" ref="X302" si="1488">IF(S302="No_existen",5*$X$10,Y302*$X$10)</f>
        <v>#DIV/0!</v>
      </c>
      <c r="Y302" s="307" t="e">
        <f t="shared" si="1316"/>
        <v>#DIV/0!</v>
      </c>
      <c r="Z302" s="151">
        <f t="shared" si="1327"/>
        <v>0</v>
      </c>
      <c r="AA302" s="147"/>
      <c r="AB302" s="147"/>
      <c r="AC302" s="307" t="e">
        <f t="shared" ref="AC302" si="1489">IF(S302="No_existen",5*$AC$10,AD302*$AC$10)</f>
        <v>#DIV/0!</v>
      </c>
      <c r="AD302" s="307" t="e">
        <f t="shared" si="1205"/>
        <v>#DIV/0!</v>
      </c>
      <c r="AE302" s="151">
        <f t="shared" si="1328"/>
        <v>0</v>
      </c>
      <c r="AF302" s="147"/>
      <c r="AG302" s="147"/>
      <c r="AH302" s="307" t="e">
        <f t="shared" ref="AH302" si="1490">IF(S302="No_existen",5*$AH$10,AI302*$AH$10)</f>
        <v>#DIV/0!</v>
      </c>
      <c r="AI302" s="307" t="e">
        <f t="shared" ref="AI302" si="1491">ROUND(AVERAGEIF(AJ302:AJ304,"&gt;0"),0)</f>
        <v>#DIV/0!</v>
      </c>
      <c r="AJ302" s="151">
        <f t="shared" si="1329"/>
        <v>0</v>
      </c>
      <c r="AK302" s="147"/>
      <c r="AL302" s="147"/>
      <c r="AM302" s="307" t="e">
        <f t="shared" ref="AM302" si="1492">IF(S302="No_existen",5*$AM$10,AN302*$AM$10)</f>
        <v>#DIV/0!</v>
      </c>
      <c r="AN302" s="307" t="e">
        <f t="shared" ref="AN302" si="1493">ROUND(AVERAGEIF(AO302:AO304,"&gt;0"),0)</f>
        <v>#DIV/0!</v>
      </c>
      <c r="AO302" s="151">
        <f t="shared" si="1330"/>
        <v>0</v>
      </c>
      <c r="AP302" s="147"/>
      <c r="AQ302" s="307" t="e">
        <f t="shared" ref="AQ302" si="1494">ROUND(AVERAGE(U302,Y302,AD302,AI302,AN302),0)</f>
        <v>#DIV/0!</v>
      </c>
      <c r="AR302" s="384" t="e">
        <f t="shared" ref="AR302" si="1495">IF(AQ302&lt;1.5,"FUERTE",IF(AND(AQ302&gt;=1.5,AQ302&lt;2.5),"ACEPTABLE",IF(AQ302&gt;=5,"INEXISTENTE","DÉBIL")))</f>
        <v>#DIV/0!</v>
      </c>
      <c r="AS302" s="306">
        <f t="shared" ref="AS302" si="1496">IF(R302=0,0,ROUND((R302*AQ302),0))</f>
        <v>0</v>
      </c>
      <c r="AT302" s="386" t="str">
        <f t="shared" ref="AT302" si="1497">IF(AS302&gt;=36,"GRAVE", IF(AS302&lt;=10, "LEVE", "MODERADO"))</f>
        <v>LEVE</v>
      </c>
      <c r="AU302" s="327"/>
      <c r="AV302" s="327"/>
      <c r="AW302" s="147"/>
      <c r="AX302" s="147"/>
      <c r="AY302" s="93"/>
      <c r="AZ302" s="94"/>
      <c r="BA302" s="95"/>
      <c r="BB302" s="95"/>
      <c r="BC302" s="95"/>
      <c r="BD302" s="95"/>
      <c r="BE302" s="95"/>
      <c r="BF302" s="95"/>
      <c r="BG302" s="95"/>
    </row>
    <row r="303" spans="1:59" s="97" customFormat="1" hidden="1" x14ac:dyDescent="0.2">
      <c r="A303" s="325"/>
      <c r="B303" s="314"/>
      <c r="C303" s="326"/>
      <c r="D303" s="327"/>
      <c r="E303" s="328"/>
      <c r="F303" s="305"/>
      <c r="G303" s="147"/>
      <c r="H303" s="147"/>
      <c r="I303" s="91"/>
      <c r="J303" s="305"/>
      <c r="K303" s="305"/>
      <c r="L303" s="305"/>
      <c r="M303" s="305"/>
      <c r="N303" s="314"/>
      <c r="O303" s="306"/>
      <c r="P303" s="314"/>
      <c r="Q303" s="306"/>
      <c r="R303" s="306"/>
      <c r="S303" s="92"/>
      <c r="T303" s="91">
        <f t="shared" si="1326"/>
        <v>0</v>
      </c>
      <c r="U303" s="307"/>
      <c r="V303" s="307"/>
      <c r="W303" s="147"/>
      <c r="X303" s="307"/>
      <c r="Y303" s="307"/>
      <c r="Z303" s="151">
        <f t="shared" si="1327"/>
        <v>0</v>
      </c>
      <c r="AA303" s="147"/>
      <c r="AB303" s="147"/>
      <c r="AC303" s="307"/>
      <c r="AD303" s="307"/>
      <c r="AE303" s="151">
        <f t="shared" si="1328"/>
        <v>0</v>
      </c>
      <c r="AF303" s="147"/>
      <c r="AG303" s="147"/>
      <c r="AH303" s="307"/>
      <c r="AI303" s="307"/>
      <c r="AJ303" s="151">
        <f t="shared" si="1329"/>
        <v>0</v>
      </c>
      <c r="AK303" s="147"/>
      <c r="AL303" s="147"/>
      <c r="AM303" s="307"/>
      <c r="AN303" s="307"/>
      <c r="AO303" s="151">
        <f t="shared" si="1330"/>
        <v>0</v>
      </c>
      <c r="AP303" s="147"/>
      <c r="AQ303" s="307"/>
      <c r="AR303" s="384"/>
      <c r="AS303" s="306"/>
      <c r="AT303" s="386"/>
      <c r="AU303" s="327"/>
      <c r="AV303" s="327"/>
      <c r="AW303" s="147"/>
      <c r="AX303" s="147"/>
      <c r="AY303" s="93"/>
      <c r="AZ303" s="94"/>
      <c r="BA303" s="95"/>
      <c r="BB303" s="95"/>
      <c r="BC303" s="95"/>
      <c r="BD303" s="95"/>
      <c r="BE303" s="95"/>
      <c r="BF303" s="95"/>
      <c r="BG303" s="95"/>
    </row>
    <row r="304" spans="1:59" s="97" customFormat="1" hidden="1" x14ac:dyDescent="0.2">
      <c r="A304" s="325"/>
      <c r="B304" s="314"/>
      <c r="C304" s="326"/>
      <c r="D304" s="327"/>
      <c r="E304" s="328"/>
      <c r="F304" s="305"/>
      <c r="G304" s="147"/>
      <c r="H304" s="147"/>
      <c r="I304" s="91"/>
      <c r="J304" s="305"/>
      <c r="K304" s="305"/>
      <c r="L304" s="305"/>
      <c r="M304" s="305"/>
      <c r="N304" s="314"/>
      <c r="O304" s="306"/>
      <c r="P304" s="314"/>
      <c r="Q304" s="306"/>
      <c r="R304" s="306"/>
      <c r="S304" s="92"/>
      <c r="T304" s="91">
        <f t="shared" si="1326"/>
        <v>0</v>
      </c>
      <c r="U304" s="307"/>
      <c r="V304" s="307"/>
      <c r="W304" s="147"/>
      <c r="X304" s="307"/>
      <c r="Y304" s="307"/>
      <c r="Z304" s="151">
        <f t="shared" si="1327"/>
        <v>0</v>
      </c>
      <c r="AA304" s="147"/>
      <c r="AB304" s="147"/>
      <c r="AC304" s="307"/>
      <c r="AD304" s="307"/>
      <c r="AE304" s="151">
        <f t="shared" si="1328"/>
        <v>0</v>
      </c>
      <c r="AF304" s="147"/>
      <c r="AG304" s="147"/>
      <c r="AH304" s="307"/>
      <c r="AI304" s="307"/>
      <c r="AJ304" s="151">
        <f t="shared" si="1329"/>
        <v>0</v>
      </c>
      <c r="AK304" s="147"/>
      <c r="AL304" s="147"/>
      <c r="AM304" s="307"/>
      <c r="AN304" s="307"/>
      <c r="AO304" s="151">
        <f t="shared" si="1330"/>
        <v>0</v>
      </c>
      <c r="AP304" s="147"/>
      <c r="AQ304" s="307"/>
      <c r="AR304" s="384"/>
      <c r="AS304" s="306"/>
      <c r="AT304" s="386"/>
      <c r="AU304" s="327"/>
      <c r="AV304" s="327"/>
      <c r="AW304" s="147"/>
      <c r="AX304" s="147"/>
      <c r="AY304" s="93"/>
      <c r="AZ304" s="94"/>
      <c r="BA304" s="95"/>
      <c r="BB304" s="95"/>
      <c r="BC304" s="95"/>
      <c r="BD304" s="95"/>
      <c r="BE304" s="95"/>
      <c r="BF304" s="95"/>
      <c r="BG304" s="95"/>
    </row>
    <row r="305" spans="1:59" s="97" customFormat="1" hidden="1" x14ac:dyDescent="0.2">
      <c r="A305" s="325">
        <v>99</v>
      </c>
      <c r="B305" s="314"/>
      <c r="C305" s="326" t="e">
        <f>+VLOOKUP(B305,$A$691:$B$730,2,0)</f>
        <v>#N/A</v>
      </c>
      <c r="D305" s="327"/>
      <c r="E305" s="328" t="e">
        <f>IF(D305=$D$661,$E$661,IF(D305=$D$662,$E$662,IF(D305=$D$663,$E$663,IF(D305=$D$664,$E$664,IF(D305=$D$665,$E$665,IF(D305=$D$666,$E$666,IF(D305=$D$667,$E$667,IF(D305=$D$668,$E$668,IF(D305=$D$669,$E$669,IF(D305=$D$670,$E$670,IF(D305=VICERRECTORÍA_ACADÉMICA_,BE916,IF(D305=PLANEACIÓN_,BE918, IF(D305=IMPACTO,BE917,IF(D305=VICERRECTORÍA_ADMINISTRATIVA_FINANCIERA_,BE919,IF(D305=_VICERRECTORÍA_RESPONSABILIDAD_SOCIAL_Y_BIENESTAR_UNIVERSITARIO_,BE920," ")))))))))))))))</f>
        <v>#VALUE!</v>
      </c>
      <c r="F305" s="305"/>
      <c r="G305" s="147"/>
      <c r="H305" s="147"/>
      <c r="I305" s="91"/>
      <c r="J305" s="305"/>
      <c r="K305" s="314"/>
      <c r="L305" s="305"/>
      <c r="M305" s="305"/>
      <c r="N305" s="314"/>
      <c r="O305" s="306">
        <f t="shared" ref="O305" si="1498">IF(N305="ALTA",5,IF(N305="MEDIO ALTA",4,IF(N305="MEDIA",3,IF(N305="MEDIO BAJA",2,IF(N305="BAJA",1,0)))))</f>
        <v>0</v>
      </c>
      <c r="P305" s="314"/>
      <c r="Q305" s="306">
        <f t="shared" ref="Q305" si="1499">IF(P305="ALTO",5,IF(P305="MEDIO-ALTO",4,IF(P305="MEDIO",3,IF(P305="MEDIO-BAJO",2,IF(P305="BAJO",1,0)))))</f>
        <v>0</v>
      </c>
      <c r="R305" s="306">
        <f t="shared" ref="R305" si="1500">Q305*O305</f>
        <v>0</v>
      </c>
      <c r="S305" s="92"/>
      <c r="T305" s="91">
        <f t="shared" si="1326"/>
        <v>0</v>
      </c>
      <c r="U305" s="307" t="e">
        <f t="shared" si="1217"/>
        <v>#DIV/0!</v>
      </c>
      <c r="V305" s="307" t="e">
        <f t="shared" si="1218"/>
        <v>#DIV/0!</v>
      </c>
      <c r="W305" s="147"/>
      <c r="X305" s="307" t="e">
        <f t="shared" ref="X305" si="1501">IF(S305="No_existen",5*$X$10,Y305*$X$10)</f>
        <v>#DIV/0!</v>
      </c>
      <c r="Y305" s="307" t="e">
        <f t="shared" si="1335"/>
        <v>#DIV/0!</v>
      </c>
      <c r="Z305" s="151">
        <f t="shared" si="1327"/>
        <v>0</v>
      </c>
      <c r="AA305" s="147"/>
      <c r="AB305" s="147"/>
      <c r="AC305" s="307" t="e">
        <f t="shared" ref="AC305" si="1502">IF(S305="No_existen",5*$AC$10,AD305*$AC$10)</f>
        <v>#DIV/0!</v>
      </c>
      <c r="AD305" s="307" t="e">
        <f t="shared" si="1221"/>
        <v>#DIV/0!</v>
      </c>
      <c r="AE305" s="151">
        <f t="shared" si="1328"/>
        <v>0</v>
      </c>
      <c r="AF305" s="147"/>
      <c r="AG305" s="147"/>
      <c r="AH305" s="307" t="e">
        <f t="shared" ref="AH305" si="1503">IF(S305="No_existen",5*$AH$10,AI305*$AH$10)</f>
        <v>#DIV/0!</v>
      </c>
      <c r="AI305" s="307" t="e">
        <f t="shared" ref="AI305" si="1504">ROUND(AVERAGEIF(AJ305:AJ307,"&gt;0"),0)</f>
        <v>#DIV/0!</v>
      </c>
      <c r="AJ305" s="151">
        <f t="shared" si="1329"/>
        <v>0</v>
      </c>
      <c r="AK305" s="147"/>
      <c r="AL305" s="147"/>
      <c r="AM305" s="307" t="e">
        <f t="shared" ref="AM305" si="1505">IF(S305="No_existen",5*$AM$10,AN305*$AM$10)</f>
        <v>#DIV/0!</v>
      </c>
      <c r="AN305" s="307" t="e">
        <f t="shared" ref="AN305" si="1506">ROUND(AVERAGEIF(AO305:AO307,"&gt;0"),0)</f>
        <v>#DIV/0!</v>
      </c>
      <c r="AO305" s="151">
        <f t="shared" si="1330"/>
        <v>0</v>
      </c>
      <c r="AP305" s="147"/>
      <c r="AQ305" s="307" t="e">
        <f t="shared" ref="AQ305" si="1507">ROUND(AVERAGE(U305,Y305,AD305,AI305,AN305),0)</f>
        <v>#DIV/0!</v>
      </c>
      <c r="AR305" s="384" t="e">
        <f t="shared" ref="AR305" si="1508">IF(AQ305&lt;1.5,"FUERTE",IF(AND(AQ305&gt;=1.5,AQ305&lt;2.5),"ACEPTABLE",IF(AQ305&gt;=5,"INEXISTENTE","DÉBIL")))</f>
        <v>#DIV/0!</v>
      </c>
      <c r="AS305" s="306">
        <f t="shared" ref="AS305" si="1509">IF(R305=0,0,ROUND((R305*AQ305),0))</f>
        <v>0</v>
      </c>
      <c r="AT305" s="386" t="str">
        <f t="shared" ref="AT305" si="1510">IF(AS305&gt;=36,"GRAVE", IF(AS305&lt;=10, "LEVE", "MODERADO"))</f>
        <v>LEVE</v>
      </c>
      <c r="AU305" s="327"/>
      <c r="AV305" s="327"/>
      <c r="AW305" s="147"/>
      <c r="AX305" s="147"/>
      <c r="AY305" s="93"/>
      <c r="AZ305" s="94"/>
      <c r="BA305" s="95"/>
      <c r="BB305" s="95"/>
      <c r="BC305" s="95"/>
      <c r="BD305" s="95"/>
      <c r="BE305" s="95"/>
      <c r="BF305" s="95"/>
      <c r="BG305" s="95"/>
    </row>
    <row r="306" spans="1:59" s="97" customFormat="1" hidden="1" x14ac:dyDescent="0.2">
      <c r="A306" s="325"/>
      <c r="B306" s="314"/>
      <c r="C306" s="326"/>
      <c r="D306" s="327"/>
      <c r="E306" s="328"/>
      <c r="F306" s="305"/>
      <c r="G306" s="147"/>
      <c r="H306" s="147"/>
      <c r="I306" s="91"/>
      <c r="J306" s="305"/>
      <c r="K306" s="305"/>
      <c r="L306" s="305"/>
      <c r="M306" s="305"/>
      <c r="N306" s="314"/>
      <c r="O306" s="306"/>
      <c r="P306" s="314"/>
      <c r="Q306" s="306"/>
      <c r="R306" s="306"/>
      <c r="S306" s="92"/>
      <c r="T306" s="91">
        <f t="shared" si="1326"/>
        <v>0</v>
      </c>
      <c r="U306" s="307"/>
      <c r="V306" s="307"/>
      <c r="W306" s="147"/>
      <c r="X306" s="307"/>
      <c r="Y306" s="307"/>
      <c r="Z306" s="151">
        <f t="shared" si="1327"/>
        <v>0</v>
      </c>
      <c r="AA306" s="147"/>
      <c r="AB306" s="147"/>
      <c r="AC306" s="307"/>
      <c r="AD306" s="307"/>
      <c r="AE306" s="151">
        <f t="shared" si="1328"/>
        <v>0</v>
      </c>
      <c r="AF306" s="147"/>
      <c r="AG306" s="147"/>
      <c r="AH306" s="307"/>
      <c r="AI306" s="307"/>
      <c r="AJ306" s="151">
        <f t="shared" si="1329"/>
        <v>0</v>
      </c>
      <c r="AK306" s="147"/>
      <c r="AL306" s="147"/>
      <c r="AM306" s="307"/>
      <c r="AN306" s="307"/>
      <c r="AO306" s="151">
        <f t="shared" si="1330"/>
        <v>0</v>
      </c>
      <c r="AP306" s="147"/>
      <c r="AQ306" s="307"/>
      <c r="AR306" s="384"/>
      <c r="AS306" s="306"/>
      <c r="AT306" s="386"/>
      <c r="AU306" s="327"/>
      <c r="AV306" s="327"/>
      <c r="AW306" s="147"/>
      <c r="AX306" s="147"/>
      <c r="AY306" s="93"/>
      <c r="AZ306" s="94"/>
      <c r="BA306" s="95"/>
      <c r="BB306" s="95"/>
      <c r="BC306" s="95"/>
      <c r="BD306" s="95"/>
      <c r="BE306" s="95"/>
      <c r="BF306" s="95"/>
      <c r="BG306" s="95"/>
    </row>
    <row r="307" spans="1:59" s="97" customFormat="1" hidden="1" x14ac:dyDescent="0.2">
      <c r="A307" s="325"/>
      <c r="B307" s="314"/>
      <c r="C307" s="326"/>
      <c r="D307" s="327"/>
      <c r="E307" s="328"/>
      <c r="F307" s="305"/>
      <c r="G307" s="147"/>
      <c r="H307" s="147"/>
      <c r="I307" s="91"/>
      <c r="J307" s="305"/>
      <c r="K307" s="305"/>
      <c r="L307" s="305"/>
      <c r="M307" s="305"/>
      <c r="N307" s="314"/>
      <c r="O307" s="306"/>
      <c r="P307" s="314"/>
      <c r="Q307" s="306"/>
      <c r="R307" s="306"/>
      <c r="S307" s="92"/>
      <c r="T307" s="91">
        <f t="shared" si="1326"/>
        <v>0</v>
      </c>
      <c r="U307" s="307"/>
      <c r="V307" s="307"/>
      <c r="W307" s="147"/>
      <c r="X307" s="307"/>
      <c r="Y307" s="307"/>
      <c r="Z307" s="151">
        <f t="shared" si="1327"/>
        <v>0</v>
      </c>
      <c r="AA307" s="147"/>
      <c r="AB307" s="147"/>
      <c r="AC307" s="307"/>
      <c r="AD307" s="307"/>
      <c r="AE307" s="151">
        <f t="shared" si="1328"/>
        <v>0</v>
      </c>
      <c r="AF307" s="147"/>
      <c r="AG307" s="147"/>
      <c r="AH307" s="307"/>
      <c r="AI307" s="307"/>
      <c r="AJ307" s="151">
        <f t="shared" si="1329"/>
        <v>0</v>
      </c>
      <c r="AK307" s="147"/>
      <c r="AL307" s="147"/>
      <c r="AM307" s="307"/>
      <c r="AN307" s="307"/>
      <c r="AO307" s="151">
        <f t="shared" si="1330"/>
        <v>0</v>
      </c>
      <c r="AP307" s="147"/>
      <c r="AQ307" s="307"/>
      <c r="AR307" s="384"/>
      <c r="AS307" s="306"/>
      <c r="AT307" s="386"/>
      <c r="AU307" s="327"/>
      <c r="AV307" s="327"/>
      <c r="AW307" s="147"/>
      <c r="AX307" s="147"/>
      <c r="AY307" s="93"/>
      <c r="AZ307" s="94"/>
      <c r="BA307" s="95"/>
      <c r="BB307" s="95"/>
      <c r="BC307" s="95"/>
      <c r="BD307" s="95"/>
      <c r="BE307" s="95"/>
      <c r="BF307" s="95"/>
      <c r="BG307" s="95"/>
    </row>
    <row r="308" spans="1:59" s="97" customFormat="1" hidden="1" x14ac:dyDescent="0.2">
      <c r="A308" s="325">
        <v>100</v>
      </c>
      <c r="B308" s="314"/>
      <c r="C308" s="326" t="e">
        <f>+VLOOKUP(B308,$A$691:$B$730,2,0)</f>
        <v>#N/A</v>
      </c>
      <c r="D308" s="327"/>
      <c r="E308" s="328" t="e">
        <f>IF(D308=$D$661,$E$661,IF(D308=$D$662,$E$662,IF(D308=$D$663,$E$663,IF(D308=$D$664,$E$664,IF(D308=$D$665,$E$665,IF(D308=$D$666,$E$666,IF(D308=$D$667,$E$667,IF(D308=$D$668,$E$668,IF(D308=$D$669,$E$669,IF(D308=$D$670,$E$670,IF(D308=VICERRECTORÍA_ACADÉMICA_,BE919,IF(D308=PLANEACIÓN_,BE921, IF(D308=IMPACTO,BE920,IF(D308=VICERRECTORÍA_ADMINISTRATIVA_FINANCIERA_,BE922,IF(D308=_VICERRECTORÍA_RESPONSABILIDAD_SOCIAL_Y_BIENESTAR_UNIVERSITARIO_,BE923," ")))))))))))))))</f>
        <v>#VALUE!</v>
      </c>
      <c r="F308" s="305"/>
      <c r="G308" s="147"/>
      <c r="H308" s="147"/>
      <c r="I308" s="91"/>
      <c r="J308" s="305"/>
      <c r="K308" s="314"/>
      <c r="L308" s="305"/>
      <c r="M308" s="305"/>
      <c r="N308" s="314"/>
      <c r="O308" s="306">
        <f t="shared" ref="O308" si="1511">IF(N308="ALTA",5,IF(N308="MEDIO ALTA",4,IF(N308="MEDIA",3,IF(N308="MEDIO BAJA",2,IF(N308="BAJA",1,0)))))</f>
        <v>0</v>
      </c>
      <c r="P308" s="314"/>
      <c r="Q308" s="306">
        <f t="shared" ref="Q308" si="1512">IF(P308="ALTO",5,IF(P308="MEDIO-ALTO",4,IF(P308="MEDIO",3,IF(P308="MEDIO-BAJO",2,IF(P308="BAJO",1,0)))))</f>
        <v>0</v>
      </c>
      <c r="R308" s="306">
        <f t="shared" ref="R308" si="1513">Q308*O308</f>
        <v>0</v>
      </c>
      <c r="S308" s="92"/>
      <c r="T308" s="91">
        <f t="shared" si="1326"/>
        <v>0</v>
      </c>
      <c r="U308" s="307" t="e">
        <f t="shared" si="1233"/>
        <v>#DIV/0!</v>
      </c>
      <c r="V308" s="307" t="e">
        <f t="shared" si="1234"/>
        <v>#DIV/0!</v>
      </c>
      <c r="W308" s="147"/>
      <c r="X308" s="307" t="e">
        <f t="shared" ref="X308" si="1514">IF(S308="No_existen",5*$X$10,Y308*$X$10)</f>
        <v>#DIV/0!</v>
      </c>
      <c r="Y308" s="307" t="e">
        <f t="shared" si="1349"/>
        <v>#DIV/0!</v>
      </c>
      <c r="Z308" s="151">
        <f t="shared" si="1327"/>
        <v>0</v>
      </c>
      <c r="AA308" s="147"/>
      <c r="AB308" s="147"/>
      <c r="AC308" s="307" t="e">
        <f t="shared" ref="AC308" si="1515">IF(S308="No_existen",5*$AC$10,AD308*$AC$10)</f>
        <v>#DIV/0!</v>
      </c>
      <c r="AD308" s="307" t="e">
        <f t="shared" si="1237"/>
        <v>#DIV/0!</v>
      </c>
      <c r="AE308" s="151">
        <f t="shared" si="1328"/>
        <v>0</v>
      </c>
      <c r="AF308" s="147"/>
      <c r="AG308" s="147"/>
      <c r="AH308" s="307" t="e">
        <f t="shared" ref="AH308" si="1516">IF(S308="No_existen",5*$AH$10,AI308*$AH$10)</f>
        <v>#DIV/0!</v>
      </c>
      <c r="AI308" s="307" t="e">
        <f t="shared" ref="AI308" si="1517">ROUND(AVERAGEIF(AJ308:AJ310,"&gt;0"),0)</f>
        <v>#DIV/0!</v>
      </c>
      <c r="AJ308" s="151">
        <f t="shared" si="1329"/>
        <v>0</v>
      </c>
      <c r="AK308" s="147"/>
      <c r="AL308" s="147"/>
      <c r="AM308" s="307" t="e">
        <f t="shared" ref="AM308" si="1518">IF(S308="No_existen",5*$AM$10,AN308*$AM$10)</f>
        <v>#DIV/0!</v>
      </c>
      <c r="AN308" s="307" t="e">
        <f t="shared" ref="AN308" si="1519">ROUND(AVERAGEIF(AO308:AO310,"&gt;0"),0)</f>
        <v>#DIV/0!</v>
      </c>
      <c r="AO308" s="151">
        <f t="shared" si="1330"/>
        <v>0</v>
      </c>
      <c r="AP308" s="147"/>
      <c r="AQ308" s="307" t="e">
        <f t="shared" ref="AQ308" si="1520">ROUND(AVERAGE(U308,Y308,AD308,AI308,AN308),0)</f>
        <v>#DIV/0!</v>
      </c>
      <c r="AR308" s="384" t="e">
        <f t="shared" ref="AR308" si="1521">IF(AQ308&lt;1.5,"FUERTE",IF(AND(AQ308&gt;=1.5,AQ308&lt;2.5),"ACEPTABLE",IF(AQ308&gt;=5,"INEXISTENTE","DÉBIL")))</f>
        <v>#DIV/0!</v>
      </c>
      <c r="AS308" s="306">
        <f t="shared" ref="AS308" si="1522">IF(R308=0,0,ROUND((R308*AQ308),0))</f>
        <v>0</v>
      </c>
      <c r="AT308" s="386" t="str">
        <f t="shared" ref="AT308" si="1523">IF(AS308&gt;=36,"GRAVE", IF(AS308&lt;=10, "LEVE", "MODERADO"))</f>
        <v>LEVE</v>
      </c>
      <c r="AU308" s="327"/>
      <c r="AV308" s="327"/>
      <c r="AW308" s="147"/>
      <c r="AX308" s="147"/>
      <c r="AY308" s="93"/>
      <c r="AZ308" s="94"/>
      <c r="BA308" s="95"/>
      <c r="BB308" s="95"/>
      <c r="BC308" s="95"/>
      <c r="BD308" s="95"/>
      <c r="BE308" s="95"/>
      <c r="BF308" s="95"/>
      <c r="BG308" s="95"/>
    </row>
    <row r="309" spans="1:59" s="97" customFormat="1" hidden="1" x14ac:dyDescent="0.2">
      <c r="A309" s="325"/>
      <c r="B309" s="314"/>
      <c r="C309" s="326"/>
      <c r="D309" s="327"/>
      <c r="E309" s="328"/>
      <c r="F309" s="305"/>
      <c r="G309" s="147"/>
      <c r="H309" s="147"/>
      <c r="I309" s="91"/>
      <c r="J309" s="305"/>
      <c r="K309" s="305"/>
      <c r="L309" s="305"/>
      <c r="M309" s="305"/>
      <c r="N309" s="314"/>
      <c r="O309" s="306"/>
      <c r="P309" s="314"/>
      <c r="Q309" s="306"/>
      <c r="R309" s="306"/>
      <c r="S309" s="92"/>
      <c r="T309" s="91">
        <f t="shared" si="1326"/>
        <v>0</v>
      </c>
      <c r="U309" s="307"/>
      <c r="V309" s="307"/>
      <c r="W309" s="147"/>
      <c r="X309" s="307"/>
      <c r="Y309" s="307"/>
      <c r="Z309" s="151">
        <f t="shared" si="1327"/>
        <v>0</v>
      </c>
      <c r="AA309" s="147"/>
      <c r="AB309" s="147"/>
      <c r="AC309" s="307"/>
      <c r="AD309" s="307"/>
      <c r="AE309" s="151">
        <f t="shared" si="1328"/>
        <v>0</v>
      </c>
      <c r="AF309" s="147"/>
      <c r="AG309" s="147"/>
      <c r="AH309" s="307"/>
      <c r="AI309" s="307"/>
      <c r="AJ309" s="151">
        <f t="shared" si="1329"/>
        <v>0</v>
      </c>
      <c r="AK309" s="147"/>
      <c r="AL309" s="147"/>
      <c r="AM309" s="307"/>
      <c r="AN309" s="307"/>
      <c r="AO309" s="151">
        <f t="shared" si="1330"/>
        <v>0</v>
      </c>
      <c r="AP309" s="147"/>
      <c r="AQ309" s="307"/>
      <c r="AR309" s="384"/>
      <c r="AS309" s="306"/>
      <c r="AT309" s="386"/>
      <c r="AU309" s="327"/>
      <c r="AV309" s="327"/>
      <c r="AW309" s="147"/>
      <c r="AX309" s="147"/>
      <c r="AY309" s="93"/>
      <c r="AZ309" s="94"/>
      <c r="BA309" s="95"/>
      <c r="BB309" s="95"/>
      <c r="BC309" s="95"/>
      <c r="BD309" s="95"/>
      <c r="BE309" s="95"/>
      <c r="BF309" s="95"/>
      <c r="BG309" s="95"/>
    </row>
    <row r="310" spans="1:59" s="97" customFormat="1" hidden="1" x14ac:dyDescent="0.2">
      <c r="A310" s="325"/>
      <c r="B310" s="314"/>
      <c r="C310" s="326"/>
      <c r="D310" s="327"/>
      <c r="E310" s="328"/>
      <c r="F310" s="305"/>
      <c r="G310" s="147"/>
      <c r="H310" s="147"/>
      <c r="I310" s="91"/>
      <c r="J310" s="305"/>
      <c r="K310" s="305"/>
      <c r="L310" s="305"/>
      <c r="M310" s="305"/>
      <c r="N310" s="314"/>
      <c r="O310" s="306"/>
      <c r="P310" s="314"/>
      <c r="Q310" s="306"/>
      <c r="R310" s="306"/>
      <c r="S310" s="92"/>
      <c r="T310" s="91">
        <f t="shared" si="1326"/>
        <v>0</v>
      </c>
      <c r="U310" s="307"/>
      <c r="V310" s="307"/>
      <c r="W310" s="147"/>
      <c r="X310" s="307"/>
      <c r="Y310" s="307"/>
      <c r="Z310" s="151">
        <f t="shared" si="1327"/>
        <v>0</v>
      </c>
      <c r="AA310" s="147"/>
      <c r="AB310" s="147"/>
      <c r="AC310" s="307"/>
      <c r="AD310" s="307"/>
      <c r="AE310" s="151">
        <f t="shared" si="1328"/>
        <v>0</v>
      </c>
      <c r="AF310" s="147"/>
      <c r="AG310" s="147"/>
      <c r="AH310" s="307"/>
      <c r="AI310" s="307"/>
      <c r="AJ310" s="151">
        <f t="shared" si="1329"/>
        <v>0</v>
      </c>
      <c r="AK310" s="147"/>
      <c r="AL310" s="147"/>
      <c r="AM310" s="307"/>
      <c r="AN310" s="307"/>
      <c r="AO310" s="151">
        <f t="shared" si="1330"/>
        <v>0</v>
      </c>
      <c r="AP310" s="147"/>
      <c r="AQ310" s="307"/>
      <c r="AR310" s="384"/>
      <c r="AS310" s="306"/>
      <c r="AT310" s="386"/>
      <c r="AU310" s="327"/>
      <c r="AV310" s="327"/>
      <c r="AW310" s="147"/>
      <c r="AX310" s="147"/>
      <c r="AY310" s="93"/>
      <c r="AZ310" s="94"/>
      <c r="BA310" s="95"/>
      <c r="BB310" s="95"/>
      <c r="BC310" s="95"/>
      <c r="BD310" s="95"/>
      <c r="BE310" s="95"/>
      <c r="BF310" s="95"/>
      <c r="BG310" s="95"/>
    </row>
    <row r="311" spans="1:59" s="97" customFormat="1" hidden="1" x14ac:dyDescent="0.2">
      <c r="A311" s="325">
        <v>101</v>
      </c>
      <c r="B311" s="314"/>
      <c r="C311" s="326" t="e">
        <f>+VLOOKUP(B311,$A$691:$B$730,2,0)</f>
        <v>#N/A</v>
      </c>
      <c r="D311" s="327"/>
      <c r="E311" s="328" t="e">
        <f>IF(D311=$D$661,$E$661,IF(D311=$D$662,$E$662,IF(D311=$D$663,$E$663,IF(D311=$D$664,$E$664,IF(D311=$D$665,$E$665,IF(D311=$D$666,$E$666,IF(D311=$D$667,$E$667,IF(D311=$D$668,$E$668,IF(D311=$D$669,$E$669,IF(D311=$D$670,$E$670,IF(D311=VICERRECTORÍA_ACADÉMICA_,BE922,IF(D311=PLANEACIÓN_,BE924, IF(D311=IMPACTO,BE923,IF(D311=VICERRECTORÍA_ADMINISTRATIVA_FINANCIERA_,BE925,IF(D311=_VICERRECTORÍA_RESPONSABILIDAD_SOCIAL_Y_BIENESTAR_UNIVERSITARIO_,BE926," ")))))))))))))))</f>
        <v>#VALUE!</v>
      </c>
      <c r="F311" s="305"/>
      <c r="G311" s="147"/>
      <c r="H311" s="147"/>
      <c r="I311" s="91"/>
      <c r="J311" s="305"/>
      <c r="K311" s="314"/>
      <c r="L311" s="305"/>
      <c r="M311" s="305"/>
      <c r="N311" s="314"/>
      <c r="O311" s="306">
        <f t="shared" ref="O311" si="1524">IF(N311="ALTA",5,IF(N311="MEDIO ALTA",4,IF(N311="MEDIA",3,IF(N311="MEDIO BAJA",2,IF(N311="BAJA",1,0)))))</f>
        <v>0</v>
      </c>
      <c r="P311" s="314"/>
      <c r="Q311" s="306">
        <f t="shared" ref="Q311" si="1525">IF(P311="ALTO",5,IF(P311="MEDIO-ALTO",4,IF(P311="MEDIO",3,IF(P311="MEDIO-BAJO",2,IF(P311="BAJO",1,0)))))</f>
        <v>0</v>
      </c>
      <c r="R311" s="306">
        <f t="shared" ref="R311" si="1526">Q311*O311</f>
        <v>0</v>
      </c>
      <c r="S311" s="92"/>
      <c r="T311" s="91">
        <f t="shared" si="1326"/>
        <v>0</v>
      </c>
      <c r="U311" s="307" t="e">
        <f t="shared" ref="U311" si="1527">ROUND(AVERAGEIF(T311:T313,"&gt;0"),0)</f>
        <v>#DIV/0!</v>
      </c>
      <c r="V311" s="307" t="e">
        <f t="shared" ref="V311" si="1528">U311*0.6</f>
        <v>#DIV/0!</v>
      </c>
      <c r="W311" s="147"/>
      <c r="X311" s="307" t="e">
        <f t="shared" ref="X311" si="1529">IF(S311="No_existen",5*$X$10,Y311*$X$10)</f>
        <v>#DIV/0!</v>
      </c>
      <c r="Y311" s="307" t="e">
        <f t="shared" si="1363"/>
        <v>#DIV/0!</v>
      </c>
      <c r="Z311" s="151">
        <f t="shared" si="1327"/>
        <v>0</v>
      </c>
      <c r="AA311" s="147"/>
      <c r="AB311" s="147"/>
      <c r="AC311" s="307" t="e">
        <f t="shared" ref="AC311" si="1530">IF(S311="No_existen",5*$AC$10,AD311*$AC$10)</f>
        <v>#DIV/0!</v>
      </c>
      <c r="AD311" s="307" t="e">
        <f t="shared" ref="AD311" si="1531">ROUND(AVERAGEIF(AE311:AE313,"&gt;0"),0)</f>
        <v>#DIV/0!</v>
      </c>
      <c r="AE311" s="151">
        <f t="shared" si="1328"/>
        <v>0</v>
      </c>
      <c r="AF311" s="147"/>
      <c r="AG311" s="147"/>
      <c r="AH311" s="307" t="e">
        <f t="shared" ref="AH311" si="1532">IF(S311="No_existen",5*$AH$10,AI311*$AH$10)</f>
        <v>#DIV/0!</v>
      </c>
      <c r="AI311" s="307" t="e">
        <f t="shared" ref="AI311" si="1533">ROUND(AVERAGEIF(AJ311:AJ313,"&gt;0"),0)</f>
        <v>#DIV/0!</v>
      </c>
      <c r="AJ311" s="151">
        <f t="shared" si="1329"/>
        <v>0</v>
      </c>
      <c r="AK311" s="147"/>
      <c r="AL311" s="147"/>
      <c r="AM311" s="307" t="e">
        <f t="shared" ref="AM311" si="1534">IF(S311="No_existen",5*$AM$10,AN311*$AM$10)</f>
        <v>#DIV/0!</v>
      </c>
      <c r="AN311" s="307" t="e">
        <f t="shared" ref="AN311" si="1535">ROUND(AVERAGEIF(AO311:AO313,"&gt;0"),0)</f>
        <v>#DIV/0!</v>
      </c>
      <c r="AO311" s="151">
        <f t="shared" si="1330"/>
        <v>0</v>
      </c>
      <c r="AP311" s="147"/>
      <c r="AQ311" s="307" t="e">
        <f t="shared" ref="AQ311" si="1536">ROUND(AVERAGE(U311,Y311,AD311,AI311,AN311),0)</f>
        <v>#DIV/0!</v>
      </c>
      <c r="AR311" s="384" t="e">
        <f t="shared" ref="AR311" si="1537">IF(AQ311&lt;1.5,"FUERTE",IF(AND(AQ311&gt;=1.5,AQ311&lt;2.5),"ACEPTABLE",IF(AQ311&gt;=5,"INEXISTENTE","DÉBIL")))</f>
        <v>#DIV/0!</v>
      </c>
      <c r="AS311" s="306">
        <f t="shared" ref="AS311" si="1538">IF(R311=0,0,ROUND((R311*AQ311),0))</f>
        <v>0</v>
      </c>
      <c r="AT311" s="386" t="str">
        <f t="shared" ref="AT311" si="1539">IF(AS311&gt;=36,"GRAVE", IF(AS311&lt;=10, "LEVE", "MODERADO"))</f>
        <v>LEVE</v>
      </c>
      <c r="AU311" s="327"/>
      <c r="AV311" s="327"/>
      <c r="AW311" s="147"/>
      <c r="AX311" s="147"/>
      <c r="AY311" s="93"/>
      <c r="AZ311" s="94"/>
      <c r="BA311" s="95"/>
      <c r="BB311" s="95"/>
      <c r="BC311" s="95"/>
      <c r="BD311" s="95"/>
      <c r="BE311" s="95"/>
      <c r="BF311" s="95"/>
      <c r="BG311" s="95"/>
    </row>
    <row r="312" spans="1:59" s="97" customFormat="1" hidden="1" x14ac:dyDescent="0.2">
      <c r="A312" s="325"/>
      <c r="B312" s="314"/>
      <c r="C312" s="326"/>
      <c r="D312" s="327"/>
      <c r="E312" s="328"/>
      <c r="F312" s="305"/>
      <c r="G312" s="147"/>
      <c r="H312" s="147"/>
      <c r="I312" s="91"/>
      <c r="J312" s="305"/>
      <c r="K312" s="305"/>
      <c r="L312" s="305"/>
      <c r="M312" s="305"/>
      <c r="N312" s="314"/>
      <c r="O312" s="306"/>
      <c r="P312" s="314"/>
      <c r="Q312" s="306"/>
      <c r="R312" s="306"/>
      <c r="S312" s="92"/>
      <c r="T312" s="91">
        <f t="shared" si="1326"/>
        <v>0</v>
      </c>
      <c r="U312" s="307"/>
      <c r="V312" s="307"/>
      <c r="W312" s="147"/>
      <c r="X312" s="307"/>
      <c r="Y312" s="307"/>
      <c r="Z312" s="151">
        <f t="shared" si="1327"/>
        <v>0</v>
      </c>
      <c r="AA312" s="147"/>
      <c r="AB312" s="147"/>
      <c r="AC312" s="307"/>
      <c r="AD312" s="307"/>
      <c r="AE312" s="151">
        <f t="shared" si="1328"/>
        <v>0</v>
      </c>
      <c r="AF312" s="147"/>
      <c r="AG312" s="147"/>
      <c r="AH312" s="307"/>
      <c r="AI312" s="307"/>
      <c r="AJ312" s="151">
        <f t="shared" si="1329"/>
        <v>0</v>
      </c>
      <c r="AK312" s="147"/>
      <c r="AL312" s="147"/>
      <c r="AM312" s="307"/>
      <c r="AN312" s="307"/>
      <c r="AO312" s="151">
        <f t="shared" si="1330"/>
        <v>0</v>
      </c>
      <c r="AP312" s="147"/>
      <c r="AQ312" s="307"/>
      <c r="AR312" s="384"/>
      <c r="AS312" s="306"/>
      <c r="AT312" s="386"/>
      <c r="AU312" s="327"/>
      <c r="AV312" s="327"/>
      <c r="AW312" s="147"/>
      <c r="AX312" s="147"/>
      <c r="AY312" s="93"/>
      <c r="AZ312" s="94"/>
      <c r="BA312" s="95"/>
      <c r="BB312" s="95"/>
      <c r="BC312" s="95"/>
      <c r="BD312" s="95"/>
      <c r="BE312" s="95"/>
      <c r="BF312" s="95"/>
      <c r="BG312" s="95"/>
    </row>
    <row r="313" spans="1:59" s="97" customFormat="1" hidden="1" x14ac:dyDescent="0.2">
      <c r="A313" s="325"/>
      <c r="B313" s="314"/>
      <c r="C313" s="326"/>
      <c r="D313" s="327"/>
      <c r="E313" s="328"/>
      <c r="F313" s="305"/>
      <c r="G313" s="147"/>
      <c r="H313" s="147"/>
      <c r="I313" s="91"/>
      <c r="J313" s="305"/>
      <c r="K313" s="305"/>
      <c r="L313" s="305"/>
      <c r="M313" s="305"/>
      <c r="N313" s="314"/>
      <c r="O313" s="306"/>
      <c r="P313" s="314"/>
      <c r="Q313" s="306"/>
      <c r="R313" s="306"/>
      <c r="S313" s="92"/>
      <c r="T313" s="91">
        <f t="shared" si="1326"/>
        <v>0</v>
      </c>
      <c r="U313" s="307"/>
      <c r="V313" s="307"/>
      <c r="W313" s="147"/>
      <c r="X313" s="307"/>
      <c r="Y313" s="307"/>
      <c r="Z313" s="151">
        <f t="shared" si="1327"/>
        <v>0</v>
      </c>
      <c r="AA313" s="147"/>
      <c r="AB313" s="147"/>
      <c r="AC313" s="307"/>
      <c r="AD313" s="307"/>
      <c r="AE313" s="151">
        <f t="shared" si="1328"/>
        <v>0</v>
      </c>
      <c r="AF313" s="147"/>
      <c r="AG313" s="147"/>
      <c r="AH313" s="307"/>
      <c r="AI313" s="307"/>
      <c r="AJ313" s="151">
        <f t="shared" si="1329"/>
        <v>0</v>
      </c>
      <c r="AK313" s="147"/>
      <c r="AL313" s="147"/>
      <c r="AM313" s="307"/>
      <c r="AN313" s="307"/>
      <c r="AO313" s="151">
        <f t="shared" si="1330"/>
        <v>0</v>
      </c>
      <c r="AP313" s="147"/>
      <c r="AQ313" s="307"/>
      <c r="AR313" s="384"/>
      <c r="AS313" s="306"/>
      <c r="AT313" s="386"/>
      <c r="AU313" s="327"/>
      <c r="AV313" s="327"/>
      <c r="AW313" s="147"/>
      <c r="AX313" s="147"/>
      <c r="AY313" s="93"/>
      <c r="AZ313" s="94"/>
      <c r="BA313" s="95"/>
      <c r="BB313" s="95"/>
      <c r="BC313" s="95"/>
      <c r="BD313" s="95"/>
      <c r="BE313" s="95"/>
      <c r="BF313" s="95"/>
      <c r="BG313" s="95"/>
    </row>
    <row r="314" spans="1:59" s="97" customFormat="1" hidden="1" x14ac:dyDescent="0.2">
      <c r="A314" s="325">
        <v>102</v>
      </c>
      <c r="B314" s="314"/>
      <c r="C314" s="326" t="e">
        <f>+VLOOKUP(B314,$A$691:$B$730,2,0)</f>
        <v>#N/A</v>
      </c>
      <c r="D314" s="327"/>
      <c r="E314" s="328" t="e">
        <f>IF(D314=$D$661,$E$661,IF(D314=$D$662,$E$662,IF(D314=$D$663,$E$663,IF(D314=$D$664,$E$664,IF(D314=$D$665,$E$665,IF(D314=$D$666,$E$666,IF(D314=$D$667,$E$667,IF(D314=$D$668,$E$668,IF(D314=$D$669,$E$669,IF(D314=$D$670,$E$670,IF(D314=VICERRECTORÍA_ACADÉMICA_,BE925,IF(D314=PLANEACIÓN_,BE927, IF(D314=IMPACTO,BE926,IF(D314=VICERRECTORÍA_ADMINISTRATIVA_FINANCIERA_,BE928,IF(D314=_VICERRECTORÍA_RESPONSABILIDAD_SOCIAL_Y_BIENESTAR_UNIVERSITARIO_,BE929," ")))))))))))))))</f>
        <v>#VALUE!</v>
      </c>
      <c r="F314" s="305"/>
      <c r="G314" s="147"/>
      <c r="H314" s="147"/>
      <c r="I314" s="91"/>
      <c r="J314" s="305"/>
      <c r="K314" s="314"/>
      <c r="L314" s="305"/>
      <c r="M314" s="305"/>
      <c r="N314" s="314"/>
      <c r="O314" s="306">
        <f t="shared" ref="O314" si="1540">IF(N314="ALTA",5,IF(N314="MEDIO ALTA",4,IF(N314="MEDIA",3,IF(N314="MEDIO BAJA",2,IF(N314="BAJA",1,0)))))</f>
        <v>0</v>
      </c>
      <c r="P314" s="314"/>
      <c r="Q314" s="306">
        <f t="shared" ref="Q314" si="1541">IF(P314="ALTO",5,IF(P314="MEDIO-ALTO",4,IF(P314="MEDIO",3,IF(P314="MEDIO-BAJO",2,IF(P314="BAJO",1,0)))))</f>
        <v>0</v>
      </c>
      <c r="R314" s="306">
        <f t="shared" ref="R314" si="1542">Q314*O314</f>
        <v>0</v>
      </c>
      <c r="S314" s="92"/>
      <c r="T314" s="91">
        <f t="shared" si="1326"/>
        <v>0</v>
      </c>
      <c r="U314" s="307" t="e">
        <f t="shared" ref="U314:U374" si="1543">ROUND(AVERAGEIF(T314:T316,"&gt;0"),0)</f>
        <v>#DIV/0!</v>
      </c>
      <c r="V314" s="307" t="e">
        <f t="shared" ref="V314:V374" si="1544">U314*0.6</f>
        <v>#DIV/0!</v>
      </c>
      <c r="W314" s="147"/>
      <c r="X314" s="307" t="e">
        <f t="shared" ref="X314" si="1545">IF(S314="No_existen",5*$X$10,Y314*$X$10)</f>
        <v>#DIV/0!</v>
      </c>
      <c r="Y314" s="307" t="e">
        <f t="shared" si="1377"/>
        <v>#DIV/0!</v>
      </c>
      <c r="Z314" s="151">
        <f t="shared" si="1327"/>
        <v>0</v>
      </c>
      <c r="AA314" s="147"/>
      <c r="AB314" s="147"/>
      <c r="AC314" s="307" t="e">
        <f t="shared" ref="AC314" si="1546">IF(S314="No_existen",5*$AC$10,AD314*$AC$10)</f>
        <v>#DIV/0!</v>
      </c>
      <c r="AD314" s="307" t="e">
        <f t="shared" ref="AD314:AD374" si="1547">ROUND(AVERAGEIF(AE314:AE316,"&gt;0"),0)</f>
        <v>#DIV/0!</v>
      </c>
      <c r="AE314" s="151">
        <f t="shared" si="1328"/>
        <v>0</v>
      </c>
      <c r="AF314" s="147"/>
      <c r="AG314" s="147"/>
      <c r="AH314" s="307" t="e">
        <f t="shared" ref="AH314" si="1548">IF(S314="No_existen",5*$AH$10,AI314*$AH$10)</f>
        <v>#DIV/0!</v>
      </c>
      <c r="AI314" s="307" t="e">
        <f t="shared" ref="AI314" si="1549">ROUND(AVERAGEIF(AJ314:AJ316,"&gt;0"),0)</f>
        <v>#DIV/0!</v>
      </c>
      <c r="AJ314" s="151">
        <f t="shared" si="1329"/>
        <v>0</v>
      </c>
      <c r="AK314" s="147"/>
      <c r="AL314" s="147"/>
      <c r="AM314" s="307" t="e">
        <f t="shared" ref="AM314" si="1550">IF(S314="No_existen",5*$AM$10,AN314*$AM$10)</f>
        <v>#DIV/0!</v>
      </c>
      <c r="AN314" s="307" t="e">
        <f t="shared" ref="AN314" si="1551">ROUND(AVERAGEIF(AO314:AO316,"&gt;0"),0)</f>
        <v>#DIV/0!</v>
      </c>
      <c r="AO314" s="151">
        <f t="shared" si="1330"/>
        <v>0</v>
      </c>
      <c r="AP314" s="147"/>
      <c r="AQ314" s="307" t="e">
        <f t="shared" ref="AQ314" si="1552">ROUND(AVERAGE(U314,Y314,AD314,AI314,AN314),0)</f>
        <v>#DIV/0!</v>
      </c>
      <c r="AR314" s="384" t="e">
        <f t="shared" ref="AR314" si="1553">IF(AQ314&lt;1.5,"FUERTE",IF(AND(AQ314&gt;=1.5,AQ314&lt;2.5),"ACEPTABLE",IF(AQ314&gt;=5,"INEXISTENTE","DÉBIL")))</f>
        <v>#DIV/0!</v>
      </c>
      <c r="AS314" s="306">
        <f t="shared" ref="AS314" si="1554">IF(R314=0,0,ROUND((R314*AQ314),0))</f>
        <v>0</v>
      </c>
      <c r="AT314" s="386" t="str">
        <f t="shared" ref="AT314" si="1555">IF(AS314&gt;=36,"GRAVE", IF(AS314&lt;=10, "LEVE", "MODERADO"))</f>
        <v>LEVE</v>
      </c>
      <c r="AU314" s="327"/>
      <c r="AV314" s="327"/>
      <c r="AW314" s="147"/>
      <c r="AX314" s="147"/>
      <c r="AY314" s="93"/>
      <c r="AZ314" s="94"/>
      <c r="BA314" s="95"/>
      <c r="BB314" s="95"/>
      <c r="BC314" s="95"/>
      <c r="BD314" s="95"/>
      <c r="BE314" s="95"/>
      <c r="BF314" s="95"/>
      <c r="BG314" s="95"/>
    </row>
    <row r="315" spans="1:59" s="97" customFormat="1" hidden="1" x14ac:dyDescent="0.2">
      <c r="A315" s="325"/>
      <c r="B315" s="314"/>
      <c r="C315" s="326"/>
      <c r="D315" s="327"/>
      <c r="E315" s="328"/>
      <c r="F315" s="305"/>
      <c r="G315" s="147"/>
      <c r="H315" s="147"/>
      <c r="I315" s="91"/>
      <c r="J315" s="305"/>
      <c r="K315" s="305"/>
      <c r="L315" s="305"/>
      <c r="M315" s="305"/>
      <c r="N315" s="314"/>
      <c r="O315" s="306"/>
      <c r="P315" s="314"/>
      <c r="Q315" s="306"/>
      <c r="R315" s="306"/>
      <c r="S315" s="92"/>
      <c r="T315" s="91">
        <f t="shared" si="1326"/>
        <v>0</v>
      </c>
      <c r="U315" s="307"/>
      <c r="V315" s="307"/>
      <c r="W315" s="147"/>
      <c r="X315" s="307"/>
      <c r="Y315" s="307"/>
      <c r="Z315" s="151">
        <f t="shared" si="1327"/>
        <v>0</v>
      </c>
      <c r="AA315" s="147"/>
      <c r="AB315" s="147"/>
      <c r="AC315" s="307"/>
      <c r="AD315" s="307"/>
      <c r="AE315" s="151">
        <f t="shared" si="1328"/>
        <v>0</v>
      </c>
      <c r="AF315" s="147"/>
      <c r="AG315" s="147"/>
      <c r="AH315" s="307"/>
      <c r="AI315" s="307"/>
      <c r="AJ315" s="151">
        <f t="shared" si="1329"/>
        <v>0</v>
      </c>
      <c r="AK315" s="147"/>
      <c r="AL315" s="147"/>
      <c r="AM315" s="307"/>
      <c r="AN315" s="307"/>
      <c r="AO315" s="151">
        <f t="shared" si="1330"/>
        <v>0</v>
      </c>
      <c r="AP315" s="147"/>
      <c r="AQ315" s="307"/>
      <c r="AR315" s="384"/>
      <c r="AS315" s="306"/>
      <c r="AT315" s="386"/>
      <c r="AU315" s="327"/>
      <c r="AV315" s="327"/>
      <c r="AW315" s="147"/>
      <c r="AX315" s="147"/>
      <c r="AY315" s="93"/>
      <c r="AZ315" s="94"/>
      <c r="BA315" s="95"/>
      <c r="BB315" s="95"/>
      <c r="BC315" s="95"/>
      <c r="BD315" s="95"/>
      <c r="BE315" s="95"/>
      <c r="BF315" s="95"/>
      <c r="BG315" s="95"/>
    </row>
    <row r="316" spans="1:59" s="97" customFormat="1" hidden="1" x14ac:dyDescent="0.2">
      <c r="A316" s="325"/>
      <c r="B316" s="314"/>
      <c r="C316" s="326"/>
      <c r="D316" s="327"/>
      <c r="E316" s="328"/>
      <c r="F316" s="305"/>
      <c r="G316" s="147"/>
      <c r="H316" s="147"/>
      <c r="I316" s="91"/>
      <c r="J316" s="305"/>
      <c r="K316" s="305"/>
      <c r="L316" s="305"/>
      <c r="M316" s="305"/>
      <c r="N316" s="314"/>
      <c r="O316" s="306"/>
      <c r="P316" s="314"/>
      <c r="Q316" s="306"/>
      <c r="R316" s="306"/>
      <c r="S316" s="92"/>
      <c r="T316" s="91">
        <f t="shared" si="1326"/>
        <v>0</v>
      </c>
      <c r="U316" s="307"/>
      <c r="V316" s="307"/>
      <c r="W316" s="147"/>
      <c r="X316" s="307"/>
      <c r="Y316" s="307"/>
      <c r="Z316" s="151">
        <f t="shared" si="1327"/>
        <v>0</v>
      </c>
      <c r="AA316" s="147"/>
      <c r="AB316" s="147"/>
      <c r="AC316" s="307"/>
      <c r="AD316" s="307"/>
      <c r="AE316" s="151">
        <f t="shared" si="1328"/>
        <v>0</v>
      </c>
      <c r="AF316" s="147"/>
      <c r="AG316" s="147"/>
      <c r="AH316" s="307"/>
      <c r="AI316" s="307"/>
      <c r="AJ316" s="151">
        <f t="shared" si="1329"/>
        <v>0</v>
      </c>
      <c r="AK316" s="147"/>
      <c r="AL316" s="147"/>
      <c r="AM316" s="307"/>
      <c r="AN316" s="307"/>
      <c r="AO316" s="151">
        <f t="shared" si="1330"/>
        <v>0</v>
      </c>
      <c r="AP316" s="147"/>
      <c r="AQ316" s="307"/>
      <c r="AR316" s="384"/>
      <c r="AS316" s="306"/>
      <c r="AT316" s="386"/>
      <c r="AU316" s="327"/>
      <c r="AV316" s="327"/>
      <c r="AW316" s="147"/>
      <c r="AX316" s="147"/>
      <c r="AY316" s="93"/>
      <c r="AZ316" s="94"/>
      <c r="BA316" s="95"/>
      <c r="BB316" s="95"/>
      <c r="BC316" s="95"/>
      <c r="BD316" s="95"/>
      <c r="BE316" s="95"/>
      <c r="BF316" s="95"/>
      <c r="BG316" s="95"/>
    </row>
    <row r="317" spans="1:59" s="97" customFormat="1" hidden="1" x14ac:dyDescent="0.2">
      <c r="A317" s="325">
        <v>103</v>
      </c>
      <c r="B317" s="314"/>
      <c r="C317" s="326" t="e">
        <f>+VLOOKUP(B317,$A$691:$B$730,2,0)</f>
        <v>#N/A</v>
      </c>
      <c r="D317" s="327"/>
      <c r="E317" s="328" t="e">
        <f>IF(D317=$D$661,$E$661,IF(D317=$D$662,$E$662,IF(D317=$D$663,$E$663,IF(D317=$D$664,$E$664,IF(D317=$D$665,$E$665,IF(D317=$D$666,$E$666,IF(D317=$D$667,$E$667,IF(D317=$D$668,$E$668,IF(D317=$D$669,$E$669,IF(D317=$D$670,$E$670,IF(D317=VICERRECTORÍA_ACADÉMICA_,BE928,IF(D317=PLANEACIÓN_,BE930, IF(D317=IMPACTO,BE929,IF(D317=VICERRECTORÍA_ADMINISTRATIVA_FINANCIERA_,BE931,IF(D317=_VICERRECTORÍA_RESPONSABILIDAD_SOCIAL_Y_BIENESTAR_UNIVERSITARIO_,BE932," ")))))))))))))))</f>
        <v>#VALUE!</v>
      </c>
      <c r="F317" s="305"/>
      <c r="G317" s="147"/>
      <c r="H317" s="147"/>
      <c r="I317" s="91"/>
      <c r="J317" s="305"/>
      <c r="K317" s="314"/>
      <c r="L317" s="305"/>
      <c r="M317" s="305"/>
      <c r="N317" s="314"/>
      <c r="O317" s="306">
        <f t="shared" ref="O317" si="1556">IF(N317="ALTA",5,IF(N317="MEDIO ALTA",4,IF(N317="MEDIA",3,IF(N317="MEDIO BAJA",2,IF(N317="BAJA",1,0)))))</f>
        <v>0</v>
      </c>
      <c r="P317" s="314"/>
      <c r="Q317" s="306">
        <f t="shared" ref="Q317" si="1557">IF(P317="ALTO",5,IF(P317="MEDIO-ALTO",4,IF(P317="MEDIO",3,IF(P317="MEDIO-BAJO",2,IF(P317="BAJO",1,0)))))</f>
        <v>0</v>
      </c>
      <c r="R317" s="306">
        <f t="shared" ref="R317" si="1558">Q317*O317</f>
        <v>0</v>
      </c>
      <c r="S317" s="92"/>
      <c r="T317" s="91">
        <f t="shared" si="1326"/>
        <v>0</v>
      </c>
      <c r="U317" s="307" t="e">
        <f t="shared" ref="U317:U377" si="1559">ROUND(AVERAGEIF(T317:T319,"&gt;0"),0)</f>
        <v>#DIV/0!</v>
      </c>
      <c r="V317" s="307" t="e">
        <f t="shared" ref="V317:V377" si="1560">U317*0.6</f>
        <v>#DIV/0!</v>
      </c>
      <c r="W317" s="147"/>
      <c r="X317" s="307" t="e">
        <f t="shared" ref="X317" si="1561">IF(S317="No_existen",5*$X$10,Y317*$X$10)</f>
        <v>#DIV/0!</v>
      </c>
      <c r="Y317" s="307" t="e">
        <f t="shared" si="1391"/>
        <v>#DIV/0!</v>
      </c>
      <c r="Z317" s="151">
        <f t="shared" si="1327"/>
        <v>0</v>
      </c>
      <c r="AA317" s="147"/>
      <c r="AB317" s="147"/>
      <c r="AC317" s="307" t="e">
        <f t="shared" ref="AC317" si="1562">IF(S317="No_existen",5*$AC$10,AD317*$AC$10)</f>
        <v>#DIV/0!</v>
      </c>
      <c r="AD317" s="307" t="e">
        <f t="shared" ref="AD317:AD377" si="1563">ROUND(AVERAGEIF(AE317:AE319,"&gt;0"),0)</f>
        <v>#DIV/0!</v>
      </c>
      <c r="AE317" s="151">
        <f t="shared" si="1328"/>
        <v>0</v>
      </c>
      <c r="AF317" s="147"/>
      <c r="AG317" s="147"/>
      <c r="AH317" s="307" t="e">
        <f t="shared" ref="AH317" si="1564">IF(S317="No_existen",5*$AH$10,AI317*$AH$10)</f>
        <v>#DIV/0!</v>
      </c>
      <c r="AI317" s="307" t="e">
        <f t="shared" ref="AI317" si="1565">ROUND(AVERAGEIF(AJ317:AJ319,"&gt;0"),0)</f>
        <v>#DIV/0!</v>
      </c>
      <c r="AJ317" s="151">
        <f t="shared" si="1329"/>
        <v>0</v>
      </c>
      <c r="AK317" s="147"/>
      <c r="AL317" s="147"/>
      <c r="AM317" s="307" t="e">
        <f t="shared" ref="AM317" si="1566">IF(S317="No_existen",5*$AM$10,AN317*$AM$10)</f>
        <v>#DIV/0!</v>
      </c>
      <c r="AN317" s="307" t="e">
        <f t="shared" ref="AN317" si="1567">ROUND(AVERAGEIF(AO317:AO319,"&gt;0"),0)</f>
        <v>#DIV/0!</v>
      </c>
      <c r="AO317" s="151">
        <f t="shared" si="1330"/>
        <v>0</v>
      </c>
      <c r="AP317" s="147"/>
      <c r="AQ317" s="307" t="e">
        <f t="shared" ref="AQ317" si="1568">ROUND(AVERAGE(U317,Y317,AD317,AI317,AN317),0)</f>
        <v>#DIV/0!</v>
      </c>
      <c r="AR317" s="384" t="e">
        <f t="shared" ref="AR317" si="1569">IF(AQ317&lt;1.5,"FUERTE",IF(AND(AQ317&gt;=1.5,AQ317&lt;2.5),"ACEPTABLE",IF(AQ317&gt;=5,"INEXISTENTE","DÉBIL")))</f>
        <v>#DIV/0!</v>
      </c>
      <c r="AS317" s="306">
        <f t="shared" ref="AS317" si="1570">IF(R317=0,0,ROUND((R317*AQ317),0))</f>
        <v>0</v>
      </c>
      <c r="AT317" s="386" t="str">
        <f t="shared" ref="AT317" si="1571">IF(AS317&gt;=36,"GRAVE", IF(AS317&lt;=10, "LEVE", "MODERADO"))</f>
        <v>LEVE</v>
      </c>
      <c r="AU317" s="327"/>
      <c r="AV317" s="327"/>
      <c r="AW317" s="147"/>
      <c r="AX317" s="147"/>
      <c r="AY317" s="93"/>
      <c r="AZ317" s="94"/>
      <c r="BA317" s="95"/>
      <c r="BB317" s="95"/>
      <c r="BC317" s="95"/>
      <c r="BD317" s="95"/>
      <c r="BE317" s="95"/>
      <c r="BF317" s="95"/>
      <c r="BG317" s="95"/>
    </row>
    <row r="318" spans="1:59" s="97" customFormat="1" hidden="1" x14ac:dyDescent="0.2">
      <c r="A318" s="325"/>
      <c r="B318" s="314"/>
      <c r="C318" s="326"/>
      <c r="D318" s="327"/>
      <c r="E318" s="328"/>
      <c r="F318" s="305"/>
      <c r="G318" s="147"/>
      <c r="H318" s="147"/>
      <c r="I318" s="91"/>
      <c r="J318" s="305"/>
      <c r="K318" s="305"/>
      <c r="L318" s="305"/>
      <c r="M318" s="305"/>
      <c r="N318" s="314"/>
      <c r="O318" s="306"/>
      <c r="P318" s="314"/>
      <c r="Q318" s="306"/>
      <c r="R318" s="306"/>
      <c r="S318" s="92"/>
      <c r="T318" s="91">
        <f t="shared" si="1326"/>
        <v>0</v>
      </c>
      <c r="U318" s="307"/>
      <c r="V318" s="307"/>
      <c r="W318" s="147"/>
      <c r="X318" s="307"/>
      <c r="Y318" s="307"/>
      <c r="Z318" s="151">
        <f t="shared" si="1327"/>
        <v>0</v>
      </c>
      <c r="AA318" s="147"/>
      <c r="AB318" s="147"/>
      <c r="AC318" s="307"/>
      <c r="AD318" s="307"/>
      <c r="AE318" s="151">
        <f t="shared" si="1328"/>
        <v>0</v>
      </c>
      <c r="AF318" s="147"/>
      <c r="AG318" s="147"/>
      <c r="AH318" s="307"/>
      <c r="AI318" s="307"/>
      <c r="AJ318" s="151">
        <f t="shared" si="1329"/>
        <v>0</v>
      </c>
      <c r="AK318" s="147"/>
      <c r="AL318" s="147"/>
      <c r="AM318" s="307"/>
      <c r="AN318" s="307"/>
      <c r="AO318" s="151">
        <f t="shared" si="1330"/>
        <v>0</v>
      </c>
      <c r="AP318" s="147"/>
      <c r="AQ318" s="307"/>
      <c r="AR318" s="384"/>
      <c r="AS318" s="306"/>
      <c r="AT318" s="386"/>
      <c r="AU318" s="327"/>
      <c r="AV318" s="327"/>
      <c r="AW318" s="147"/>
      <c r="AX318" s="147"/>
      <c r="AY318" s="93"/>
      <c r="AZ318" s="94"/>
      <c r="BA318" s="95"/>
      <c r="BB318" s="95"/>
      <c r="BC318" s="95"/>
      <c r="BD318" s="95"/>
      <c r="BE318" s="95"/>
      <c r="BF318" s="95"/>
      <c r="BG318" s="95"/>
    </row>
    <row r="319" spans="1:59" s="97" customFormat="1" hidden="1" x14ac:dyDescent="0.2">
      <c r="A319" s="325"/>
      <c r="B319" s="314"/>
      <c r="C319" s="326"/>
      <c r="D319" s="327"/>
      <c r="E319" s="328"/>
      <c r="F319" s="305"/>
      <c r="G319" s="147"/>
      <c r="H319" s="147"/>
      <c r="I319" s="91"/>
      <c r="J319" s="305"/>
      <c r="K319" s="305"/>
      <c r="L319" s="305"/>
      <c r="M319" s="305"/>
      <c r="N319" s="314"/>
      <c r="O319" s="306"/>
      <c r="P319" s="314"/>
      <c r="Q319" s="306"/>
      <c r="R319" s="306"/>
      <c r="S319" s="92"/>
      <c r="T319" s="91">
        <f t="shared" si="1326"/>
        <v>0</v>
      </c>
      <c r="U319" s="307"/>
      <c r="V319" s="307"/>
      <c r="W319" s="147"/>
      <c r="X319" s="307"/>
      <c r="Y319" s="307"/>
      <c r="Z319" s="151">
        <f t="shared" si="1327"/>
        <v>0</v>
      </c>
      <c r="AA319" s="147"/>
      <c r="AB319" s="147"/>
      <c r="AC319" s="307"/>
      <c r="AD319" s="307"/>
      <c r="AE319" s="151">
        <f t="shared" si="1328"/>
        <v>0</v>
      </c>
      <c r="AF319" s="147"/>
      <c r="AG319" s="147"/>
      <c r="AH319" s="307"/>
      <c r="AI319" s="307"/>
      <c r="AJ319" s="151">
        <f t="shared" si="1329"/>
        <v>0</v>
      </c>
      <c r="AK319" s="147"/>
      <c r="AL319" s="147"/>
      <c r="AM319" s="307"/>
      <c r="AN319" s="307"/>
      <c r="AO319" s="151">
        <f t="shared" si="1330"/>
        <v>0</v>
      </c>
      <c r="AP319" s="147"/>
      <c r="AQ319" s="307"/>
      <c r="AR319" s="384"/>
      <c r="AS319" s="306"/>
      <c r="AT319" s="386"/>
      <c r="AU319" s="327"/>
      <c r="AV319" s="327"/>
      <c r="AW319" s="147"/>
      <c r="AX319" s="147"/>
      <c r="AY319" s="93"/>
      <c r="AZ319" s="94"/>
      <c r="BA319" s="95"/>
      <c r="BB319" s="95"/>
      <c r="BC319" s="95"/>
      <c r="BD319" s="95"/>
      <c r="BE319" s="95"/>
      <c r="BF319" s="95"/>
      <c r="BG319" s="95"/>
    </row>
    <row r="320" spans="1:59" s="97" customFormat="1" hidden="1" x14ac:dyDescent="0.2">
      <c r="A320" s="325">
        <v>104</v>
      </c>
      <c r="B320" s="314"/>
      <c r="C320" s="326" t="e">
        <f>+VLOOKUP(B320,$A$691:$B$730,2,0)</f>
        <v>#N/A</v>
      </c>
      <c r="D320" s="327"/>
      <c r="E320" s="328" t="e">
        <f>IF(D320=$D$661,$E$661,IF(D320=$D$662,$E$662,IF(D320=$D$663,$E$663,IF(D320=$D$664,$E$664,IF(D320=$D$665,$E$665,IF(D320=$D$666,$E$666,IF(D320=$D$667,$E$667,IF(D320=$D$668,$E$668,IF(D320=$D$669,$E$669,IF(D320=$D$670,$E$670,IF(D320=VICERRECTORÍA_ACADÉMICA_,BE931,IF(D320=PLANEACIÓN_,BE933, IF(D320=IMPACTO,BE932,IF(D320=VICERRECTORÍA_ADMINISTRATIVA_FINANCIERA_,BE934,IF(D320=_VICERRECTORÍA_RESPONSABILIDAD_SOCIAL_Y_BIENESTAR_UNIVERSITARIO_,BE935," ")))))))))))))))</f>
        <v>#VALUE!</v>
      </c>
      <c r="F320" s="305"/>
      <c r="G320" s="147"/>
      <c r="H320" s="147"/>
      <c r="I320" s="91"/>
      <c r="J320" s="305"/>
      <c r="K320" s="314"/>
      <c r="L320" s="305"/>
      <c r="M320" s="305"/>
      <c r="N320" s="314"/>
      <c r="O320" s="306">
        <f t="shared" ref="O320" si="1572">IF(N320="ALTA",5,IF(N320="MEDIO ALTA",4,IF(N320="MEDIA",3,IF(N320="MEDIO BAJA",2,IF(N320="BAJA",1,0)))))</f>
        <v>0</v>
      </c>
      <c r="P320" s="314"/>
      <c r="Q320" s="306">
        <f t="shared" ref="Q320" si="1573">IF(P320="ALTO",5,IF(P320="MEDIO-ALTO",4,IF(P320="MEDIO",3,IF(P320="MEDIO-BAJO",2,IF(P320="BAJO",1,0)))))</f>
        <v>0</v>
      </c>
      <c r="R320" s="306">
        <f t="shared" ref="R320" si="1574">Q320*O320</f>
        <v>0</v>
      </c>
      <c r="S320" s="92"/>
      <c r="T320" s="91">
        <f t="shared" si="1326"/>
        <v>0</v>
      </c>
      <c r="U320" s="307" t="e">
        <f t="shared" ref="U320:U380" si="1575">ROUND(AVERAGEIF(T320:T322,"&gt;0"),0)</f>
        <v>#DIV/0!</v>
      </c>
      <c r="V320" s="307" t="e">
        <f t="shared" ref="V320:V380" si="1576">U320*0.6</f>
        <v>#DIV/0!</v>
      </c>
      <c r="W320" s="147"/>
      <c r="X320" s="307" t="e">
        <f t="shared" ref="X320" si="1577">IF(S320="No_existen",5*$X$10,Y320*$X$10)</f>
        <v>#DIV/0!</v>
      </c>
      <c r="Y320" s="307" t="e">
        <f t="shared" si="1405"/>
        <v>#DIV/0!</v>
      </c>
      <c r="Z320" s="151">
        <f t="shared" si="1327"/>
        <v>0</v>
      </c>
      <c r="AA320" s="147"/>
      <c r="AB320" s="147"/>
      <c r="AC320" s="307" t="e">
        <f t="shared" ref="AC320" si="1578">IF(S320="No_existen",5*$AC$10,AD320*$AC$10)</f>
        <v>#DIV/0!</v>
      </c>
      <c r="AD320" s="307" t="e">
        <f t="shared" ref="AD320:AD380" si="1579">ROUND(AVERAGEIF(AE320:AE322,"&gt;0"),0)</f>
        <v>#DIV/0!</v>
      </c>
      <c r="AE320" s="151">
        <f t="shared" si="1328"/>
        <v>0</v>
      </c>
      <c r="AF320" s="147"/>
      <c r="AG320" s="147"/>
      <c r="AH320" s="307" t="e">
        <f t="shared" ref="AH320" si="1580">IF(S320="No_existen",5*$AH$10,AI320*$AH$10)</f>
        <v>#DIV/0!</v>
      </c>
      <c r="AI320" s="307" t="e">
        <f t="shared" ref="AI320" si="1581">ROUND(AVERAGEIF(AJ320:AJ322,"&gt;0"),0)</f>
        <v>#DIV/0!</v>
      </c>
      <c r="AJ320" s="151">
        <f t="shared" si="1329"/>
        <v>0</v>
      </c>
      <c r="AK320" s="147"/>
      <c r="AL320" s="147"/>
      <c r="AM320" s="307" t="e">
        <f t="shared" ref="AM320" si="1582">IF(S320="No_existen",5*$AM$10,AN320*$AM$10)</f>
        <v>#DIV/0!</v>
      </c>
      <c r="AN320" s="307" t="e">
        <f t="shared" ref="AN320" si="1583">ROUND(AVERAGEIF(AO320:AO322,"&gt;0"),0)</f>
        <v>#DIV/0!</v>
      </c>
      <c r="AO320" s="151">
        <f t="shared" si="1330"/>
        <v>0</v>
      </c>
      <c r="AP320" s="147"/>
      <c r="AQ320" s="307" t="e">
        <f t="shared" ref="AQ320" si="1584">ROUND(AVERAGE(U320,Y320,AD320,AI320,AN320),0)</f>
        <v>#DIV/0!</v>
      </c>
      <c r="AR320" s="384" t="e">
        <f t="shared" ref="AR320" si="1585">IF(AQ320&lt;1.5,"FUERTE",IF(AND(AQ320&gt;=1.5,AQ320&lt;2.5),"ACEPTABLE",IF(AQ320&gt;=5,"INEXISTENTE","DÉBIL")))</f>
        <v>#DIV/0!</v>
      </c>
      <c r="AS320" s="306">
        <f t="shared" ref="AS320" si="1586">IF(R320=0,0,ROUND((R320*AQ320),0))</f>
        <v>0</v>
      </c>
      <c r="AT320" s="386" t="str">
        <f t="shared" ref="AT320" si="1587">IF(AS320&gt;=36,"GRAVE", IF(AS320&lt;=10, "LEVE", "MODERADO"))</f>
        <v>LEVE</v>
      </c>
      <c r="AU320" s="327"/>
      <c r="AV320" s="327"/>
      <c r="AW320" s="147"/>
      <c r="AX320" s="147"/>
      <c r="AY320" s="93"/>
      <c r="AZ320" s="94"/>
      <c r="BA320" s="95"/>
      <c r="BB320" s="95"/>
      <c r="BC320" s="95"/>
      <c r="BD320" s="95"/>
      <c r="BE320" s="95"/>
      <c r="BF320" s="95"/>
      <c r="BG320" s="95"/>
    </row>
    <row r="321" spans="1:59" s="97" customFormat="1" hidden="1" x14ac:dyDescent="0.2">
      <c r="A321" s="325"/>
      <c r="B321" s="314"/>
      <c r="C321" s="326"/>
      <c r="D321" s="327"/>
      <c r="E321" s="328"/>
      <c r="F321" s="305"/>
      <c r="G321" s="147"/>
      <c r="H321" s="147"/>
      <c r="I321" s="91"/>
      <c r="J321" s="305"/>
      <c r="K321" s="305"/>
      <c r="L321" s="305"/>
      <c r="M321" s="305"/>
      <c r="N321" s="314"/>
      <c r="O321" s="306"/>
      <c r="P321" s="314"/>
      <c r="Q321" s="306"/>
      <c r="R321" s="306"/>
      <c r="S321" s="92"/>
      <c r="T321" s="91">
        <f t="shared" si="1326"/>
        <v>0</v>
      </c>
      <c r="U321" s="307"/>
      <c r="V321" s="307"/>
      <c r="W321" s="147"/>
      <c r="X321" s="307"/>
      <c r="Y321" s="307"/>
      <c r="Z321" s="151">
        <f t="shared" si="1327"/>
        <v>0</v>
      </c>
      <c r="AA321" s="147"/>
      <c r="AB321" s="147"/>
      <c r="AC321" s="307"/>
      <c r="AD321" s="307"/>
      <c r="AE321" s="151">
        <f t="shared" si="1328"/>
        <v>0</v>
      </c>
      <c r="AF321" s="147"/>
      <c r="AG321" s="147"/>
      <c r="AH321" s="307"/>
      <c r="AI321" s="307"/>
      <c r="AJ321" s="151">
        <f t="shared" si="1329"/>
        <v>0</v>
      </c>
      <c r="AK321" s="147"/>
      <c r="AL321" s="147"/>
      <c r="AM321" s="307"/>
      <c r="AN321" s="307"/>
      <c r="AO321" s="151">
        <f t="shared" si="1330"/>
        <v>0</v>
      </c>
      <c r="AP321" s="147"/>
      <c r="AQ321" s="307"/>
      <c r="AR321" s="384"/>
      <c r="AS321" s="306"/>
      <c r="AT321" s="386"/>
      <c r="AU321" s="327"/>
      <c r="AV321" s="327"/>
      <c r="AW321" s="147"/>
      <c r="AX321" s="147"/>
      <c r="AY321" s="93"/>
      <c r="AZ321" s="94"/>
      <c r="BA321" s="95"/>
      <c r="BB321" s="95"/>
      <c r="BC321" s="95"/>
      <c r="BD321" s="95"/>
      <c r="BE321" s="95"/>
      <c r="BF321" s="95"/>
      <c r="BG321" s="95"/>
    </row>
    <row r="322" spans="1:59" s="97" customFormat="1" hidden="1" x14ac:dyDescent="0.2">
      <c r="A322" s="325"/>
      <c r="B322" s="314"/>
      <c r="C322" s="326"/>
      <c r="D322" s="327"/>
      <c r="E322" s="328"/>
      <c r="F322" s="305"/>
      <c r="G322" s="147"/>
      <c r="H322" s="147"/>
      <c r="I322" s="91"/>
      <c r="J322" s="305"/>
      <c r="K322" s="305"/>
      <c r="L322" s="305"/>
      <c r="M322" s="305"/>
      <c r="N322" s="314"/>
      <c r="O322" s="306"/>
      <c r="P322" s="314"/>
      <c r="Q322" s="306"/>
      <c r="R322" s="306"/>
      <c r="S322" s="92"/>
      <c r="T322" s="91">
        <f t="shared" si="1326"/>
        <v>0</v>
      </c>
      <c r="U322" s="307"/>
      <c r="V322" s="307"/>
      <c r="W322" s="147"/>
      <c r="X322" s="307"/>
      <c r="Y322" s="307"/>
      <c r="Z322" s="151">
        <f t="shared" si="1327"/>
        <v>0</v>
      </c>
      <c r="AA322" s="147"/>
      <c r="AB322" s="147"/>
      <c r="AC322" s="307"/>
      <c r="AD322" s="307"/>
      <c r="AE322" s="151">
        <f t="shared" si="1328"/>
        <v>0</v>
      </c>
      <c r="AF322" s="147"/>
      <c r="AG322" s="147"/>
      <c r="AH322" s="307"/>
      <c r="AI322" s="307"/>
      <c r="AJ322" s="151">
        <f t="shared" si="1329"/>
        <v>0</v>
      </c>
      <c r="AK322" s="147"/>
      <c r="AL322" s="147"/>
      <c r="AM322" s="307"/>
      <c r="AN322" s="307"/>
      <c r="AO322" s="151">
        <f t="shared" si="1330"/>
        <v>0</v>
      </c>
      <c r="AP322" s="147"/>
      <c r="AQ322" s="307"/>
      <c r="AR322" s="384"/>
      <c r="AS322" s="306"/>
      <c r="AT322" s="386"/>
      <c r="AU322" s="327"/>
      <c r="AV322" s="327"/>
      <c r="AW322" s="147"/>
      <c r="AX322" s="147"/>
      <c r="AY322" s="93"/>
      <c r="AZ322" s="94"/>
      <c r="BA322" s="95"/>
      <c r="BB322" s="95"/>
      <c r="BC322" s="95"/>
      <c r="BD322" s="95"/>
      <c r="BE322" s="95"/>
      <c r="BF322" s="95"/>
      <c r="BG322" s="95"/>
    </row>
    <row r="323" spans="1:59" s="97" customFormat="1" hidden="1" x14ac:dyDescent="0.2">
      <c r="A323" s="325">
        <v>105</v>
      </c>
      <c r="B323" s="314"/>
      <c r="C323" s="326" t="e">
        <f>+VLOOKUP(B323,$A$691:$B$730,2,0)</f>
        <v>#N/A</v>
      </c>
      <c r="D323" s="327"/>
      <c r="E323" s="328" t="e">
        <f>IF(D323=$D$661,$E$661,IF(D323=$D$662,$E$662,IF(D323=$D$663,$E$663,IF(D323=$D$664,$E$664,IF(D323=$D$665,$E$665,IF(D323=$D$666,$E$666,IF(D323=$D$667,$E$667,IF(D323=$D$668,$E$668,IF(D323=$D$669,$E$669,IF(D323=$D$670,$E$670,IF(D323=VICERRECTORÍA_ACADÉMICA_,BE934,IF(D323=PLANEACIÓN_,BE936, IF(D323=IMPACTO,BE935,IF(D323=VICERRECTORÍA_ADMINISTRATIVA_FINANCIERA_,BE937,IF(D323=_VICERRECTORÍA_RESPONSABILIDAD_SOCIAL_Y_BIENESTAR_UNIVERSITARIO_,BE938," ")))))))))))))))</f>
        <v>#VALUE!</v>
      </c>
      <c r="F323" s="305"/>
      <c r="G323" s="147"/>
      <c r="H323" s="147"/>
      <c r="I323" s="91"/>
      <c r="J323" s="305"/>
      <c r="K323" s="314"/>
      <c r="L323" s="305"/>
      <c r="M323" s="305"/>
      <c r="N323" s="314"/>
      <c r="O323" s="306">
        <f t="shared" ref="O323" si="1588">IF(N323="ALTA",5,IF(N323="MEDIO ALTA",4,IF(N323="MEDIA",3,IF(N323="MEDIO BAJA",2,IF(N323="BAJA",1,0)))))</f>
        <v>0</v>
      </c>
      <c r="P323" s="314"/>
      <c r="Q323" s="306">
        <f t="shared" ref="Q323" si="1589">IF(P323="ALTO",5,IF(P323="MEDIO-ALTO",4,IF(P323="MEDIO",3,IF(P323="MEDIO-BAJO",2,IF(P323="BAJO",1,0)))))</f>
        <v>0</v>
      </c>
      <c r="R323" s="306">
        <f t="shared" ref="R323" si="1590">Q323*O323</f>
        <v>0</v>
      </c>
      <c r="S323" s="92"/>
      <c r="T323" s="91">
        <f t="shared" si="1326"/>
        <v>0</v>
      </c>
      <c r="U323" s="307" t="e">
        <f t="shared" ref="U323:U383" si="1591">ROUND(AVERAGEIF(T323:T325,"&gt;0"),0)</f>
        <v>#DIV/0!</v>
      </c>
      <c r="V323" s="307" t="e">
        <f t="shared" ref="V323:V383" si="1592">U323*0.6</f>
        <v>#DIV/0!</v>
      </c>
      <c r="W323" s="147"/>
      <c r="X323" s="307" t="e">
        <f t="shared" ref="X323" si="1593">IF(S323="No_existen",5*$X$10,Y323*$X$10)</f>
        <v>#DIV/0!</v>
      </c>
      <c r="Y323" s="307" t="e">
        <f t="shared" si="1419"/>
        <v>#DIV/0!</v>
      </c>
      <c r="Z323" s="151">
        <f t="shared" si="1327"/>
        <v>0</v>
      </c>
      <c r="AA323" s="147"/>
      <c r="AB323" s="147"/>
      <c r="AC323" s="307" t="e">
        <f t="shared" ref="AC323" si="1594">IF(S323="No_existen",5*$AC$10,AD323*$AC$10)</f>
        <v>#DIV/0!</v>
      </c>
      <c r="AD323" s="307" t="e">
        <f t="shared" ref="AD323:AD383" si="1595">ROUND(AVERAGEIF(AE323:AE325,"&gt;0"),0)</f>
        <v>#DIV/0!</v>
      </c>
      <c r="AE323" s="151">
        <f t="shared" si="1328"/>
        <v>0</v>
      </c>
      <c r="AF323" s="147"/>
      <c r="AG323" s="147"/>
      <c r="AH323" s="307" t="e">
        <f t="shared" ref="AH323" si="1596">IF(S323="No_existen",5*$AH$10,AI323*$AH$10)</f>
        <v>#DIV/0!</v>
      </c>
      <c r="AI323" s="307" t="e">
        <f t="shared" ref="AI323" si="1597">ROUND(AVERAGEIF(AJ323:AJ325,"&gt;0"),0)</f>
        <v>#DIV/0!</v>
      </c>
      <c r="AJ323" s="151">
        <f t="shared" si="1329"/>
        <v>0</v>
      </c>
      <c r="AK323" s="147"/>
      <c r="AL323" s="147"/>
      <c r="AM323" s="307" t="e">
        <f t="shared" ref="AM323" si="1598">IF(S323="No_existen",5*$AM$10,AN323*$AM$10)</f>
        <v>#DIV/0!</v>
      </c>
      <c r="AN323" s="307" t="e">
        <f t="shared" ref="AN323" si="1599">ROUND(AVERAGEIF(AO323:AO325,"&gt;0"),0)</f>
        <v>#DIV/0!</v>
      </c>
      <c r="AO323" s="151">
        <f t="shared" si="1330"/>
        <v>0</v>
      </c>
      <c r="AP323" s="147"/>
      <c r="AQ323" s="307" t="e">
        <f t="shared" ref="AQ323" si="1600">ROUND(AVERAGE(U323,Y323,AD323,AI323,AN323),0)</f>
        <v>#DIV/0!</v>
      </c>
      <c r="AR323" s="384" t="e">
        <f t="shared" ref="AR323" si="1601">IF(AQ323&lt;1.5,"FUERTE",IF(AND(AQ323&gt;=1.5,AQ323&lt;2.5),"ACEPTABLE",IF(AQ323&gt;=5,"INEXISTENTE","DÉBIL")))</f>
        <v>#DIV/0!</v>
      </c>
      <c r="AS323" s="306">
        <f t="shared" ref="AS323" si="1602">IF(R323=0,0,ROUND((R323*AQ323),0))</f>
        <v>0</v>
      </c>
      <c r="AT323" s="386" t="str">
        <f t="shared" ref="AT323" si="1603">IF(AS323&gt;=36,"GRAVE", IF(AS323&lt;=10, "LEVE", "MODERADO"))</f>
        <v>LEVE</v>
      </c>
      <c r="AU323" s="327"/>
      <c r="AV323" s="327"/>
      <c r="AW323" s="147"/>
      <c r="AX323" s="147"/>
      <c r="AY323" s="93"/>
      <c r="AZ323" s="94"/>
      <c r="BA323" s="95"/>
      <c r="BB323" s="95"/>
      <c r="BC323" s="95"/>
      <c r="BD323" s="95"/>
      <c r="BE323" s="95"/>
      <c r="BF323" s="95"/>
      <c r="BG323" s="95"/>
    </row>
    <row r="324" spans="1:59" s="97" customFormat="1" hidden="1" x14ac:dyDescent="0.2">
      <c r="A324" s="325"/>
      <c r="B324" s="314"/>
      <c r="C324" s="326"/>
      <c r="D324" s="327"/>
      <c r="E324" s="328"/>
      <c r="F324" s="305"/>
      <c r="G324" s="147"/>
      <c r="H324" s="147"/>
      <c r="I324" s="91"/>
      <c r="J324" s="305"/>
      <c r="K324" s="305"/>
      <c r="L324" s="305"/>
      <c r="M324" s="305"/>
      <c r="N324" s="314"/>
      <c r="O324" s="306"/>
      <c r="P324" s="314"/>
      <c r="Q324" s="306"/>
      <c r="R324" s="306"/>
      <c r="S324" s="92"/>
      <c r="T324" s="91">
        <f t="shared" si="1326"/>
        <v>0</v>
      </c>
      <c r="U324" s="307"/>
      <c r="V324" s="307"/>
      <c r="W324" s="147"/>
      <c r="X324" s="307"/>
      <c r="Y324" s="307"/>
      <c r="Z324" s="151">
        <f t="shared" si="1327"/>
        <v>0</v>
      </c>
      <c r="AA324" s="147"/>
      <c r="AB324" s="147"/>
      <c r="AC324" s="307"/>
      <c r="AD324" s="307"/>
      <c r="AE324" s="151">
        <f t="shared" si="1328"/>
        <v>0</v>
      </c>
      <c r="AF324" s="147"/>
      <c r="AG324" s="147"/>
      <c r="AH324" s="307"/>
      <c r="AI324" s="307"/>
      <c r="AJ324" s="151">
        <f t="shared" si="1329"/>
        <v>0</v>
      </c>
      <c r="AK324" s="147"/>
      <c r="AL324" s="147"/>
      <c r="AM324" s="307"/>
      <c r="AN324" s="307"/>
      <c r="AO324" s="151">
        <f t="shared" si="1330"/>
        <v>0</v>
      </c>
      <c r="AP324" s="147"/>
      <c r="AQ324" s="307"/>
      <c r="AR324" s="384"/>
      <c r="AS324" s="306"/>
      <c r="AT324" s="386"/>
      <c r="AU324" s="327"/>
      <c r="AV324" s="327"/>
      <c r="AW324" s="147"/>
      <c r="AX324" s="147"/>
      <c r="AY324" s="93"/>
      <c r="AZ324" s="94"/>
      <c r="BA324" s="95"/>
      <c r="BB324" s="95"/>
      <c r="BC324" s="95"/>
      <c r="BD324" s="95"/>
      <c r="BE324" s="95"/>
      <c r="BF324" s="95"/>
      <c r="BG324" s="95"/>
    </row>
    <row r="325" spans="1:59" s="97" customFormat="1" hidden="1" x14ac:dyDescent="0.2">
      <c r="A325" s="325"/>
      <c r="B325" s="314"/>
      <c r="C325" s="326"/>
      <c r="D325" s="327"/>
      <c r="E325" s="328"/>
      <c r="F325" s="305"/>
      <c r="G325" s="147"/>
      <c r="H325" s="147"/>
      <c r="I325" s="91"/>
      <c r="J325" s="305"/>
      <c r="K325" s="305"/>
      <c r="L325" s="305"/>
      <c r="M325" s="305"/>
      <c r="N325" s="314"/>
      <c r="O325" s="306"/>
      <c r="P325" s="314"/>
      <c r="Q325" s="306"/>
      <c r="R325" s="306"/>
      <c r="S325" s="92"/>
      <c r="T325" s="91">
        <f t="shared" si="1326"/>
        <v>0</v>
      </c>
      <c r="U325" s="307"/>
      <c r="V325" s="307"/>
      <c r="W325" s="147"/>
      <c r="X325" s="307"/>
      <c r="Y325" s="307"/>
      <c r="Z325" s="151">
        <f t="shared" si="1327"/>
        <v>0</v>
      </c>
      <c r="AA325" s="147"/>
      <c r="AB325" s="147"/>
      <c r="AC325" s="307"/>
      <c r="AD325" s="307"/>
      <c r="AE325" s="151">
        <f t="shared" si="1328"/>
        <v>0</v>
      </c>
      <c r="AF325" s="147"/>
      <c r="AG325" s="147"/>
      <c r="AH325" s="307"/>
      <c r="AI325" s="307"/>
      <c r="AJ325" s="151">
        <f t="shared" si="1329"/>
        <v>0</v>
      </c>
      <c r="AK325" s="147"/>
      <c r="AL325" s="147"/>
      <c r="AM325" s="307"/>
      <c r="AN325" s="307"/>
      <c r="AO325" s="151">
        <f t="shared" si="1330"/>
        <v>0</v>
      </c>
      <c r="AP325" s="147"/>
      <c r="AQ325" s="307"/>
      <c r="AR325" s="384"/>
      <c r="AS325" s="306"/>
      <c r="AT325" s="386"/>
      <c r="AU325" s="327"/>
      <c r="AV325" s="327"/>
      <c r="AW325" s="147"/>
      <c r="AX325" s="147"/>
      <c r="AY325" s="93"/>
      <c r="AZ325" s="94"/>
      <c r="BA325" s="95"/>
      <c r="BB325" s="95"/>
      <c r="BC325" s="95"/>
      <c r="BD325" s="95"/>
      <c r="BE325" s="95"/>
      <c r="BF325" s="95"/>
      <c r="BG325" s="95"/>
    </row>
    <row r="326" spans="1:59" s="97" customFormat="1" hidden="1" x14ac:dyDescent="0.2">
      <c r="A326" s="325">
        <v>106</v>
      </c>
      <c r="B326" s="314"/>
      <c r="C326" s="326" t="e">
        <f>+VLOOKUP(B326,$A$691:$B$730,2,0)</f>
        <v>#N/A</v>
      </c>
      <c r="D326" s="327"/>
      <c r="E326" s="328" t="e">
        <f>IF(D326=$D$661,$E$661,IF(D326=$D$662,$E$662,IF(D326=$D$663,$E$663,IF(D326=$D$664,$E$664,IF(D326=$D$665,$E$665,IF(D326=$D$666,$E$666,IF(D326=$D$667,$E$667,IF(D326=$D$668,$E$668,IF(D326=$D$669,$E$669,IF(D326=$D$670,$E$670,IF(D326=VICERRECTORÍA_ACADÉMICA_,BE937,IF(D326=PLANEACIÓN_,BE939, IF(D326=IMPACTO,BE938,IF(D326=VICERRECTORÍA_ADMINISTRATIVA_FINANCIERA_,BE940,IF(D326=_VICERRECTORÍA_RESPONSABILIDAD_SOCIAL_Y_BIENESTAR_UNIVERSITARIO_,BE941," ")))))))))))))))</f>
        <v>#VALUE!</v>
      </c>
      <c r="F326" s="305"/>
      <c r="G326" s="147"/>
      <c r="H326" s="147"/>
      <c r="I326" s="91"/>
      <c r="J326" s="305"/>
      <c r="K326" s="314"/>
      <c r="L326" s="305"/>
      <c r="M326" s="305"/>
      <c r="N326" s="314"/>
      <c r="O326" s="306">
        <f t="shared" ref="O326" si="1604">IF(N326="ALTA",5,IF(N326="MEDIO ALTA",4,IF(N326="MEDIA",3,IF(N326="MEDIO BAJA",2,IF(N326="BAJA",1,0)))))</f>
        <v>0</v>
      </c>
      <c r="P326" s="314"/>
      <c r="Q326" s="306">
        <f t="shared" ref="Q326" si="1605">IF(P326="ALTO",5,IF(P326="MEDIO-ALTO",4,IF(P326="MEDIO",3,IF(P326="MEDIO-BAJO",2,IF(P326="BAJO",1,0)))))</f>
        <v>0</v>
      </c>
      <c r="R326" s="306">
        <f t="shared" ref="R326" si="1606">Q326*O326</f>
        <v>0</v>
      </c>
      <c r="S326" s="92"/>
      <c r="T326" s="91">
        <f t="shared" si="1326"/>
        <v>0</v>
      </c>
      <c r="U326" s="307" t="e">
        <f t="shared" ref="U326:U386" si="1607">ROUND(AVERAGEIF(T326:T328,"&gt;0"),0)</f>
        <v>#DIV/0!</v>
      </c>
      <c r="V326" s="307" t="e">
        <f t="shared" ref="V326:V386" si="1608">U326*0.6</f>
        <v>#DIV/0!</v>
      </c>
      <c r="W326" s="147"/>
      <c r="X326" s="307" t="e">
        <f t="shared" ref="X326" si="1609">IF(S326="No_existen",5*$X$10,Y326*$X$10)</f>
        <v>#DIV/0!</v>
      </c>
      <c r="Y326" s="307" t="e">
        <f t="shared" si="1433"/>
        <v>#DIV/0!</v>
      </c>
      <c r="Z326" s="151">
        <f t="shared" si="1327"/>
        <v>0</v>
      </c>
      <c r="AA326" s="147"/>
      <c r="AB326" s="147"/>
      <c r="AC326" s="307" t="e">
        <f t="shared" ref="AC326" si="1610">IF(S326="No_existen",5*$AC$10,AD326*$AC$10)</f>
        <v>#DIV/0!</v>
      </c>
      <c r="AD326" s="307" t="e">
        <f t="shared" ref="AD326:AD386" si="1611">ROUND(AVERAGEIF(AE326:AE328,"&gt;0"),0)</f>
        <v>#DIV/0!</v>
      </c>
      <c r="AE326" s="151">
        <f t="shared" si="1328"/>
        <v>0</v>
      </c>
      <c r="AF326" s="147"/>
      <c r="AG326" s="147"/>
      <c r="AH326" s="307" t="e">
        <f t="shared" ref="AH326" si="1612">IF(S326="No_existen",5*$AH$10,AI326*$AH$10)</f>
        <v>#DIV/0!</v>
      </c>
      <c r="AI326" s="307" t="e">
        <f t="shared" ref="AI326" si="1613">ROUND(AVERAGEIF(AJ326:AJ328,"&gt;0"),0)</f>
        <v>#DIV/0!</v>
      </c>
      <c r="AJ326" s="151">
        <f t="shared" si="1329"/>
        <v>0</v>
      </c>
      <c r="AK326" s="147"/>
      <c r="AL326" s="147"/>
      <c r="AM326" s="307" t="e">
        <f t="shared" ref="AM326" si="1614">IF(S326="No_existen",5*$AM$10,AN326*$AM$10)</f>
        <v>#DIV/0!</v>
      </c>
      <c r="AN326" s="307" t="e">
        <f t="shared" ref="AN326" si="1615">ROUND(AVERAGEIF(AO326:AO328,"&gt;0"),0)</f>
        <v>#DIV/0!</v>
      </c>
      <c r="AO326" s="151">
        <f t="shared" si="1330"/>
        <v>0</v>
      </c>
      <c r="AP326" s="147"/>
      <c r="AQ326" s="307" t="e">
        <f t="shared" ref="AQ326" si="1616">ROUND(AVERAGE(U326,Y326,AD326,AI326,AN326),0)</f>
        <v>#DIV/0!</v>
      </c>
      <c r="AR326" s="384" t="e">
        <f t="shared" ref="AR326" si="1617">IF(AQ326&lt;1.5,"FUERTE",IF(AND(AQ326&gt;=1.5,AQ326&lt;2.5),"ACEPTABLE",IF(AQ326&gt;=5,"INEXISTENTE","DÉBIL")))</f>
        <v>#DIV/0!</v>
      </c>
      <c r="AS326" s="306">
        <f t="shared" ref="AS326" si="1618">IF(R326=0,0,ROUND((R326*AQ326),0))</f>
        <v>0</v>
      </c>
      <c r="AT326" s="386" t="str">
        <f t="shared" ref="AT326" si="1619">IF(AS326&gt;=36,"GRAVE", IF(AS326&lt;=10, "LEVE", "MODERADO"))</f>
        <v>LEVE</v>
      </c>
      <c r="AU326" s="327"/>
      <c r="AV326" s="327"/>
      <c r="AW326" s="147"/>
      <c r="AX326" s="147"/>
      <c r="AY326" s="93"/>
      <c r="AZ326" s="94"/>
      <c r="BA326" s="95"/>
      <c r="BB326" s="95"/>
      <c r="BC326" s="95"/>
      <c r="BD326" s="95"/>
      <c r="BE326" s="95"/>
      <c r="BF326" s="95"/>
      <c r="BG326" s="95"/>
    </row>
    <row r="327" spans="1:59" s="97" customFormat="1" hidden="1" x14ac:dyDescent="0.2">
      <c r="A327" s="325"/>
      <c r="B327" s="314"/>
      <c r="C327" s="326"/>
      <c r="D327" s="327"/>
      <c r="E327" s="328"/>
      <c r="F327" s="305"/>
      <c r="G327" s="147"/>
      <c r="H327" s="147"/>
      <c r="I327" s="91"/>
      <c r="J327" s="305"/>
      <c r="K327" s="305"/>
      <c r="L327" s="305"/>
      <c r="M327" s="305"/>
      <c r="N327" s="314"/>
      <c r="O327" s="306"/>
      <c r="P327" s="314"/>
      <c r="Q327" s="306"/>
      <c r="R327" s="306"/>
      <c r="S327" s="92"/>
      <c r="T327" s="91">
        <f t="shared" si="1326"/>
        <v>0</v>
      </c>
      <c r="U327" s="307"/>
      <c r="V327" s="307"/>
      <c r="W327" s="147"/>
      <c r="X327" s="307"/>
      <c r="Y327" s="307"/>
      <c r="Z327" s="151">
        <f t="shared" si="1327"/>
        <v>0</v>
      </c>
      <c r="AA327" s="147"/>
      <c r="AB327" s="147"/>
      <c r="AC327" s="307"/>
      <c r="AD327" s="307"/>
      <c r="AE327" s="151">
        <f t="shared" si="1328"/>
        <v>0</v>
      </c>
      <c r="AF327" s="147"/>
      <c r="AG327" s="147"/>
      <c r="AH327" s="307"/>
      <c r="AI327" s="307"/>
      <c r="AJ327" s="151">
        <f t="shared" si="1329"/>
        <v>0</v>
      </c>
      <c r="AK327" s="147"/>
      <c r="AL327" s="147"/>
      <c r="AM327" s="307"/>
      <c r="AN327" s="307"/>
      <c r="AO327" s="151">
        <f t="shared" si="1330"/>
        <v>0</v>
      </c>
      <c r="AP327" s="147"/>
      <c r="AQ327" s="307"/>
      <c r="AR327" s="384"/>
      <c r="AS327" s="306"/>
      <c r="AT327" s="386"/>
      <c r="AU327" s="327"/>
      <c r="AV327" s="327"/>
      <c r="AW327" s="147"/>
      <c r="AX327" s="147"/>
      <c r="AY327" s="93"/>
      <c r="AZ327" s="94"/>
      <c r="BA327" s="95"/>
      <c r="BB327" s="95"/>
      <c r="BC327" s="95"/>
      <c r="BD327" s="95"/>
      <c r="BE327" s="95"/>
      <c r="BF327" s="95"/>
      <c r="BG327" s="95"/>
    </row>
    <row r="328" spans="1:59" s="97" customFormat="1" hidden="1" x14ac:dyDescent="0.2">
      <c r="A328" s="325"/>
      <c r="B328" s="314"/>
      <c r="C328" s="326"/>
      <c r="D328" s="327"/>
      <c r="E328" s="328"/>
      <c r="F328" s="305"/>
      <c r="G328" s="147"/>
      <c r="H328" s="147"/>
      <c r="I328" s="91"/>
      <c r="J328" s="305"/>
      <c r="K328" s="305"/>
      <c r="L328" s="305"/>
      <c r="M328" s="305"/>
      <c r="N328" s="314"/>
      <c r="O328" s="306"/>
      <c r="P328" s="314"/>
      <c r="Q328" s="306"/>
      <c r="R328" s="306"/>
      <c r="S328" s="92"/>
      <c r="T328" s="91">
        <f t="shared" si="1326"/>
        <v>0</v>
      </c>
      <c r="U328" s="307"/>
      <c r="V328" s="307"/>
      <c r="W328" s="147"/>
      <c r="X328" s="307"/>
      <c r="Y328" s="307"/>
      <c r="Z328" s="151">
        <f t="shared" si="1327"/>
        <v>0</v>
      </c>
      <c r="AA328" s="147"/>
      <c r="AB328" s="147"/>
      <c r="AC328" s="307"/>
      <c r="AD328" s="307"/>
      <c r="AE328" s="151">
        <f t="shared" si="1328"/>
        <v>0</v>
      </c>
      <c r="AF328" s="147"/>
      <c r="AG328" s="147"/>
      <c r="AH328" s="307"/>
      <c r="AI328" s="307"/>
      <c r="AJ328" s="151">
        <f t="shared" si="1329"/>
        <v>0</v>
      </c>
      <c r="AK328" s="147"/>
      <c r="AL328" s="147"/>
      <c r="AM328" s="307"/>
      <c r="AN328" s="307"/>
      <c r="AO328" s="151">
        <f t="shared" si="1330"/>
        <v>0</v>
      </c>
      <c r="AP328" s="147"/>
      <c r="AQ328" s="307"/>
      <c r="AR328" s="384"/>
      <c r="AS328" s="306"/>
      <c r="AT328" s="386"/>
      <c r="AU328" s="327"/>
      <c r="AV328" s="327"/>
      <c r="AW328" s="147"/>
      <c r="AX328" s="147"/>
      <c r="AY328" s="93"/>
      <c r="AZ328" s="94"/>
      <c r="BA328" s="95"/>
      <c r="BB328" s="95"/>
      <c r="BC328" s="95"/>
      <c r="BD328" s="95"/>
      <c r="BE328" s="95"/>
      <c r="BF328" s="95"/>
      <c r="BG328" s="95"/>
    </row>
    <row r="329" spans="1:59" s="97" customFormat="1" hidden="1" x14ac:dyDescent="0.2">
      <c r="A329" s="325">
        <v>107</v>
      </c>
      <c r="B329" s="314"/>
      <c r="C329" s="326" t="e">
        <f>+VLOOKUP(B329,$A$691:$B$730,2,0)</f>
        <v>#N/A</v>
      </c>
      <c r="D329" s="327"/>
      <c r="E329" s="328" t="e">
        <f>IF(D329=$D$661,$E$661,IF(D329=$D$662,$E$662,IF(D329=$D$663,$E$663,IF(D329=$D$664,$E$664,IF(D329=$D$665,$E$665,IF(D329=$D$666,$E$666,IF(D329=$D$667,$E$667,IF(D329=$D$668,$E$668,IF(D329=$D$669,$E$669,IF(D329=$D$670,$E$670,IF(D329=VICERRECTORÍA_ACADÉMICA_,BE940,IF(D329=PLANEACIÓN_,BE942, IF(D329=IMPACTO,BE941,IF(D329=VICERRECTORÍA_ADMINISTRATIVA_FINANCIERA_,BE943,IF(D329=_VICERRECTORÍA_RESPONSABILIDAD_SOCIAL_Y_BIENESTAR_UNIVERSITARIO_,BE944," ")))))))))))))))</f>
        <v>#VALUE!</v>
      </c>
      <c r="F329" s="305"/>
      <c r="G329" s="147"/>
      <c r="H329" s="147"/>
      <c r="I329" s="91"/>
      <c r="J329" s="305"/>
      <c r="K329" s="314"/>
      <c r="L329" s="305"/>
      <c r="M329" s="305"/>
      <c r="N329" s="314"/>
      <c r="O329" s="306">
        <f t="shared" ref="O329" si="1620">IF(N329="ALTA",5,IF(N329="MEDIO ALTA",4,IF(N329="MEDIA",3,IF(N329="MEDIO BAJA",2,IF(N329="BAJA",1,0)))))</f>
        <v>0</v>
      </c>
      <c r="P329" s="314"/>
      <c r="Q329" s="306">
        <f t="shared" ref="Q329" si="1621">IF(P329="ALTO",5,IF(P329="MEDIO-ALTO",4,IF(P329="MEDIO",3,IF(P329="MEDIO-BAJO",2,IF(P329="BAJO",1,0)))))</f>
        <v>0</v>
      </c>
      <c r="R329" s="306">
        <f t="shared" ref="R329" si="1622">Q329*O329</f>
        <v>0</v>
      </c>
      <c r="S329" s="92"/>
      <c r="T329" s="91">
        <f t="shared" si="1326"/>
        <v>0</v>
      </c>
      <c r="U329" s="307" t="e">
        <f t="shared" ref="U329:U389" si="1623">ROUND(AVERAGEIF(T329:T331,"&gt;0"),0)</f>
        <v>#DIV/0!</v>
      </c>
      <c r="V329" s="307" t="e">
        <f t="shared" ref="V329:V389" si="1624">U329*0.6</f>
        <v>#DIV/0!</v>
      </c>
      <c r="W329" s="147"/>
      <c r="X329" s="307" t="e">
        <f t="shared" ref="X329" si="1625">IF(S329="No_existen",5*$X$10,Y329*$X$10)</f>
        <v>#DIV/0!</v>
      </c>
      <c r="Y329" s="307" t="e">
        <f t="shared" si="1447"/>
        <v>#DIV/0!</v>
      </c>
      <c r="Z329" s="151">
        <f t="shared" si="1327"/>
        <v>0</v>
      </c>
      <c r="AA329" s="147"/>
      <c r="AB329" s="147"/>
      <c r="AC329" s="307" t="e">
        <f t="shared" ref="AC329" si="1626">IF(S329="No_existen",5*$AC$10,AD329*$AC$10)</f>
        <v>#DIV/0!</v>
      </c>
      <c r="AD329" s="307" t="e">
        <f t="shared" ref="AD329:AD389" si="1627">ROUND(AVERAGEIF(AE329:AE331,"&gt;0"),0)</f>
        <v>#DIV/0!</v>
      </c>
      <c r="AE329" s="151">
        <f t="shared" si="1328"/>
        <v>0</v>
      </c>
      <c r="AF329" s="147"/>
      <c r="AG329" s="147"/>
      <c r="AH329" s="307" t="e">
        <f t="shared" ref="AH329" si="1628">IF(S329="No_existen",5*$AH$10,AI329*$AH$10)</f>
        <v>#DIV/0!</v>
      </c>
      <c r="AI329" s="307" t="e">
        <f t="shared" ref="AI329" si="1629">ROUND(AVERAGEIF(AJ329:AJ331,"&gt;0"),0)</f>
        <v>#DIV/0!</v>
      </c>
      <c r="AJ329" s="151">
        <f t="shared" si="1329"/>
        <v>0</v>
      </c>
      <c r="AK329" s="147"/>
      <c r="AL329" s="147"/>
      <c r="AM329" s="307" t="e">
        <f t="shared" ref="AM329" si="1630">IF(S329="No_existen",5*$AM$10,AN329*$AM$10)</f>
        <v>#DIV/0!</v>
      </c>
      <c r="AN329" s="307" t="e">
        <f t="shared" ref="AN329" si="1631">ROUND(AVERAGEIF(AO329:AO331,"&gt;0"),0)</f>
        <v>#DIV/0!</v>
      </c>
      <c r="AO329" s="151">
        <f t="shared" si="1330"/>
        <v>0</v>
      </c>
      <c r="AP329" s="147"/>
      <c r="AQ329" s="307" t="e">
        <f t="shared" ref="AQ329" si="1632">ROUND(AVERAGE(U329,Y329,AD329,AI329,AN329),0)</f>
        <v>#DIV/0!</v>
      </c>
      <c r="AR329" s="384" t="e">
        <f t="shared" ref="AR329" si="1633">IF(AQ329&lt;1.5,"FUERTE",IF(AND(AQ329&gt;=1.5,AQ329&lt;2.5),"ACEPTABLE",IF(AQ329&gt;=5,"INEXISTENTE","DÉBIL")))</f>
        <v>#DIV/0!</v>
      </c>
      <c r="AS329" s="306">
        <f t="shared" ref="AS329" si="1634">IF(R329=0,0,ROUND((R329*AQ329),0))</f>
        <v>0</v>
      </c>
      <c r="AT329" s="386" t="str">
        <f t="shared" ref="AT329" si="1635">IF(AS329&gt;=36,"GRAVE", IF(AS329&lt;=10, "LEVE", "MODERADO"))</f>
        <v>LEVE</v>
      </c>
      <c r="AU329" s="327"/>
      <c r="AV329" s="327"/>
      <c r="AW329" s="147"/>
      <c r="AX329" s="147"/>
      <c r="AY329" s="93"/>
      <c r="AZ329" s="94"/>
      <c r="BA329" s="95"/>
      <c r="BB329" s="95"/>
      <c r="BC329" s="95"/>
      <c r="BD329" s="95"/>
      <c r="BE329" s="95"/>
      <c r="BF329" s="95"/>
      <c r="BG329" s="95"/>
    </row>
    <row r="330" spans="1:59" s="97" customFormat="1" hidden="1" x14ac:dyDescent="0.2">
      <c r="A330" s="325"/>
      <c r="B330" s="314"/>
      <c r="C330" s="326"/>
      <c r="D330" s="327"/>
      <c r="E330" s="328"/>
      <c r="F330" s="305"/>
      <c r="G330" s="147"/>
      <c r="H330" s="147"/>
      <c r="I330" s="91"/>
      <c r="J330" s="305"/>
      <c r="K330" s="305"/>
      <c r="L330" s="305"/>
      <c r="M330" s="305"/>
      <c r="N330" s="314"/>
      <c r="O330" s="306"/>
      <c r="P330" s="314"/>
      <c r="Q330" s="306"/>
      <c r="R330" s="306"/>
      <c r="S330" s="92"/>
      <c r="T330" s="91">
        <f t="shared" si="1326"/>
        <v>0</v>
      </c>
      <c r="U330" s="307"/>
      <c r="V330" s="307"/>
      <c r="W330" s="147"/>
      <c r="X330" s="307"/>
      <c r="Y330" s="307"/>
      <c r="Z330" s="151">
        <f t="shared" si="1327"/>
        <v>0</v>
      </c>
      <c r="AA330" s="147"/>
      <c r="AB330" s="147"/>
      <c r="AC330" s="307"/>
      <c r="AD330" s="307"/>
      <c r="AE330" s="151">
        <f t="shared" si="1328"/>
        <v>0</v>
      </c>
      <c r="AF330" s="147"/>
      <c r="AG330" s="147"/>
      <c r="AH330" s="307"/>
      <c r="AI330" s="307"/>
      <c r="AJ330" s="151">
        <f t="shared" si="1329"/>
        <v>0</v>
      </c>
      <c r="AK330" s="147"/>
      <c r="AL330" s="147"/>
      <c r="AM330" s="307"/>
      <c r="AN330" s="307"/>
      <c r="AO330" s="151">
        <f t="shared" si="1330"/>
        <v>0</v>
      </c>
      <c r="AP330" s="147"/>
      <c r="AQ330" s="307"/>
      <c r="AR330" s="384"/>
      <c r="AS330" s="306"/>
      <c r="AT330" s="386"/>
      <c r="AU330" s="327"/>
      <c r="AV330" s="327"/>
      <c r="AW330" s="147"/>
      <c r="AX330" s="147"/>
      <c r="AY330" s="93"/>
      <c r="AZ330" s="94"/>
      <c r="BA330" s="95"/>
      <c r="BB330" s="95"/>
      <c r="BC330" s="95"/>
      <c r="BD330" s="95"/>
      <c r="BE330" s="95"/>
      <c r="BF330" s="95"/>
      <c r="BG330" s="95"/>
    </row>
    <row r="331" spans="1:59" s="97" customFormat="1" hidden="1" x14ac:dyDescent="0.2">
      <c r="A331" s="325"/>
      <c r="B331" s="314"/>
      <c r="C331" s="326"/>
      <c r="D331" s="327"/>
      <c r="E331" s="328"/>
      <c r="F331" s="305"/>
      <c r="G331" s="147"/>
      <c r="H331" s="147"/>
      <c r="I331" s="91"/>
      <c r="J331" s="305"/>
      <c r="K331" s="305"/>
      <c r="L331" s="305"/>
      <c r="M331" s="305"/>
      <c r="N331" s="314"/>
      <c r="O331" s="306"/>
      <c r="P331" s="314"/>
      <c r="Q331" s="306"/>
      <c r="R331" s="306"/>
      <c r="S331" s="92"/>
      <c r="T331" s="91">
        <f t="shared" ref="T331:T394" si="1636">IF(S331=$S$665,1,IF(S331=$S$661,5,IF(S331=$S$662,4,IF(S331=$S$663,3,IF(S331=$S$664,2,0)))))</f>
        <v>0</v>
      </c>
      <c r="U331" s="307"/>
      <c r="V331" s="307"/>
      <c r="W331" s="147"/>
      <c r="X331" s="307"/>
      <c r="Y331" s="307"/>
      <c r="Z331" s="151">
        <f t="shared" ref="Z331:Z394" si="1637">IF(AA331=$AA$663,1,IF(AA331=$AA$662,2,IF(AA331=$AA$661,4,IF(S331="No_existen",5,0))))</f>
        <v>0</v>
      </c>
      <c r="AA331" s="147"/>
      <c r="AB331" s="147"/>
      <c r="AC331" s="307"/>
      <c r="AD331" s="307"/>
      <c r="AE331" s="151">
        <f t="shared" ref="AE331:AE394" si="1638">IF(AF331=$AK$662,1,IF(AF331=$AK$661,4,IF(S331="No_existen",5,0)))</f>
        <v>0</v>
      </c>
      <c r="AF331" s="147"/>
      <c r="AG331" s="147"/>
      <c r="AH331" s="307"/>
      <c r="AI331" s="307"/>
      <c r="AJ331" s="151">
        <f t="shared" ref="AJ331:AJ394" si="1639">IF(AK331=$AP$661,1,IF(AK331=$AP$662,4,IF(S331="No_existen",5,0)))</f>
        <v>0</v>
      </c>
      <c r="AK331" s="147"/>
      <c r="AL331" s="147"/>
      <c r="AM331" s="307"/>
      <c r="AN331" s="307"/>
      <c r="AO331" s="151">
        <f t="shared" si="1330"/>
        <v>0</v>
      </c>
      <c r="AP331" s="147"/>
      <c r="AQ331" s="307"/>
      <c r="AR331" s="384"/>
      <c r="AS331" s="306"/>
      <c r="AT331" s="386"/>
      <c r="AU331" s="327"/>
      <c r="AV331" s="327"/>
      <c r="AW331" s="147"/>
      <c r="AX331" s="147"/>
      <c r="AY331" s="93"/>
      <c r="AZ331" s="94"/>
      <c r="BA331" s="95"/>
      <c r="BB331" s="95"/>
      <c r="BC331" s="95"/>
      <c r="BD331" s="95"/>
      <c r="BE331" s="95"/>
      <c r="BF331" s="95"/>
      <c r="BG331" s="95"/>
    </row>
    <row r="332" spans="1:59" s="97" customFormat="1" hidden="1" x14ac:dyDescent="0.2">
      <c r="A332" s="325">
        <v>108</v>
      </c>
      <c r="B332" s="314"/>
      <c r="C332" s="326" t="e">
        <f>+VLOOKUP(B332,$A$691:$B$730,2,0)</f>
        <v>#N/A</v>
      </c>
      <c r="D332" s="327"/>
      <c r="E332" s="328" t="e">
        <f>IF(D332=$D$661,$E$661,IF(D332=$D$662,$E$662,IF(D332=$D$663,$E$663,IF(D332=$D$664,$E$664,IF(D332=$D$665,$E$665,IF(D332=$D$666,$E$666,IF(D332=$D$667,$E$667,IF(D332=$D$668,$E$668,IF(D332=$D$669,$E$669,IF(D332=$D$670,$E$670,IF(D332=VICERRECTORÍA_ACADÉMICA_,BE943,IF(D332=PLANEACIÓN_,BE945, IF(D332=IMPACTO,BE944,IF(D332=VICERRECTORÍA_ADMINISTRATIVA_FINANCIERA_,BE946,IF(D332=_VICERRECTORÍA_RESPONSABILIDAD_SOCIAL_Y_BIENESTAR_UNIVERSITARIO_,BE947," ")))))))))))))))</f>
        <v>#VALUE!</v>
      </c>
      <c r="F332" s="305"/>
      <c r="G332" s="147"/>
      <c r="H332" s="147"/>
      <c r="I332" s="91"/>
      <c r="J332" s="305"/>
      <c r="K332" s="314"/>
      <c r="L332" s="305"/>
      <c r="M332" s="305"/>
      <c r="N332" s="314"/>
      <c r="O332" s="306">
        <f t="shared" ref="O332" si="1640">IF(N332="ALTA",5,IF(N332="MEDIO ALTA",4,IF(N332="MEDIA",3,IF(N332="MEDIO BAJA",2,IF(N332="BAJA",1,0)))))</f>
        <v>0</v>
      </c>
      <c r="P332" s="314"/>
      <c r="Q332" s="306">
        <f t="shared" ref="Q332" si="1641">IF(P332="ALTO",5,IF(P332="MEDIO-ALTO",4,IF(P332="MEDIO",3,IF(P332="MEDIO-BAJO",2,IF(P332="BAJO",1,0)))))</f>
        <v>0</v>
      </c>
      <c r="R332" s="306">
        <f t="shared" ref="R332" si="1642">Q332*O332</f>
        <v>0</v>
      </c>
      <c r="S332" s="92"/>
      <c r="T332" s="91">
        <f t="shared" si="1636"/>
        <v>0</v>
      </c>
      <c r="U332" s="307" t="e">
        <f t="shared" ref="U332:U392" si="1643">ROUND(AVERAGEIF(T332:T334,"&gt;0"),0)</f>
        <v>#DIV/0!</v>
      </c>
      <c r="V332" s="307" t="e">
        <f t="shared" ref="V332:V392" si="1644">U332*0.6</f>
        <v>#DIV/0!</v>
      </c>
      <c r="W332" s="147"/>
      <c r="X332" s="307" t="e">
        <f t="shared" ref="X332" si="1645">IF(S332="No_existen",5*$X$10,Y332*$X$10)</f>
        <v>#DIV/0!</v>
      </c>
      <c r="Y332" s="307" t="e">
        <f t="shared" si="1461"/>
        <v>#DIV/0!</v>
      </c>
      <c r="Z332" s="151">
        <f t="shared" si="1637"/>
        <v>0</v>
      </c>
      <c r="AA332" s="147"/>
      <c r="AB332" s="147"/>
      <c r="AC332" s="307" t="e">
        <f t="shared" ref="AC332" si="1646">IF(S332="No_existen",5*$AC$10,AD332*$AC$10)</f>
        <v>#DIV/0!</v>
      </c>
      <c r="AD332" s="307" t="e">
        <f t="shared" ref="AD332:AD392" si="1647">ROUND(AVERAGEIF(AE332:AE334,"&gt;0"),0)</f>
        <v>#DIV/0!</v>
      </c>
      <c r="AE332" s="151">
        <f t="shared" si="1638"/>
        <v>0</v>
      </c>
      <c r="AF332" s="147"/>
      <c r="AG332" s="147"/>
      <c r="AH332" s="307" t="e">
        <f t="shared" ref="AH332" si="1648">IF(S332="No_existen",5*$AH$10,AI332*$AH$10)</f>
        <v>#DIV/0!</v>
      </c>
      <c r="AI332" s="307" t="e">
        <f t="shared" ref="AI332" si="1649">ROUND(AVERAGEIF(AJ332:AJ334,"&gt;0"),0)</f>
        <v>#DIV/0!</v>
      </c>
      <c r="AJ332" s="151">
        <f t="shared" si="1639"/>
        <v>0</v>
      </c>
      <c r="AK332" s="147"/>
      <c r="AL332" s="147"/>
      <c r="AM332" s="307" t="e">
        <f t="shared" ref="AM332" si="1650">IF(S332="No_existen",5*$AM$10,AN332*$AM$10)</f>
        <v>#DIV/0!</v>
      </c>
      <c r="AN332" s="307" t="e">
        <f t="shared" ref="AN332" si="1651">ROUND(AVERAGEIF(AO332:AO334,"&gt;0"),0)</f>
        <v>#DIV/0!</v>
      </c>
      <c r="AO332" s="151">
        <f t="shared" ref="AO332:AO395" si="1652">IF(AP332="Preventivo",1,IF(AP332="Detectivo",4, IF(S332="No_existen",5,0)))</f>
        <v>0</v>
      </c>
      <c r="AP332" s="147"/>
      <c r="AQ332" s="307" t="e">
        <f t="shared" ref="AQ332" si="1653">ROUND(AVERAGE(U332,Y332,AD332,AI332,AN332),0)</f>
        <v>#DIV/0!</v>
      </c>
      <c r="AR332" s="384" t="e">
        <f t="shared" ref="AR332" si="1654">IF(AQ332&lt;1.5,"FUERTE",IF(AND(AQ332&gt;=1.5,AQ332&lt;2.5),"ACEPTABLE",IF(AQ332&gt;=5,"INEXISTENTE","DÉBIL")))</f>
        <v>#DIV/0!</v>
      </c>
      <c r="AS332" s="306">
        <f t="shared" ref="AS332" si="1655">IF(R332=0,0,ROUND((R332*AQ332),0))</f>
        <v>0</v>
      </c>
      <c r="AT332" s="386" t="str">
        <f t="shared" ref="AT332" si="1656">IF(AS332&gt;=36,"GRAVE", IF(AS332&lt;=10, "LEVE", "MODERADO"))</f>
        <v>LEVE</v>
      </c>
      <c r="AU332" s="327"/>
      <c r="AV332" s="327"/>
      <c r="AW332" s="147"/>
      <c r="AX332" s="147"/>
      <c r="AY332" s="93"/>
      <c r="AZ332" s="94"/>
      <c r="BA332" s="95"/>
      <c r="BB332" s="95"/>
      <c r="BC332" s="95"/>
      <c r="BD332" s="95"/>
      <c r="BE332" s="95"/>
      <c r="BF332" s="95"/>
      <c r="BG332" s="95"/>
    </row>
    <row r="333" spans="1:59" s="97" customFormat="1" hidden="1" x14ac:dyDescent="0.2">
      <c r="A333" s="325"/>
      <c r="B333" s="314"/>
      <c r="C333" s="326"/>
      <c r="D333" s="327"/>
      <c r="E333" s="328"/>
      <c r="F333" s="305"/>
      <c r="G333" s="147"/>
      <c r="H333" s="147"/>
      <c r="I333" s="91"/>
      <c r="J333" s="305"/>
      <c r="K333" s="305"/>
      <c r="L333" s="305"/>
      <c r="M333" s="305"/>
      <c r="N333" s="314"/>
      <c r="O333" s="306"/>
      <c r="P333" s="314"/>
      <c r="Q333" s="306"/>
      <c r="R333" s="306"/>
      <c r="S333" s="92"/>
      <c r="T333" s="91">
        <f t="shared" si="1636"/>
        <v>0</v>
      </c>
      <c r="U333" s="307"/>
      <c r="V333" s="307"/>
      <c r="W333" s="147"/>
      <c r="X333" s="307"/>
      <c r="Y333" s="307"/>
      <c r="Z333" s="151">
        <f t="shared" si="1637"/>
        <v>0</v>
      </c>
      <c r="AA333" s="147"/>
      <c r="AB333" s="147"/>
      <c r="AC333" s="307"/>
      <c r="AD333" s="307"/>
      <c r="AE333" s="151">
        <f t="shared" si="1638"/>
        <v>0</v>
      </c>
      <c r="AF333" s="147"/>
      <c r="AG333" s="147"/>
      <c r="AH333" s="307"/>
      <c r="AI333" s="307"/>
      <c r="AJ333" s="151">
        <f t="shared" si="1639"/>
        <v>0</v>
      </c>
      <c r="AK333" s="147"/>
      <c r="AL333" s="147"/>
      <c r="AM333" s="307"/>
      <c r="AN333" s="307"/>
      <c r="AO333" s="151">
        <f t="shared" si="1652"/>
        <v>0</v>
      </c>
      <c r="AP333" s="147"/>
      <c r="AQ333" s="307"/>
      <c r="AR333" s="384"/>
      <c r="AS333" s="306"/>
      <c r="AT333" s="386"/>
      <c r="AU333" s="327"/>
      <c r="AV333" s="327"/>
      <c r="AW333" s="147"/>
      <c r="AX333" s="147"/>
      <c r="AY333" s="93"/>
      <c r="AZ333" s="94"/>
      <c r="BA333" s="95"/>
      <c r="BB333" s="95"/>
      <c r="BC333" s="95"/>
      <c r="BD333" s="95"/>
      <c r="BE333" s="95"/>
      <c r="BF333" s="95"/>
      <c r="BG333" s="95"/>
    </row>
    <row r="334" spans="1:59" s="97" customFormat="1" hidden="1" x14ac:dyDescent="0.2">
      <c r="A334" s="325"/>
      <c r="B334" s="314"/>
      <c r="C334" s="326"/>
      <c r="D334" s="327"/>
      <c r="E334" s="328"/>
      <c r="F334" s="305"/>
      <c r="G334" s="147"/>
      <c r="H334" s="147"/>
      <c r="I334" s="91"/>
      <c r="J334" s="305"/>
      <c r="K334" s="305"/>
      <c r="L334" s="305"/>
      <c r="M334" s="305"/>
      <c r="N334" s="314"/>
      <c r="O334" s="306"/>
      <c r="P334" s="314"/>
      <c r="Q334" s="306"/>
      <c r="R334" s="306"/>
      <c r="S334" s="92"/>
      <c r="T334" s="91">
        <f t="shared" si="1636"/>
        <v>0</v>
      </c>
      <c r="U334" s="307"/>
      <c r="V334" s="307"/>
      <c r="W334" s="147"/>
      <c r="X334" s="307"/>
      <c r="Y334" s="307"/>
      <c r="Z334" s="151">
        <f t="shared" si="1637"/>
        <v>0</v>
      </c>
      <c r="AA334" s="147"/>
      <c r="AB334" s="147"/>
      <c r="AC334" s="307"/>
      <c r="AD334" s="307"/>
      <c r="AE334" s="151">
        <f t="shared" si="1638"/>
        <v>0</v>
      </c>
      <c r="AF334" s="147"/>
      <c r="AG334" s="147"/>
      <c r="AH334" s="307"/>
      <c r="AI334" s="307"/>
      <c r="AJ334" s="151">
        <f t="shared" si="1639"/>
        <v>0</v>
      </c>
      <c r="AK334" s="147"/>
      <c r="AL334" s="147"/>
      <c r="AM334" s="307"/>
      <c r="AN334" s="307"/>
      <c r="AO334" s="151">
        <f t="shared" si="1652"/>
        <v>0</v>
      </c>
      <c r="AP334" s="147"/>
      <c r="AQ334" s="307"/>
      <c r="AR334" s="384"/>
      <c r="AS334" s="306"/>
      <c r="AT334" s="386"/>
      <c r="AU334" s="327"/>
      <c r="AV334" s="327"/>
      <c r="AW334" s="147"/>
      <c r="AX334" s="147"/>
      <c r="AY334" s="93"/>
      <c r="AZ334" s="94"/>
      <c r="BA334" s="95"/>
      <c r="BB334" s="95"/>
      <c r="BC334" s="95"/>
      <c r="BD334" s="95"/>
      <c r="BE334" s="95"/>
      <c r="BF334" s="95"/>
      <c r="BG334" s="95"/>
    </row>
    <row r="335" spans="1:59" s="97" customFormat="1" hidden="1" x14ac:dyDescent="0.2">
      <c r="A335" s="325">
        <v>109</v>
      </c>
      <c r="B335" s="314"/>
      <c r="C335" s="326" t="e">
        <f>+VLOOKUP(B335,$A$691:$B$730,2,0)</f>
        <v>#N/A</v>
      </c>
      <c r="D335" s="327"/>
      <c r="E335" s="328" t="e">
        <f>IF(D335=$D$661,$E$661,IF(D335=$D$662,$E$662,IF(D335=$D$663,$E$663,IF(D335=$D$664,$E$664,IF(D335=$D$665,$E$665,IF(D335=$D$666,$E$666,IF(D335=$D$667,$E$667,IF(D335=$D$668,$E$668,IF(D335=$D$669,$E$669,IF(D335=$D$670,$E$670,IF(D335=VICERRECTORÍA_ACADÉMICA_,BE946,IF(D335=PLANEACIÓN_,BE948, IF(D335=IMPACTO,BE947,IF(D335=VICERRECTORÍA_ADMINISTRATIVA_FINANCIERA_,BE949,IF(D335=_VICERRECTORÍA_RESPONSABILIDAD_SOCIAL_Y_BIENESTAR_UNIVERSITARIO_,BE950," ")))))))))))))))</f>
        <v>#VALUE!</v>
      </c>
      <c r="F335" s="305"/>
      <c r="G335" s="147"/>
      <c r="H335" s="147"/>
      <c r="I335" s="91"/>
      <c r="J335" s="305"/>
      <c r="K335" s="314"/>
      <c r="L335" s="305"/>
      <c r="M335" s="305"/>
      <c r="N335" s="314"/>
      <c r="O335" s="306">
        <f t="shared" ref="O335" si="1657">IF(N335="ALTA",5,IF(N335="MEDIO ALTA",4,IF(N335="MEDIA",3,IF(N335="MEDIO BAJA",2,IF(N335="BAJA",1,0)))))</f>
        <v>0</v>
      </c>
      <c r="P335" s="314"/>
      <c r="Q335" s="306">
        <f t="shared" ref="Q335" si="1658">IF(P335="ALTO",5,IF(P335="MEDIO-ALTO",4,IF(P335="MEDIO",3,IF(P335="MEDIO-BAJO",2,IF(P335="BAJO",1,0)))))</f>
        <v>0</v>
      </c>
      <c r="R335" s="306">
        <f t="shared" ref="R335" si="1659">Q335*O335</f>
        <v>0</v>
      </c>
      <c r="S335" s="92"/>
      <c r="T335" s="91">
        <f t="shared" si="1636"/>
        <v>0</v>
      </c>
      <c r="U335" s="307" t="e">
        <f t="shared" ref="U335:U395" si="1660">ROUND(AVERAGEIF(T335:T337,"&gt;0"),0)</f>
        <v>#DIV/0!</v>
      </c>
      <c r="V335" s="307" t="e">
        <f t="shared" ref="V335:V395" si="1661">U335*0.6</f>
        <v>#DIV/0!</v>
      </c>
      <c r="W335" s="147"/>
      <c r="X335" s="307" t="e">
        <f t="shared" ref="X335" si="1662">IF(S335="No_existen",5*$X$10,Y335*$X$10)</f>
        <v>#DIV/0!</v>
      </c>
      <c r="Y335" s="307" t="e">
        <f t="shared" ref="Y335" si="1663">ROUND(AVERAGEIF(Z335:Z337,"&gt;0"),0)</f>
        <v>#DIV/0!</v>
      </c>
      <c r="Z335" s="151">
        <f t="shared" si="1637"/>
        <v>0</v>
      </c>
      <c r="AA335" s="147"/>
      <c r="AB335" s="147"/>
      <c r="AC335" s="307" t="e">
        <f t="shared" ref="AC335" si="1664">IF(S335="No_existen",5*$AC$10,AD335*$AC$10)</f>
        <v>#DIV/0!</v>
      </c>
      <c r="AD335" s="307" t="e">
        <f t="shared" ref="AD335:AD395" si="1665">ROUND(AVERAGEIF(AE335:AE337,"&gt;0"),0)</f>
        <v>#DIV/0!</v>
      </c>
      <c r="AE335" s="151">
        <f t="shared" si="1638"/>
        <v>0</v>
      </c>
      <c r="AF335" s="147"/>
      <c r="AG335" s="147"/>
      <c r="AH335" s="307" t="e">
        <f t="shared" ref="AH335" si="1666">IF(S335="No_existen",5*$AH$10,AI335*$AH$10)</f>
        <v>#DIV/0!</v>
      </c>
      <c r="AI335" s="307" t="e">
        <f t="shared" ref="AI335" si="1667">ROUND(AVERAGEIF(AJ335:AJ337,"&gt;0"),0)</f>
        <v>#DIV/0!</v>
      </c>
      <c r="AJ335" s="151">
        <f t="shared" si="1639"/>
        <v>0</v>
      </c>
      <c r="AK335" s="147"/>
      <c r="AL335" s="147"/>
      <c r="AM335" s="307" t="e">
        <f t="shared" ref="AM335" si="1668">IF(S335="No_existen",5*$AM$10,AN335*$AM$10)</f>
        <v>#DIV/0!</v>
      </c>
      <c r="AN335" s="307" t="e">
        <f t="shared" ref="AN335" si="1669">ROUND(AVERAGEIF(AO335:AO337,"&gt;0"),0)</f>
        <v>#DIV/0!</v>
      </c>
      <c r="AO335" s="151">
        <f t="shared" si="1652"/>
        <v>0</v>
      </c>
      <c r="AP335" s="147"/>
      <c r="AQ335" s="307" t="e">
        <f t="shared" ref="AQ335" si="1670">ROUND(AVERAGE(U335,Y335,AD335,AI335,AN335),0)</f>
        <v>#DIV/0!</v>
      </c>
      <c r="AR335" s="384" t="e">
        <f t="shared" ref="AR335" si="1671">IF(AQ335&lt;1.5,"FUERTE",IF(AND(AQ335&gt;=1.5,AQ335&lt;2.5),"ACEPTABLE",IF(AQ335&gt;=5,"INEXISTENTE","DÉBIL")))</f>
        <v>#DIV/0!</v>
      </c>
      <c r="AS335" s="306">
        <f t="shared" ref="AS335" si="1672">IF(R335=0,0,ROUND((R335*AQ335),0))</f>
        <v>0</v>
      </c>
      <c r="AT335" s="386" t="str">
        <f t="shared" ref="AT335" si="1673">IF(AS335&gt;=36,"GRAVE", IF(AS335&lt;=10, "LEVE", "MODERADO"))</f>
        <v>LEVE</v>
      </c>
      <c r="AU335" s="327"/>
      <c r="AV335" s="327"/>
      <c r="AW335" s="147"/>
      <c r="AX335" s="147"/>
      <c r="AY335" s="93"/>
      <c r="AZ335" s="94"/>
      <c r="BA335" s="95"/>
      <c r="BB335" s="95"/>
      <c r="BC335" s="95"/>
      <c r="BD335" s="95"/>
      <c r="BE335" s="95"/>
      <c r="BF335" s="95"/>
      <c r="BG335" s="95"/>
    </row>
    <row r="336" spans="1:59" s="97" customFormat="1" hidden="1" x14ac:dyDescent="0.2">
      <c r="A336" s="325"/>
      <c r="B336" s="314"/>
      <c r="C336" s="326"/>
      <c r="D336" s="327"/>
      <c r="E336" s="328"/>
      <c r="F336" s="305"/>
      <c r="G336" s="147"/>
      <c r="H336" s="147"/>
      <c r="I336" s="91"/>
      <c r="J336" s="305"/>
      <c r="K336" s="305"/>
      <c r="L336" s="305"/>
      <c r="M336" s="305"/>
      <c r="N336" s="314"/>
      <c r="O336" s="306"/>
      <c r="P336" s="314"/>
      <c r="Q336" s="306"/>
      <c r="R336" s="306"/>
      <c r="S336" s="92"/>
      <c r="T336" s="91">
        <f t="shared" si="1636"/>
        <v>0</v>
      </c>
      <c r="U336" s="307"/>
      <c r="V336" s="307"/>
      <c r="W336" s="147"/>
      <c r="X336" s="307"/>
      <c r="Y336" s="307"/>
      <c r="Z336" s="151">
        <f t="shared" si="1637"/>
        <v>0</v>
      </c>
      <c r="AA336" s="147"/>
      <c r="AB336" s="147"/>
      <c r="AC336" s="307"/>
      <c r="AD336" s="307"/>
      <c r="AE336" s="151">
        <f t="shared" si="1638"/>
        <v>0</v>
      </c>
      <c r="AF336" s="147"/>
      <c r="AG336" s="147"/>
      <c r="AH336" s="307"/>
      <c r="AI336" s="307"/>
      <c r="AJ336" s="151">
        <f t="shared" si="1639"/>
        <v>0</v>
      </c>
      <c r="AK336" s="147"/>
      <c r="AL336" s="147"/>
      <c r="AM336" s="307"/>
      <c r="AN336" s="307"/>
      <c r="AO336" s="151">
        <f t="shared" si="1652"/>
        <v>0</v>
      </c>
      <c r="AP336" s="147"/>
      <c r="AQ336" s="307"/>
      <c r="AR336" s="384"/>
      <c r="AS336" s="306"/>
      <c r="AT336" s="386"/>
      <c r="AU336" s="327"/>
      <c r="AV336" s="327"/>
      <c r="AW336" s="147"/>
      <c r="AX336" s="147"/>
      <c r="AY336" s="93"/>
      <c r="AZ336" s="94"/>
      <c r="BA336" s="95"/>
      <c r="BB336" s="95"/>
      <c r="BC336" s="95"/>
      <c r="BD336" s="95"/>
      <c r="BE336" s="95"/>
      <c r="BF336" s="95"/>
      <c r="BG336" s="95"/>
    </row>
    <row r="337" spans="1:59" s="97" customFormat="1" hidden="1" x14ac:dyDescent="0.2">
      <c r="A337" s="325"/>
      <c r="B337" s="314"/>
      <c r="C337" s="326"/>
      <c r="D337" s="327"/>
      <c r="E337" s="328"/>
      <c r="F337" s="305"/>
      <c r="G337" s="147"/>
      <c r="H337" s="147"/>
      <c r="I337" s="91"/>
      <c r="J337" s="305"/>
      <c r="K337" s="305"/>
      <c r="L337" s="305"/>
      <c r="M337" s="305"/>
      <c r="N337" s="314"/>
      <c r="O337" s="306"/>
      <c r="P337" s="314"/>
      <c r="Q337" s="306"/>
      <c r="R337" s="306"/>
      <c r="S337" s="92"/>
      <c r="T337" s="91">
        <f t="shared" si="1636"/>
        <v>0</v>
      </c>
      <c r="U337" s="307"/>
      <c r="V337" s="307"/>
      <c r="W337" s="147"/>
      <c r="X337" s="307"/>
      <c r="Y337" s="307"/>
      <c r="Z337" s="151">
        <f t="shared" si="1637"/>
        <v>0</v>
      </c>
      <c r="AA337" s="147"/>
      <c r="AB337" s="147"/>
      <c r="AC337" s="307"/>
      <c r="AD337" s="307"/>
      <c r="AE337" s="151">
        <f t="shared" si="1638"/>
        <v>0</v>
      </c>
      <c r="AF337" s="147"/>
      <c r="AG337" s="147"/>
      <c r="AH337" s="307"/>
      <c r="AI337" s="307"/>
      <c r="AJ337" s="151">
        <f t="shared" si="1639"/>
        <v>0</v>
      </c>
      <c r="AK337" s="147"/>
      <c r="AL337" s="147"/>
      <c r="AM337" s="307"/>
      <c r="AN337" s="307"/>
      <c r="AO337" s="151">
        <f t="shared" si="1652"/>
        <v>0</v>
      </c>
      <c r="AP337" s="147"/>
      <c r="AQ337" s="307"/>
      <c r="AR337" s="384"/>
      <c r="AS337" s="306"/>
      <c r="AT337" s="386"/>
      <c r="AU337" s="327"/>
      <c r="AV337" s="327"/>
      <c r="AW337" s="147"/>
      <c r="AX337" s="147"/>
      <c r="AY337" s="93"/>
      <c r="AZ337" s="94"/>
      <c r="BA337" s="95"/>
      <c r="BB337" s="95"/>
      <c r="BC337" s="95"/>
      <c r="BD337" s="95"/>
      <c r="BE337" s="95"/>
      <c r="BF337" s="95"/>
      <c r="BG337" s="95"/>
    </row>
    <row r="338" spans="1:59" s="97" customFormat="1" hidden="1" x14ac:dyDescent="0.2">
      <c r="A338" s="325">
        <v>110</v>
      </c>
      <c r="B338" s="314"/>
      <c r="C338" s="326" t="e">
        <f>+VLOOKUP(B338,$A$691:$B$730,2,0)</f>
        <v>#N/A</v>
      </c>
      <c r="D338" s="327"/>
      <c r="E338" s="328" t="e">
        <f>IF(D338=$D$661,$E$661,IF(D338=$D$662,$E$662,IF(D338=$D$663,$E$663,IF(D338=$D$664,$E$664,IF(D338=$D$665,$E$665,IF(D338=$D$666,$E$666,IF(D338=$D$667,$E$667,IF(D338=$D$668,$E$668,IF(D338=$D$669,$E$669,IF(D338=$D$670,$E$670,IF(D338=VICERRECTORÍA_ACADÉMICA_,BE949,IF(D338=PLANEACIÓN_,BE951, IF(D338=IMPACTO,BE950,IF(D338=VICERRECTORÍA_ADMINISTRATIVA_FINANCIERA_,BE952,IF(D338=_VICERRECTORÍA_RESPONSABILIDAD_SOCIAL_Y_BIENESTAR_UNIVERSITARIO_,BE953," ")))))))))))))))</f>
        <v>#VALUE!</v>
      </c>
      <c r="F338" s="305"/>
      <c r="G338" s="147"/>
      <c r="H338" s="147"/>
      <c r="I338" s="91"/>
      <c r="J338" s="305"/>
      <c r="K338" s="314"/>
      <c r="L338" s="305"/>
      <c r="M338" s="305"/>
      <c r="N338" s="314"/>
      <c r="O338" s="306">
        <f t="shared" ref="O338" si="1674">IF(N338="ALTA",5,IF(N338="MEDIO ALTA",4,IF(N338="MEDIA",3,IF(N338="MEDIO BAJA",2,IF(N338="BAJA",1,0)))))</f>
        <v>0</v>
      </c>
      <c r="P338" s="314"/>
      <c r="Q338" s="306">
        <f t="shared" ref="Q338" si="1675">IF(P338="ALTO",5,IF(P338="MEDIO-ALTO",4,IF(P338="MEDIO",3,IF(P338="MEDIO-BAJO",2,IF(P338="BAJO",1,0)))))</f>
        <v>0</v>
      </c>
      <c r="R338" s="306">
        <f t="shared" ref="R338" si="1676">Q338*O338</f>
        <v>0</v>
      </c>
      <c r="S338" s="92"/>
      <c r="T338" s="91">
        <f t="shared" si="1636"/>
        <v>0</v>
      </c>
      <c r="U338" s="307" t="e">
        <f t="shared" ref="U338:U398" si="1677">ROUND(AVERAGEIF(T338:T340,"&gt;0"),0)</f>
        <v>#DIV/0!</v>
      </c>
      <c r="V338" s="307" t="e">
        <f t="shared" ref="V338:V398" si="1678">U338*0.6</f>
        <v>#DIV/0!</v>
      </c>
      <c r="W338" s="147"/>
      <c r="X338" s="307" t="e">
        <f t="shared" ref="X338" si="1679">IF(S338="No_existen",5*$X$10,Y338*$X$10)</f>
        <v>#DIV/0!</v>
      </c>
      <c r="Y338" s="307" t="e">
        <f t="shared" ref="Y338:Y374" si="1680">ROUND(AVERAGEIF(Z338:Z340,"&gt;0"),0)</f>
        <v>#DIV/0!</v>
      </c>
      <c r="Z338" s="151">
        <f t="shared" si="1637"/>
        <v>0</v>
      </c>
      <c r="AA338" s="147"/>
      <c r="AB338" s="147"/>
      <c r="AC338" s="307" t="e">
        <f t="shared" ref="AC338" si="1681">IF(S338="No_existen",5*$AC$10,AD338*$AC$10)</f>
        <v>#DIV/0!</v>
      </c>
      <c r="AD338" s="307" t="e">
        <f t="shared" ref="AD338:AD398" si="1682">ROUND(AVERAGEIF(AE338:AE340,"&gt;0"),0)</f>
        <v>#DIV/0!</v>
      </c>
      <c r="AE338" s="151">
        <f t="shared" si="1638"/>
        <v>0</v>
      </c>
      <c r="AF338" s="147"/>
      <c r="AG338" s="147"/>
      <c r="AH338" s="307" t="e">
        <f t="shared" ref="AH338" si="1683">IF(S338="No_existen",5*$AH$10,AI338*$AH$10)</f>
        <v>#DIV/0!</v>
      </c>
      <c r="AI338" s="307" t="e">
        <f t="shared" ref="AI338" si="1684">ROUND(AVERAGEIF(AJ338:AJ340,"&gt;0"),0)</f>
        <v>#DIV/0!</v>
      </c>
      <c r="AJ338" s="151">
        <f t="shared" si="1639"/>
        <v>0</v>
      </c>
      <c r="AK338" s="147"/>
      <c r="AL338" s="147"/>
      <c r="AM338" s="307" t="e">
        <f t="shared" ref="AM338" si="1685">IF(S338="No_existen",5*$AM$10,AN338*$AM$10)</f>
        <v>#DIV/0!</v>
      </c>
      <c r="AN338" s="307" t="e">
        <f t="shared" ref="AN338" si="1686">ROUND(AVERAGEIF(AO338:AO340,"&gt;0"),0)</f>
        <v>#DIV/0!</v>
      </c>
      <c r="AO338" s="151">
        <f t="shared" si="1652"/>
        <v>0</v>
      </c>
      <c r="AP338" s="147"/>
      <c r="AQ338" s="307" t="e">
        <f t="shared" ref="AQ338" si="1687">ROUND(AVERAGE(U338,Y338,AD338,AI338,AN338),0)</f>
        <v>#DIV/0!</v>
      </c>
      <c r="AR338" s="384" t="e">
        <f t="shared" ref="AR338" si="1688">IF(AQ338&lt;1.5,"FUERTE",IF(AND(AQ338&gt;=1.5,AQ338&lt;2.5),"ACEPTABLE",IF(AQ338&gt;=5,"INEXISTENTE","DÉBIL")))</f>
        <v>#DIV/0!</v>
      </c>
      <c r="AS338" s="306">
        <f t="shared" ref="AS338" si="1689">IF(R338=0,0,ROUND((R338*AQ338),0))</f>
        <v>0</v>
      </c>
      <c r="AT338" s="386" t="str">
        <f t="shared" ref="AT338" si="1690">IF(AS338&gt;=36,"GRAVE", IF(AS338&lt;=10, "LEVE", "MODERADO"))</f>
        <v>LEVE</v>
      </c>
      <c r="AU338" s="327"/>
      <c r="AV338" s="327"/>
      <c r="AW338" s="147"/>
      <c r="AX338" s="147"/>
      <c r="AY338" s="93"/>
      <c r="AZ338" s="94"/>
      <c r="BA338" s="95"/>
      <c r="BB338" s="95"/>
      <c r="BC338" s="95"/>
      <c r="BD338" s="95"/>
      <c r="BE338" s="95"/>
      <c r="BF338" s="95"/>
      <c r="BG338" s="95"/>
    </row>
    <row r="339" spans="1:59" s="97" customFormat="1" hidden="1" x14ac:dyDescent="0.2">
      <c r="A339" s="325"/>
      <c r="B339" s="314"/>
      <c r="C339" s="326"/>
      <c r="D339" s="327"/>
      <c r="E339" s="328"/>
      <c r="F339" s="305"/>
      <c r="G339" s="147"/>
      <c r="H339" s="147"/>
      <c r="I339" s="91"/>
      <c r="J339" s="305"/>
      <c r="K339" s="305"/>
      <c r="L339" s="305"/>
      <c r="M339" s="305"/>
      <c r="N339" s="314"/>
      <c r="O339" s="306"/>
      <c r="P339" s="314"/>
      <c r="Q339" s="306"/>
      <c r="R339" s="306"/>
      <c r="S339" s="92"/>
      <c r="T339" s="91">
        <f t="shared" si="1636"/>
        <v>0</v>
      </c>
      <c r="U339" s="307"/>
      <c r="V339" s="307"/>
      <c r="W339" s="147"/>
      <c r="X339" s="307"/>
      <c r="Y339" s="307"/>
      <c r="Z339" s="151">
        <f t="shared" si="1637"/>
        <v>0</v>
      </c>
      <c r="AA339" s="147"/>
      <c r="AB339" s="147"/>
      <c r="AC339" s="307"/>
      <c r="AD339" s="307"/>
      <c r="AE339" s="151">
        <f t="shared" si="1638"/>
        <v>0</v>
      </c>
      <c r="AF339" s="147"/>
      <c r="AG339" s="147"/>
      <c r="AH339" s="307"/>
      <c r="AI339" s="307"/>
      <c r="AJ339" s="151">
        <f t="shared" si="1639"/>
        <v>0</v>
      </c>
      <c r="AK339" s="147"/>
      <c r="AL339" s="147"/>
      <c r="AM339" s="307"/>
      <c r="AN339" s="307"/>
      <c r="AO339" s="151">
        <f t="shared" si="1652"/>
        <v>0</v>
      </c>
      <c r="AP339" s="147"/>
      <c r="AQ339" s="307"/>
      <c r="AR339" s="384"/>
      <c r="AS339" s="306"/>
      <c r="AT339" s="386"/>
      <c r="AU339" s="327"/>
      <c r="AV339" s="327"/>
      <c r="AW339" s="147"/>
      <c r="AX339" s="147"/>
      <c r="AY339" s="93"/>
      <c r="AZ339" s="94"/>
      <c r="BA339" s="95"/>
      <c r="BB339" s="95"/>
      <c r="BC339" s="95"/>
      <c r="BD339" s="95"/>
      <c r="BE339" s="95"/>
      <c r="BF339" s="95"/>
      <c r="BG339" s="95"/>
    </row>
    <row r="340" spans="1:59" s="97" customFormat="1" hidden="1" x14ac:dyDescent="0.2">
      <c r="A340" s="325"/>
      <c r="B340" s="314"/>
      <c r="C340" s="326"/>
      <c r="D340" s="327"/>
      <c r="E340" s="328"/>
      <c r="F340" s="305"/>
      <c r="G340" s="147"/>
      <c r="H340" s="147"/>
      <c r="I340" s="91"/>
      <c r="J340" s="305"/>
      <c r="K340" s="305"/>
      <c r="L340" s="305"/>
      <c r="M340" s="305"/>
      <c r="N340" s="314"/>
      <c r="O340" s="306"/>
      <c r="P340" s="314"/>
      <c r="Q340" s="306"/>
      <c r="R340" s="306"/>
      <c r="S340" s="92"/>
      <c r="T340" s="91">
        <f t="shared" si="1636"/>
        <v>0</v>
      </c>
      <c r="U340" s="307"/>
      <c r="V340" s="307"/>
      <c r="W340" s="147"/>
      <c r="X340" s="307"/>
      <c r="Y340" s="307"/>
      <c r="Z340" s="151">
        <f t="shared" si="1637"/>
        <v>0</v>
      </c>
      <c r="AA340" s="147"/>
      <c r="AB340" s="147"/>
      <c r="AC340" s="307"/>
      <c r="AD340" s="307"/>
      <c r="AE340" s="151">
        <f t="shared" si="1638"/>
        <v>0</v>
      </c>
      <c r="AF340" s="147"/>
      <c r="AG340" s="147"/>
      <c r="AH340" s="307"/>
      <c r="AI340" s="307"/>
      <c r="AJ340" s="151">
        <f t="shared" si="1639"/>
        <v>0</v>
      </c>
      <c r="AK340" s="147"/>
      <c r="AL340" s="147"/>
      <c r="AM340" s="307"/>
      <c r="AN340" s="307"/>
      <c r="AO340" s="151">
        <f t="shared" si="1652"/>
        <v>0</v>
      </c>
      <c r="AP340" s="147"/>
      <c r="AQ340" s="307"/>
      <c r="AR340" s="384"/>
      <c r="AS340" s="306"/>
      <c r="AT340" s="386"/>
      <c r="AU340" s="327"/>
      <c r="AV340" s="327"/>
      <c r="AW340" s="147"/>
      <c r="AX340" s="147"/>
      <c r="AY340" s="93"/>
      <c r="AZ340" s="94"/>
      <c r="BA340" s="95"/>
      <c r="BB340" s="95"/>
      <c r="BC340" s="95"/>
      <c r="BD340" s="95"/>
      <c r="BE340" s="95"/>
      <c r="BF340" s="95"/>
      <c r="BG340" s="95"/>
    </row>
    <row r="341" spans="1:59" s="97" customFormat="1" hidden="1" x14ac:dyDescent="0.2">
      <c r="A341" s="325">
        <v>111</v>
      </c>
      <c r="B341" s="314"/>
      <c r="C341" s="326" t="e">
        <f>+VLOOKUP(B341,$A$691:$B$730,2,0)</f>
        <v>#N/A</v>
      </c>
      <c r="D341" s="327"/>
      <c r="E341" s="328" t="e">
        <f>IF(D341=$D$661,$E$661,IF(D341=$D$662,$E$662,IF(D341=$D$663,$E$663,IF(D341=$D$664,$E$664,IF(D341=$D$665,$E$665,IF(D341=$D$666,$E$666,IF(D341=$D$667,$E$667,IF(D341=$D$668,$E$668,IF(D341=$D$669,$E$669,IF(D341=$D$670,$E$670,IF(D341=VICERRECTORÍA_ACADÉMICA_,BE952,IF(D341=PLANEACIÓN_,BE954, IF(D341=IMPACTO,BE953,IF(D341=VICERRECTORÍA_ADMINISTRATIVA_FINANCIERA_,BE955,IF(D341=_VICERRECTORÍA_RESPONSABILIDAD_SOCIAL_Y_BIENESTAR_UNIVERSITARIO_,BE956," ")))))))))))))))</f>
        <v>#VALUE!</v>
      </c>
      <c r="F341" s="305"/>
      <c r="G341" s="147"/>
      <c r="H341" s="147"/>
      <c r="I341" s="91"/>
      <c r="J341" s="305"/>
      <c r="K341" s="314"/>
      <c r="L341" s="305"/>
      <c r="M341" s="305"/>
      <c r="N341" s="314"/>
      <c r="O341" s="306">
        <f t="shared" ref="O341" si="1691">IF(N341="ALTA",5,IF(N341="MEDIO ALTA",4,IF(N341="MEDIA",3,IF(N341="MEDIO BAJA",2,IF(N341="BAJA",1,0)))))</f>
        <v>0</v>
      </c>
      <c r="P341" s="314"/>
      <c r="Q341" s="306">
        <f t="shared" ref="Q341" si="1692">IF(P341="ALTO",5,IF(P341="MEDIO-ALTO",4,IF(P341="MEDIO",3,IF(P341="MEDIO-BAJO",2,IF(P341="BAJO",1,0)))))</f>
        <v>0</v>
      </c>
      <c r="R341" s="306">
        <f t="shared" ref="R341" si="1693">Q341*O341</f>
        <v>0</v>
      </c>
      <c r="S341" s="92"/>
      <c r="T341" s="91">
        <f t="shared" si="1636"/>
        <v>0</v>
      </c>
      <c r="U341" s="307" t="e">
        <f t="shared" ref="U341:U401" si="1694">ROUND(AVERAGEIF(T341:T343,"&gt;0"),0)</f>
        <v>#DIV/0!</v>
      </c>
      <c r="V341" s="307" t="e">
        <f t="shared" ref="V341:V401" si="1695">U341*0.6</f>
        <v>#DIV/0!</v>
      </c>
      <c r="W341" s="147"/>
      <c r="X341" s="307" t="e">
        <f t="shared" ref="X341" si="1696">IF(S341="No_existen",5*$X$10,Y341*$X$10)</f>
        <v>#DIV/0!</v>
      </c>
      <c r="Y341" s="307" t="e">
        <f t="shared" ref="Y341:Y377" si="1697">ROUND(AVERAGEIF(Z341:Z343,"&gt;0"),0)</f>
        <v>#DIV/0!</v>
      </c>
      <c r="Z341" s="151">
        <f t="shared" si="1637"/>
        <v>0</v>
      </c>
      <c r="AA341" s="147"/>
      <c r="AB341" s="147"/>
      <c r="AC341" s="307" t="e">
        <f t="shared" ref="AC341" si="1698">IF(S341="No_existen",5*$AC$10,AD341*$AC$10)</f>
        <v>#DIV/0!</v>
      </c>
      <c r="AD341" s="307" t="e">
        <f t="shared" ref="AD341:AD401" si="1699">ROUND(AVERAGEIF(AE341:AE343,"&gt;0"),0)</f>
        <v>#DIV/0!</v>
      </c>
      <c r="AE341" s="151">
        <f t="shared" si="1638"/>
        <v>0</v>
      </c>
      <c r="AF341" s="147"/>
      <c r="AG341" s="147"/>
      <c r="AH341" s="307" t="e">
        <f t="shared" ref="AH341" si="1700">IF(S341="No_existen",5*$AH$10,AI341*$AH$10)</f>
        <v>#DIV/0!</v>
      </c>
      <c r="AI341" s="307" t="e">
        <f t="shared" ref="AI341" si="1701">ROUND(AVERAGEIF(AJ341:AJ343,"&gt;0"),0)</f>
        <v>#DIV/0!</v>
      </c>
      <c r="AJ341" s="151">
        <f t="shared" si="1639"/>
        <v>0</v>
      </c>
      <c r="AK341" s="147"/>
      <c r="AL341" s="147"/>
      <c r="AM341" s="307" t="e">
        <f t="shared" ref="AM341" si="1702">IF(S341="No_existen",5*$AM$10,AN341*$AM$10)</f>
        <v>#DIV/0!</v>
      </c>
      <c r="AN341" s="307" t="e">
        <f t="shared" ref="AN341" si="1703">ROUND(AVERAGEIF(AO341:AO343,"&gt;0"),0)</f>
        <v>#DIV/0!</v>
      </c>
      <c r="AO341" s="151">
        <f t="shared" si="1652"/>
        <v>0</v>
      </c>
      <c r="AP341" s="147"/>
      <c r="AQ341" s="307" t="e">
        <f t="shared" ref="AQ341" si="1704">ROUND(AVERAGE(U341,Y341,AD341,AI341,AN341),0)</f>
        <v>#DIV/0!</v>
      </c>
      <c r="AR341" s="384" t="e">
        <f t="shared" ref="AR341" si="1705">IF(AQ341&lt;1.5,"FUERTE",IF(AND(AQ341&gt;=1.5,AQ341&lt;2.5),"ACEPTABLE",IF(AQ341&gt;=5,"INEXISTENTE","DÉBIL")))</f>
        <v>#DIV/0!</v>
      </c>
      <c r="AS341" s="306">
        <f t="shared" ref="AS341" si="1706">IF(R341=0,0,ROUND((R341*AQ341),0))</f>
        <v>0</v>
      </c>
      <c r="AT341" s="386" t="str">
        <f t="shared" ref="AT341" si="1707">IF(AS341&gt;=36,"GRAVE", IF(AS341&lt;=10, "LEVE", "MODERADO"))</f>
        <v>LEVE</v>
      </c>
      <c r="AU341" s="327"/>
      <c r="AV341" s="327"/>
      <c r="AW341" s="147"/>
      <c r="AX341" s="147"/>
      <c r="AY341" s="93"/>
      <c r="AZ341" s="94"/>
      <c r="BA341" s="95"/>
      <c r="BB341" s="95"/>
      <c r="BC341" s="95"/>
      <c r="BD341" s="95"/>
      <c r="BE341" s="95"/>
      <c r="BF341" s="95"/>
      <c r="BG341" s="95"/>
    </row>
    <row r="342" spans="1:59" s="97" customFormat="1" hidden="1" x14ac:dyDescent="0.2">
      <c r="A342" s="325"/>
      <c r="B342" s="314"/>
      <c r="C342" s="326"/>
      <c r="D342" s="327"/>
      <c r="E342" s="328"/>
      <c r="F342" s="305"/>
      <c r="G342" s="147"/>
      <c r="H342" s="147"/>
      <c r="I342" s="91"/>
      <c r="J342" s="305"/>
      <c r="K342" s="305"/>
      <c r="L342" s="305"/>
      <c r="M342" s="305"/>
      <c r="N342" s="314"/>
      <c r="O342" s="306"/>
      <c r="P342" s="314"/>
      <c r="Q342" s="306"/>
      <c r="R342" s="306"/>
      <c r="S342" s="92"/>
      <c r="T342" s="91">
        <f t="shared" si="1636"/>
        <v>0</v>
      </c>
      <c r="U342" s="307"/>
      <c r="V342" s="307"/>
      <c r="W342" s="147"/>
      <c r="X342" s="307"/>
      <c r="Y342" s="307"/>
      <c r="Z342" s="151">
        <f t="shared" si="1637"/>
        <v>0</v>
      </c>
      <c r="AA342" s="147"/>
      <c r="AB342" s="147"/>
      <c r="AC342" s="307"/>
      <c r="AD342" s="307"/>
      <c r="AE342" s="151">
        <f t="shared" si="1638"/>
        <v>0</v>
      </c>
      <c r="AF342" s="147"/>
      <c r="AG342" s="147"/>
      <c r="AH342" s="307"/>
      <c r="AI342" s="307"/>
      <c r="AJ342" s="151">
        <f t="shared" si="1639"/>
        <v>0</v>
      </c>
      <c r="AK342" s="147"/>
      <c r="AL342" s="147"/>
      <c r="AM342" s="307"/>
      <c r="AN342" s="307"/>
      <c r="AO342" s="151">
        <f t="shared" si="1652"/>
        <v>0</v>
      </c>
      <c r="AP342" s="147"/>
      <c r="AQ342" s="307"/>
      <c r="AR342" s="384"/>
      <c r="AS342" s="306"/>
      <c r="AT342" s="386"/>
      <c r="AU342" s="327"/>
      <c r="AV342" s="327"/>
      <c r="AW342" s="147"/>
      <c r="AX342" s="147"/>
      <c r="AY342" s="93"/>
      <c r="AZ342" s="94"/>
      <c r="BA342" s="95"/>
      <c r="BB342" s="95"/>
      <c r="BC342" s="95"/>
      <c r="BD342" s="95"/>
      <c r="BE342" s="95"/>
      <c r="BF342" s="95"/>
      <c r="BG342" s="95"/>
    </row>
    <row r="343" spans="1:59" s="97" customFormat="1" hidden="1" x14ac:dyDescent="0.2">
      <c r="A343" s="325"/>
      <c r="B343" s="314"/>
      <c r="C343" s="326"/>
      <c r="D343" s="327"/>
      <c r="E343" s="328"/>
      <c r="F343" s="305"/>
      <c r="G343" s="147"/>
      <c r="H343" s="147"/>
      <c r="I343" s="91"/>
      <c r="J343" s="305"/>
      <c r="K343" s="305"/>
      <c r="L343" s="305"/>
      <c r="M343" s="305"/>
      <c r="N343" s="314"/>
      <c r="O343" s="306"/>
      <c r="P343" s="314"/>
      <c r="Q343" s="306"/>
      <c r="R343" s="306"/>
      <c r="S343" s="92"/>
      <c r="T343" s="91">
        <f t="shared" si="1636"/>
        <v>0</v>
      </c>
      <c r="U343" s="307"/>
      <c r="V343" s="307"/>
      <c r="W343" s="147"/>
      <c r="X343" s="307"/>
      <c r="Y343" s="307"/>
      <c r="Z343" s="151">
        <f t="shared" si="1637"/>
        <v>0</v>
      </c>
      <c r="AA343" s="147"/>
      <c r="AB343" s="147"/>
      <c r="AC343" s="307"/>
      <c r="AD343" s="307"/>
      <c r="AE343" s="151">
        <f t="shared" si="1638"/>
        <v>0</v>
      </c>
      <c r="AF343" s="147"/>
      <c r="AG343" s="147"/>
      <c r="AH343" s="307"/>
      <c r="AI343" s="307"/>
      <c r="AJ343" s="151">
        <f t="shared" si="1639"/>
        <v>0</v>
      </c>
      <c r="AK343" s="147"/>
      <c r="AL343" s="147"/>
      <c r="AM343" s="307"/>
      <c r="AN343" s="307"/>
      <c r="AO343" s="151">
        <f t="shared" si="1652"/>
        <v>0</v>
      </c>
      <c r="AP343" s="147"/>
      <c r="AQ343" s="307"/>
      <c r="AR343" s="384"/>
      <c r="AS343" s="306"/>
      <c r="AT343" s="386"/>
      <c r="AU343" s="327"/>
      <c r="AV343" s="327"/>
      <c r="AW343" s="147"/>
      <c r="AX343" s="147"/>
      <c r="AY343" s="93"/>
      <c r="AZ343" s="94"/>
      <c r="BA343" s="95"/>
      <c r="BB343" s="95"/>
      <c r="BC343" s="95"/>
      <c r="BD343" s="95"/>
      <c r="BE343" s="95"/>
      <c r="BF343" s="95"/>
      <c r="BG343" s="95"/>
    </row>
    <row r="344" spans="1:59" s="97" customFormat="1" hidden="1" x14ac:dyDescent="0.2">
      <c r="A344" s="325">
        <v>112</v>
      </c>
      <c r="B344" s="314"/>
      <c r="C344" s="326" t="e">
        <f>+VLOOKUP(B344,$A$691:$B$730,2,0)</f>
        <v>#N/A</v>
      </c>
      <c r="D344" s="327"/>
      <c r="E344" s="328" t="e">
        <f>IF(D344=$D$661,$E$661,IF(D344=$D$662,$E$662,IF(D344=$D$663,$E$663,IF(D344=$D$664,$E$664,IF(D344=$D$665,$E$665,IF(D344=$D$666,$E$666,IF(D344=$D$667,$E$667,IF(D344=$D$668,$E$668,IF(D344=$D$669,$E$669,IF(D344=$D$670,$E$670,IF(D344=VICERRECTORÍA_ACADÉMICA_,BE955,IF(D344=PLANEACIÓN_,BE957, IF(D344=IMPACTO,BE956,IF(D344=VICERRECTORÍA_ADMINISTRATIVA_FINANCIERA_,BE958,IF(D344=_VICERRECTORÍA_RESPONSABILIDAD_SOCIAL_Y_BIENESTAR_UNIVERSITARIO_,BE959," ")))))))))))))))</f>
        <v>#VALUE!</v>
      </c>
      <c r="F344" s="305"/>
      <c r="G344" s="147"/>
      <c r="H344" s="147"/>
      <c r="I344" s="91"/>
      <c r="J344" s="305"/>
      <c r="K344" s="314"/>
      <c r="L344" s="305"/>
      <c r="M344" s="305"/>
      <c r="N344" s="314"/>
      <c r="O344" s="306">
        <f t="shared" ref="O344" si="1708">IF(N344="ALTA",5,IF(N344="MEDIO ALTA",4,IF(N344="MEDIA",3,IF(N344="MEDIO BAJA",2,IF(N344="BAJA",1,0)))))</f>
        <v>0</v>
      </c>
      <c r="P344" s="314"/>
      <c r="Q344" s="306">
        <f t="shared" ref="Q344" si="1709">IF(P344="ALTO",5,IF(P344="MEDIO-ALTO",4,IF(P344="MEDIO",3,IF(P344="MEDIO-BAJO",2,IF(P344="BAJO",1,0)))))</f>
        <v>0</v>
      </c>
      <c r="R344" s="306">
        <f t="shared" ref="R344" si="1710">Q344*O344</f>
        <v>0</v>
      </c>
      <c r="S344" s="92"/>
      <c r="T344" s="91">
        <f t="shared" si="1636"/>
        <v>0</v>
      </c>
      <c r="U344" s="307" t="e">
        <f t="shared" ref="U344:U404" si="1711">ROUND(AVERAGEIF(T344:T346,"&gt;0"),0)</f>
        <v>#DIV/0!</v>
      </c>
      <c r="V344" s="307" t="e">
        <f t="shared" ref="V344:V404" si="1712">U344*0.6</f>
        <v>#DIV/0!</v>
      </c>
      <c r="W344" s="147"/>
      <c r="X344" s="307" t="e">
        <f t="shared" ref="X344" si="1713">IF(S344="No_existen",5*$X$10,Y344*$X$10)</f>
        <v>#DIV/0!</v>
      </c>
      <c r="Y344" s="307" t="e">
        <f t="shared" ref="Y344:Y380" si="1714">ROUND(AVERAGEIF(Z344:Z346,"&gt;0"),0)</f>
        <v>#DIV/0!</v>
      </c>
      <c r="Z344" s="151">
        <f t="shared" si="1637"/>
        <v>0</v>
      </c>
      <c r="AA344" s="147"/>
      <c r="AB344" s="147"/>
      <c r="AC344" s="307" t="e">
        <f t="shared" ref="AC344" si="1715">IF(S344="No_existen",5*$AC$10,AD344*$AC$10)</f>
        <v>#DIV/0!</v>
      </c>
      <c r="AD344" s="307" t="e">
        <f t="shared" ref="AD344:AD404" si="1716">ROUND(AVERAGEIF(AE344:AE346,"&gt;0"),0)</f>
        <v>#DIV/0!</v>
      </c>
      <c r="AE344" s="151">
        <f t="shared" si="1638"/>
        <v>0</v>
      </c>
      <c r="AF344" s="147"/>
      <c r="AG344" s="147"/>
      <c r="AH344" s="307" t="e">
        <f t="shared" ref="AH344" si="1717">IF(S344="No_existen",5*$AH$10,AI344*$AH$10)</f>
        <v>#DIV/0!</v>
      </c>
      <c r="AI344" s="307" t="e">
        <f t="shared" ref="AI344" si="1718">ROUND(AVERAGEIF(AJ344:AJ346,"&gt;0"),0)</f>
        <v>#DIV/0!</v>
      </c>
      <c r="AJ344" s="151">
        <f t="shared" si="1639"/>
        <v>0</v>
      </c>
      <c r="AK344" s="147"/>
      <c r="AL344" s="147"/>
      <c r="AM344" s="307" t="e">
        <f t="shared" ref="AM344" si="1719">IF(S344="No_existen",5*$AM$10,AN344*$AM$10)</f>
        <v>#DIV/0!</v>
      </c>
      <c r="AN344" s="307" t="e">
        <f t="shared" ref="AN344" si="1720">ROUND(AVERAGEIF(AO344:AO346,"&gt;0"),0)</f>
        <v>#DIV/0!</v>
      </c>
      <c r="AO344" s="151">
        <f t="shared" si="1652"/>
        <v>0</v>
      </c>
      <c r="AP344" s="147"/>
      <c r="AQ344" s="307" t="e">
        <f t="shared" ref="AQ344" si="1721">ROUND(AVERAGE(U344,Y344,AD344,AI344,AN344),0)</f>
        <v>#DIV/0!</v>
      </c>
      <c r="AR344" s="384" t="e">
        <f t="shared" ref="AR344" si="1722">IF(AQ344&lt;1.5,"FUERTE",IF(AND(AQ344&gt;=1.5,AQ344&lt;2.5),"ACEPTABLE",IF(AQ344&gt;=5,"INEXISTENTE","DÉBIL")))</f>
        <v>#DIV/0!</v>
      </c>
      <c r="AS344" s="306">
        <f t="shared" ref="AS344" si="1723">IF(R344=0,0,ROUND((R344*AQ344),0))</f>
        <v>0</v>
      </c>
      <c r="AT344" s="386" t="str">
        <f t="shared" ref="AT344" si="1724">IF(AS344&gt;=36,"GRAVE", IF(AS344&lt;=10, "LEVE", "MODERADO"))</f>
        <v>LEVE</v>
      </c>
      <c r="AU344" s="327"/>
      <c r="AV344" s="327"/>
      <c r="AW344" s="147"/>
      <c r="AX344" s="147"/>
      <c r="AY344" s="93"/>
      <c r="AZ344" s="94"/>
      <c r="BA344" s="95"/>
      <c r="BB344" s="95"/>
      <c r="BC344" s="95"/>
      <c r="BD344" s="95"/>
      <c r="BE344" s="95"/>
      <c r="BF344" s="95"/>
      <c r="BG344" s="95"/>
    </row>
    <row r="345" spans="1:59" s="97" customFormat="1" hidden="1" x14ac:dyDescent="0.2">
      <c r="A345" s="325"/>
      <c r="B345" s="314"/>
      <c r="C345" s="326"/>
      <c r="D345" s="327"/>
      <c r="E345" s="328"/>
      <c r="F345" s="305"/>
      <c r="G345" s="147"/>
      <c r="H345" s="147"/>
      <c r="I345" s="91"/>
      <c r="J345" s="305"/>
      <c r="K345" s="305"/>
      <c r="L345" s="305"/>
      <c r="M345" s="305"/>
      <c r="N345" s="314"/>
      <c r="O345" s="306"/>
      <c r="P345" s="314"/>
      <c r="Q345" s="306"/>
      <c r="R345" s="306"/>
      <c r="S345" s="92"/>
      <c r="T345" s="91">
        <f t="shared" si="1636"/>
        <v>0</v>
      </c>
      <c r="U345" s="307"/>
      <c r="V345" s="307"/>
      <c r="W345" s="147"/>
      <c r="X345" s="307"/>
      <c r="Y345" s="307"/>
      <c r="Z345" s="151">
        <f t="shared" si="1637"/>
        <v>0</v>
      </c>
      <c r="AA345" s="147"/>
      <c r="AB345" s="147"/>
      <c r="AC345" s="307"/>
      <c r="AD345" s="307"/>
      <c r="AE345" s="151">
        <f t="shared" si="1638"/>
        <v>0</v>
      </c>
      <c r="AF345" s="147"/>
      <c r="AG345" s="147"/>
      <c r="AH345" s="307"/>
      <c r="AI345" s="307"/>
      <c r="AJ345" s="151">
        <f t="shared" si="1639"/>
        <v>0</v>
      </c>
      <c r="AK345" s="147"/>
      <c r="AL345" s="147"/>
      <c r="AM345" s="307"/>
      <c r="AN345" s="307"/>
      <c r="AO345" s="151">
        <f t="shared" si="1652"/>
        <v>0</v>
      </c>
      <c r="AP345" s="147"/>
      <c r="AQ345" s="307"/>
      <c r="AR345" s="384"/>
      <c r="AS345" s="306"/>
      <c r="AT345" s="386"/>
      <c r="AU345" s="327"/>
      <c r="AV345" s="327"/>
      <c r="AW345" s="147"/>
      <c r="AX345" s="147"/>
      <c r="AY345" s="93"/>
      <c r="AZ345" s="94"/>
      <c r="BA345" s="95"/>
      <c r="BB345" s="95"/>
      <c r="BC345" s="95"/>
      <c r="BD345" s="95"/>
      <c r="BE345" s="95"/>
      <c r="BF345" s="95"/>
      <c r="BG345" s="95"/>
    </row>
    <row r="346" spans="1:59" s="97" customFormat="1" hidden="1" x14ac:dyDescent="0.2">
      <c r="A346" s="325"/>
      <c r="B346" s="314"/>
      <c r="C346" s="326"/>
      <c r="D346" s="327"/>
      <c r="E346" s="328"/>
      <c r="F346" s="305"/>
      <c r="G346" s="147"/>
      <c r="H346" s="147"/>
      <c r="I346" s="91"/>
      <c r="J346" s="305"/>
      <c r="K346" s="305"/>
      <c r="L346" s="305"/>
      <c r="M346" s="305"/>
      <c r="N346" s="314"/>
      <c r="O346" s="306"/>
      <c r="P346" s="314"/>
      <c r="Q346" s="306"/>
      <c r="R346" s="306"/>
      <c r="S346" s="92"/>
      <c r="T346" s="91">
        <f t="shared" si="1636"/>
        <v>0</v>
      </c>
      <c r="U346" s="307"/>
      <c r="V346" s="307"/>
      <c r="W346" s="147"/>
      <c r="X346" s="307"/>
      <c r="Y346" s="307"/>
      <c r="Z346" s="151">
        <f t="shared" si="1637"/>
        <v>0</v>
      </c>
      <c r="AA346" s="147"/>
      <c r="AB346" s="147"/>
      <c r="AC346" s="307"/>
      <c r="AD346" s="307"/>
      <c r="AE346" s="151">
        <f t="shared" si="1638"/>
        <v>0</v>
      </c>
      <c r="AF346" s="147"/>
      <c r="AG346" s="147"/>
      <c r="AH346" s="307"/>
      <c r="AI346" s="307"/>
      <c r="AJ346" s="151">
        <f t="shared" si="1639"/>
        <v>0</v>
      </c>
      <c r="AK346" s="147"/>
      <c r="AL346" s="147"/>
      <c r="AM346" s="307"/>
      <c r="AN346" s="307"/>
      <c r="AO346" s="151">
        <f t="shared" si="1652"/>
        <v>0</v>
      </c>
      <c r="AP346" s="147"/>
      <c r="AQ346" s="307"/>
      <c r="AR346" s="384"/>
      <c r="AS346" s="306"/>
      <c r="AT346" s="386"/>
      <c r="AU346" s="327"/>
      <c r="AV346" s="327"/>
      <c r="AW346" s="147"/>
      <c r="AX346" s="147"/>
      <c r="AY346" s="93"/>
      <c r="AZ346" s="94"/>
      <c r="BA346" s="95"/>
      <c r="BB346" s="95"/>
      <c r="BC346" s="95"/>
      <c r="BD346" s="95"/>
      <c r="BE346" s="95"/>
      <c r="BF346" s="95"/>
      <c r="BG346" s="95"/>
    </row>
    <row r="347" spans="1:59" s="97" customFormat="1" hidden="1" x14ac:dyDescent="0.2">
      <c r="A347" s="325">
        <v>113</v>
      </c>
      <c r="B347" s="314"/>
      <c r="C347" s="326" t="e">
        <f>+VLOOKUP(B347,$A$691:$B$730,2,0)</f>
        <v>#N/A</v>
      </c>
      <c r="D347" s="327"/>
      <c r="E347" s="328" t="e">
        <f>IF(D347=$D$661,$E$661,IF(D347=$D$662,$E$662,IF(D347=$D$663,$E$663,IF(D347=$D$664,$E$664,IF(D347=$D$665,$E$665,IF(D347=$D$666,$E$666,IF(D347=$D$667,$E$667,IF(D347=$D$668,$E$668,IF(D347=$D$669,$E$669,IF(D347=$D$670,$E$670,IF(D347=VICERRECTORÍA_ACADÉMICA_,BE958,IF(D347=PLANEACIÓN_,BE960, IF(D347=IMPACTO,BE959,IF(D347=VICERRECTORÍA_ADMINISTRATIVA_FINANCIERA_,BE961,IF(D347=_VICERRECTORÍA_RESPONSABILIDAD_SOCIAL_Y_BIENESTAR_UNIVERSITARIO_,BE962," ")))))))))))))))</f>
        <v>#VALUE!</v>
      </c>
      <c r="F347" s="305"/>
      <c r="G347" s="147"/>
      <c r="H347" s="147"/>
      <c r="I347" s="91"/>
      <c r="J347" s="305"/>
      <c r="K347" s="314"/>
      <c r="L347" s="305"/>
      <c r="M347" s="305"/>
      <c r="N347" s="314"/>
      <c r="O347" s="306">
        <f t="shared" ref="O347" si="1725">IF(N347="ALTA",5,IF(N347="MEDIO ALTA",4,IF(N347="MEDIA",3,IF(N347="MEDIO BAJA",2,IF(N347="BAJA",1,0)))))</f>
        <v>0</v>
      </c>
      <c r="P347" s="314"/>
      <c r="Q347" s="306">
        <f t="shared" ref="Q347" si="1726">IF(P347="ALTO",5,IF(P347="MEDIO-ALTO",4,IF(P347="MEDIO",3,IF(P347="MEDIO-BAJO",2,IF(P347="BAJO",1,0)))))</f>
        <v>0</v>
      </c>
      <c r="R347" s="306">
        <f t="shared" ref="R347" si="1727">Q347*O347</f>
        <v>0</v>
      </c>
      <c r="S347" s="92"/>
      <c r="T347" s="91">
        <f t="shared" si="1636"/>
        <v>0</v>
      </c>
      <c r="U347" s="307" t="e">
        <f t="shared" ref="U347:U407" si="1728">ROUND(AVERAGEIF(T347:T349,"&gt;0"),0)</f>
        <v>#DIV/0!</v>
      </c>
      <c r="V347" s="307" t="e">
        <f t="shared" ref="V347:V407" si="1729">U347*0.6</f>
        <v>#DIV/0!</v>
      </c>
      <c r="W347" s="147"/>
      <c r="X347" s="307" t="e">
        <f t="shared" ref="X347" si="1730">IF(S347="No_existen",5*$X$10,Y347*$X$10)</f>
        <v>#DIV/0!</v>
      </c>
      <c r="Y347" s="307" t="e">
        <f t="shared" ref="Y347:Y383" si="1731">ROUND(AVERAGEIF(Z347:Z349,"&gt;0"),0)</f>
        <v>#DIV/0!</v>
      </c>
      <c r="Z347" s="151">
        <f t="shared" si="1637"/>
        <v>0</v>
      </c>
      <c r="AA347" s="147"/>
      <c r="AB347" s="147"/>
      <c r="AC347" s="307" t="e">
        <f t="shared" ref="AC347" si="1732">IF(S347="No_existen",5*$AC$10,AD347*$AC$10)</f>
        <v>#DIV/0!</v>
      </c>
      <c r="AD347" s="307" t="e">
        <f t="shared" ref="AD347:AD407" si="1733">ROUND(AVERAGEIF(AE347:AE349,"&gt;0"),0)</f>
        <v>#DIV/0!</v>
      </c>
      <c r="AE347" s="151">
        <f t="shared" si="1638"/>
        <v>0</v>
      </c>
      <c r="AF347" s="147"/>
      <c r="AG347" s="147"/>
      <c r="AH347" s="307" t="e">
        <f t="shared" ref="AH347" si="1734">IF(S347="No_existen",5*$AH$10,AI347*$AH$10)</f>
        <v>#DIV/0!</v>
      </c>
      <c r="AI347" s="307" t="e">
        <f t="shared" ref="AI347" si="1735">ROUND(AVERAGEIF(AJ347:AJ349,"&gt;0"),0)</f>
        <v>#DIV/0!</v>
      </c>
      <c r="AJ347" s="151">
        <f t="shared" si="1639"/>
        <v>0</v>
      </c>
      <c r="AK347" s="147"/>
      <c r="AL347" s="147"/>
      <c r="AM347" s="307" t="e">
        <f t="shared" ref="AM347" si="1736">IF(S347="No_existen",5*$AM$10,AN347*$AM$10)</f>
        <v>#DIV/0!</v>
      </c>
      <c r="AN347" s="307" t="e">
        <f t="shared" ref="AN347" si="1737">ROUND(AVERAGEIF(AO347:AO349,"&gt;0"),0)</f>
        <v>#DIV/0!</v>
      </c>
      <c r="AO347" s="151">
        <f t="shared" si="1652"/>
        <v>0</v>
      </c>
      <c r="AP347" s="147"/>
      <c r="AQ347" s="307" t="e">
        <f t="shared" ref="AQ347" si="1738">ROUND(AVERAGE(U347,Y347,AD347,AI347,AN347),0)</f>
        <v>#DIV/0!</v>
      </c>
      <c r="AR347" s="384" t="e">
        <f t="shared" ref="AR347" si="1739">IF(AQ347&lt;1.5,"FUERTE",IF(AND(AQ347&gt;=1.5,AQ347&lt;2.5),"ACEPTABLE",IF(AQ347&gt;=5,"INEXISTENTE","DÉBIL")))</f>
        <v>#DIV/0!</v>
      </c>
      <c r="AS347" s="306">
        <f t="shared" ref="AS347" si="1740">IF(R347=0,0,ROUND((R347*AQ347),0))</f>
        <v>0</v>
      </c>
      <c r="AT347" s="386" t="str">
        <f t="shared" ref="AT347" si="1741">IF(AS347&gt;=36,"GRAVE", IF(AS347&lt;=10, "LEVE", "MODERADO"))</f>
        <v>LEVE</v>
      </c>
      <c r="AU347" s="327"/>
      <c r="AV347" s="327"/>
      <c r="AW347" s="147"/>
      <c r="AX347" s="147"/>
      <c r="AY347" s="93"/>
      <c r="AZ347" s="94"/>
      <c r="BA347" s="95"/>
      <c r="BB347" s="95"/>
      <c r="BC347" s="95"/>
      <c r="BD347" s="95"/>
      <c r="BE347" s="95"/>
      <c r="BF347" s="95"/>
      <c r="BG347" s="95"/>
    </row>
    <row r="348" spans="1:59" s="97" customFormat="1" hidden="1" x14ac:dyDescent="0.2">
      <c r="A348" s="325"/>
      <c r="B348" s="314"/>
      <c r="C348" s="326"/>
      <c r="D348" s="327"/>
      <c r="E348" s="328"/>
      <c r="F348" s="305"/>
      <c r="G348" s="147"/>
      <c r="H348" s="147"/>
      <c r="I348" s="91"/>
      <c r="J348" s="305"/>
      <c r="K348" s="305"/>
      <c r="L348" s="305"/>
      <c r="M348" s="305"/>
      <c r="N348" s="314"/>
      <c r="O348" s="306"/>
      <c r="P348" s="314"/>
      <c r="Q348" s="306"/>
      <c r="R348" s="306"/>
      <c r="S348" s="92"/>
      <c r="T348" s="91">
        <f t="shared" si="1636"/>
        <v>0</v>
      </c>
      <c r="U348" s="307"/>
      <c r="V348" s="307"/>
      <c r="W348" s="147"/>
      <c r="X348" s="307"/>
      <c r="Y348" s="307"/>
      <c r="Z348" s="151">
        <f t="shared" si="1637"/>
        <v>0</v>
      </c>
      <c r="AA348" s="147"/>
      <c r="AB348" s="147"/>
      <c r="AC348" s="307"/>
      <c r="AD348" s="307"/>
      <c r="AE348" s="151">
        <f t="shared" si="1638"/>
        <v>0</v>
      </c>
      <c r="AF348" s="147"/>
      <c r="AG348" s="147"/>
      <c r="AH348" s="307"/>
      <c r="AI348" s="307"/>
      <c r="AJ348" s="151">
        <f t="shared" si="1639"/>
        <v>0</v>
      </c>
      <c r="AK348" s="147"/>
      <c r="AL348" s="147"/>
      <c r="AM348" s="307"/>
      <c r="AN348" s="307"/>
      <c r="AO348" s="151">
        <f t="shared" si="1652"/>
        <v>0</v>
      </c>
      <c r="AP348" s="147"/>
      <c r="AQ348" s="307"/>
      <c r="AR348" s="384"/>
      <c r="AS348" s="306"/>
      <c r="AT348" s="386"/>
      <c r="AU348" s="327"/>
      <c r="AV348" s="327"/>
      <c r="AW348" s="147"/>
      <c r="AX348" s="147"/>
      <c r="AY348" s="93"/>
      <c r="AZ348" s="94"/>
      <c r="BA348" s="95"/>
      <c r="BB348" s="95"/>
      <c r="BC348" s="95"/>
      <c r="BD348" s="95"/>
      <c r="BE348" s="95"/>
      <c r="BF348" s="95"/>
      <c r="BG348" s="95"/>
    </row>
    <row r="349" spans="1:59" s="97" customFormat="1" hidden="1" x14ac:dyDescent="0.2">
      <c r="A349" s="325"/>
      <c r="B349" s="314"/>
      <c r="C349" s="326"/>
      <c r="D349" s="327"/>
      <c r="E349" s="328"/>
      <c r="F349" s="305"/>
      <c r="G349" s="147"/>
      <c r="H349" s="147"/>
      <c r="I349" s="91"/>
      <c r="J349" s="305"/>
      <c r="K349" s="305"/>
      <c r="L349" s="305"/>
      <c r="M349" s="305"/>
      <c r="N349" s="314"/>
      <c r="O349" s="306"/>
      <c r="P349" s="314"/>
      <c r="Q349" s="306"/>
      <c r="R349" s="306"/>
      <c r="S349" s="92"/>
      <c r="T349" s="91">
        <f t="shared" si="1636"/>
        <v>0</v>
      </c>
      <c r="U349" s="307"/>
      <c r="V349" s="307"/>
      <c r="W349" s="147"/>
      <c r="X349" s="307"/>
      <c r="Y349" s="307"/>
      <c r="Z349" s="151">
        <f t="shared" si="1637"/>
        <v>0</v>
      </c>
      <c r="AA349" s="147"/>
      <c r="AB349" s="147"/>
      <c r="AC349" s="307"/>
      <c r="AD349" s="307"/>
      <c r="AE349" s="151">
        <f t="shared" si="1638"/>
        <v>0</v>
      </c>
      <c r="AF349" s="147"/>
      <c r="AG349" s="147"/>
      <c r="AH349" s="307"/>
      <c r="AI349" s="307"/>
      <c r="AJ349" s="151">
        <f t="shared" si="1639"/>
        <v>0</v>
      </c>
      <c r="AK349" s="147"/>
      <c r="AL349" s="147"/>
      <c r="AM349" s="307"/>
      <c r="AN349" s="307"/>
      <c r="AO349" s="151">
        <f t="shared" si="1652"/>
        <v>0</v>
      </c>
      <c r="AP349" s="147"/>
      <c r="AQ349" s="307"/>
      <c r="AR349" s="384"/>
      <c r="AS349" s="306"/>
      <c r="AT349" s="386"/>
      <c r="AU349" s="327"/>
      <c r="AV349" s="327"/>
      <c r="AW349" s="147"/>
      <c r="AX349" s="147"/>
      <c r="AY349" s="93"/>
      <c r="AZ349" s="94"/>
      <c r="BA349" s="95"/>
      <c r="BB349" s="95"/>
      <c r="BC349" s="95"/>
      <c r="BD349" s="95"/>
      <c r="BE349" s="95"/>
      <c r="BF349" s="95"/>
      <c r="BG349" s="95"/>
    </row>
    <row r="350" spans="1:59" s="97" customFormat="1" hidden="1" x14ac:dyDescent="0.2">
      <c r="A350" s="325">
        <v>114</v>
      </c>
      <c r="B350" s="314"/>
      <c r="C350" s="326" t="e">
        <f>+VLOOKUP(B350,$A$691:$B$730,2,0)</f>
        <v>#N/A</v>
      </c>
      <c r="D350" s="327"/>
      <c r="E350" s="328" t="e">
        <f>IF(D350=$D$661,$E$661,IF(D350=$D$662,$E$662,IF(D350=$D$663,$E$663,IF(D350=$D$664,$E$664,IF(D350=$D$665,$E$665,IF(D350=$D$666,$E$666,IF(D350=$D$667,$E$667,IF(D350=$D$668,$E$668,IF(D350=$D$669,$E$669,IF(D350=$D$670,$E$670,IF(D350=VICERRECTORÍA_ACADÉMICA_,BE961,IF(D350=PLANEACIÓN_,BE963, IF(D350=IMPACTO,BE962,IF(D350=VICERRECTORÍA_ADMINISTRATIVA_FINANCIERA_,BE964,IF(D350=_VICERRECTORÍA_RESPONSABILIDAD_SOCIAL_Y_BIENESTAR_UNIVERSITARIO_,BE965," ")))))))))))))))</f>
        <v>#VALUE!</v>
      </c>
      <c r="F350" s="305"/>
      <c r="G350" s="147"/>
      <c r="H350" s="147"/>
      <c r="I350" s="91"/>
      <c r="J350" s="305"/>
      <c r="K350" s="314"/>
      <c r="L350" s="305"/>
      <c r="M350" s="305"/>
      <c r="N350" s="314"/>
      <c r="O350" s="306">
        <f t="shared" ref="O350" si="1742">IF(N350="ALTA",5,IF(N350="MEDIO ALTA",4,IF(N350="MEDIA",3,IF(N350="MEDIO BAJA",2,IF(N350="BAJA",1,0)))))</f>
        <v>0</v>
      </c>
      <c r="P350" s="314"/>
      <c r="Q350" s="306">
        <f t="shared" ref="Q350" si="1743">IF(P350="ALTO",5,IF(P350="MEDIO-ALTO",4,IF(P350="MEDIO",3,IF(P350="MEDIO-BAJO",2,IF(P350="BAJO",1,0)))))</f>
        <v>0</v>
      </c>
      <c r="R350" s="306">
        <f t="shared" ref="R350" si="1744">Q350*O350</f>
        <v>0</v>
      </c>
      <c r="S350" s="92"/>
      <c r="T350" s="91">
        <f t="shared" si="1636"/>
        <v>0</v>
      </c>
      <c r="U350" s="307" t="e">
        <f t="shared" ref="U350:U410" si="1745">ROUND(AVERAGEIF(T350:T352,"&gt;0"),0)</f>
        <v>#DIV/0!</v>
      </c>
      <c r="V350" s="307" t="e">
        <f t="shared" ref="V350:V410" si="1746">U350*0.6</f>
        <v>#DIV/0!</v>
      </c>
      <c r="W350" s="147"/>
      <c r="X350" s="307" t="e">
        <f t="shared" ref="X350" si="1747">IF(S350="No_existen",5*$X$10,Y350*$X$10)</f>
        <v>#DIV/0!</v>
      </c>
      <c r="Y350" s="307" t="e">
        <f t="shared" ref="Y350:Y386" si="1748">ROUND(AVERAGEIF(Z350:Z352,"&gt;0"),0)</f>
        <v>#DIV/0!</v>
      </c>
      <c r="Z350" s="151">
        <f t="shared" si="1637"/>
        <v>0</v>
      </c>
      <c r="AA350" s="147"/>
      <c r="AB350" s="147"/>
      <c r="AC350" s="307" t="e">
        <f t="shared" ref="AC350" si="1749">IF(S350="No_existen",5*$AC$10,AD350*$AC$10)</f>
        <v>#DIV/0!</v>
      </c>
      <c r="AD350" s="307" t="e">
        <f t="shared" ref="AD350:AD410" si="1750">ROUND(AVERAGEIF(AE350:AE352,"&gt;0"),0)</f>
        <v>#DIV/0!</v>
      </c>
      <c r="AE350" s="151">
        <f t="shared" si="1638"/>
        <v>0</v>
      </c>
      <c r="AF350" s="147"/>
      <c r="AG350" s="147"/>
      <c r="AH350" s="307" t="e">
        <f t="shared" ref="AH350" si="1751">IF(S350="No_existen",5*$AH$10,AI350*$AH$10)</f>
        <v>#DIV/0!</v>
      </c>
      <c r="AI350" s="307" t="e">
        <f t="shared" ref="AI350" si="1752">ROUND(AVERAGEIF(AJ350:AJ352,"&gt;0"),0)</f>
        <v>#DIV/0!</v>
      </c>
      <c r="AJ350" s="151">
        <f t="shared" si="1639"/>
        <v>0</v>
      </c>
      <c r="AK350" s="147"/>
      <c r="AL350" s="147"/>
      <c r="AM350" s="307" t="e">
        <f t="shared" ref="AM350" si="1753">IF(S350="No_existen",5*$AM$10,AN350*$AM$10)</f>
        <v>#DIV/0!</v>
      </c>
      <c r="AN350" s="307" t="e">
        <f t="shared" ref="AN350" si="1754">ROUND(AVERAGEIF(AO350:AO352,"&gt;0"),0)</f>
        <v>#DIV/0!</v>
      </c>
      <c r="AO350" s="151">
        <f t="shared" si="1652"/>
        <v>0</v>
      </c>
      <c r="AP350" s="147"/>
      <c r="AQ350" s="307" t="e">
        <f t="shared" ref="AQ350" si="1755">ROUND(AVERAGE(U350,Y350,AD350,AI350,AN350),0)</f>
        <v>#DIV/0!</v>
      </c>
      <c r="AR350" s="384" t="e">
        <f t="shared" ref="AR350" si="1756">IF(AQ350&lt;1.5,"FUERTE",IF(AND(AQ350&gt;=1.5,AQ350&lt;2.5),"ACEPTABLE",IF(AQ350&gt;=5,"INEXISTENTE","DÉBIL")))</f>
        <v>#DIV/0!</v>
      </c>
      <c r="AS350" s="306">
        <f t="shared" ref="AS350" si="1757">IF(R350=0,0,ROUND((R350*AQ350),0))</f>
        <v>0</v>
      </c>
      <c r="AT350" s="386" t="str">
        <f t="shared" ref="AT350" si="1758">IF(AS350&gt;=36,"GRAVE", IF(AS350&lt;=10, "LEVE", "MODERADO"))</f>
        <v>LEVE</v>
      </c>
      <c r="AU350" s="327"/>
      <c r="AV350" s="327"/>
      <c r="AW350" s="147"/>
      <c r="AX350" s="147"/>
      <c r="AY350" s="93"/>
      <c r="AZ350" s="94"/>
      <c r="BA350" s="95"/>
      <c r="BB350" s="95"/>
      <c r="BC350" s="95"/>
      <c r="BD350" s="95"/>
      <c r="BE350" s="95"/>
      <c r="BF350" s="95"/>
      <c r="BG350" s="95"/>
    </row>
    <row r="351" spans="1:59" s="97" customFormat="1" hidden="1" x14ac:dyDescent="0.2">
      <c r="A351" s="325"/>
      <c r="B351" s="314"/>
      <c r="C351" s="326"/>
      <c r="D351" s="327"/>
      <c r="E351" s="328"/>
      <c r="F351" s="305"/>
      <c r="G351" s="147"/>
      <c r="H351" s="147"/>
      <c r="I351" s="91"/>
      <c r="J351" s="305"/>
      <c r="K351" s="305"/>
      <c r="L351" s="305"/>
      <c r="M351" s="305"/>
      <c r="N351" s="314"/>
      <c r="O351" s="306"/>
      <c r="P351" s="314"/>
      <c r="Q351" s="306"/>
      <c r="R351" s="306"/>
      <c r="S351" s="92"/>
      <c r="T351" s="91">
        <f t="shared" si="1636"/>
        <v>0</v>
      </c>
      <c r="U351" s="307"/>
      <c r="V351" s="307"/>
      <c r="W351" s="147"/>
      <c r="X351" s="307"/>
      <c r="Y351" s="307"/>
      <c r="Z351" s="151">
        <f t="shared" si="1637"/>
        <v>0</v>
      </c>
      <c r="AA351" s="147"/>
      <c r="AB351" s="147"/>
      <c r="AC351" s="307"/>
      <c r="AD351" s="307"/>
      <c r="AE351" s="151">
        <f t="shared" si="1638"/>
        <v>0</v>
      </c>
      <c r="AF351" s="147"/>
      <c r="AG351" s="147"/>
      <c r="AH351" s="307"/>
      <c r="AI351" s="307"/>
      <c r="AJ351" s="151">
        <f t="shared" si="1639"/>
        <v>0</v>
      </c>
      <c r="AK351" s="147"/>
      <c r="AL351" s="147"/>
      <c r="AM351" s="307"/>
      <c r="AN351" s="307"/>
      <c r="AO351" s="151">
        <f t="shared" si="1652"/>
        <v>0</v>
      </c>
      <c r="AP351" s="147"/>
      <c r="AQ351" s="307"/>
      <c r="AR351" s="384"/>
      <c r="AS351" s="306"/>
      <c r="AT351" s="386"/>
      <c r="AU351" s="327"/>
      <c r="AV351" s="327"/>
      <c r="AW351" s="147"/>
      <c r="AX351" s="147"/>
      <c r="AY351" s="93"/>
      <c r="AZ351" s="94"/>
      <c r="BA351" s="95"/>
      <c r="BB351" s="95"/>
      <c r="BC351" s="95"/>
      <c r="BD351" s="95"/>
      <c r="BE351" s="95"/>
      <c r="BF351" s="95"/>
      <c r="BG351" s="95"/>
    </row>
    <row r="352" spans="1:59" s="97" customFormat="1" hidden="1" x14ac:dyDescent="0.2">
      <c r="A352" s="325"/>
      <c r="B352" s="314"/>
      <c r="C352" s="326"/>
      <c r="D352" s="327"/>
      <c r="E352" s="328"/>
      <c r="F352" s="305"/>
      <c r="G352" s="147"/>
      <c r="H352" s="147"/>
      <c r="I352" s="91"/>
      <c r="J352" s="305"/>
      <c r="K352" s="305"/>
      <c r="L352" s="305"/>
      <c r="M352" s="305"/>
      <c r="N352" s="314"/>
      <c r="O352" s="306"/>
      <c r="P352" s="314"/>
      <c r="Q352" s="306"/>
      <c r="R352" s="306"/>
      <c r="S352" s="92"/>
      <c r="T352" s="91">
        <f t="shared" si="1636"/>
        <v>0</v>
      </c>
      <c r="U352" s="307"/>
      <c r="V352" s="307"/>
      <c r="W352" s="147"/>
      <c r="X352" s="307"/>
      <c r="Y352" s="307"/>
      <c r="Z352" s="151">
        <f t="shared" si="1637"/>
        <v>0</v>
      </c>
      <c r="AA352" s="147"/>
      <c r="AB352" s="147"/>
      <c r="AC352" s="307"/>
      <c r="AD352" s="307"/>
      <c r="AE352" s="151">
        <f t="shared" si="1638"/>
        <v>0</v>
      </c>
      <c r="AF352" s="147"/>
      <c r="AG352" s="147"/>
      <c r="AH352" s="307"/>
      <c r="AI352" s="307"/>
      <c r="AJ352" s="151">
        <f t="shared" si="1639"/>
        <v>0</v>
      </c>
      <c r="AK352" s="147"/>
      <c r="AL352" s="147"/>
      <c r="AM352" s="307"/>
      <c r="AN352" s="307"/>
      <c r="AO352" s="151">
        <f t="shared" si="1652"/>
        <v>0</v>
      </c>
      <c r="AP352" s="147"/>
      <c r="AQ352" s="307"/>
      <c r="AR352" s="384"/>
      <c r="AS352" s="306"/>
      <c r="AT352" s="386"/>
      <c r="AU352" s="327"/>
      <c r="AV352" s="327"/>
      <c r="AW352" s="147"/>
      <c r="AX352" s="147"/>
      <c r="AY352" s="93"/>
      <c r="AZ352" s="94"/>
      <c r="BA352" s="95"/>
      <c r="BB352" s="95"/>
      <c r="BC352" s="95"/>
      <c r="BD352" s="95"/>
      <c r="BE352" s="95"/>
      <c r="BF352" s="95"/>
      <c r="BG352" s="95"/>
    </row>
    <row r="353" spans="1:59" s="97" customFormat="1" hidden="1" x14ac:dyDescent="0.2">
      <c r="A353" s="325">
        <v>115</v>
      </c>
      <c r="B353" s="314"/>
      <c r="C353" s="326" t="e">
        <f>+VLOOKUP(B353,$A$691:$B$730,2,0)</f>
        <v>#N/A</v>
      </c>
      <c r="D353" s="327"/>
      <c r="E353" s="328" t="e">
        <f>IF(D353=$D$661,$E$661,IF(D353=$D$662,$E$662,IF(D353=$D$663,$E$663,IF(D353=$D$664,$E$664,IF(D353=$D$665,$E$665,IF(D353=$D$666,$E$666,IF(D353=$D$667,$E$667,IF(D353=$D$668,$E$668,IF(D353=$D$669,$E$669,IF(D353=$D$670,$E$670,IF(D353=VICERRECTORÍA_ACADÉMICA_,BE964,IF(D353=PLANEACIÓN_,BE966, IF(D353=IMPACTO,BE965,IF(D353=VICERRECTORÍA_ADMINISTRATIVA_FINANCIERA_,BE967,IF(D353=_VICERRECTORÍA_RESPONSABILIDAD_SOCIAL_Y_BIENESTAR_UNIVERSITARIO_,BE968," ")))))))))))))))</f>
        <v>#VALUE!</v>
      </c>
      <c r="F353" s="305"/>
      <c r="G353" s="147"/>
      <c r="H353" s="147"/>
      <c r="I353" s="91"/>
      <c r="J353" s="305"/>
      <c r="K353" s="314"/>
      <c r="L353" s="305"/>
      <c r="M353" s="305"/>
      <c r="N353" s="314"/>
      <c r="O353" s="306">
        <f t="shared" ref="O353" si="1759">IF(N353="ALTA",5,IF(N353="MEDIO ALTA",4,IF(N353="MEDIA",3,IF(N353="MEDIO BAJA",2,IF(N353="BAJA",1,0)))))</f>
        <v>0</v>
      </c>
      <c r="P353" s="314"/>
      <c r="Q353" s="306">
        <f t="shared" ref="Q353" si="1760">IF(P353="ALTO",5,IF(P353="MEDIO-ALTO",4,IF(P353="MEDIO",3,IF(P353="MEDIO-BAJO",2,IF(P353="BAJO",1,0)))))</f>
        <v>0</v>
      </c>
      <c r="R353" s="306">
        <f t="shared" ref="R353" si="1761">Q353*O353</f>
        <v>0</v>
      </c>
      <c r="S353" s="92"/>
      <c r="T353" s="91">
        <f t="shared" si="1636"/>
        <v>0</v>
      </c>
      <c r="U353" s="307" t="e">
        <f t="shared" ref="U353:U413" si="1762">ROUND(AVERAGEIF(T353:T355,"&gt;0"),0)</f>
        <v>#DIV/0!</v>
      </c>
      <c r="V353" s="307" t="e">
        <f t="shared" ref="V353:V413" si="1763">U353*0.6</f>
        <v>#DIV/0!</v>
      </c>
      <c r="W353" s="147"/>
      <c r="X353" s="307" t="e">
        <f t="shared" ref="X353" si="1764">IF(S353="No_existen",5*$X$10,Y353*$X$10)</f>
        <v>#DIV/0!</v>
      </c>
      <c r="Y353" s="307" t="e">
        <f t="shared" ref="Y353:Y389" si="1765">ROUND(AVERAGEIF(Z353:Z355,"&gt;0"),0)</f>
        <v>#DIV/0!</v>
      </c>
      <c r="Z353" s="151">
        <f t="shared" si="1637"/>
        <v>0</v>
      </c>
      <c r="AA353" s="147"/>
      <c r="AB353" s="147"/>
      <c r="AC353" s="307" t="e">
        <f t="shared" ref="AC353" si="1766">IF(S353="No_existen",5*$AC$10,AD353*$AC$10)</f>
        <v>#DIV/0!</v>
      </c>
      <c r="AD353" s="307" t="e">
        <f t="shared" ref="AD353:AD413" si="1767">ROUND(AVERAGEIF(AE353:AE355,"&gt;0"),0)</f>
        <v>#DIV/0!</v>
      </c>
      <c r="AE353" s="151">
        <f t="shared" si="1638"/>
        <v>0</v>
      </c>
      <c r="AF353" s="147"/>
      <c r="AG353" s="147"/>
      <c r="AH353" s="307" t="e">
        <f t="shared" ref="AH353" si="1768">IF(S353="No_existen",5*$AH$10,AI353*$AH$10)</f>
        <v>#DIV/0!</v>
      </c>
      <c r="AI353" s="307" t="e">
        <f t="shared" ref="AI353" si="1769">ROUND(AVERAGEIF(AJ353:AJ355,"&gt;0"),0)</f>
        <v>#DIV/0!</v>
      </c>
      <c r="AJ353" s="151">
        <f t="shared" si="1639"/>
        <v>0</v>
      </c>
      <c r="AK353" s="147"/>
      <c r="AL353" s="147"/>
      <c r="AM353" s="307" t="e">
        <f t="shared" ref="AM353" si="1770">IF(S353="No_existen",5*$AM$10,AN353*$AM$10)</f>
        <v>#DIV/0!</v>
      </c>
      <c r="AN353" s="307" t="e">
        <f t="shared" ref="AN353" si="1771">ROUND(AVERAGEIF(AO353:AO355,"&gt;0"),0)</f>
        <v>#DIV/0!</v>
      </c>
      <c r="AO353" s="151">
        <f t="shared" si="1652"/>
        <v>0</v>
      </c>
      <c r="AP353" s="147"/>
      <c r="AQ353" s="307" t="e">
        <f t="shared" ref="AQ353" si="1772">ROUND(AVERAGE(U353,Y353,AD353,AI353,AN353),0)</f>
        <v>#DIV/0!</v>
      </c>
      <c r="AR353" s="384" t="e">
        <f t="shared" ref="AR353" si="1773">IF(AQ353&lt;1.5,"FUERTE",IF(AND(AQ353&gt;=1.5,AQ353&lt;2.5),"ACEPTABLE",IF(AQ353&gt;=5,"INEXISTENTE","DÉBIL")))</f>
        <v>#DIV/0!</v>
      </c>
      <c r="AS353" s="306">
        <f t="shared" ref="AS353" si="1774">IF(R353=0,0,ROUND((R353*AQ353),0))</f>
        <v>0</v>
      </c>
      <c r="AT353" s="386" t="str">
        <f t="shared" ref="AT353" si="1775">IF(AS353&gt;=36,"GRAVE", IF(AS353&lt;=10, "LEVE", "MODERADO"))</f>
        <v>LEVE</v>
      </c>
      <c r="AU353" s="327"/>
      <c r="AV353" s="327"/>
      <c r="AW353" s="147"/>
      <c r="AX353" s="147"/>
      <c r="AY353" s="93"/>
      <c r="AZ353" s="94"/>
      <c r="BA353" s="95"/>
      <c r="BB353" s="95"/>
      <c r="BC353" s="95"/>
      <c r="BD353" s="95"/>
      <c r="BE353" s="95"/>
      <c r="BF353" s="95"/>
      <c r="BG353" s="95"/>
    </row>
    <row r="354" spans="1:59" s="97" customFormat="1" hidden="1" x14ac:dyDescent="0.2">
      <c r="A354" s="325"/>
      <c r="B354" s="314"/>
      <c r="C354" s="326"/>
      <c r="D354" s="327"/>
      <c r="E354" s="328"/>
      <c r="F354" s="305"/>
      <c r="G354" s="147"/>
      <c r="H354" s="147"/>
      <c r="I354" s="91"/>
      <c r="J354" s="305"/>
      <c r="K354" s="305"/>
      <c r="L354" s="305"/>
      <c r="M354" s="305"/>
      <c r="N354" s="314"/>
      <c r="O354" s="306"/>
      <c r="P354" s="314"/>
      <c r="Q354" s="306"/>
      <c r="R354" s="306"/>
      <c r="S354" s="92"/>
      <c r="T354" s="91">
        <f t="shared" si="1636"/>
        <v>0</v>
      </c>
      <c r="U354" s="307"/>
      <c r="V354" s="307"/>
      <c r="W354" s="147"/>
      <c r="X354" s="307"/>
      <c r="Y354" s="307"/>
      <c r="Z354" s="151">
        <f t="shared" si="1637"/>
        <v>0</v>
      </c>
      <c r="AA354" s="147"/>
      <c r="AB354" s="147"/>
      <c r="AC354" s="307"/>
      <c r="AD354" s="307"/>
      <c r="AE354" s="151">
        <f t="shared" si="1638"/>
        <v>0</v>
      </c>
      <c r="AF354" s="147"/>
      <c r="AG354" s="147"/>
      <c r="AH354" s="307"/>
      <c r="AI354" s="307"/>
      <c r="AJ354" s="151">
        <f t="shared" si="1639"/>
        <v>0</v>
      </c>
      <c r="AK354" s="147"/>
      <c r="AL354" s="147"/>
      <c r="AM354" s="307"/>
      <c r="AN354" s="307"/>
      <c r="AO354" s="151">
        <f t="shared" si="1652"/>
        <v>0</v>
      </c>
      <c r="AP354" s="147"/>
      <c r="AQ354" s="307"/>
      <c r="AR354" s="384"/>
      <c r="AS354" s="306"/>
      <c r="AT354" s="386"/>
      <c r="AU354" s="327"/>
      <c r="AV354" s="327"/>
      <c r="AW354" s="147"/>
      <c r="AX354" s="147"/>
      <c r="AY354" s="93"/>
      <c r="AZ354" s="94"/>
      <c r="BA354" s="95"/>
      <c r="BB354" s="95"/>
      <c r="BC354" s="95"/>
      <c r="BD354" s="95"/>
      <c r="BE354" s="95"/>
      <c r="BF354" s="95"/>
      <c r="BG354" s="95"/>
    </row>
    <row r="355" spans="1:59" s="97" customFormat="1" hidden="1" x14ac:dyDescent="0.2">
      <c r="A355" s="325"/>
      <c r="B355" s="314"/>
      <c r="C355" s="326"/>
      <c r="D355" s="327"/>
      <c r="E355" s="328"/>
      <c r="F355" s="305"/>
      <c r="G355" s="147"/>
      <c r="H355" s="147"/>
      <c r="I355" s="91"/>
      <c r="J355" s="305"/>
      <c r="K355" s="305"/>
      <c r="L355" s="305"/>
      <c r="M355" s="305"/>
      <c r="N355" s="314"/>
      <c r="O355" s="306"/>
      <c r="P355" s="314"/>
      <c r="Q355" s="306"/>
      <c r="R355" s="306"/>
      <c r="S355" s="92"/>
      <c r="T355" s="91">
        <f t="shared" si="1636"/>
        <v>0</v>
      </c>
      <c r="U355" s="307"/>
      <c r="V355" s="307"/>
      <c r="W355" s="147"/>
      <c r="X355" s="307"/>
      <c r="Y355" s="307"/>
      <c r="Z355" s="151">
        <f t="shared" si="1637"/>
        <v>0</v>
      </c>
      <c r="AA355" s="147"/>
      <c r="AB355" s="147"/>
      <c r="AC355" s="307"/>
      <c r="AD355" s="307"/>
      <c r="AE355" s="151">
        <f t="shared" si="1638"/>
        <v>0</v>
      </c>
      <c r="AF355" s="147"/>
      <c r="AG355" s="147"/>
      <c r="AH355" s="307"/>
      <c r="AI355" s="307"/>
      <c r="AJ355" s="151">
        <f t="shared" si="1639"/>
        <v>0</v>
      </c>
      <c r="AK355" s="147"/>
      <c r="AL355" s="147"/>
      <c r="AM355" s="307"/>
      <c r="AN355" s="307"/>
      <c r="AO355" s="151">
        <f t="shared" si="1652"/>
        <v>0</v>
      </c>
      <c r="AP355" s="147"/>
      <c r="AQ355" s="307"/>
      <c r="AR355" s="384"/>
      <c r="AS355" s="306"/>
      <c r="AT355" s="386"/>
      <c r="AU355" s="327"/>
      <c r="AV355" s="327"/>
      <c r="AW355" s="147"/>
      <c r="AX355" s="147"/>
      <c r="AY355" s="93"/>
      <c r="AZ355" s="94"/>
      <c r="BA355" s="95"/>
      <c r="BB355" s="95"/>
      <c r="BC355" s="95"/>
      <c r="BD355" s="95"/>
      <c r="BE355" s="95"/>
      <c r="BF355" s="95"/>
      <c r="BG355" s="95"/>
    </row>
    <row r="356" spans="1:59" s="97" customFormat="1" hidden="1" x14ac:dyDescent="0.2">
      <c r="A356" s="325">
        <v>116</v>
      </c>
      <c r="B356" s="314"/>
      <c r="C356" s="326" t="e">
        <f>+VLOOKUP(B356,$A$691:$B$730,2,0)</f>
        <v>#N/A</v>
      </c>
      <c r="D356" s="327"/>
      <c r="E356" s="328" t="e">
        <f>IF(D356=$D$661,$E$661,IF(D356=$D$662,$E$662,IF(D356=$D$663,$E$663,IF(D356=$D$664,$E$664,IF(D356=$D$665,$E$665,IF(D356=$D$666,$E$666,IF(D356=$D$667,$E$667,IF(D356=$D$668,$E$668,IF(D356=$D$669,$E$669,IF(D356=$D$670,$E$670,IF(D356=VICERRECTORÍA_ACADÉMICA_,BE967,IF(D356=PLANEACIÓN_,BE969, IF(D356=IMPACTO,BE968,IF(D356=VICERRECTORÍA_ADMINISTRATIVA_FINANCIERA_,BE970,IF(D356=_VICERRECTORÍA_RESPONSABILIDAD_SOCIAL_Y_BIENESTAR_UNIVERSITARIO_,BE971," ")))))))))))))))</f>
        <v>#VALUE!</v>
      </c>
      <c r="F356" s="305"/>
      <c r="G356" s="147"/>
      <c r="H356" s="147"/>
      <c r="I356" s="91"/>
      <c r="J356" s="305"/>
      <c r="K356" s="314"/>
      <c r="L356" s="305"/>
      <c r="M356" s="305"/>
      <c r="N356" s="314"/>
      <c r="O356" s="306">
        <f t="shared" ref="O356" si="1776">IF(N356="ALTA",5,IF(N356="MEDIO ALTA",4,IF(N356="MEDIA",3,IF(N356="MEDIO BAJA",2,IF(N356="BAJA",1,0)))))</f>
        <v>0</v>
      </c>
      <c r="P356" s="314"/>
      <c r="Q356" s="306">
        <f t="shared" ref="Q356" si="1777">IF(P356="ALTO",5,IF(P356="MEDIO-ALTO",4,IF(P356="MEDIO",3,IF(P356="MEDIO-BAJO",2,IF(P356="BAJO",1,0)))))</f>
        <v>0</v>
      </c>
      <c r="R356" s="306">
        <f t="shared" ref="R356" si="1778">Q356*O356</f>
        <v>0</v>
      </c>
      <c r="S356" s="92"/>
      <c r="T356" s="91">
        <f t="shared" si="1636"/>
        <v>0</v>
      </c>
      <c r="U356" s="307" t="e">
        <f t="shared" ref="U356:U416" si="1779">ROUND(AVERAGEIF(T356:T358,"&gt;0"),0)</f>
        <v>#DIV/0!</v>
      </c>
      <c r="V356" s="307" t="e">
        <f t="shared" ref="V356:V416" si="1780">U356*0.6</f>
        <v>#DIV/0!</v>
      </c>
      <c r="W356" s="147"/>
      <c r="X356" s="307" t="e">
        <f t="shared" ref="X356" si="1781">IF(S356="No_existen",5*$X$10,Y356*$X$10)</f>
        <v>#DIV/0!</v>
      </c>
      <c r="Y356" s="307" t="e">
        <f t="shared" ref="Y356:Y392" si="1782">ROUND(AVERAGEIF(Z356:Z358,"&gt;0"),0)</f>
        <v>#DIV/0!</v>
      </c>
      <c r="Z356" s="151">
        <f t="shared" si="1637"/>
        <v>0</v>
      </c>
      <c r="AA356" s="147"/>
      <c r="AB356" s="147"/>
      <c r="AC356" s="307" t="e">
        <f t="shared" ref="AC356" si="1783">IF(S356="No_existen",5*$AC$10,AD356*$AC$10)</f>
        <v>#DIV/0!</v>
      </c>
      <c r="AD356" s="307" t="e">
        <f t="shared" ref="AD356:AD416" si="1784">ROUND(AVERAGEIF(AE356:AE358,"&gt;0"),0)</f>
        <v>#DIV/0!</v>
      </c>
      <c r="AE356" s="151">
        <f t="shared" si="1638"/>
        <v>0</v>
      </c>
      <c r="AF356" s="147"/>
      <c r="AG356" s="147"/>
      <c r="AH356" s="307" t="e">
        <f t="shared" ref="AH356" si="1785">IF(S356="No_existen",5*$AH$10,AI356*$AH$10)</f>
        <v>#DIV/0!</v>
      </c>
      <c r="AI356" s="307" t="e">
        <f t="shared" ref="AI356" si="1786">ROUND(AVERAGEIF(AJ356:AJ358,"&gt;0"),0)</f>
        <v>#DIV/0!</v>
      </c>
      <c r="AJ356" s="151">
        <f t="shared" si="1639"/>
        <v>0</v>
      </c>
      <c r="AK356" s="147"/>
      <c r="AL356" s="147"/>
      <c r="AM356" s="307" t="e">
        <f t="shared" ref="AM356" si="1787">IF(S356="No_existen",5*$AM$10,AN356*$AM$10)</f>
        <v>#DIV/0!</v>
      </c>
      <c r="AN356" s="307" t="e">
        <f t="shared" ref="AN356" si="1788">ROUND(AVERAGEIF(AO356:AO358,"&gt;0"),0)</f>
        <v>#DIV/0!</v>
      </c>
      <c r="AO356" s="151">
        <f t="shared" si="1652"/>
        <v>0</v>
      </c>
      <c r="AP356" s="147"/>
      <c r="AQ356" s="307" t="e">
        <f t="shared" ref="AQ356" si="1789">ROUND(AVERAGE(U356,Y356,AD356,AI356,AN356),0)</f>
        <v>#DIV/0!</v>
      </c>
      <c r="AR356" s="384" t="e">
        <f t="shared" ref="AR356" si="1790">IF(AQ356&lt;1.5,"FUERTE",IF(AND(AQ356&gt;=1.5,AQ356&lt;2.5),"ACEPTABLE",IF(AQ356&gt;=5,"INEXISTENTE","DÉBIL")))</f>
        <v>#DIV/0!</v>
      </c>
      <c r="AS356" s="306">
        <f t="shared" ref="AS356" si="1791">IF(R356=0,0,ROUND((R356*AQ356),0))</f>
        <v>0</v>
      </c>
      <c r="AT356" s="386" t="str">
        <f t="shared" ref="AT356" si="1792">IF(AS356&gt;=36,"GRAVE", IF(AS356&lt;=10, "LEVE", "MODERADO"))</f>
        <v>LEVE</v>
      </c>
      <c r="AU356" s="327"/>
      <c r="AV356" s="327"/>
      <c r="AW356" s="147"/>
      <c r="AX356" s="147"/>
      <c r="AY356" s="93"/>
      <c r="AZ356" s="94"/>
      <c r="BA356" s="95"/>
      <c r="BB356" s="95"/>
      <c r="BC356" s="95"/>
      <c r="BD356" s="95"/>
      <c r="BE356" s="95"/>
      <c r="BF356" s="95"/>
      <c r="BG356" s="95"/>
    </row>
    <row r="357" spans="1:59" s="97" customFormat="1" hidden="1" x14ac:dyDescent="0.2">
      <c r="A357" s="325"/>
      <c r="B357" s="314"/>
      <c r="C357" s="326"/>
      <c r="D357" s="327"/>
      <c r="E357" s="328"/>
      <c r="F357" s="305"/>
      <c r="G357" s="147"/>
      <c r="H357" s="147"/>
      <c r="I357" s="91"/>
      <c r="J357" s="305"/>
      <c r="K357" s="305"/>
      <c r="L357" s="305"/>
      <c r="M357" s="305"/>
      <c r="N357" s="314"/>
      <c r="O357" s="306"/>
      <c r="P357" s="314"/>
      <c r="Q357" s="306"/>
      <c r="R357" s="306"/>
      <c r="S357" s="92"/>
      <c r="T357" s="91">
        <f t="shared" si="1636"/>
        <v>0</v>
      </c>
      <c r="U357" s="307"/>
      <c r="V357" s="307"/>
      <c r="W357" s="147"/>
      <c r="X357" s="307"/>
      <c r="Y357" s="307"/>
      <c r="Z357" s="151">
        <f t="shared" si="1637"/>
        <v>0</v>
      </c>
      <c r="AA357" s="147"/>
      <c r="AB357" s="147"/>
      <c r="AC357" s="307"/>
      <c r="AD357" s="307"/>
      <c r="AE357" s="151">
        <f t="shared" si="1638"/>
        <v>0</v>
      </c>
      <c r="AF357" s="147"/>
      <c r="AG357" s="147"/>
      <c r="AH357" s="307"/>
      <c r="AI357" s="307"/>
      <c r="AJ357" s="151">
        <f t="shared" si="1639"/>
        <v>0</v>
      </c>
      <c r="AK357" s="147"/>
      <c r="AL357" s="147"/>
      <c r="AM357" s="307"/>
      <c r="AN357" s="307"/>
      <c r="AO357" s="151">
        <f t="shared" si="1652"/>
        <v>0</v>
      </c>
      <c r="AP357" s="147"/>
      <c r="AQ357" s="307"/>
      <c r="AR357" s="384"/>
      <c r="AS357" s="306"/>
      <c r="AT357" s="386"/>
      <c r="AU357" s="327"/>
      <c r="AV357" s="327"/>
      <c r="AW357" s="147"/>
      <c r="AX357" s="147"/>
      <c r="AY357" s="93"/>
      <c r="AZ357" s="94"/>
      <c r="BA357" s="95"/>
      <c r="BB357" s="95"/>
      <c r="BC357" s="95"/>
      <c r="BD357" s="95"/>
      <c r="BE357" s="95"/>
      <c r="BF357" s="95"/>
      <c r="BG357" s="95"/>
    </row>
    <row r="358" spans="1:59" s="97" customFormat="1" hidden="1" x14ac:dyDescent="0.2">
      <c r="A358" s="325"/>
      <c r="B358" s="314"/>
      <c r="C358" s="326"/>
      <c r="D358" s="327"/>
      <c r="E358" s="328"/>
      <c r="F358" s="305"/>
      <c r="G358" s="147"/>
      <c r="H358" s="147"/>
      <c r="I358" s="91"/>
      <c r="J358" s="305"/>
      <c r="K358" s="305"/>
      <c r="L358" s="305"/>
      <c r="M358" s="305"/>
      <c r="N358" s="314"/>
      <c r="O358" s="306"/>
      <c r="P358" s="314"/>
      <c r="Q358" s="306"/>
      <c r="R358" s="306"/>
      <c r="S358" s="92"/>
      <c r="T358" s="91">
        <f t="shared" si="1636"/>
        <v>0</v>
      </c>
      <c r="U358" s="307"/>
      <c r="V358" s="307"/>
      <c r="W358" s="147"/>
      <c r="X358" s="307"/>
      <c r="Y358" s="307"/>
      <c r="Z358" s="151">
        <f t="shared" si="1637"/>
        <v>0</v>
      </c>
      <c r="AA358" s="147"/>
      <c r="AB358" s="147"/>
      <c r="AC358" s="307"/>
      <c r="AD358" s="307"/>
      <c r="AE358" s="151">
        <f t="shared" si="1638"/>
        <v>0</v>
      </c>
      <c r="AF358" s="147"/>
      <c r="AG358" s="147"/>
      <c r="AH358" s="307"/>
      <c r="AI358" s="307"/>
      <c r="AJ358" s="151">
        <f t="shared" si="1639"/>
        <v>0</v>
      </c>
      <c r="AK358" s="147"/>
      <c r="AL358" s="147"/>
      <c r="AM358" s="307"/>
      <c r="AN358" s="307"/>
      <c r="AO358" s="151">
        <f t="shared" si="1652"/>
        <v>0</v>
      </c>
      <c r="AP358" s="147"/>
      <c r="AQ358" s="307"/>
      <c r="AR358" s="384"/>
      <c r="AS358" s="306"/>
      <c r="AT358" s="386"/>
      <c r="AU358" s="327"/>
      <c r="AV358" s="327"/>
      <c r="AW358" s="147"/>
      <c r="AX358" s="147"/>
      <c r="AY358" s="93"/>
      <c r="AZ358" s="94"/>
      <c r="BA358" s="95"/>
      <c r="BB358" s="95"/>
      <c r="BC358" s="95"/>
      <c r="BD358" s="95"/>
      <c r="BE358" s="95"/>
      <c r="BF358" s="95"/>
      <c r="BG358" s="95"/>
    </row>
    <row r="359" spans="1:59" s="97" customFormat="1" hidden="1" x14ac:dyDescent="0.2">
      <c r="A359" s="325">
        <v>117</v>
      </c>
      <c r="B359" s="314"/>
      <c r="C359" s="326" t="e">
        <f>+VLOOKUP(B359,$A$691:$B$730,2,0)</f>
        <v>#N/A</v>
      </c>
      <c r="D359" s="327"/>
      <c r="E359" s="328" t="e">
        <f>IF(D359=$D$661,$E$661,IF(D359=$D$662,$E$662,IF(D359=$D$663,$E$663,IF(D359=$D$664,$E$664,IF(D359=$D$665,$E$665,IF(D359=$D$666,$E$666,IF(D359=$D$667,$E$667,IF(D359=$D$668,$E$668,IF(D359=$D$669,$E$669,IF(D359=$D$670,$E$670,IF(D359=VICERRECTORÍA_ACADÉMICA_,BE970,IF(D359=PLANEACIÓN_,BE972, IF(D359=IMPACTO,BE971,IF(D359=VICERRECTORÍA_ADMINISTRATIVA_FINANCIERA_,BE973,IF(D359=_VICERRECTORÍA_RESPONSABILIDAD_SOCIAL_Y_BIENESTAR_UNIVERSITARIO_,BE974," ")))))))))))))))</f>
        <v>#VALUE!</v>
      </c>
      <c r="F359" s="305"/>
      <c r="G359" s="147"/>
      <c r="H359" s="147"/>
      <c r="I359" s="91"/>
      <c r="J359" s="305"/>
      <c r="K359" s="314"/>
      <c r="L359" s="305"/>
      <c r="M359" s="305"/>
      <c r="N359" s="314"/>
      <c r="O359" s="306">
        <f t="shared" ref="O359" si="1793">IF(N359="ALTA",5,IF(N359="MEDIO ALTA",4,IF(N359="MEDIA",3,IF(N359="MEDIO BAJA",2,IF(N359="BAJA",1,0)))))</f>
        <v>0</v>
      </c>
      <c r="P359" s="314"/>
      <c r="Q359" s="306">
        <f t="shared" ref="Q359" si="1794">IF(P359="ALTO",5,IF(P359="MEDIO-ALTO",4,IF(P359="MEDIO",3,IF(P359="MEDIO-BAJO",2,IF(P359="BAJO",1,0)))))</f>
        <v>0</v>
      </c>
      <c r="R359" s="306">
        <f t="shared" ref="R359" si="1795">Q359*O359</f>
        <v>0</v>
      </c>
      <c r="S359" s="92"/>
      <c r="T359" s="91">
        <f t="shared" si="1636"/>
        <v>0</v>
      </c>
      <c r="U359" s="307" t="e">
        <f t="shared" ref="U359:U419" si="1796">ROUND(AVERAGEIF(T359:T361,"&gt;0"),0)</f>
        <v>#DIV/0!</v>
      </c>
      <c r="V359" s="307" t="e">
        <f t="shared" ref="V359:V419" si="1797">U359*0.6</f>
        <v>#DIV/0!</v>
      </c>
      <c r="W359" s="147"/>
      <c r="X359" s="307" t="e">
        <f t="shared" ref="X359" si="1798">IF(S359="No_existen",5*$X$10,Y359*$X$10)</f>
        <v>#DIV/0!</v>
      </c>
      <c r="Y359" s="307" t="e">
        <f t="shared" ref="Y359:Y395" si="1799">ROUND(AVERAGEIF(Z359:Z361,"&gt;0"),0)</f>
        <v>#DIV/0!</v>
      </c>
      <c r="Z359" s="151">
        <f t="shared" si="1637"/>
        <v>0</v>
      </c>
      <c r="AA359" s="147"/>
      <c r="AB359" s="147"/>
      <c r="AC359" s="307" t="e">
        <f t="shared" ref="AC359" si="1800">IF(S359="No_existen",5*$AC$10,AD359*$AC$10)</f>
        <v>#DIV/0!</v>
      </c>
      <c r="AD359" s="307" t="e">
        <f t="shared" ref="AD359:AD419" si="1801">ROUND(AVERAGEIF(AE359:AE361,"&gt;0"),0)</f>
        <v>#DIV/0!</v>
      </c>
      <c r="AE359" s="151">
        <f t="shared" si="1638"/>
        <v>0</v>
      </c>
      <c r="AF359" s="147"/>
      <c r="AG359" s="147"/>
      <c r="AH359" s="307" t="e">
        <f t="shared" ref="AH359" si="1802">IF(S359="No_existen",5*$AH$10,AI359*$AH$10)</f>
        <v>#DIV/0!</v>
      </c>
      <c r="AI359" s="307" t="e">
        <f t="shared" ref="AI359" si="1803">ROUND(AVERAGEIF(AJ359:AJ361,"&gt;0"),0)</f>
        <v>#DIV/0!</v>
      </c>
      <c r="AJ359" s="151">
        <f t="shared" si="1639"/>
        <v>0</v>
      </c>
      <c r="AK359" s="147"/>
      <c r="AL359" s="147"/>
      <c r="AM359" s="307" t="e">
        <f t="shared" ref="AM359" si="1804">IF(S359="No_existen",5*$AM$10,AN359*$AM$10)</f>
        <v>#DIV/0!</v>
      </c>
      <c r="AN359" s="307" t="e">
        <f t="shared" ref="AN359" si="1805">ROUND(AVERAGEIF(AO359:AO361,"&gt;0"),0)</f>
        <v>#DIV/0!</v>
      </c>
      <c r="AO359" s="151">
        <f t="shared" si="1652"/>
        <v>0</v>
      </c>
      <c r="AP359" s="147"/>
      <c r="AQ359" s="307" t="e">
        <f t="shared" ref="AQ359" si="1806">ROUND(AVERAGE(U359,Y359,AD359,AI359,AN359),0)</f>
        <v>#DIV/0!</v>
      </c>
      <c r="AR359" s="384" t="e">
        <f t="shared" ref="AR359" si="1807">IF(AQ359&lt;1.5,"FUERTE",IF(AND(AQ359&gt;=1.5,AQ359&lt;2.5),"ACEPTABLE",IF(AQ359&gt;=5,"INEXISTENTE","DÉBIL")))</f>
        <v>#DIV/0!</v>
      </c>
      <c r="AS359" s="306">
        <f t="shared" ref="AS359" si="1808">IF(R359=0,0,ROUND((R359*AQ359),0))</f>
        <v>0</v>
      </c>
      <c r="AT359" s="386" t="str">
        <f t="shared" ref="AT359" si="1809">IF(AS359&gt;=36,"GRAVE", IF(AS359&lt;=10, "LEVE", "MODERADO"))</f>
        <v>LEVE</v>
      </c>
      <c r="AU359" s="327"/>
      <c r="AV359" s="327"/>
      <c r="AW359" s="147"/>
      <c r="AX359" s="147"/>
      <c r="AY359" s="93"/>
      <c r="AZ359" s="94"/>
      <c r="BA359" s="95"/>
      <c r="BB359" s="95"/>
      <c r="BC359" s="95"/>
      <c r="BD359" s="95"/>
      <c r="BE359" s="95"/>
      <c r="BF359" s="95"/>
      <c r="BG359" s="95"/>
    </row>
    <row r="360" spans="1:59" s="97" customFormat="1" hidden="1" x14ac:dyDescent="0.2">
      <c r="A360" s="325"/>
      <c r="B360" s="314"/>
      <c r="C360" s="326"/>
      <c r="D360" s="327"/>
      <c r="E360" s="328"/>
      <c r="F360" s="305"/>
      <c r="G360" s="147"/>
      <c r="H360" s="147"/>
      <c r="I360" s="91"/>
      <c r="J360" s="305"/>
      <c r="K360" s="305"/>
      <c r="L360" s="305"/>
      <c r="M360" s="305"/>
      <c r="N360" s="314"/>
      <c r="O360" s="306"/>
      <c r="P360" s="314"/>
      <c r="Q360" s="306"/>
      <c r="R360" s="306"/>
      <c r="S360" s="92"/>
      <c r="T360" s="91">
        <f t="shared" si="1636"/>
        <v>0</v>
      </c>
      <c r="U360" s="307"/>
      <c r="V360" s="307"/>
      <c r="W360" s="147"/>
      <c r="X360" s="307"/>
      <c r="Y360" s="307"/>
      <c r="Z360" s="151">
        <f t="shared" si="1637"/>
        <v>0</v>
      </c>
      <c r="AA360" s="147"/>
      <c r="AB360" s="147"/>
      <c r="AC360" s="307"/>
      <c r="AD360" s="307"/>
      <c r="AE360" s="151">
        <f t="shared" si="1638"/>
        <v>0</v>
      </c>
      <c r="AF360" s="147"/>
      <c r="AG360" s="147"/>
      <c r="AH360" s="307"/>
      <c r="AI360" s="307"/>
      <c r="AJ360" s="151">
        <f t="shared" si="1639"/>
        <v>0</v>
      </c>
      <c r="AK360" s="147"/>
      <c r="AL360" s="147"/>
      <c r="AM360" s="307"/>
      <c r="AN360" s="307"/>
      <c r="AO360" s="151">
        <f t="shared" si="1652"/>
        <v>0</v>
      </c>
      <c r="AP360" s="147"/>
      <c r="AQ360" s="307"/>
      <c r="AR360" s="384"/>
      <c r="AS360" s="306"/>
      <c r="AT360" s="386"/>
      <c r="AU360" s="327"/>
      <c r="AV360" s="327"/>
      <c r="AW360" s="147"/>
      <c r="AX360" s="147"/>
      <c r="AY360" s="93"/>
      <c r="AZ360" s="94"/>
      <c r="BA360" s="95"/>
      <c r="BB360" s="95"/>
      <c r="BC360" s="95"/>
      <c r="BD360" s="95"/>
      <c r="BE360" s="95"/>
      <c r="BF360" s="95"/>
      <c r="BG360" s="95"/>
    </row>
    <row r="361" spans="1:59" s="97" customFormat="1" hidden="1" x14ac:dyDescent="0.2">
      <c r="A361" s="325"/>
      <c r="B361" s="314"/>
      <c r="C361" s="326"/>
      <c r="D361" s="327"/>
      <c r="E361" s="328"/>
      <c r="F361" s="305"/>
      <c r="G361" s="147"/>
      <c r="H361" s="147"/>
      <c r="I361" s="91"/>
      <c r="J361" s="305"/>
      <c r="K361" s="305"/>
      <c r="L361" s="305"/>
      <c r="M361" s="305"/>
      <c r="N361" s="314"/>
      <c r="O361" s="306"/>
      <c r="P361" s="314"/>
      <c r="Q361" s="306"/>
      <c r="R361" s="306"/>
      <c r="S361" s="92"/>
      <c r="T361" s="91">
        <f t="shared" si="1636"/>
        <v>0</v>
      </c>
      <c r="U361" s="307"/>
      <c r="V361" s="307"/>
      <c r="W361" s="147"/>
      <c r="X361" s="307"/>
      <c r="Y361" s="307"/>
      <c r="Z361" s="151">
        <f t="shared" si="1637"/>
        <v>0</v>
      </c>
      <c r="AA361" s="147"/>
      <c r="AB361" s="147"/>
      <c r="AC361" s="307"/>
      <c r="AD361" s="307"/>
      <c r="AE361" s="151">
        <f t="shared" si="1638"/>
        <v>0</v>
      </c>
      <c r="AF361" s="147"/>
      <c r="AG361" s="147"/>
      <c r="AH361" s="307"/>
      <c r="AI361" s="307"/>
      <c r="AJ361" s="151">
        <f t="shared" si="1639"/>
        <v>0</v>
      </c>
      <c r="AK361" s="147"/>
      <c r="AL361" s="147"/>
      <c r="AM361" s="307"/>
      <c r="AN361" s="307"/>
      <c r="AO361" s="151">
        <f t="shared" si="1652"/>
        <v>0</v>
      </c>
      <c r="AP361" s="147"/>
      <c r="AQ361" s="307"/>
      <c r="AR361" s="384"/>
      <c r="AS361" s="306"/>
      <c r="AT361" s="386"/>
      <c r="AU361" s="327"/>
      <c r="AV361" s="327"/>
      <c r="AW361" s="147"/>
      <c r="AX361" s="147"/>
      <c r="AY361" s="93"/>
      <c r="AZ361" s="94"/>
      <c r="BA361" s="95"/>
      <c r="BB361" s="95"/>
      <c r="BC361" s="95"/>
      <c r="BD361" s="95"/>
      <c r="BE361" s="95"/>
      <c r="BF361" s="95"/>
      <c r="BG361" s="95"/>
    </row>
    <row r="362" spans="1:59" s="97" customFormat="1" hidden="1" x14ac:dyDescent="0.2">
      <c r="A362" s="325">
        <v>118</v>
      </c>
      <c r="B362" s="314"/>
      <c r="C362" s="326" t="e">
        <f>+VLOOKUP(B362,$A$691:$B$730,2,0)</f>
        <v>#N/A</v>
      </c>
      <c r="D362" s="327"/>
      <c r="E362" s="328" t="e">
        <f>IF(D362=$D$661,$E$661,IF(D362=$D$662,$E$662,IF(D362=$D$663,$E$663,IF(D362=$D$664,$E$664,IF(D362=$D$665,$E$665,IF(D362=$D$666,$E$666,IF(D362=$D$667,$E$667,IF(D362=$D$668,$E$668,IF(D362=$D$669,$E$669,IF(D362=$D$670,$E$670,IF(D362=VICERRECTORÍA_ACADÉMICA_,BE973,IF(D362=PLANEACIÓN_,BE975, IF(D362=IMPACTO,BE974,IF(D362=VICERRECTORÍA_ADMINISTRATIVA_FINANCIERA_,BE976,IF(D362=_VICERRECTORÍA_RESPONSABILIDAD_SOCIAL_Y_BIENESTAR_UNIVERSITARIO_,BE977," ")))))))))))))))</f>
        <v>#VALUE!</v>
      </c>
      <c r="F362" s="305"/>
      <c r="G362" s="147"/>
      <c r="H362" s="147"/>
      <c r="I362" s="91"/>
      <c r="J362" s="305"/>
      <c r="K362" s="314"/>
      <c r="L362" s="305"/>
      <c r="M362" s="305"/>
      <c r="N362" s="314"/>
      <c r="O362" s="306">
        <f t="shared" ref="O362" si="1810">IF(N362="ALTA",5,IF(N362="MEDIO ALTA",4,IF(N362="MEDIA",3,IF(N362="MEDIO BAJA",2,IF(N362="BAJA",1,0)))))</f>
        <v>0</v>
      </c>
      <c r="P362" s="314"/>
      <c r="Q362" s="306">
        <f t="shared" ref="Q362" si="1811">IF(P362="ALTO",5,IF(P362="MEDIO-ALTO",4,IF(P362="MEDIO",3,IF(P362="MEDIO-BAJO",2,IF(P362="BAJO",1,0)))))</f>
        <v>0</v>
      </c>
      <c r="R362" s="306">
        <f t="shared" ref="R362" si="1812">Q362*O362</f>
        <v>0</v>
      </c>
      <c r="S362" s="92"/>
      <c r="T362" s="91">
        <f t="shared" si="1636"/>
        <v>0</v>
      </c>
      <c r="U362" s="307" t="e">
        <f t="shared" ref="U362:U422" si="1813">ROUND(AVERAGEIF(T362:T364,"&gt;0"),0)</f>
        <v>#DIV/0!</v>
      </c>
      <c r="V362" s="307" t="e">
        <f t="shared" ref="V362:V422" si="1814">U362*0.6</f>
        <v>#DIV/0!</v>
      </c>
      <c r="W362" s="147"/>
      <c r="X362" s="307" t="e">
        <f t="shared" ref="X362" si="1815">IF(S362="No_existen",5*$X$10,Y362*$X$10)</f>
        <v>#DIV/0!</v>
      </c>
      <c r="Y362" s="307" t="e">
        <f t="shared" ref="Y362:Y398" si="1816">ROUND(AVERAGEIF(Z362:Z364,"&gt;0"),0)</f>
        <v>#DIV/0!</v>
      </c>
      <c r="Z362" s="151">
        <f t="shared" si="1637"/>
        <v>0</v>
      </c>
      <c r="AA362" s="147"/>
      <c r="AB362" s="147"/>
      <c r="AC362" s="307" t="e">
        <f t="shared" ref="AC362" si="1817">IF(S362="No_existen",5*$AC$10,AD362*$AC$10)</f>
        <v>#DIV/0!</v>
      </c>
      <c r="AD362" s="307" t="e">
        <f t="shared" ref="AD362:AD422" si="1818">ROUND(AVERAGEIF(AE362:AE364,"&gt;0"),0)</f>
        <v>#DIV/0!</v>
      </c>
      <c r="AE362" s="151">
        <f t="shared" si="1638"/>
        <v>0</v>
      </c>
      <c r="AF362" s="147"/>
      <c r="AG362" s="147"/>
      <c r="AH362" s="307" t="e">
        <f t="shared" ref="AH362" si="1819">IF(S362="No_existen",5*$AH$10,AI362*$AH$10)</f>
        <v>#DIV/0!</v>
      </c>
      <c r="AI362" s="307" t="e">
        <f t="shared" ref="AI362" si="1820">ROUND(AVERAGEIF(AJ362:AJ364,"&gt;0"),0)</f>
        <v>#DIV/0!</v>
      </c>
      <c r="AJ362" s="151">
        <f t="shared" si="1639"/>
        <v>0</v>
      </c>
      <c r="AK362" s="147"/>
      <c r="AL362" s="147"/>
      <c r="AM362" s="307" t="e">
        <f t="shared" ref="AM362" si="1821">IF(S362="No_existen",5*$AM$10,AN362*$AM$10)</f>
        <v>#DIV/0!</v>
      </c>
      <c r="AN362" s="307" t="e">
        <f t="shared" ref="AN362" si="1822">ROUND(AVERAGEIF(AO362:AO364,"&gt;0"),0)</f>
        <v>#DIV/0!</v>
      </c>
      <c r="AO362" s="151">
        <f t="shared" si="1652"/>
        <v>0</v>
      </c>
      <c r="AP362" s="147"/>
      <c r="AQ362" s="307" t="e">
        <f t="shared" ref="AQ362" si="1823">ROUND(AVERAGE(U362,Y362,AD362,AI362,AN362),0)</f>
        <v>#DIV/0!</v>
      </c>
      <c r="AR362" s="384" t="e">
        <f t="shared" ref="AR362" si="1824">IF(AQ362&lt;1.5,"FUERTE",IF(AND(AQ362&gt;=1.5,AQ362&lt;2.5),"ACEPTABLE",IF(AQ362&gt;=5,"INEXISTENTE","DÉBIL")))</f>
        <v>#DIV/0!</v>
      </c>
      <c r="AS362" s="306">
        <f t="shared" ref="AS362" si="1825">IF(R362=0,0,ROUND((R362*AQ362),0))</f>
        <v>0</v>
      </c>
      <c r="AT362" s="386" t="str">
        <f t="shared" ref="AT362" si="1826">IF(AS362&gt;=36,"GRAVE", IF(AS362&lt;=10, "LEVE", "MODERADO"))</f>
        <v>LEVE</v>
      </c>
      <c r="AU362" s="327"/>
      <c r="AV362" s="327"/>
      <c r="AW362" s="147"/>
      <c r="AX362" s="147"/>
      <c r="AY362" s="93"/>
      <c r="AZ362" s="94"/>
      <c r="BA362" s="95"/>
      <c r="BB362" s="95"/>
      <c r="BC362" s="95"/>
      <c r="BD362" s="95"/>
      <c r="BE362" s="95"/>
      <c r="BF362" s="95"/>
      <c r="BG362" s="95"/>
    </row>
    <row r="363" spans="1:59" s="97" customFormat="1" hidden="1" x14ac:dyDescent="0.2">
      <c r="A363" s="325"/>
      <c r="B363" s="314"/>
      <c r="C363" s="326"/>
      <c r="D363" s="327"/>
      <c r="E363" s="328"/>
      <c r="F363" s="305"/>
      <c r="G363" s="147"/>
      <c r="H363" s="147"/>
      <c r="I363" s="91"/>
      <c r="J363" s="305"/>
      <c r="K363" s="305"/>
      <c r="L363" s="305"/>
      <c r="M363" s="305"/>
      <c r="N363" s="314"/>
      <c r="O363" s="306"/>
      <c r="P363" s="314"/>
      <c r="Q363" s="306"/>
      <c r="R363" s="306"/>
      <c r="S363" s="92"/>
      <c r="T363" s="91">
        <f t="shared" si="1636"/>
        <v>0</v>
      </c>
      <c r="U363" s="307"/>
      <c r="V363" s="307"/>
      <c r="W363" s="147"/>
      <c r="X363" s="307"/>
      <c r="Y363" s="307"/>
      <c r="Z363" s="151">
        <f t="shared" si="1637"/>
        <v>0</v>
      </c>
      <c r="AA363" s="147"/>
      <c r="AB363" s="147"/>
      <c r="AC363" s="307"/>
      <c r="AD363" s="307"/>
      <c r="AE363" s="151">
        <f t="shared" si="1638"/>
        <v>0</v>
      </c>
      <c r="AF363" s="147"/>
      <c r="AG363" s="147"/>
      <c r="AH363" s="307"/>
      <c r="AI363" s="307"/>
      <c r="AJ363" s="151">
        <f t="shared" si="1639"/>
        <v>0</v>
      </c>
      <c r="AK363" s="147"/>
      <c r="AL363" s="147"/>
      <c r="AM363" s="307"/>
      <c r="AN363" s="307"/>
      <c r="AO363" s="151">
        <f t="shared" si="1652"/>
        <v>0</v>
      </c>
      <c r="AP363" s="147"/>
      <c r="AQ363" s="307"/>
      <c r="AR363" s="384"/>
      <c r="AS363" s="306"/>
      <c r="AT363" s="386"/>
      <c r="AU363" s="327"/>
      <c r="AV363" s="327"/>
      <c r="AW363" s="147"/>
      <c r="AX363" s="147"/>
      <c r="AY363" s="93"/>
      <c r="AZ363" s="94"/>
      <c r="BA363" s="95"/>
      <c r="BB363" s="95"/>
      <c r="BC363" s="95"/>
      <c r="BD363" s="95"/>
      <c r="BE363" s="95"/>
      <c r="BF363" s="95"/>
      <c r="BG363" s="95"/>
    </row>
    <row r="364" spans="1:59" s="97" customFormat="1" hidden="1" x14ac:dyDescent="0.2">
      <c r="A364" s="325"/>
      <c r="B364" s="314"/>
      <c r="C364" s="326"/>
      <c r="D364" s="327"/>
      <c r="E364" s="328"/>
      <c r="F364" s="305"/>
      <c r="G364" s="147"/>
      <c r="H364" s="147"/>
      <c r="I364" s="91"/>
      <c r="J364" s="305"/>
      <c r="K364" s="305"/>
      <c r="L364" s="305"/>
      <c r="M364" s="305"/>
      <c r="N364" s="314"/>
      <c r="O364" s="306"/>
      <c r="P364" s="314"/>
      <c r="Q364" s="306"/>
      <c r="R364" s="306"/>
      <c r="S364" s="92"/>
      <c r="T364" s="91">
        <f t="shared" si="1636"/>
        <v>0</v>
      </c>
      <c r="U364" s="307"/>
      <c r="V364" s="307"/>
      <c r="W364" s="147"/>
      <c r="X364" s="307"/>
      <c r="Y364" s="307"/>
      <c r="Z364" s="151">
        <f t="shared" si="1637"/>
        <v>0</v>
      </c>
      <c r="AA364" s="147"/>
      <c r="AB364" s="147"/>
      <c r="AC364" s="307"/>
      <c r="AD364" s="307"/>
      <c r="AE364" s="151">
        <f t="shared" si="1638"/>
        <v>0</v>
      </c>
      <c r="AF364" s="147"/>
      <c r="AG364" s="147"/>
      <c r="AH364" s="307"/>
      <c r="AI364" s="307"/>
      <c r="AJ364" s="151">
        <f t="shared" si="1639"/>
        <v>0</v>
      </c>
      <c r="AK364" s="147"/>
      <c r="AL364" s="147"/>
      <c r="AM364" s="307"/>
      <c r="AN364" s="307"/>
      <c r="AO364" s="151">
        <f t="shared" si="1652"/>
        <v>0</v>
      </c>
      <c r="AP364" s="147"/>
      <c r="AQ364" s="307"/>
      <c r="AR364" s="384"/>
      <c r="AS364" s="306"/>
      <c r="AT364" s="386"/>
      <c r="AU364" s="327"/>
      <c r="AV364" s="327"/>
      <c r="AW364" s="147"/>
      <c r="AX364" s="147"/>
      <c r="AY364" s="93"/>
      <c r="AZ364" s="94"/>
      <c r="BA364" s="95"/>
      <c r="BB364" s="95"/>
      <c r="BC364" s="95"/>
      <c r="BD364" s="95"/>
      <c r="BE364" s="95"/>
      <c r="BF364" s="95"/>
      <c r="BG364" s="95"/>
    </row>
    <row r="365" spans="1:59" s="97" customFormat="1" hidden="1" x14ac:dyDescent="0.2">
      <c r="A365" s="325">
        <v>119</v>
      </c>
      <c r="B365" s="314"/>
      <c r="C365" s="326" t="e">
        <f>+VLOOKUP(B365,$A$691:$B$730,2,0)</f>
        <v>#N/A</v>
      </c>
      <c r="D365" s="327"/>
      <c r="E365" s="328" t="e">
        <f>IF(D365=$D$661,$E$661,IF(D365=$D$662,$E$662,IF(D365=$D$663,$E$663,IF(D365=$D$664,$E$664,IF(D365=$D$665,$E$665,IF(D365=$D$666,$E$666,IF(D365=$D$667,$E$667,IF(D365=$D$668,$E$668,IF(D365=$D$669,$E$669,IF(D365=$D$670,$E$670,IF(D365=VICERRECTORÍA_ACADÉMICA_,BE976,IF(D365=PLANEACIÓN_,BE978, IF(D365=IMPACTO,BE977,IF(D365=VICERRECTORÍA_ADMINISTRATIVA_FINANCIERA_,BE979,IF(D365=_VICERRECTORÍA_RESPONSABILIDAD_SOCIAL_Y_BIENESTAR_UNIVERSITARIO_,BE980," ")))))))))))))))</f>
        <v>#VALUE!</v>
      </c>
      <c r="F365" s="305"/>
      <c r="G365" s="147"/>
      <c r="H365" s="147"/>
      <c r="I365" s="91"/>
      <c r="J365" s="305"/>
      <c r="K365" s="314"/>
      <c r="L365" s="305"/>
      <c r="M365" s="305"/>
      <c r="N365" s="314"/>
      <c r="O365" s="306">
        <f t="shared" ref="O365" si="1827">IF(N365="ALTA",5,IF(N365="MEDIO ALTA",4,IF(N365="MEDIA",3,IF(N365="MEDIO BAJA",2,IF(N365="BAJA",1,0)))))</f>
        <v>0</v>
      </c>
      <c r="P365" s="314"/>
      <c r="Q365" s="306">
        <f t="shared" ref="Q365" si="1828">IF(P365="ALTO",5,IF(P365="MEDIO-ALTO",4,IF(P365="MEDIO",3,IF(P365="MEDIO-BAJO",2,IF(P365="BAJO",1,0)))))</f>
        <v>0</v>
      </c>
      <c r="R365" s="306">
        <f t="shared" ref="R365" si="1829">Q365*O365</f>
        <v>0</v>
      </c>
      <c r="S365" s="92"/>
      <c r="T365" s="91">
        <f t="shared" si="1636"/>
        <v>0</v>
      </c>
      <c r="U365" s="307" t="e">
        <f t="shared" ref="U365:U425" si="1830">ROUND(AVERAGEIF(T365:T367,"&gt;0"),0)</f>
        <v>#DIV/0!</v>
      </c>
      <c r="V365" s="307" t="e">
        <f t="shared" ref="V365:V425" si="1831">U365*0.6</f>
        <v>#DIV/0!</v>
      </c>
      <c r="W365" s="147"/>
      <c r="X365" s="307" t="e">
        <f t="shared" ref="X365" si="1832">IF(S365="No_existen",5*$X$10,Y365*$X$10)</f>
        <v>#DIV/0!</v>
      </c>
      <c r="Y365" s="307" t="e">
        <f t="shared" ref="Y365:Y401" si="1833">ROUND(AVERAGEIF(Z365:Z367,"&gt;0"),0)</f>
        <v>#DIV/0!</v>
      </c>
      <c r="Z365" s="151">
        <f t="shared" si="1637"/>
        <v>0</v>
      </c>
      <c r="AA365" s="147"/>
      <c r="AB365" s="147"/>
      <c r="AC365" s="307" t="e">
        <f t="shared" ref="AC365" si="1834">IF(S365="No_existen",5*$AC$10,AD365*$AC$10)</f>
        <v>#DIV/0!</v>
      </c>
      <c r="AD365" s="307" t="e">
        <f t="shared" ref="AD365:AD425" si="1835">ROUND(AVERAGEIF(AE365:AE367,"&gt;0"),0)</f>
        <v>#DIV/0!</v>
      </c>
      <c r="AE365" s="151">
        <f t="shared" si="1638"/>
        <v>0</v>
      </c>
      <c r="AF365" s="147"/>
      <c r="AG365" s="147"/>
      <c r="AH365" s="307" t="e">
        <f t="shared" ref="AH365" si="1836">IF(S365="No_existen",5*$AH$10,AI365*$AH$10)</f>
        <v>#DIV/0!</v>
      </c>
      <c r="AI365" s="307" t="e">
        <f t="shared" ref="AI365" si="1837">ROUND(AVERAGEIF(AJ365:AJ367,"&gt;0"),0)</f>
        <v>#DIV/0!</v>
      </c>
      <c r="AJ365" s="151">
        <f t="shared" si="1639"/>
        <v>0</v>
      </c>
      <c r="AK365" s="147"/>
      <c r="AL365" s="147"/>
      <c r="AM365" s="307" t="e">
        <f t="shared" ref="AM365" si="1838">IF(S365="No_existen",5*$AM$10,AN365*$AM$10)</f>
        <v>#DIV/0!</v>
      </c>
      <c r="AN365" s="307" t="e">
        <f t="shared" ref="AN365" si="1839">ROUND(AVERAGEIF(AO365:AO367,"&gt;0"),0)</f>
        <v>#DIV/0!</v>
      </c>
      <c r="AO365" s="151">
        <f t="shared" si="1652"/>
        <v>0</v>
      </c>
      <c r="AP365" s="147"/>
      <c r="AQ365" s="307" t="e">
        <f t="shared" ref="AQ365" si="1840">ROUND(AVERAGE(U365,Y365,AD365,AI365,AN365),0)</f>
        <v>#DIV/0!</v>
      </c>
      <c r="AR365" s="384" t="e">
        <f t="shared" ref="AR365" si="1841">IF(AQ365&lt;1.5,"FUERTE",IF(AND(AQ365&gt;=1.5,AQ365&lt;2.5),"ACEPTABLE",IF(AQ365&gt;=5,"INEXISTENTE","DÉBIL")))</f>
        <v>#DIV/0!</v>
      </c>
      <c r="AS365" s="306">
        <f t="shared" ref="AS365" si="1842">IF(R365=0,0,ROUND((R365*AQ365),0))</f>
        <v>0</v>
      </c>
      <c r="AT365" s="386" t="str">
        <f t="shared" ref="AT365" si="1843">IF(AS365&gt;=36,"GRAVE", IF(AS365&lt;=10, "LEVE", "MODERADO"))</f>
        <v>LEVE</v>
      </c>
      <c r="AU365" s="327"/>
      <c r="AV365" s="327"/>
      <c r="AW365" s="147"/>
      <c r="AX365" s="147"/>
      <c r="AY365" s="93"/>
      <c r="AZ365" s="94"/>
      <c r="BA365" s="95"/>
      <c r="BB365" s="95"/>
      <c r="BC365" s="95"/>
      <c r="BD365" s="95"/>
      <c r="BE365" s="95"/>
      <c r="BF365" s="95"/>
      <c r="BG365" s="95"/>
    </row>
    <row r="366" spans="1:59" s="97" customFormat="1" hidden="1" x14ac:dyDescent="0.2">
      <c r="A366" s="325"/>
      <c r="B366" s="314"/>
      <c r="C366" s="326"/>
      <c r="D366" s="327"/>
      <c r="E366" s="328"/>
      <c r="F366" s="305"/>
      <c r="G366" s="147"/>
      <c r="H366" s="147"/>
      <c r="I366" s="91"/>
      <c r="J366" s="305"/>
      <c r="K366" s="305"/>
      <c r="L366" s="305"/>
      <c r="M366" s="305"/>
      <c r="N366" s="314"/>
      <c r="O366" s="306"/>
      <c r="P366" s="314"/>
      <c r="Q366" s="306"/>
      <c r="R366" s="306"/>
      <c r="S366" s="92"/>
      <c r="T366" s="91">
        <f t="shared" si="1636"/>
        <v>0</v>
      </c>
      <c r="U366" s="307"/>
      <c r="V366" s="307"/>
      <c r="W366" s="147"/>
      <c r="X366" s="307"/>
      <c r="Y366" s="307"/>
      <c r="Z366" s="151">
        <f t="shared" si="1637"/>
        <v>0</v>
      </c>
      <c r="AA366" s="147"/>
      <c r="AB366" s="147"/>
      <c r="AC366" s="307"/>
      <c r="AD366" s="307"/>
      <c r="AE366" s="151">
        <f t="shared" si="1638"/>
        <v>0</v>
      </c>
      <c r="AF366" s="147"/>
      <c r="AG366" s="147"/>
      <c r="AH366" s="307"/>
      <c r="AI366" s="307"/>
      <c r="AJ366" s="151">
        <f t="shared" si="1639"/>
        <v>0</v>
      </c>
      <c r="AK366" s="147"/>
      <c r="AL366" s="147"/>
      <c r="AM366" s="307"/>
      <c r="AN366" s="307"/>
      <c r="AO366" s="151">
        <f t="shared" si="1652"/>
        <v>0</v>
      </c>
      <c r="AP366" s="147"/>
      <c r="AQ366" s="307"/>
      <c r="AR366" s="384"/>
      <c r="AS366" s="306"/>
      <c r="AT366" s="386"/>
      <c r="AU366" s="327"/>
      <c r="AV366" s="327"/>
      <c r="AW366" s="147"/>
      <c r="AX366" s="147"/>
      <c r="AY366" s="93"/>
      <c r="AZ366" s="94"/>
      <c r="BA366" s="95"/>
      <c r="BB366" s="95"/>
      <c r="BC366" s="95"/>
      <c r="BD366" s="95"/>
      <c r="BE366" s="95"/>
      <c r="BF366" s="95"/>
      <c r="BG366" s="95"/>
    </row>
    <row r="367" spans="1:59" s="97" customFormat="1" hidden="1" x14ac:dyDescent="0.2">
      <c r="A367" s="325"/>
      <c r="B367" s="314"/>
      <c r="C367" s="326"/>
      <c r="D367" s="327"/>
      <c r="E367" s="328"/>
      <c r="F367" s="305"/>
      <c r="G367" s="147"/>
      <c r="H367" s="147"/>
      <c r="I367" s="91"/>
      <c r="J367" s="305"/>
      <c r="K367" s="305"/>
      <c r="L367" s="305"/>
      <c r="M367" s="305"/>
      <c r="N367" s="314"/>
      <c r="O367" s="306"/>
      <c r="P367" s="314"/>
      <c r="Q367" s="306"/>
      <c r="R367" s="306"/>
      <c r="S367" s="92"/>
      <c r="T367" s="91">
        <f t="shared" si="1636"/>
        <v>0</v>
      </c>
      <c r="U367" s="307"/>
      <c r="V367" s="307"/>
      <c r="W367" s="147"/>
      <c r="X367" s="307"/>
      <c r="Y367" s="307"/>
      <c r="Z367" s="151">
        <f t="shared" si="1637"/>
        <v>0</v>
      </c>
      <c r="AA367" s="147"/>
      <c r="AB367" s="147"/>
      <c r="AC367" s="307"/>
      <c r="AD367" s="307"/>
      <c r="AE367" s="151">
        <f t="shared" si="1638"/>
        <v>0</v>
      </c>
      <c r="AF367" s="147"/>
      <c r="AG367" s="147"/>
      <c r="AH367" s="307"/>
      <c r="AI367" s="307"/>
      <c r="AJ367" s="151">
        <f t="shared" si="1639"/>
        <v>0</v>
      </c>
      <c r="AK367" s="147"/>
      <c r="AL367" s="147"/>
      <c r="AM367" s="307"/>
      <c r="AN367" s="307"/>
      <c r="AO367" s="151">
        <f t="shared" si="1652"/>
        <v>0</v>
      </c>
      <c r="AP367" s="147"/>
      <c r="AQ367" s="307"/>
      <c r="AR367" s="384"/>
      <c r="AS367" s="306"/>
      <c r="AT367" s="386"/>
      <c r="AU367" s="327"/>
      <c r="AV367" s="327"/>
      <c r="AW367" s="147"/>
      <c r="AX367" s="147"/>
      <c r="AY367" s="93"/>
      <c r="AZ367" s="94"/>
      <c r="BA367" s="95"/>
      <c r="BB367" s="95"/>
      <c r="BC367" s="95"/>
      <c r="BD367" s="95"/>
      <c r="BE367" s="95"/>
      <c r="BF367" s="95"/>
      <c r="BG367" s="95"/>
    </row>
    <row r="368" spans="1:59" s="97" customFormat="1" hidden="1" x14ac:dyDescent="0.2">
      <c r="A368" s="325">
        <v>120</v>
      </c>
      <c r="B368" s="314"/>
      <c r="C368" s="326" t="e">
        <f>+VLOOKUP(B368,$A$691:$B$730,2,0)</f>
        <v>#N/A</v>
      </c>
      <c r="D368" s="327"/>
      <c r="E368" s="328" t="e">
        <f>IF(D368=$D$661,$E$661,IF(D368=$D$662,$E$662,IF(D368=$D$663,$E$663,IF(D368=$D$664,$E$664,IF(D368=$D$665,$E$665,IF(D368=$D$666,$E$666,IF(D368=$D$667,$E$667,IF(D368=$D$668,$E$668,IF(D368=$D$669,$E$669,IF(D368=$D$670,$E$670,IF(D368=VICERRECTORÍA_ACADÉMICA_,BE979,IF(D368=PLANEACIÓN_,BE981, IF(D368=IMPACTO,BE980,IF(D368=VICERRECTORÍA_ADMINISTRATIVA_FINANCIERA_,BE982,IF(D368=_VICERRECTORÍA_RESPONSABILIDAD_SOCIAL_Y_BIENESTAR_UNIVERSITARIO_,BE983," ")))))))))))))))</f>
        <v>#VALUE!</v>
      </c>
      <c r="F368" s="305"/>
      <c r="G368" s="147"/>
      <c r="H368" s="147"/>
      <c r="I368" s="91"/>
      <c r="J368" s="305"/>
      <c r="K368" s="314"/>
      <c r="L368" s="305"/>
      <c r="M368" s="305"/>
      <c r="N368" s="314"/>
      <c r="O368" s="306">
        <f t="shared" ref="O368" si="1844">IF(N368="ALTA",5,IF(N368="MEDIO ALTA",4,IF(N368="MEDIA",3,IF(N368="MEDIO BAJA",2,IF(N368="BAJA",1,0)))))</f>
        <v>0</v>
      </c>
      <c r="P368" s="314"/>
      <c r="Q368" s="306">
        <f t="shared" ref="Q368" si="1845">IF(P368="ALTO",5,IF(P368="MEDIO-ALTO",4,IF(P368="MEDIO",3,IF(P368="MEDIO-BAJO",2,IF(P368="BAJO",1,0)))))</f>
        <v>0</v>
      </c>
      <c r="R368" s="306">
        <f t="shared" ref="R368" si="1846">Q368*O368</f>
        <v>0</v>
      </c>
      <c r="S368" s="92"/>
      <c r="T368" s="91">
        <f t="shared" si="1636"/>
        <v>0</v>
      </c>
      <c r="U368" s="307" t="e">
        <f t="shared" ref="U368:U428" si="1847">ROUND(AVERAGEIF(T368:T370,"&gt;0"),0)</f>
        <v>#DIV/0!</v>
      </c>
      <c r="V368" s="307" t="e">
        <f t="shared" ref="V368:V428" si="1848">U368*0.6</f>
        <v>#DIV/0!</v>
      </c>
      <c r="W368" s="147"/>
      <c r="X368" s="307" t="e">
        <f t="shared" ref="X368" si="1849">IF(S368="No_existen",5*$X$10,Y368*$X$10)</f>
        <v>#DIV/0!</v>
      </c>
      <c r="Y368" s="307" t="e">
        <f t="shared" ref="Y368:Y404" si="1850">ROUND(AVERAGEIF(Z368:Z370,"&gt;0"),0)</f>
        <v>#DIV/0!</v>
      </c>
      <c r="Z368" s="151">
        <f t="shared" si="1637"/>
        <v>0</v>
      </c>
      <c r="AA368" s="147"/>
      <c r="AB368" s="147"/>
      <c r="AC368" s="307" t="e">
        <f t="shared" ref="AC368" si="1851">IF(S368="No_existen",5*$AC$10,AD368*$AC$10)</f>
        <v>#DIV/0!</v>
      </c>
      <c r="AD368" s="307" t="e">
        <f t="shared" ref="AD368:AD428" si="1852">ROUND(AVERAGEIF(AE368:AE370,"&gt;0"),0)</f>
        <v>#DIV/0!</v>
      </c>
      <c r="AE368" s="151">
        <f t="shared" si="1638"/>
        <v>0</v>
      </c>
      <c r="AF368" s="147"/>
      <c r="AG368" s="147"/>
      <c r="AH368" s="307" t="e">
        <f t="shared" ref="AH368" si="1853">IF(S368="No_existen",5*$AH$10,AI368*$AH$10)</f>
        <v>#DIV/0!</v>
      </c>
      <c r="AI368" s="307" t="e">
        <f t="shared" ref="AI368" si="1854">ROUND(AVERAGEIF(AJ368:AJ370,"&gt;0"),0)</f>
        <v>#DIV/0!</v>
      </c>
      <c r="AJ368" s="151">
        <f t="shared" si="1639"/>
        <v>0</v>
      </c>
      <c r="AK368" s="147"/>
      <c r="AL368" s="147"/>
      <c r="AM368" s="307" t="e">
        <f t="shared" ref="AM368" si="1855">IF(S368="No_existen",5*$AM$10,AN368*$AM$10)</f>
        <v>#DIV/0!</v>
      </c>
      <c r="AN368" s="307" t="e">
        <f t="shared" ref="AN368" si="1856">ROUND(AVERAGEIF(AO368:AO370,"&gt;0"),0)</f>
        <v>#DIV/0!</v>
      </c>
      <c r="AO368" s="151">
        <f t="shared" si="1652"/>
        <v>0</v>
      </c>
      <c r="AP368" s="147"/>
      <c r="AQ368" s="307" t="e">
        <f t="shared" ref="AQ368" si="1857">ROUND(AVERAGE(U368,Y368,AD368,AI368,AN368),0)</f>
        <v>#DIV/0!</v>
      </c>
      <c r="AR368" s="384" t="e">
        <f t="shared" ref="AR368" si="1858">IF(AQ368&lt;1.5,"FUERTE",IF(AND(AQ368&gt;=1.5,AQ368&lt;2.5),"ACEPTABLE",IF(AQ368&gt;=5,"INEXISTENTE","DÉBIL")))</f>
        <v>#DIV/0!</v>
      </c>
      <c r="AS368" s="306">
        <f t="shared" ref="AS368" si="1859">IF(R368=0,0,ROUND((R368*AQ368),0))</f>
        <v>0</v>
      </c>
      <c r="AT368" s="386" t="str">
        <f t="shared" ref="AT368" si="1860">IF(AS368&gt;=36,"GRAVE", IF(AS368&lt;=10, "LEVE", "MODERADO"))</f>
        <v>LEVE</v>
      </c>
      <c r="AU368" s="327"/>
      <c r="AV368" s="327"/>
      <c r="AW368" s="147"/>
      <c r="AX368" s="147"/>
      <c r="AY368" s="93"/>
      <c r="AZ368" s="94"/>
      <c r="BA368" s="95"/>
      <c r="BB368" s="95"/>
      <c r="BC368" s="95"/>
      <c r="BD368" s="95"/>
      <c r="BE368" s="95"/>
      <c r="BF368" s="95"/>
      <c r="BG368" s="95"/>
    </row>
    <row r="369" spans="1:59" s="97" customFormat="1" hidden="1" x14ac:dyDescent="0.2">
      <c r="A369" s="325"/>
      <c r="B369" s="314"/>
      <c r="C369" s="326"/>
      <c r="D369" s="327"/>
      <c r="E369" s="328"/>
      <c r="F369" s="305"/>
      <c r="G369" s="147"/>
      <c r="H369" s="147"/>
      <c r="I369" s="91"/>
      <c r="J369" s="305"/>
      <c r="K369" s="305"/>
      <c r="L369" s="305"/>
      <c r="M369" s="305"/>
      <c r="N369" s="314"/>
      <c r="O369" s="306"/>
      <c r="P369" s="314"/>
      <c r="Q369" s="306"/>
      <c r="R369" s="306"/>
      <c r="S369" s="92"/>
      <c r="T369" s="91">
        <f t="shared" si="1636"/>
        <v>0</v>
      </c>
      <c r="U369" s="307"/>
      <c r="V369" s="307"/>
      <c r="W369" s="147"/>
      <c r="X369" s="307"/>
      <c r="Y369" s="307"/>
      <c r="Z369" s="151">
        <f t="shared" si="1637"/>
        <v>0</v>
      </c>
      <c r="AA369" s="147"/>
      <c r="AB369" s="147"/>
      <c r="AC369" s="307"/>
      <c r="AD369" s="307"/>
      <c r="AE369" s="151">
        <f t="shared" si="1638"/>
        <v>0</v>
      </c>
      <c r="AF369" s="147"/>
      <c r="AG369" s="147"/>
      <c r="AH369" s="307"/>
      <c r="AI369" s="307"/>
      <c r="AJ369" s="151">
        <f t="shared" si="1639"/>
        <v>0</v>
      </c>
      <c r="AK369" s="147"/>
      <c r="AL369" s="147"/>
      <c r="AM369" s="307"/>
      <c r="AN369" s="307"/>
      <c r="AO369" s="151">
        <f t="shared" si="1652"/>
        <v>0</v>
      </c>
      <c r="AP369" s="147"/>
      <c r="AQ369" s="307"/>
      <c r="AR369" s="384"/>
      <c r="AS369" s="306"/>
      <c r="AT369" s="386"/>
      <c r="AU369" s="327"/>
      <c r="AV369" s="327"/>
      <c r="AW369" s="147"/>
      <c r="AX369" s="147"/>
      <c r="AY369" s="93"/>
      <c r="AZ369" s="94"/>
      <c r="BA369" s="95"/>
      <c r="BB369" s="95"/>
      <c r="BC369" s="95"/>
      <c r="BD369" s="95"/>
      <c r="BE369" s="95"/>
      <c r="BF369" s="95"/>
      <c r="BG369" s="95"/>
    </row>
    <row r="370" spans="1:59" s="97" customFormat="1" hidden="1" x14ac:dyDescent="0.2">
      <c r="A370" s="325"/>
      <c r="B370" s="314"/>
      <c r="C370" s="326"/>
      <c r="D370" s="327"/>
      <c r="E370" s="328"/>
      <c r="F370" s="305"/>
      <c r="G370" s="147"/>
      <c r="H370" s="147"/>
      <c r="I370" s="91"/>
      <c r="J370" s="305"/>
      <c r="K370" s="305"/>
      <c r="L370" s="305"/>
      <c r="M370" s="305"/>
      <c r="N370" s="314"/>
      <c r="O370" s="306"/>
      <c r="P370" s="314"/>
      <c r="Q370" s="306"/>
      <c r="R370" s="306"/>
      <c r="S370" s="92"/>
      <c r="T370" s="91">
        <f t="shared" si="1636"/>
        <v>0</v>
      </c>
      <c r="U370" s="307"/>
      <c r="V370" s="307"/>
      <c r="W370" s="147"/>
      <c r="X370" s="307"/>
      <c r="Y370" s="307"/>
      <c r="Z370" s="151">
        <f t="shared" si="1637"/>
        <v>0</v>
      </c>
      <c r="AA370" s="147"/>
      <c r="AB370" s="147"/>
      <c r="AC370" s="307"/>
      <c r="AD370" s="307"/>
      <c r="AE370" s="151">
        <f t="shared" si="1638"/>
        <v>0</v>
      </c>
      <c r="AF370" s="147"/>
      <c r="AG370" s="147"/>
      <c r="AH370" s="307"/>
      <c r="AI370" s="307"/>
      <c r="AJ370" s="151">
        <f t="shared" si="1639"/>
        <v>0</v>
      </c>
      <c r="AK370" s="147"/>
      <c r="AL370" s="147"/>
      <c r="AM370" s="307"/>
      <c r="AN370" s="307"/>
      <c r="AO370" s="151">
        <f t="shared" si="1652"/>
        <v>0</v>
      </c>
      <c r="AP370" s="147"/>
      <c r="AQ370" s="307"/>
      <c r="AR370" s="384"/>
      <c r="AS370" s="306"/>
      <c r="AT370" s="386"/>
      <c r="AU370" s="327"/>
      <c r="AV370" s="327"/>
      <c r="AW370" s="147"/>
      <c r="AX370" s="147"/>
      <c r="AY370" s="93"/>
      <c r="AZ370" s="94"/>
      <c r="BA370" s="95"/>
      <c r="BB370" s="95"/>
      <c r="BC370" s="95"/>
      <c r="BD370" s="95"/>
      <c r="BE370" s="95"/>
      <c r="BF370" s="95"/>
      <c r="BG370" s="95"/>
    </row>
    <row r="371" spans="1:59" s="97" customFormat="1" hidden="1" x14ac:dyDescent="0.2">
      <c r="A371" s="325">
        <v>121</v>
      </c>
      <c r="B371" s="314"/>
      <c r="C371" s="326" t="e">
        <f>+VLOOKUP(B371,$A$691:$B$730,2,0)</f>
        <v>#N/A</v>
      </c>
      <c r="D371" s="327"/>
      <c r="E371" s="328" t="e">
        <f>IF(D371=$D$661,$E$661,IF(D371=$D$662,$E$662,IF(D371=$D$663,$E$663,IF(D371=$D$664,$E$664,IF(D371=$D$665,$E$665,IF(D371=$D$666,$E$666,IF(D371=$D$667,$E$667,IF(D371=$D$668,$E$668,IF(D371=$D$669,$E$669,IF(D371=$D$670,$E$670,IF(D371=VICERRECTORÍA_ACADÉMICA_,BE982,IF(D371=PLANEACIÓN_,BE984, IF(D371=IMPACTO,BE983,IF(D371=VICERRECTORÍA_ADMINISTRATIVA_FINANCIERA_,BE985,IF(D371=_VICERRECTORÍA_RESPONSABILIDAD_SOCIAL_Y_BIENESTAR_UNIVERSITARIO_,BE986," ")))))))))))))))</f>
        <v>#VALUE!</v>
      </c>
      <c r="F371" s="305"/>
      <c r="G371" s="147"/>
      <c r="H371" s="147"/>
      <c r="I371" s="91"/>
      <c r="J371" s="305"/>
      <c r="K371" s="314"/>
      <c r="L371" s="305"/>
      <c r="M371" s="305"/>
      <c r="N371" s="314"/>
      <c r="O371" s="306">
        <f t="shared" ref="O371" si="1861">IF(N371="ALTA",5,IF(N371="MEDIO ALTA",4,IF(N371="MEDIA",3,IF(N371="MEDIO BAJA",2,IF(N371="BAJA",1,0)))))</f>
        <v>0</v>
      </c>
      <c r="P371" s="314"/>
      <c r="Q371" s="306">
        <f t="shared" ref="Q371" si="1862">IF(P371="ALTO",5,IF(P371="MEDIO-ALTO",4,IF(P371="MEDIO",3,IF(P371="MEDIO-BAJO",2,IF(P371="BAJO",1,0)))))</f>
        <v>0</v>
      </c>
      <c r="R371" s="306">
        <f t="shared" ref="R371" si="1863">Q371*O371</f>
        <v>0</v>
      </c>
      <c r="S371" s="92"/>
      <c r="T371" s="91">
        <f t="shared" si="1636"/>
        <v>0</v>
      </c>
      <c r="U371" s="307" t="e">
        <f t="shared" ref="U371" si="1864">ROUND(AVERAGEIF(T371:T373,"&gt;0"),0)</f>
        <v>#DIV/0!</v>
      </c>
      <c r="V371" s="307" t="e">
        <f t="shared" ref="V371" si="1865">U371*0.6</f>
        <v>#DIV/0!</v>
      </c>
      <c r="W371" s="147"/>
      <c r="X371" s="307" t="e">
        <f t="shared" ref="X371" si="1866">IF(S371="No_existen",5*$X$10,Y371*$X$10)</f>
        <v>#DIV/0!</v>
      </c>
      <c r="Y371" s="307" t="e">
        <f t="shared" ref="Y371" si="1867">ROUND(AVERAGEIF(Z371:Z373,"&gt;0"),0)</f>
        <v>#DIV/0!</v>
      </c>
      <c r="Z371" s="151">
        <f t="shared" si="1637"/>
        <v>0</v>
      </c>
      <c r="AA371" s="147"/>
      <c r="AB371" s="147"/>
      <c r="AC371" s="307" t="e">
        <f t="shared" ref="AC371" si="1868">IF(S371="No_existen",5*$AC$10,AD371*$AC$10)</f>
        <v>#DIV/0!</v>
      </c>
      <c r="AD371" s="307" t="e">
        <f t="shared" ref="AD371" si="1869">ROUND(AVERAGEIF(AE371:AE373,"&gt;0"),0)</f>
        <v>#DIV/0!</v>
      </c>
      <c r="AE371" s="151">
        <f t="shared" si="1638"/>
        <v>0</v>
      </c>
      <c r="AF371" s="147"/>
      <c r="AG371" s="147"/>
      <c r="AH371" s="307" t="e">
        <f t="shared" ref="AH371" si="1870">IF(S371="No_existen",5*$AH$10,AI371*$AH$10)</f>
        <v>#DIV/0!</v>
      </c>
      <c r="AI371" s="307" t="e">
        <f t="shared" ref="AI371" si="1871">ROUND(AVERAGEIF(AJ371:AJ373,"&gt;0"),0)</f>
        <v>#DIV/0!</v>
      </c>
      <c r="AJ371" s="151">
        <f t="shared" si="1639"/>
        <v>0</v>
      </c>
      <c r="AK371" s="147"/>
      <c r="AL371" s="147"/>
      <c r="AM371" s="307" t="e">
        <f t="shared" ref="AM371" si="1872">IF(S371="No_existen",5*$AM$10,AN371*$AM$10)</f>
        <v>#DIV/0!</v>
      </c>
      <c r="AN371" s="307" t="e">
        <f t="shared" ref="AN371" si="1873">ROUND(AVERAGEIF(AO371:AO373,"&gt;0"),0)</f>
        <v>#DIV/0!</v>
      </c>
      <c r="AO371" s="151">
        <f t="shared" si="1652"/>
        <v>0</v>
      </c>
      <c r="AP371" s="147"/>
      <c r="AQ371" s="307" t="e">
        <f t="shared" ref="AQ371" si="1874">ROUND(AVERAGE(U371,Y371,AD371,AI371,AN371),0)</f>
        <v>#DIV/0!</v>
      </c>
      <c r="AR371" s="384" t="e">
        <f t="shared" ref="AR371" si="1875">IF(AQ371&lt;1.5,"FUERTE",IF(AND(AQ371&gt;=1.5,AQ371&lt;2.5),"ACEPTABLE",IF(AQ371&gt;=5,"INEXISTENTE","DÉBIL")))</f>
        <v>#DIV/0!</v>
      </c>
      <c r="AS371" s="306">
        <f t="shared" ref="AS371" si="1876">IF(R371=0,0,ROUND((R371*AQ371),0))</f>
        <v>0</v>
      </c>
      <c r="AT371" s="386" t="str">
        <f t="shared" ref="AT371" si="1877">IF(AS371&gt;=36,"GRAVE", IF(AS371&lt;=10, "LEVE", "MODERADO"))</f>
        <v>LEVE</v>
      </c>
      <c r="AU371" s="327"/>
      <c r="AV371" s="327"/>
      <c r="AW371" s="147"/>
      <c r="AX371" s="147"/>
      <c r="AY371" s="93"/>
      <c r="AZ371" s="94"/>
      <c r="BA371" s="95"/>
      <c r="BB371" s="95"/>
      <c r="BC371" s="95"/>
      <c r="BD371" s="95"/>
      <c r="BE371" s="95"/>
      <c r="BF371" s="95"/>
      <c r="BG371" s="95"/>
    </row>
    <row r="372" spans="1:59" s="97" customFormat="1" hidden="1" x14ac:dyDescent="0.2">
      <c r="A372" s="325"/>
      <c r="B372" s="314"/>
      <c r="C372" s="326"/>
      <c r="D372" s="327"/>
      <c r="E372" s="328"/>
      <c r="F372" s="305"/>
      <c r="G372" s="147"/>
      <c r="H372" s="147"/>
      <c r="I372" s="91"/>
      <c r="J372" s="305"/>
      <c r="K372" s="305"/>
      <c r="L372" s="305"/>
      <c r="M372" s="305"/>
      <c r="N372" s="314"/>
      <c r="O372" s="306"/>
      <c r="P372" s="314"/>
      <c r="Q372" s="306"/>
      <c r="R372" s="306"/>
      <c r="S372" s="92"/>
      <c r="T372" s="91">
        <f t="shared" si="1636"/>
        <v>0</v>
      </c>
      <c r="U372" s="307"/>
      <c r="V372" s="307"/>
      <c r="W372" s="147"/>
      <c r="X372" s="307"/>
      <c r="Y372" s="307"/>
      <c r="Z372" s="151">
        <f t="shared" si="1637"/>
        <v>0</v>
      </c>
      <c r="AA372" s="147"/>
      <c r="AB372" s="147"/>
      <c r="AC372" s="307"/>
      <c r="AD372" s="307"/>
      <c r="AE372" s="151">
        <f t="shared" si="1638"/>
        <v>0</v>
      </c>
      <c r="AF372" s="147"/>
      <c r="AG372" s="147"/>
      <c r="AH372" s="307"/>
      <c r="AI372" s="307"/>
      <c r="AJ372" s="151">
        <f t="shared" si="1639"/>
        <v>0</v>
      </c>
      <c r="AK372" s="147"/>
      <c r="AL372" s="147"/>
      <c r="AM372" s="307"/>
      <c r="AN372" s="307"/>
      <c r="AO372" s="151">
        <f t="shared" si="1652"/>
        <v>0</v>
      </c>
      <c r="AP372" s="147"/>
      <c r="AQ372" s="307"/>
      <c r="AR372" s="384"/>
      <c r="AS372" s="306"/>
      <c r="AT372" s="386"/>
      <c r="AU372" s="327"/>
      <c r="AV372" s="327"/>
      <c r="AW372" s="147"/>
      <c r="AX372" s="147"/>
      <c r="AY372" s="93"/>
      <c r="AZ372" s="94"/>
      <c r="BA372" s="95"/>
      <c r="BB372" s="95"/>
      <c r="BC372" s="95"/>
      <c r="BD372" s="95"/>
      <c r="BE372" s="95"/>
      <c r="BF372" s="95"/>
      <c r="BG372" s="95"/>
    </row>
    <row r="373" spans="1:59" s="97" customFormat="1" hidden="1" x14ac:dyDescent="0.2">
      <c r="A373" s="325"/>
      <c r="B373" s="314"/>
      <c r="C373" s="326"/>
      <c r="D373" s="327"/>
      <c r="E373" s="328"/>
      <c r="F373" s="305"/>
      <c r="G373" s="147"/>
      <c r="H373" s="147"/>
      <c r="I373" s="91"/>
      <c r="J373" s="305"/>
      <c r="K373" s="305"/>
      <c r="L373" s="305"/>
      <c r="M373" s="305"/>
      <c r="N373" s="314"/>
      <c r="O373" s="306"/>
      <c r="P373" s="314"/>
      <c r="Q373" s="306"/>
      <c r="R373" s="306"/>
      <c r="S373" s="92"/>
      <c r="T373" s="91">
        <f t="shared" si="1636"/>
        <v>0</v>
      </c>
      <c r="U373" s="307"/>
      <c r="V373" s="307"/>
      <c r="W373" s="147"/>
      <c r="X373" s="307"/>
      <c r="Y373" s="307"/>
      <c r="Z373" s="151">
        <f t="shared" si="1637"/>
        <v>0</v>
      </c>
      <c r="AA373" s="147"/>
      <c r="AB373" s="147"/>
      <c r="AC373" s="307"/>
      <c r="AD373" s="307"/>
      <c r="AE373" s="151">
        <f t="shared" si="1638"/>
        <v>0</v>
      </c>
      <c r="AF373" s="147"/>
      <c r="AG373" s="147"/>
      <c r="AH373" s="307"/>
      <c r="AI373" s="307"/>
      <c r="AJ373" s="151">
        <f t="shared" si="1639"/>
        <v>0</v>
      </c>
      <c r="AK373" s="147"/>
      <c r="AL373" s="147"/>
      <c r="AM373" s="307"/>
      <c r="AN373" s="307"/>
      <c r="AO373" s="151">
        <f t="shared" si="1652"/>
        <v>0</v>
      </c>
      <c r="AP373" s="147"/>
      <c r="AQ373" s="307"/>
      <c r="AR373" s="384"/>
      <c r="AS373" s="306"/>
      <c r="AT373" s="386"/>
      <c r="AU373" s="327"/>
      <c r="AV373" s="327"/>
      <c r="AW373" s="147"/>
      <c r="AX373" s="147"/>
      <c r="AY373" s="93"/>
      <c r="AZ373" s="94"/>
      <c r="BA373" s="95"/>
      <c r="BB373" s="95"/>
      <c r="BC373" s="95"/>
      <c r="BD373" s="95"/>
      <c r="BE373" s="95"/>
      <c r="BF373" s="95"/>
      <c r="BG373" s="95"/>
    </row>
    <row r="374" spans="1:59" s="97" customFormat="1" hidden="1" x14ac:dyDescent="0.2">
      <c r="A374" s="325">
        <v>122</v>
      </c>
      <c r="B374" s="314"/>
      <c r="C374" s="326" t="e">
        <f>+VLOOKUP(B374,$A$691:$B$730,2,0)</f>
        <v>#N/A</v>
      </c>
      <c r="D374" s="327"/>
      <c r="E374" s="328" t="e">
        <f>IF(D374=$D$661,$E$661,IF(D374=$D$662,$E$662,IF(D374=$D$663,$E$663,IF(D374=$D$664,$E$664,IF(D374=$D$665,$E$665,IF(D374=$D$666,$E$666,IF(D374=$D$667,$E$667,IF(D374=$D$668,$E$668,IF(D374=$D$669,$E$669,IF(D374=$D$670,$E$670,IF(D374=VICERRECTORÍA_ACADÉMICA_,BE985,IF(D374=PLANEACIÓN_,BE987, IF(D374=IMPACTO,BE986,IF(D374=VICERRECTORÍA_ADMINISTRATIVA_FINANCIERA_,BE988,IF(D374=_VICERRECTORÍA_RESPONSABILIDAD_SOCIAL_Y_BIENESTAR_UNIVERSITARIO_,BE989," ")))))))))))))))</f>
        <v>#VALUE!</v>
      </c>
      <c r="F374" s="305"/>
      <c r="G374" s="147"/>
      <c r="H374" s="147"/>
      <c r="I374" s="91"/>
      <c r="J374" s="305"/>
      <c r="K374" s="314"/>
      <c r="L374" s="305"/>
      <c r="M374" s="305"/>
      <c r="N374" s="314"/>
      <c r="O374" s="306">
        <f t="shared" ref="O374" si="1878">IF(N374="ALTA",5,IF(N374="MEDIO ALTA",4,IF(N374="MEDIA",3,IF(N374="MEDIO BAJA",2,IF(N374="BAJA",1,0)))))</f>
        <v>0</v>
      </c>
      <c r="P374" s="314"/>
      <c r="Q374" s="306">
        <f t="shared" ref="Q374" si="1879">IF(P374="ALTO",5,IF(P374="MEDIO-ALTO",4,IF(P374="MEDIO",3,IF(P374="MEDIO-BAJO",2,IF(P374="BAJO",1,0)))))</f>
        <v>0</v>
      </c>
      <c r="R374" s="306">
        <f t="shared" ref="R374" si="1880">Q374*O374</f>
        <v>0</v>
      </c>
      <c r="S374" s="92"/>
      <c r="T374" s="91">
        <f t="shared" si="1636"/>
        <v>0</v>
      </c>
      <c r="U374" s="307" t="e">
        <f t="shared" si="1543"/>
        <v>#DIV/0!</v>
      </c>
      <c r="V374" s="307" t="e">
        <f t="shared" si="1544"/>
        <v>#DIV/0!</v>
      </c>
      <c r="W374" s="147"/>
      <c r="X374" s="307" t="e">
        <f t="shared" ref="X374" si="1881">IF(S374="No_existen",5*$X$10,Y374*$X$10)</f>
        <v>#DIV/0!</v>
      </c>
      <c r="Y374" s="307" t="e">
        <f t="shared" si="1680"/>
        <v>#DIV/0!</v>
      </c>
      <c r="Z374" s="151">
        <f t="shared" si="1637"/>
        <v>0</v>
      </c>
      <c r="AA374" s="147"/>
      <c r="AB374" s="147"/>
      <c r="AC374" s="307" t="e">
        <f t="shared" ref="AC374" si="1882">IF(S374="No_existen",5*$AC$10,AD374*$AC$10)</f>
        <v>#DIV/0!</v>
      </c>
      <c r="AD374" s="307" t="e">
        <f t="shared" si="1547"/>
        <v>#DIV/0!</v>
      </c>
      <c r="AE374" s="151">
        <f t="shared" si="1638"/>
        <v>0</v>
      </c>
      <c r="AF374" s="147"/>
      <c r="AG374" s="147"/>
      <c r="AH374" s="307" t="e">
        <f t="shared" ref="AH374" si="1883">IF(S374="No_existen",5*$AH$10,AI374*$AH$10)</f>
        <v>#DIV/0!</v>
      </c>
      <c r="AI374" s="307" t="e">
        <f t="shared" ref="AI374" si="1884">ROUND(AVERAGEIF(AJ374:AJ376,"&gt;0"),0)</f>
        <v>#DIV/0!</v>
      </c>
      <c r="AJ374" s="151">
        <f t="shared" si="1639"/>
        <v>0</v>
      </c>
      <c r="AK374" s="147"/>
      <c r="AL374" s="147"/>
      <c r="AM374" s="307" t="e">
        <f t="shared" ref="AM374" si="1885">IF(S374="No_existen",5*$AM$10,AN374*$AM$10)</f>
        <v>#DIV/0!</v>
      </c>
      <c r="AN374" s="307" t="e">
        <f t="shared" ref="AN374" si="1886">ROUND(AVERAGEIF(AO374:AO376,"&gt;0"),0)</f>
        <v>#DIV/0!</v>
      </c>
      <c r="AO374" s="151">
        <f t="shared" si="1652"/>
        <v>0</v>
      </c>
      <c r="AP374" s="147"/>
      <c r="AQ374" s="307" t="e">
        <f t="shared" ref="AQ374" si="1887">ROUND(AVERAGE(U374,Y374,AD374,AI374,AN374),0)</f>
        <v>#DIV/0!</v>
      </c>
      <c r="AR374" s="384" t="e">
        <f t="shared" ref="AR374" si="1888">IF(AQ374&lt;1.5,"FUERTE",IF(AND(AQ374&gt;=1.5,AQ374&lt;2.5),"ACEPTABLE",IF(AQ374&gt;=5,"INEXISTENTE","DÉBIL")))</f>
        <v>#DIV/0!</v>
      </c>
      <c r="AS374" s="306">
        <f t="shared" ref="AS374" si="1889">IF(R374=0,0,ROUND((R374*AQ374),0))</f>
        <v>0</v>
      </c>
      <c r="AT374" s="386" t="str">
        <f t="shared" ref="AT374" si="1890">IF(AS374&gt;=36,"GRAVE", IF(AS374&lt;=10, "LEVE", "MODERADO"))</f>
        <v>LEVE</v>
      </c>
      <c r="AU374" s="327"/>
      <c r="AV374" s="327"/>
      <c r="AW374" s="147"/>
      <c r="AX374" s="147"/>
      <c r="AY374" s="93"/>
      <c r="AZ374" s="94"/>
      <c r="BA374" s="95"/>
      <c r="BB374" s="95"/>
      <c r="BC374" s="95"/>
      <c r="BD374" s="95"/>
      <c r="BE374" s="95"/>
      <c r="BF374" s="95"/>
      <c r="BG374" s="95"/>
    </row>
    <row r="375" spans="1:59" s="97" customFormat="1" hidden="1" x14ac:dyDescent="0.2">
      <c r="A375" s="325"/>
      <c r="B375" s="314"/>
      <c r="C375" s="326"/>
      <c r="D375" s="327"/>
      <c r="E375" s="328"/>
      <c r="F375" s="305"/>
      <c r="G375" s="147"/>
      <c r="H375" s="147"/>
      <c r="I375" s="91"/>
      <c r="J375" s="305"/>
      <c r="K375" s="305"/>
      <c r="L375" s="305"/>
      <c r="M375" s="305"/>
      <c r="N375" s="314"/>
      <c r="O375" s="306"/>
      <c r="P375" s="314"/>
      <c r="Q375" s="306"/>
      <c r="R375" s="306"/>
      <c r="S375" s="92"/>
      <c r="T375" s="91">
        <f t="shared" si="1636"/>
        <v>0</v>
      </c>
      <c r="U375" s="307"/>
      <c r="V375" s="307"/>
      <c r="W375" s="147"/>
      <c r="X375" s="307"/>
      <c r="Y375" s="307"/>
      <c r="Z375" s="151">
        <f t="shared" si="1637"/>
        <v>0</v>
      </c>
      <c r="AA375" s="147"/>
      <c r="AB375" s="147"/>
      <c r="AC375" s="307"/>
      <c r="AD375" s="307"/>
      <c r="AE375" s="151">
        <f t="shared" si="1638"/>
        <v>0</v>
      </c>
      <c r="AF375" s="147"/>
      <c r="AG375" s="147"/>
      <c r="AH375" s="307"/>
      <c r="AI375" s="307"/>
      <c r="AJ375" s="151">
        <f t="shared" si="1639"/>
        <v>0</v>
      </c>
      <c r="AK375" s="147"/>
      <c r="AL375" s="147"/>
      <c r="AM375" s="307"/>
      <c r="AN375" s="307"/>
      <c r="AO375" s="151">
        <f t="shared" si="1652"/>
        <v>0</v>
      </c>
      <c r="AP375" s="147"/>
      <c r="AQ375" s="307"/>
      <c r="AR375" s="384"/>
      <c r="AS375" s="306"/>
      <c r="AT375" s="386"/>
      <c r="AU375" s="327"/>
      <c r="AV375" s="327"/>
      <c r="AW375" s="147"/>
      <c r="AX375" s="147"/>
      <c r="AY375" s="93"/>
      <c r="AZ375" s="94"/>
      <c r="BA375" s="95"/>
      <c r="BB375" s="95"/>
      <c r="BC375" s="95"/>
      <c r="BD375" s="95"/>
      <c r="BE375" s="95"/>
      <c r="BF375" s="95"/>
      <c r="BG375" s="95"/>
    </row>
    <row r="376" spans="1:59" s="97" customFormat="1" hidden="1" x14ac:dyDescent="0.2">
      <c r="A376" s="325"/>
      <c r="B376" s="314"/>
      <c r="C376" s="326"/>
      <c r="D376" s="327"/>
      <c r="E376" s="328"/>
      <c r="F376" s="305"/>
      <c r="G376" s="147"/>
      <c r="H376" s="147"/>
      <c r="I376" s="91"/>
      <c r="J376" s="305"/>
      <c r="K376" s="305"/>
      <c r="L376" s="305"/>
      <c r="M376" s="305"/>
      <c r="N376" s="314"/>
      <c r="O376" s="306"/>
      <c r="P376" s="314"/>
      <c r="Q376" s="306"/>
      <c r="R376" s="306"/>
      <c r="S376" s="92"/>
      <c r="T376" s="91">
        <f t="shared" si="1636"/>
        <v>0</v>
      </c>
      <c r="U376" s="307"/>
      <c r="V376" s="307"/>
      <c r="W376" s="147"/>
      <c r="X376" s="307"/>
      <c r="Y376" s="307"/>
      <c r="Z376" s="151">
        <f t="shared" si="1637"/>
        <v>0</v>
      </c>
      <c r="AA376" s="147"/>
      <c r="AB376" s="147"/>
      <c r="AC376" s="307"/>
      <c r="AD376" s="307"/>
      <c r="AE376" s="151">
        <f t="shared" si="1638"/>
        <v>0</v>
      </c>
      <c r="AF376" s="147"/>
      <c r="AG376" s="147"/>
      <c r="AH376" s="307"/>
      <c r="AI376" s="307"/>
      <c r="AJ376" s="151">
        <f t="shared" si="1639"/>
        <v>0</v>
      </c>
      <c r="AK376" s="147"/>
      <c r="AL376" s="147"/>
      <c r="AM376" s="307"/>
      <c r="AN376" s="307"/>
      <c r="AO376" s="151">
        <f t="shared" si="1652"/>
        <v>0</v>
      </c>
      <c r="AP376" s="147"/>
      <c r="AQ376" s="307"/>
      <c r="AR376" s="384"/>
      <c r="AS376" s="306"/>
      <c r="AT376" s="386"/>
      <c r="AU376" s="327"/>
      <c r="AV376" s="327"/>
      <c r="AW376" s="147"/>
      <c r="AX376" s="147"/>
      <c r="AY376" s="93"/>
      <c r="AZ376" s="94"/>
      <c r="BA376" s="95"/>
      <c r="BB376" s="95"/>
      <c r="BC376" s="95"/>
      <c r="BD376" s="95"/>
      <c r="BE376" s="95"/>
      <c r="BF376" s="95"/>
      <c r="BG376" s="95"/>
    </row>
    <row r="377" spans="1:59" s="97" customFormat="1" hidden="1" x14ac:dyDescent="0.2">
      <c r="A377" s="325">
        <v>123</v>
      </c>
      <c r="B377" s="314"/>
      <c r="C377" s="326" t="e">
        <f>+VLOOKUP(B377,$A$691:$B$730,2,0)</f>
        <v>#N/A</v>
      </c>
      <c r="D377" s="327"/>
      <c r="E377" s="328" t="e">
        <f>IF(D377=$D$661,$E$661,IF(D377=$D$662,$E$662,IF(D377=$D$663,$E$663,IF(D377=$D$664,$E$664,IF(D377=$D$665,$E$665,IF(D377=$D$666,$E$666,IF(D377=$D$667,$E$667,IF(D377=$D$668,$E$668,IF(D377=$D$669,$E$669,IF(D377=$D$670,$E$670,IF(D377=VICERRECTORÍA_ACADÉMICA_,BE988,IF(D377=PLANEACIÓN_,BE990, IF(D377=IMPACTO,BE989,IF(D377=VICERRECTORÍA_ADMINISTRATIVA_FINANCIERA_,BE991,IF(D377=_VICERRECTORÍA_RESPONSABILIDAD_SOCIAL_Y_BIENESTAR_UNIVERSITARIO_,BE992," ")))))))))))))))</f>
        <v>#VALUE!</v>
      </c>
      <c r="F377" s="305"/>
      <c r="G377" s="147"/>
      <c r="H377" s="147"/>
      <c r="I377" s="91"/>
      <c r="J377" s="305"/>
      <c r="K377" s="314"/>
      <c r="L377" s="305"/>
      <c r="M377" s="305"/>
      <c r="N377" s="314"/>
      <c r="O377" s="306">
        <f t="shared" ref="O377" si="1891">IF(N377="ALTA",5,IF(N377="MEDIO ALTA",4,IF(N377="MEDIA",3,IF(N377="MEDIO BAJA",2,IF(N377="BAJA",1,0)))))</f>
        <v>0</v>
      </c>
      <c r="P377" s="314"/>
      <c r="Q377" s="306">
        <f t="shared" ref="Q377" si="1892">IF(P377="ALTO",5,IF(P377="MEDIO-ALTO",4,IF(P377="MEDIO",3,IF(P377="MEDIO-BAJO",2,IF(P377="BAJO",1,0)))))</f>
        <v>0</v>
      </c>
      <c r="R377" s="306">
        <f t="shared" ref="R377" si="1893">Q377*O377</f>
        <v>0</v>
      </c>
      <c r="S377" s="92"/>
      <c r="T377" s="91">
        <f t="shared" si="1636"/>
        <v>0</v>
      </c>
      <c r="U377" s="307" t="e">
        <f t="shared" si="1559"/>
        <v>#DIV/0!</v>
      </c>
      <c r="V377" s="307" t="e">
        <f t="shared" si="1560"/>
        <v>#DIV/0!</v>
      </c>
      <c r="W377" s="147"/>
      <c r="X377" s="307" t="e">
        <f t="shared" ref="X377" si="1894">IF(S377="No_existen",5*$X$10,Y377*$X$10)</f>
        <v>#DIV/0!</v>
      </c>
      <c r="Y377" s="307" t="e">
        <f t="shared" si="1697"/>
        <v>#DIV/0!</v>
      </c>
      <c r="Z377" s="151">
        <f t="shared" si="1637"/>
        <v>0</v>
      </c>
      <c r="AA377" s="147"/>
      <c r="AB377" s="147"/>
      <c r="AC377" s="307" t="e">
        <f t="shared" ref="AC377" si="1895">IF(S377="No_existen",5*$AC$10,AD377*$AC$10)</f>
        <v>#DIV/0!</v>
      </c>
      <c r="AD377" s="307" t="e">
        <f t="shared" si="1563"/>
        <v>#DIV/0!</v>
      </c>
      <c r="AE377" s="151">
        <f t="shared" si="1638"/>
        <v>0</v>
      </c>
      <c r="AF377" s="147"/>
      <c r="AG377" s="147"/>
      <c r="AH377" s="307" t="e">
        <f t="shared" ref="AH377" si="1896">IF(S377="No_existen",5*$AH$10,AI377*$AH$10)</f>
        <v>#DIV/0!</v>
      </c>
      <c r="AI377" s="307" t="e">
        <f t="shared" ref="AI377" si="1897">ROUND(AVERAGEIF(AJ377:AJ379,"&gt;0"),0)</f>
        <v>#DIV/0!</v>
      </c>
      <c r="AJ377" s="151">
        <f t="shared" si="1639"/>
        <v>0</v>
      </c>
      <c r="AK377" s="147"/>
      <c r="AL377" s="147"/>
      <c r="AM377" s="307" t="e">
        <f t="shared" ref="AM377" si="1898">IF(S377="No_existen",5*$AM$10,AN377*$AM$10)</f>
        <v>#DIV/0!</v>
      </c>
      <c r="AN377" s="307" t="e">
        <f t="shared" ref="AN377" si="1899">ROUND(AVERAGEIF(AO377:AO379,"&gt;0"),0)</f>
        <v>#DIV/0!</v>
      </c>
      <c r="AO377" s="151">
        <f t="shared" si="1652"/>
        <v>0</v>
      </c>
      <c r="AP377" s="147"/>
      <c r="AQ377" s="307" t="e">
        <f t="shared" ref="AQ377" si="1900">ROUND(AVERAGE(U377,Y377,AD377,AI377,AN377),0)</f>
        <v>#DIV/0!</v>
      </c>
      <c r="AR377" s="384" t="e">
        <f t="shared" ref="AR377" si="1901">IF(AQ377&lt;1.5,"FUERTE",IF(AND(AQ377&gt;=1.5,AQ377&lt;2.5),"ACEPTABLE",IF(AQ377&gt;=5,"INEXISTENTE","DÉBIL")))</f>
        <v>#DIV/0!</v>
      </c>
      <c r="AS377" s="306">
        <f t="shared" ref="AS377" si="1902">IF(R377=0,0,ROUND((R377*AQ377),0))</f>
        <v>0</v>
      </c>
      <c r="AT377" s="386" t="str">
        <f t="shared" ref="AT377" si="1903">IF(AS377&gt;=36,"GRAVE", IF(AS377&lt;=10, "LEVE", "MODERADO"))</f>
        <v>LEVE</v>
      </c>
      <c r="AU377" s="327"/>
      <c r="AV377" s="327"/>
      <c r="AW377" s="147"/>
      <c r="AX377" s="147"/>
      <c r="AY377" s="93"/>
      <c r="AZ377" s="94"/>
      <c r="BA377" s="95"/>
      <c r="BB377" s="95"/>
      <c r="BC377" s="95"/>
      <c r="BD377" s="95"/>
      <c r="BE377" s="95"/>
      <c r="BF377" s="95"/>
      <c r="BG377" s="95"/>
    </row>
    <row r="378" spans="1:59" s="97" customFormat="1" hidden="1" x14ac:dyDescent="0.2">
      <c r="A378" s="325"/>
      <c r="B378" s="314"/>
      <c r="C378" s="326"/>
      <c r="D378" s="327"/>
      <c r="E378" s="328"/>
      <c r="F378" s="305"/>
      <c r="G378" s="147"/>
      <c r="H378" s="147"/>
      <c r="I378" s="91"/>
      <c r="J378" s="305"/>
      <c r="K378" s="305"/>
      <c r="L378" s="305"/>
      <c r="M378" s="305"/>
      <c r="N378" s="314"/>
      <c r="O378" s="306"/>
      <c r="P378" s="314"/>
      <c r="Q378" s="306"/>
      <c r="R378" s="306"/>
      <c r="S378" s="92"/>
      <c r="T378" s="91">
        <f t="shared" si="1636"/>
        <v>0</v>
      </c>
      <c r="U378" s="307"/>
      <c r="V378" s="307"/>
      <c r="W378" s="147"/>
      <c r="X378" s="307"/>
      <c r="Y378" s="307"/>
      <c r="Z378" s="151">
        <f t="shared" si="1637"/>
        <v>0</v>
      </c>
      <c r="AA378" s="147"/>
      <c r="AB378" s="147"/>
      <c r="AC378" s="307"/>
      <c r="AD378" s="307"/>
      <c r="AE378" s="151">
        <f t="shared" si="1638"/>
        <v>0</v>
      </c>
      <c r="AF378" s="147"/>
      <c r="AG378" s="147"/>
      <c r="AH378" s="307"/>
      <c r="AI378" s="307"/>
      <c r="AJ378" s="151">
        <f t="shared" si="1639"/>
        <v>0</v>
      </c>
      <c r="AK378" s="147"/>
      <c r="AL378" s="147"/>
      <c r="AM378" s="307"/>
      <c r="AN378" s="307"/>
      <c r="AO378" s="151">
        <f t="shared" si="1652"/>
        <v>0</v>
      </c>
      <c r="AP378" s="147"/>
      <c r="AQ378" s="307"/>
      <c r="AR378" s="384"/>
      <c r="AS378" s="306"/>
      <c r="AT378" s="386"/>
      <c r="AU378" s="327"/>
      <c r="AV378" s="327"/>
      <c r="AW378" s="147"/>
      <c r="AX378" s="147"/>
      <c r="AY378" s="93"/>
      <c r="AZ378" s="94"/>
      <c r="BA378" s="95"/>
      <c r="BB378" s="95"/>
      <c r="BC378" s="95"/>
      <c r="BD378" s="95"/>
      <c r="BE378" s="95"/>
      <c r="BF378" s="95"/>
      <c r="BG378" s="95"/>
    </row>
    <row r="379" spans="1:59" s="97" customFormat="1" hidden="1" x14ac:dyDescent="0.2">
      <c r="A379" s="325"/>
      <c r="B379" s="314"/>
      <c r="C379" s="326"/>
      <c r="D379" s="327"/>
      <c r="E379" s="328"/>
      <c r="F379" s="305"/>
      <c r="G379" s="147"/>
      <c r="H379" s="147"/>
      <c r="I379" s="91"/>
      <c r="J379" s="305"/>
      <c r="K379" s="305"/>
      <c r="L379" s="305"/>
      <c r="M379" s="305"/>
      <c r="N379" s="314"/>
      <c r="O379" s="306"/>
      <c r="P379" s="314"/>
      <c r="Q379" s="306"/>
      <c r="R379" s="306"/>
      <c r="S379" s="92"/>
      <c r="T379" s="91">
        <f t="shared" si="1636"/>
        <v>0</v>
      </c>
      <c r="U379" s="307"/>
      <c r="V379" s="307"/>
      <c r="W379" s="147"/>
      <c r="X379" s="307"/>
      <c r="Y379" s="307"/>
      <c r="Z379" s="151">
        <f t="shared" si="1637"/>
        <v>0</v>
      </c>
      <c r="AA379" s="147"/>
      <c r="AB379" s="147"/>
      <c r="AC379" s="307"/>
      <c r="AD379" s="307"/>
      <c r="AE379" s="151">
        <f t="shared" si="1638"/>
        <v>0</v>
      </c>
      <c r="AF379" s="147"/>
      <c r="AG379" s="147"/>
      <c r="AH379" s="307"/>
      <c r="AI379" s="307"/>
      <c r="AJ379" s="151">
        <f t="shared" si="1639"/>
        <v>0</v>
      </c>
      <c r="AK379" s="147"/>
      <c r="AL379" s="147"/>
      <c r="AM379" s="307"/>
      <c r="AN379" s="307"/>
      <c r="AO379" s="151">
        <f t="shared" si="1652"/>
        <v>0</v>
      </c>
      <c r="AP379" s="147"/>
      <c r="AQ379" s="307"/>
      <c r="AR379" s="384"/>
      <c r="AS379" s="306"/>
      <c r="AT379" s="386"/>
      <c r="AU379" s="327"/>
      <c r="AV379" s="327"/>
      <c r="AW379" s="147"/>
      <c r="AX379" s="147"/>
      <c r="AY379" s="93"/>
      <c r="AZ379" s="94"/>
      <c r="BA379" s="95"/>
      <c r="BB379" s="95"/>
      <c r="BC379" s="95"/>
      <c r="BD379" s="95"/>
      <c r="BE379" s="95"/>
      <c r="BF379" s="95"/>
      <c r="BG379" s="95"/>
    </row>
    <row r="380" spans="1:59" s="97" customFormat="1" hidden="1" x14ac:dyDescent="0.2">
      <c r="A380" s="325">
        <v>124</v>
      </c>
      <c r="B380" s="314"/>
      <c r="C380" s="326" t="e">
        <f>+VLOOKUP(B380,$A$691:$B$730,2,0)</f>
        <v>#N/A</v>
      </c>
      <c r="D380" s="327"/>
      <c r="E380" s="328" t="e">
        <f>IF(D380=$D$661,$E$661,IF(D380=$D$662,$E$662,IF(D380=$D$663,$E$663,IF(D380=$D$664,$E$664,IF(D380=$D$665,$E$665,IF(D380=$D$666,$E$666,IF(D380=$D$667,$E$667,IF(D380=$D$668,$E$668,IF(D380=$D$669,$E$669,IF(D380=$D$670,$E$670,IF(D380=VICERRECTORÍA_ACADÉMICA_,BE991,IF(D380=PLANEACIÓN_,BE993, IF(D380=IMPACTO,BE992,IF(D380=VICERRECTORÍA_ADMINISTRATIVA_FINANCIERA_,BE994,IF(D380=_VICERRECTORÍA_RESPONSABILIDAD_SOCIAL_Y_BIENESTAR_UNIVERSITARIO_,BE995," ")))))))))))))))</f>
        <v>#VALUE!</v>
      </c>
      <c r="F380" s="305"/>
      <c r="G380" s="147"/>
      <c r="H380" s="147"/>
      <c r="I380" s="91"/>
      <c r="J380" s="305"/>
      <c r="K380" s="314"/>
      <c r="L380" s="305"/>
      <c r="M380" s="305"/>
      <c r="N380" s="314"/>
      <c r="O380" s="306">
        <f t="shared" ref="O380" si="1904">IF(N380="ALTA",5,IF(N380="MEDIO ALTA",4,IF(N380="MEDIA",3,IF(N380="MEDIO BAJA",2,IF(N380="BAJA",1,0)))))</f>
        <v>0</v>
      </c>
      <c r="P380" s="314"/>
      <c r="Q380" s="306">
        <f t="shared" ref="Q380" si="1905">IF(P380="ALTO",5,IF(P380="MEDIO-ALTO",4,IF(P380="MEDIO",3,IF(P380="MEDIO-BAJO",2,IF(P380="BAJO",1,0)))))</f>
        <v>0</v>
      </c>
      <c r="R380" s="306">
        <f t="shared" ref="R380" si="1906">Q380*O380</f>
        <v>0</v>
      </c>
      <c r="S380" s="92"/>
      <c r="T380" s="91">
        <f t="shared" si="1636"/>
        <v>0</v>
      </c>
      <c r="U380" s="307" t="e">
        <f t="shared" si="1575"/>
        <v>#DIV/0!</v>
      </c>
      <c r="V380" s="307" t="e">
        <f t="shared" si="1576"/>
        <v>#DIV/0!</v>
      </c>
      <c r="W380" s="147"/>
      <c r="X380" s="307" t="e">
        <f t="shared" ref="X380" si="1907">IF(S380="No_existen",5*$X$10,Y380*$X$10)</f>
        <v>#DIV/0!</v>
      </c>
      <c r="Y380" s="307" t="e">
        <f t="shared" si="1714"/>
        <v>#DIV/0!</v>
      </c>
      <c r="Z380" s="151">
        <f t="shared" si="1637"/>
        <v>0</v>
      </c>
      <c r="AA380" s="147"/>
      <c r="AB380" s="147"/>
      <c r="AC380" s="307" t="e">
        <f t="shared" ref="AC380" si="1908">IF(S380="No_existen",5*$AC$10,AD380*$AC$10)</f>
        <v>#DIV/0!</v>
      </c>
      <c r="AD380" s="307" t="e">
        <f t="shared" si="1579"/>
        <v>#DIV/0!</v>
      </c>
      <c r="AE380" s="151">
        <f t="shared" si="1638"/>
        <v>0</v>
      </c>
      <c r="AF380" s="147"/>
      <c r="AG380" s="147"/>
      <c r="AH380" s="307" t="e">
        <f t="shared" ref="AH380" si="1909">IF(S380="No_existen",5*$AH$10,AI380*$AH$10)</f>
        <v>#DIV/0!</v>
      </c>
      <c r="AI380" s="307" t="e">
        <f t="shared" ref="AI380" si="1910">ROUND(AVERAGEIF(AJ380:AJ382,"&gt;0"),0)</f>
        <v>#DIV/0!</v>
      </c>
      <c r="AJ380" s="151">
        <f t="shared" si="1639"/>
        <v>0</v>
      </c>
      <c r="AK380" s="147"/>
      <c r="AL380" s="147"/>
      <c r="AM380" s="307" t="e">
        <f t="shared" ref="AM380" si="1911">IF(S380="No_existen",5*$AM$10,AN380*$AM$10)</f>
        <v>#DIV/0!</v>
      </c>
      <c r="AN380" s="307" t="e">
        <f t="shared" ref="AN380" si="1912">ROUND(AVERAGEIF(AO380:AO382,"&gt;0"),0)</f>
        <v>#DIV/0!</v>
      </c>
      <c r="AO380" s="151">
        <f t="shared" si="1652"/>
        <v>0</v>
      </c>
      <c r="AP380" s="147"/>
      <c r="AQ380" s="307" t="e">
        <f t="shared" ref="AQ380" si="1913">ROUND(AVERAGE(U380,Y380,AD380,AI380,AN380),0)</f>
        <v>#DIV/0!</v>
      </c>
      <c r="AR380" s="384" t="e">
        <f t="shared" ref="AR380" si="1914">IF(AQ380&lt;1.5,"FUERTE",IF(AND(AQ380&gt;=1.5,AQ380&lt;2.5),"ACEPTABLE",IF(AQ380&gt;=5,"INEXISTENTE","DÉBIL")))</f>
        <v>#DIV/0!</v>
      </c>
      <c r="AS380" s="306">
        <f t="shared" ref="AS380" si="1915">IF(R380=0,0,ROUND((R380*AQ380),0))</f>
        <v>0</v>
      </c>
      <c r="AT380" s="386" t="str">
        <f t="shared" ref="AT380" si="1916">IF(AS380&gt;=36,"GRAVE", IF(AS380&lt;=10, "LEVE", "MODERADO"))</f>
        <v>LEVE</v>
      </c>
      <c r="AU380" s="327"/>
      <c r="AV380" s="327"/>
      <c r="AW380" s="147"/>
      <c r="AX380" s="147"/>
      <c r="AY380" s="93"/>
      <c r="AZ380" s="94"/>
      <c r="BA380" s="95"/>
      <c r="BB380" s="95"/>
      <c r="BC380" s="95"/>
      <c r="BD380" s="95"/>
      <c r="BE380" s="95"/>
      <c r="BF380" s="95"/>
      <c r="BG380" s="95"/>
    </row>
    <row r="381" spans="1:59" s="97" customFormat="1" hidden="1" x14ac:dyDescent="0.2">
      <c r="A381" s="325"/>
      <c r="B381" s="314"/>
      <c r="C381" s="326"/>
      <c r="D381" s="327"/>
      <c r="E381" s="328"/>
      <c r="F381" s="305"/>
      <c r="G381" s="147"/>
      <c r="H381" s="147"/>
      <c r="I381" s="91"/>
      <c r="J381" s="305"/>
      <c r="K381" s="305"/>
      <c r="L381" s="305"/>
      <c r="M381" s="305"/>
      <c r="N381" s="314"/>
      <c r="O381" s="306"/>
      <c r="P381" s="314"/>
      <c r="Q381" s="306"/>
      <c r="R381" s="306"/>
      <c r="S381" s="92"/>
      <c r="T381" s="91">
        <f t="shared" si="1636"/>
        <v>0</v>
      </c>
      <c r="U381" s="307"/>
      <c r="V381" s="307"/>
      <c r="W381" s="147"/>
      <c r="X381" s="307"/>
      <c r="Y381" s="307"/>
      <c r="Z381" s="151">
        <f t="shared" si="1637"/>
        <v>0</v>
      </c>
      <c r="AA381" s="147"/>
      <c r="AB381" s="147"/>
      <c r="AC381" s="307"/>
      <c r="AD381" s="307"/>
      <c r="AE381" s="151">
        <f t="shared" si="1638"/>
        <v>0</v>
      </c>
      <c r="AF381" s="147"/>
      <c r="AG381" s="147"/>
      <c r="AH381" s="307"/>
      <c r="AI381" s="307"/>
      <c r="AJ381" s="151">
        <f t="shared" si="1639"/>
        <v>0</v>
      </c>
      <c r="AK381" s="147"/>
      <c r="AL381" s="147"/>
      <c r="AM381" s="307"/>
      <c r="AN381" s="307"/>
      <c r="AO381" s="151">
        <f t="shared" si="1652"/>
        <v>0</v>
      </c>
      <c r="AP381" s="147"/>
      <c r="AQ381" s="307"/>
      <c r="AR381" s="384"/>
      <c r="AS381" s="306"/>
      <c r="AT381" s="386"/>
      <c r="AU381" s="327"/>
      <c r="AV381" s="327"/>
      <c r="AW381" s="147"/>
      <c r="AX381" s="147"/>
      <c r="AY381" s="93"/>
      <c r="AZ381" s="94"/>
      <c r="BA381" s="95"/>
      <c r="BB381" s="95"/>
      <c r="BC381" s="95"/>
      <c r="BD381" s="95"/>
      <c r="BE381" s="95"/>
      <c r="BF381" s="95"/>
      <c r="BG381" s="95"/>
    </row>
    <row r="382" spans="1:59" s="97" customFormat="1" hidden="1" x14ac:dyDescent="0.2">
      <c r="A382" s="325"/>
      <c r="B382" s="314"/>
      <c r="C382" s="326"/>
      <c r="D382" s="327"/>
      <c r="E382" s="328"/>
      <c r="F382" s="305"/>
      <c r="G382" s="147"/>
      <c r="H382" s="147"/>
      <c r="I382" s="91"/>
      <c r="J382" s="305"/>
      <c r="K382" s="305"/>
      <c r="L382" s="305"/>
      <c r="M382" s="305"/>
      <c r="N382" s="314"/>
      <c r="O382" s="306"/>
      <c r="P382" s="314"/>
      <c r="Q382" s="306"/>
      <c r="R382" s="306"/>
      <c r="S382" s="92"/>
      <c r="T382" s="91">
        <f t="shared" si="1636"/>
        <v>0</v>
      </c>
      <c r="U382" s="307"/>
      <c r="V382" s="307"/>
      <c r="W382" s="147"/>
      <c r="X382" s="307"/>
      <c r="Y382" s="307"/>
      <c r="Z382" s="151">
        <f t="shared" si="1637"/>
        <v>0</v>
      </c>
      <c r="AA382" s="147"/>
      <c r="AB382" s="147"/>
      <c r="AC382" s="307"/>
      <c r="AD382" s="307"/>
      <c r="AE382" s="151">
        <f t="shared" si="1638"/>
        <v>0</v>
      </c>
      <c r="AF382" s="147"/>
      <c r="AG382" s="147"/>
      <c r="AH382" s="307"/>
      <c r="AI382" s="307"/>
      <c r="AJ382" s="151">
        <f t="shared" si="1639"/>
        <v>0</v>
      </c>
      <c r="AK382" s="147"/>
      <c r="AL382" s="147"/>
      <c r="AM382" s="307"/>
      <c r="AN382" s="307"/>
      <c r="AO382" s="151">
        <f t="shared" si="1652"/>
        <v>0</v>
      </c>
      <c r="AP382" s="147"/>
      <c r="AQ382" s="307"/>
      <c r="AR382" s="384"/>
      <c r="AS382" s="306"/>
      <c r="AT382" s="386"/>
      <c r="AU382" s="327"/>
      <c r="AV382" s="327"/>
      <c r="AW382" s="147"/>
      <c r="AX382" s="147"/>
      <c r="AY382" s="93"/>
      <c r="AZ382" s="94"/>
      <c r="BA382" s="95"/>
      <c r="BB382" s="95"/>
      <c r="BC382" s="95"/>
      <c r="BD382" s="95"/>
      <c r="BE382" s="95"/>
      <c r="BF382" s="95"/>
      <c r="BG382" s="95"/>
    </row>
    <row r="383" spans="1:59" s="97" customFormat="1" hidden="1" x14ac:dyDescent="0.2">
      <c r="A383" s="325">
        <v>125</v>
      </c>
      <c r="B383" s="314"/>
      <c r="C383" s="326" t="e">
        <f>+VLOOKUP(B383,$A$691:$B$730,2,0)</f>
        <v>#N/A</v>
      </c>
      <c r="D383" s="327"/>
      <c r="E383" s="328" t="e">
        <f>IF(D383=$D$661,$E$661,IF(D383=$D$662,$E$662,IF(D383=$D$663,$E$663,IF(D383=$D$664,$E$664,IF(D383=$D$665,$E$665,IF(D383=$D$666,$E$666,IF(D383=$D$667,$E$667,IF(D383=$D$668,$E$668,IF(D383=$D$669,$E$669,IF(D383=$D$670,$E$670,IF(D383=VICERRECTORÍA_ACADÉMICA_,BE994,IF(D383=PLANEACIÓN_,BE996, IF(D383=IMPACTO,BE995,IF(D383=VICERRECTORÍA_ADMINISTRATIVA_FINANCIERA_,BE997,IF(D383=_VICERRECTORÍA_RESPONSABILIDAD_SOCIAL_Y_BIENESTAR_UNIVERSITARIO_,BE998," ")))))))))))))))</f>
        <v>#VALUE!</v>
      </c>
      <c r="F383" s="305"/>
      <c r="G383" s="147"/>
      <c r="H383" s="147"/>
      <c r="I383" s="91"/>
      <c r="J383" s="305"/>
      <c r="K383" s="314"/>
      <c r="L383" s="305"/>
      <c r="M383" s="305"/>
      <c r="N383" s="314"/>
      <c r="O383" s="306">
        <f t="shared" ref="O383" si="1917">IF(N383="ALTA",5,IF(N383="MEDIO ALTA",4,IF(N383="MEDIA",3,IF(N383="MEDIO BAJA",2,IF(N383="BAJA",1,0)))))</f>
        <v>0</v>
      </c>
      <c r="P383" s="314"/>
      <c r="Q383" s="306">
        <f t="shared" ref="Q383" si="1918">IF(P383="ALTO",5,IF(P383="MEDIO-ALTO",4,IF(P383="MEDIO",3,IF(P383="MEDIO-BAJO",2,IF(P383="BAJO",1,0)))))</f>
        <v>0</v>
      </c>
      <c r="R383" s="306">
        <f t="shared" ref="R383" si="1919">Q383*O383</f>
        <v>0</v>
      </c>
      <c r="S383" s="92"/>
      <c r="T383" s="91">
        <f t="shared" si="1636"/>
        <v>0</v>
      </c>
      <c r="U383" s="307" t="e">
        <f t="shared" si="1591"/>
        <v>#DIV/0!</v>
      </c>
      <c r="V383" s="307" t="e">
        <f t="shared" si="1592"/>
        <v>#DIV/0!</v>
      </c>
      <c r="W383" s="147"/>
      <c r="X383" s="307" t="e">
        <f t="shared" ref="X383" si="1920">IF(S383="No_existen",5*$X$10,Y383*$X$10)</f>
        <v>#DIV/0!</v>
      </c>
      <c r="Y383" s="307" t="e">
        <f t="shared" si="1731"/>
        <v>#DIV/0!</v>
      </c>
      <c r="Z383" s="151">
        <f t="shared" si="1637"/>
        <v>0</v>
      </c>
      <c r="AA383" s="147"/>
      <c r="AB383" s="147"/>
      <c r="AC383" s="307" t="e">
        <f t="shared" ref="AC383" si="1921">IF(S383="No_existen",5*$AC$10,AD383*$AC$10)</f>
        <v>#DIV/0!</v>
      </c>
      <c r="AD383" s="307" t="e">
        <f t="shared" si="1595"/>
        <v>#DIV/0!</v>
      </c>
      <c r="AE383" s="151">
        <f t="shared" si="1638"/>
        <v>0</v>
      </c>
      <c r="AF383" s="147"/>
      <c r="AG383" s="147"/>
      <c r="AH383" s="307" t="e">
        <f t="shared" ref="AH383" si="1922">IF(S383="No_existen",5*$AH$10,AI383*$AH$10)</f>
        <v>#DIV/0!</v>
      </c>
      <c r="AI383" s="307" t="e">
        <f t="shared" ref="AI383" si="1923">ROUND(AVERAGEIF(AJ383:AJ385,"&gt;0"),0)</f>
        <v>#DIV/0!</v>
      </c>
      <c r="AJ383" s="151">
        <f t="shared" si="1639"/>
        <v>0</v>
      </c>
      <c r="AK383" s="147"/>
      <c r="AL383" s="147"/>
      <c r="AM383" s="307" t="e">
        <f t="shared" ref="AM383" si="1924">IF(S383="No_existen",5*$AM$10,AN383*$AM$10)</f>
        <v>#DIV/0!</v>
      </c>
      <c r="AN383" s="307" t="e">
        <f t="shared" ref="AN383" si="1925">ROUND(AVERAGEIF(AO383:AO385,"&gt;0"),0)</f>
        <v>#DIV/0!</v>
      </c>
      <c r="AO383" s="151">
        <f t="shared" si="1652"/>
        <v>0</v>
      </c>
      <c r="AP383" s="147"/>
      <c r="AQ383" s="307" t="e">
        <f t="shared" ref="AQ383" si="1926">ROUND(AVERAGE(U383,Y383,AD383,AI383,AN383),0)</f>
        <v>#DIV/0!</v>
      </c>
      <c r="AR383" s="384" t="e">
        <f t="shared" ref="AR383" si="1927">IF(AQ383&lt;1.5,"FUERTE",IF(AND(AQ383&gt;=1.5,AQ383&lt;2.5),"ACEPTABLE",IF(AQ383&gt;=5,"INEXISTENTE","DÉBIL")))</f>
        <v>#DIV/0!</v>
      </c>
      <c r="AS383" s="306">
        <f t="shared" ref="AS383" si="1928">IF(R383=0,0,ROUND((R383*AQ383),0))</f>
        <v>0</v>
      </c>
      <c r="AT383" s="386" t="str">
        <f t="shared" ref="AT383" si="1929">IF(AS383&gt;=36,"GRAVE", IF(AS383&lt;=10, "LEVE", "MODERADO"))</f>
        <v>LEVE</v>
      </c>
      <c r="AU383" s="327"/>
      <c r="AV383" s="327"/>
      <c r="AW383" s="147"/>
      <c r="AX383" s="147"/>
      <c r="AY383" s="93"/>
      <c r="AZ383" s="94"/>
      <c r="BA383" s="95"/>
      <c r="BB383" s="95"/>
      <c r="BC383" s="95"/>
      <c r="BD383" s="95"/>
      <c r="BE383" s="95"/>
      <c r="BF383" s="95"/>
      <c r="BG383" s="95"/>
    </row>
    <row r="384" spans="1:59" s="97" customFormat="1" hidden="1" x14ac:dyDescent="0.2">
      <c r="A384" s="325"/>
      <c r="B384" s="314"/>
      <c r="C384" s="326"/>
      <c r="D384" s="327"/>
      <c r="E384" s="328"/>
      <c r="F384" s="305"/>
      <c r="G384" s="147"/>
      <c r="H384" s="147"/>
      <c r="I384" s="91"/>
      <c r="J384" s="305"/>
      <c r="K384" s="305"/>
      <c r="L384" s="305"/>
      <c r="M384" s="305"/>
      <c r="N384" s="314"/>
      <c r="O384" s="306"/>
      <c r="P384" s="314"/>
      <c r="Q384" s="306"/>
      <c r="R384" s="306"/>
      <c r="S384" s="92"/>
      <c r="T384" s="91">
        <f t="shared" si="1636"/>
        <v>0</v>
      </c>
      <c r="U384" s="307"/>
      <c r="V384" s="307"/>
      <c r="W384" s="147"/>
      <c r="X384" s="307"/>
      <c r="Y384" s="307"/>
      <c r="Z384" s="151">
        <f t="shared" si="1637"/>
        <v>0</v>
      </c>
      <c r="AA384" s="147"/>
      <c r="AB384" s="147"/>
      <c r="AC384" s="307"/>
      <c r="AD384" s="307"/>
      <c r="AE384" s="151">
        <f t="shared" si="1638"/>
        <v>0</v>
      </c>
      <c r="AF384" s="147"/>
      <c r="AG384" s="147"/>
      <c r="AH384" s="307"/>
      <c r="AI384" s="307"/>
      <c r="AJ384" s="151">
        <f t="shared" si="1639"/>
        <v>0</v>
      </c>
      <c r="AK384" s="147"/>
      <c r="AL384" s="147"/>
      <c r="AM384" s="307"/>
      <c r="AN384" s="307"/>
      <c r="AO384" s="151">
        <f t="shared" si="1652"/>
        <v>0</v>
      </c>
      <c r="AP384" s="147"/>
      <c r="AQ384" s="307"/>
      <c r="AR384" s="384"/>
      <c r="AS384" s="306"/>
      <c r="AT384" s="386"/>
      <c r="AU384" s="327"/>
      <c r="AV384" s="327"/>
      <c r="AW384" s="147"/>
      <c r="AX384" s="147"/>
      <c r="AY384" s="93"/>
      <c r="AZ384" s="94"/>
      <c r="BA384" s="95"/>
      <c r="BB384" s="95"/>
      <c r="BC384" s="95"/>
      <c r="BD384" s="95"/>
      <c r="BE384" s="95"/>
      <c r="BF384" s="95"/>
      <c r="BG384" s="95"/>
    </row>
    <row r="385" spans="1:59" s="97" customFormat="1" hidden="1" x14ac:dyDescent="0.2">
      <c r="A385" s="325"/>
      <c r="B385" s="314"/>
      <c r="C385" s="326"/>
      <c r="D385" s="327"/>
      <c r="E385" s="328"/>
      <c r="F385" s="305"/>
      <c r="G385" s="147"/>
      <c r="H385" s="147"/>
      <c r="I385" s="91"/>
      <c r="J385" s="305"/>
      <c r="K385" s="305"/>
      <c r="L385" s="305"/>
      <c r="M385" s="305"/>
      <c r="N385" s="314"/>
      <c r="O385" s="306"/>
      <c r="P385" s="314"/>
      <c r="Q385" s="306"/>
      <c r="R385" s="306"/>
      <c r="S385" s="92"/>
      <c r="T385" s="91">
        <f t="shared" si="1636"/>
        <v>0</v>
      </c>
      <c r="U385" s="307"/>
      <c r="V385" s="307"/>
      <c r="W385" s="147"/>
      <c r="X385" s="307"/>
      <c r="Y385" s="307"/>
      <c r="Z385" s="151">
        <f t="shared" si="1637"/>
        <v>0</v>
      </c>
      <c r="AA385" s="147"/>
      <c r="AB385" s="147"/>
      <c r="AC385" s="307"/>
      <c r="AD385" s="307"/>
      <c r="AE385" s="151">
        <f t="shared" si="1638"/>
        <v>0</v>
      </c>
      <c r="AF385" s="147"/>
      <c r="AG385" s="147"/>
      <c r="AH385" s="307"/>
      <c r="AI385" s="307"/>
      <c r="AJ385" s="151">
        <f t="shared" si="1639"/>
        <v>0</v>
      </c>
      <c r="AK385" s="147"/>
      <c r="AL385" s="147"/>
      <c r="AM385" s="307"/>
      <c r="AN385" s="307"/>
      <c r="AO385" s="151">
        <f t="shared" si="1652"/>
        <v>0</v>
      </c>
      <c r="AP385" s="147"/>
      <c r="AQ385" s="307"/>
      <c r="AR385" s="384"/>
      <c r="AS385" s="306"/>
      <c r="AT385" s="386"/>
      <c r="AU385" s="327"/>
      <c r="AV385" s="327"/>
      <c r="AW385" s="147"/>
      <c r="AX385" s="147"/>
      <c r="AY385" s="93"/>
      <c r="AZ385" s="94"/>
      <c r="BA385" s="95"/>
      <c r="BB385" s="95"/>
      <c r="BC385" s="95"/>
      <c r="BD385" s="95"/>
      <c r="BE385" s="95"/>
      <c r="BF385" s="95"/>
      <c r="BG385" s="95"/>
    </row>
    <row r="386" spans="1:59" s="97" customFormat="1" hidden="1" x14ac:dyDescent="0.2">
      <c r="A386" s="325">
        <v>126</v>
      </c>
      <c r="B386" s="314"/>
      <c r="C386" s="326" t="e">
        <f>+VLOOKUP(B386,$A$691:$B$730,2,0)</f>
        <v>#N/A</v>
      </c>
      <c r="D386" s="327"/>
      <c r="E386" s="328" t="e">
        <f>IF(D386=$D$661,$E$661,IF(D386=$D$662,$E$662,IF(D386=$D$663,$E$663,IF(D386=$D$664,$E$664,IF(D386=$D$665,$E$665,IF(D386=$D$666,$E$666,IF(D386=$D$667,$E$667,IF(D386=$D$668,$E$668,IF(D386=$D$669,$E$669,IF(D386=$D$670,$E$670,IF(D386=VICERRECTORÍA_ACADÉMICA_,BE997,IF(D386=PLANEACIÓN_,BE999, IF(D386=IMPACTO,BE998,IF(D386=VICERRECTORÍA_ADMINISTRATIVA_FINANCIERA_,BE1000,IF(D386=_VICERRECTORÍA_RESPONSABILIDAD_SOCIAL_Y_BIENESTAR_UNIVERSITARIO_,BE1001," ")))))))))))))))</f>
        <v>#VALUE!</v>
      </c>
      <c r="F386" s="305"/>
      <c r="G386" s="147"/>
      <c r="H386" s="147"/>
      <c r="I386" s="91"/>
      <c r="J386" s="305"/>
      <c r="K386" s="314"/>
      <c r="L386" s="305"/>
      <c r="M386" s="305"/>
      <c r="N386" s="314"/>
      <c r="O386" s="306">
        <f t="shared" ref="O386" si="1930">IF(N386="ALTA",5,IF(N386="MEDIO ALTA",4,IF(N386="MEDIA",3,IF(N386="MEDIO BAJA",2,IF(N386="BAJA",1,0)))))</f>
        <v>0</v>
      </c>
      <c r="P386" s="314"/>
      <c r="Q386" s="306">
        <f t="shared" ref="Q386" si="1931">IF(P386="ALTO",5,IF(P386="MEDIO-ALTO",4,IF(P386="MEDIO",3,IF(P386="MEDIO-BAJO",2,IF(P386="BAJO",1,0)))))</f>
        <v>0</v>
      </c>
      <c r="R386" s="306">
        <f t="shared" ref="R386" si="1932">Q386*O386</f>
        <v>0</v>
      </c>
      <c r="S386" s="92"/>
      <c r="T386" s="91">
        <f t="shared" si="1636"/>
        <v>0</v>
      </c>
      <c r="U386" s="307" t="e">
        <f t="shared" si="1607"/>
        <v>#DIV/0!</v>
      </c>
      <c r="V386" s="307" t="e">
        <f t="shared" si="1608"/>
        <v>#DIV/0!</v>
      </c>
      <c r="W386" s="147"/>
      <c r="X386" s="307" t="e">
        <f t="shared" ref="X386" si="1933">IF(S386="No_existen",5*$X$10,Y386*$X$10)</f>
        <v>#DIV/0!</v>
      </c>
      <c r="Y386" s="307" t="e">
        <f t="shared" si="1748"/>
        <v>#DIV/0!</v>
      </c>
      <c r="Z386" s="151">
        <f t="shared" si="1637"/>
        <v>0</v>
      </c>
      <c r="AA386" s="147"/>
      <c r="AB386" s="147"/>
      <c r="AC386" s="307" t="e">
        <f t="shared" ref="AC386" si="1934">IF(S386="No_existen",5*$AC$10,AD386*$AC$10)</f>
        <v>#DIV/0!</v>
      </c>
      <c r="AD386" s="307" t="e">
        <f t="shared" si="1611"/>
        <v>#DIV/0!</v>
      </c>
      <c r="AE386" s="151">
        <f t="shared" si="1638"/>
        <v>0</v>
      </c>
      <c r="AF386" s="147"/>
      <c r="AG386" s="147"/>
      <c r="AH386" s="307" t="e">
        <f t="shared" ref="AH386" si="1935">IF(S386="No_existen",5*$AH$10,AI386*$AH$10)</f>
        <v>#DIV/0!</v>
      </c>
      <c r="AI386" s="307" t="e">
        <f t="shared" ref="AI386" si="1936">ROUND(AVERAGEIF(AJ386:AJ388,"&gt;0"),0)</f>
        <v>#DIV/0!</v>
      </c>
      <c r="AJ386" s="151">
        <f t="shared" si="1639"/>
        <v>0</v>
      </c>
      <c r="AK386" s="147"/>
      <c r="AL386" s="147"/>
      <c r="AM386" s="307" t="e">
        <f t="shared" ref="AM386" si="1937">IF(S386="No_existen",5*$AM$10,AN386*$AM$10)</f>
        <v>#DIV/0!</v>
      </c>
      <c r="AN386" s="307" t="e">
        <f t="shared" ref="AN386" si="1938">ROUND(AVERAGEIF(AO386:AO388,"&gt;0"),0)</f>
        <v>#DIV/0!</v>
      </c>
      <c r="AO386" s="151">
        <f t="shared" si="1652"/>
        <v>0</v>
      </c>
      <c r="AP386" s="147"/>
      <c r="AQ386" s="307" t="e">
        <f t="shared" ref="AQ386" si="1939">ROUND(AVERAGE(U386,Y386,AD386,AI386,AN386),0)</f>
        <v>#DIV/0!</v>
      </c>
      <c r="AR386" s="384" t="e">
        <f t="shared" ref="AR386" si="1940">IF(AQ386&lt;1.5,"FUERTE",IF(AND(AQ386&gt;=1.5,AQ386&lt;2.5),"ACEPTABLE",IF(AQ386&gt;=5,"INEXISTENTE","DÉBIL")))</f>
        <v>#DIV/0!</v>
      </c>
      <c r="AS386" s="306">
        <f t="shared" ref="AS386" si="1941">IF(R386=0,0,ROUND((R386*AQ386),0))</f>
        <v>0</v>
      </c>
      <c r="AT386" s="386" t="str">
        <f t="shared" ref="AT386" si="1942">IF(AS386&gt;=36,"GRAVE", IF(AS386&lt;=10, "LEVE", "MODERADO"))</f>
        <v>LEVE</v>
      </c>
      <c r="AU386" s="327"/>
      <c r="AV386" s="327"/>
      <c r="AW386" s="147"/>
      <c r="AX386" s="147"/>
      <c r="AY386" s="93"/>
      <c r="AZ386" s="94"/>
      <c r="BA386" s="95"/>
      <c r="BB386" s="95"/>
      <c r="BC386" s="95"/>
      <c r="BD386" s="95"/>
      <c r="BE386" s="95"/>
      <c r="BF386" s="95"/>
      <c r="BG386" s="95"/>
    </row>
    <row r="387" spans="1:59" s="97" customFormat="1" hidden="1" x14ac:dyDescent="0.2">
      <c r="A387" s="325"/>
      <c r="B387" s="314"/>
      <c r="C387" s="326"/>
      <c r="D387" s="327"/>
      <c r="E387" s="328"/>
      <c r="F387" s="305"/>
      <c r="G387" s="147"/>
      <c r="H387" s="147"/>
      <c r="I387" s="91"/>
      <c r="J387" s="305"/>
      <c r="K387" s="305"/>
      <c r="L387" s="305"/>
      <c r="M387" s="305"/>
      <c r="N387" s="314"/>
      <c r="O387" s="306"/>
      <c r="P387" s="314"/>
      <c r="Q387" s="306"/>
      <c r="R387" s="306"/>
      <c r="S387" s="92"/>
      <c r="T387" s="91">
        <f t="shared" si="1636"/>
        <v>0</v>
      </c>
      <c r="U387" s="307"/>
      <c r="V387" s="307"/>
      <c r="W387" s="147"/>
      <c r="X387" s="307"/>
      <c r="Y387" s="307"/>
      <c r="Z387" s="151">
        <f t="shared" si="1637"/>
        <v>0</v>
      </c>
      <c r="AA387" s="147"/>
      <c r="AB387" s="147"/>
      <c r="AC387" s="307"/>
      <c r="AD387" s="307"/>
      <c r="AE387" s="151">
        <f t="shared" si="1638"/>
        <v>0</v>
      </c>
      <c r="AF387" s="147"/>
      <c r="AG387" s="147"/>
      <c r="AH387" s="307"/>
      <c r="AI387" s="307"/>
      <c r="AJ387" s="151">
        <f t="shared" si="1639"/>
        <v>0</v>
      </c>
      <c r="AK387" s="147"/>
      <c r="AL387" s="147"/>
      <c r="AM387" s="307"/>
      <c r="AN387" s="307"/>
      <c r="AO387" s="151">
        <f t="shared" si="1652"/>
        <v>0</v>
      </c>
      <c r="AP387" s="147"/>
      <c r="AQ387" s="307"/>
      <c r="AR387" s="384"/>
      <c r="AS387" s="306"/>
      <c r="AT387" s="386"/>
      <c r="AU387" s="327"/>
      <c r="AV387" s="327"/>
      <c r="AW387" s="147"/>
      <c r="AX387" s="147"/>
      <c r="AY387" s="93"/>
      <c r="AZ387" s="94"/>
      <c r="BA387" s="95"/>
      <c r="BB387" s="95"/>
      <c r="BC387" s="95"/>
      <c r="BD387" s="95"/>
      <c r="BE387" s="95"/>
      <c r="BF387" s="95"/>
      <c r="BG387" s="95"/>
    </row>
    <row r="388" spans="1:59" s="97" customFormat="1" hidden="1" x14ac:dyDescent="0.2">
      <c r="A388" s="325"/>
      <c r="B388" s="314"/>
      <c r="C388" s="326"/>
      <c r="D388" s="327"/>
      <c r="E388" s="328"/>
      <c r="F388" s="305"/>
      <c r="G388" s="147"/>
      <c r="H388" s="147"/>
      <c r="I388" s="91"/>
      <c r="J388" s="305"/>
      <c r="K388" s="305"/>
      <c r="L388" s="305"/>
      <c r="M388" s="305"/>
      <c r="N388" s="314"/>
      <c r="O388" s="306"/>
      <c r="P388" s="314"/>
      <c r="Q388" s="306"/>
      <c r="R388" s="306"/>
      <c r="S388" s="92"/>
      <c r="T388" s="91">
        <f t="shared" si="1636"/>
        <v>0</v>
      </c>
      <c r="U388" s="307"/>
      <c r="V388" s="307"/>
      <c r="W388" s="147"/>
      <c r="X388" s="307"/>
      <c r="Y388" s="307"/>
      <c r="Z388" s="151">
        <f t="shared" si="1637"/>
        <v>0</v>
      </c>
      <c r="AA388" s="147"/>
      <c r="AB388" s="147"/>
      <c r="AC388" s="307"/>
      <c r="AD388" s="307"/>
      <c r="AE388" s="151">
        <f t="shared" si="1638"/>
        <v>0</v>
      </c>
      <c r="AF388" s="147"/>
      <c r="AG388" s="147"/>
      <c r="AH388" s="307"/>
      <c r="AI388" s="307"/>
      <c r="AJ388" s="151">
        <f t="shared" si="1639"/>
        <v>0</v>
      </c>
      <c r="AK388" s="147"/>
      <c r="AL388" s="147"/>
      <c r="AM388" s="307"/>
      <c r="AN388" s="307"/>
      <c r="AO388" s="151">
        <f t="shared" si="1652"/>
        <v>0</v>
      </c>
      <c r="AP388" s="147"/>
      <c r="AQ388" s="307"/>
      <c r="AR388" s="384"/>
      <c r="AS388" s="306"/>
      <c r="AT388" s="386"/>
      <c r="AU388" s="327"/>
      <c r="AV388" s="327"/>
      <c r="AW388" s="147"/>
      <c r="AX388" s="147"/>
      <c r="AY388" s="93"/>
      <c r="AZ388" s="94"/>
      <c r="BA388" s="95"/>
      <c r="BB388" s="95"/>
      <c r="BC388" s="95"/>
      <c r="BD388" s="95"/>
      <c r="BE388" s="95"/>
      <c r="BF388" s="95"/>
      <c r="BG388" s="95"/>
    </row>
    <row r="389" spans="1:59" s="97" customFormat="1" hidden="1" x14ac:dyDescent="0.2">
      <c r="A389" s="325">
        <v>127</v>
      </c>
      <c r="B389" s="314"/>
      <c r="C389" s="326" t="e">
        <f>+VLOOKUP(B389,$A$691:$B$730,2,0)</f>
        <v>#N/A</v>
      </c>
      <c r="D389" s="327"/>
      <c r="E389" s="328" t="e">
        <f>IF(D389=$D$661,$E$661,IF(D389=$D$662,$E$662,IF(D389=$D$663,$E$663,IF(D389=$D$664,$E$664,IF(D389=$D$665,$E$665,IF(D389=$D$666,$E$666,IF(D389=$D$667,$E$667,IF(D389=$D$668,$E$668,IF(D389=$D$669,$E$669,IF(D389=$D$670,$E$670,IF(D389=VICERRECTORÍA_ACADÉMICA_,BE1000,IF(D389=PLANEACIÓN_,BE1002, IF(D389=IMPACTO,BE1001,IF(D389=VICERRECTORÍA_ADMINISTRATIVA_FINANCIERA_,BE1003,IF(D389=_VICERRECTORÍA_RESPONSABILIDAD_SOCIAL_Y_BIENESTAR_UNIVERSITARIO_,BE1004," ")))))))))))))))</f>
        <v>#VALUE!</v>
      </c>
      <c r="F389" s="305"/>
      <c r="G389" s="147"/>
      <c r="H389" s="147"/>
      <c r="I389" s="91"/>
      <c r="J389" s="305"/>
      <c r="K389" s="314"/>
      <c r="L389" s="305"/>
      <c r="M389" s="305"/>
      <c r="N389" s="314"/>
      <c r="O389" s="306">
        <f t="shared" ref="O389" si="1943">IF(N389="ALTA",5,IF(N389="MEDIO ALTA",4,IF(N389="MEDIA",3,IF(N389="MEDIO BAJA",2,IF(N389="BAJA",1,0)))))</f>
        <v>0</v>
      </c>
      <c r="P389" s="314"/>
      <c r="Q389" s="306">
        <f t="shared" ref="Q389" si="1944">IF(P389="ALTO",5,IF(P389="MEDIO-ALTO",4,IF(P389="MEDIO",3,IF(P389="MEDIO-BAJO",2,IF(P389="BAJO",1,0)))))</f>
        <v>0</v>
      </c>
      <c r="R389" s="306">
        <f t="shared" ref="R389" si="1945">Q389*O389</f>
        <v>0</v>
      </c>
      <c r="S389" s="92"/>
      <c r="T389" s="91">
        <f t="shared" si="1636"/>
        <v>0</v>
      </c>
      <c r="U389" s="307" t="e">
        <f t="shared" si="1623"/>
        <v>#DIV/0!</v>
      </c>
      <c r="V389" s="307" t="e">
        <f t="shared" si="1624"/>
        <v>#DIV/0!</v>
      </c>
      <c r="W389" s="147"/>
      <c r="X389" s="307" t="e">
        <f t="shared" ref="X389" si="1946">IF(S389="No_existen",5*$X$10,Y389*$X$10)</f>
        <v>#DIV/0!</v>
      </c>
      <c r="Y389" s="307" t="e">
        <f t="shared" si="1765"/>
        <v>#DIV/0!</v>
      </c>
      <c r="Z389" s="151">
        <f t="shared" si="1637"/>
        <v>0</v>
      </c>
      <c r="AA389" s="147"/>
      <c r="AB389" s="147"/>
      <c r="AC389" s="307" t="e">
        <f t="shared" ref="AC389" si="1947">IF(S389="No_existen",5*$AC$10,AD389*$AC$10)</f>
        <v>#DIV/0!</v>
      </c>
      <c r="AD389" s="307" t="e">
        <f t="shared" si="1627"/>
        <v>#DIV/0!</v>
      </c>
      <c r="AE389" s="151">
        <f t="shared" si="1638"/>
        <v>0</v>
      </c>
      <c r="AF389" s="147"/>
      <c r="AG389" s="147"/>
      <c r="AH389" s="307" t="e">
        <f t="shared" ref="AH389" si="1948">IF(S389="No_existen",5*$AH$10,AI389*$AH$10)</f>
        <v>#DIV/0!</v>
      </c>
      <c r="AI389" s="307" t="e">
        <f t="shared" ref="AI389" si="1949">ROUND(AVERAGEIF(AJ389:AJ391,"&gt;0"),0)</f>
        <v>#DIV/0!</v>
      </c>
      <c r="AJ389" s="151">
        <f t="shared" si="1639"/>
        <v>0</v>
      </c>
      <c r="AK389" s="147"/>
      <c r="AL389" s="147"/>
      <c r="AM389" s="307" t="e">
        <f t="shared" ref="AM389" si="1950">IF(S389="No_existen",5*$AM$10,AN389*$AM$10)</f>
        <v>#DIV/0!</v>
      </c>
      <c r="AN389" s="307" t="e">
        <f t="shared" ref="AN389" si="1951">ROUND(AVERAGEIF(AO389:AO391,"&gt;0"),0)</f>
        <v>#DIV/0!</v>
      </c>
      <c r="AO389" s="151">
        <f t="shared" si="1652"/>
        <v>0</v>
      </c>
      <c r="AP389" s="147"/>
      <c r="AQ389" s="307" t="e">
        <f t="shared" ref="AQ389" si="1952">ROUND(AVERAGE(U389,Y389,AD389,AI389,AN389),0)</f>
        <v>#DIV/0!</v>
      </c>
      <c r="AR389" s="384" t="e">
        <f t="shared" ref="AR389" si="1953">IF(AQ389&lt;1.5,"FUERTE",IF(AND(AQ389&gt;=1.5,AQ389&lt;2.5),"ACEPTABLE",IF(AQ389&gt;=5,"INEXISTENTE","DÉBIL")))</f>
        <v>#DIV/0!</v>
      </c>
      <c r="AS389" s="306">
        <f t="shared" ref="AS389" si="1954">IF(R389=0,0,ROUND((R389*AQ389),0))</f>
        <v>0</v>
      </c>
      <c r="AT389" s="386" t="str">
        <f t="shared" ref="AT389" si="1955">IF(AS389&gt;=36,"GRAVE", IF(AS389&lt;=10, "LEVE", "MODERADO"))</f>
        <v>LEVE</v>
      </c>
      <c r="AU389" s="327"/>
      <c r="AV389" s="327"/>
      <c r="AW389" s="147"/>
      <c r="AX389" s="147"/>
      <c r="AY389" s="93"/>
      <c r="AZ389" s="94"/>
      <c r="BA389" s="95"/>
      <c r="BB389" s="95"/>
      <c r="BC389" s="95"/>
      <c r="BD389" s="95"/>
      <c r="BE389" s="95"/>
      <c r="BF389" s="95"/>
      <c r="BG389" s="95"/>
    </row>
    <row r="390" spans="1:59" s="97" customFormat="1" hidden="1" x14ac:dyDescent="0.2">
      <c r="A390" s="325"/>
      <c r="B390" s="314"/>
      <c r="C390" s="326"/>
      <c r="D390" s="327"/>
      <c r="E390" s="328"/>
      <c r="F390" s="305"/>
      <c r="G390" s="147"/>
      <c r="H390" s="147"/>
      <c r="I390" s="91"/>
      <c r="J390" s="305"/>
      <c r="K390" s="305"/>
      <c r="L390" s="305"/>
      <c r="M390" s="305"/>
      <c r="N390" s="314"/>
      <c r="O390" s="306"/>
      <c r="P390" s="314"/>
      <c r="Q390" s="306"/>
      <c r="R390" s="306"/>
      <c r="S390" s="92"/>
      <c r="T390" s="91">
        <f t="shared" si="1636"/>
        <v>0</v>
      </c>
      <c r="U390" s="307"/>
      <c r="V390" s="307"/>
      <c r="W390" s="147"/>
      <c r="X390" s="307"/>
      <c r="Y390" s="307"/>
      <c r="Z390" s="151">
        <f t="shared" si="1637"/>
        <v>0</v>
      </c>
      <c r="AA390" s="147"/>
      <c r="AB390" s="147"/>
      <c r="AC390" s="307"/>
      <c r="AD390" s="307"/>
      <c r="AE390" s="151">
        <f t="shared" si="1638"/>
        <v>0</v>
      </c>
      <c r="AF390" s="147"/>
      <c r="AG390" s="147"/>
      <c r="AH390" s="307"/>
      <c r="AI390" s="307"/>
      <c r="AJ390" s="151">
        <f t="shared" si="1639"/>
        <v>0</v>
      </c>
      <c r="AK390" s="147"/>
      <c r="AL390" s="147"/>
      <c r="AM390" s="307"/>
      <c r="AN390" s="307"/>
      <c r="AO390" s="151">
        <f t="shared" si="1652"/>
        <v>0</v>
      </c>
      <c r="AP390" s="147"/>
      <c r="AQ390" s="307"/>
      <c r="AR390" s="384"/>
      <c r="AS390" s="306"/>
      <c r="AT390" s="386"/>
      <c r="AU390" s="327"/>
      <c r="AV390" s="327"/>
      <c r="AW390" s="147"/>
      <c r="AX390" s="147"/>
      <c r="AY390" s="93"/>
      <c r="AZ390" s="94"/>
      <c r="BA390" s="95"/>
      <c r="BB390" s="95"/>
      <c r="BC390" s="95"/>
      <c r="BD390" s="95"/>
      <c r="BE390" s="95"/>
      <c r="BF390" s="95"/>
      <c r="BG390" s="95"/>
    </row>
    <row r="391" spans="1:59" s="97" customFormat="1" hidden="1" x14ac:dyDescent="0.2">
      <c r="A391" s="325"/>
      <c r="B391" s="314"/>
      <c r="C391" s="326"/>
      <c r="D391" s="327"/>
      <c r="E391" s="328"/>
      <c r="F391" s="305"/>
      <c r="G391" s="147"/>
      <c r="H391" s="147"/>
      <c r="I391" s="91"/>
      <c r="J391" s="305"/>
      <c r="K391" s="305"/>
      <c r="L391" s="305"/>
      <c r="M391" s="305"/>
      <c r="N391" s="314"/>
      <c r="O391" s="306"/>
      <c r="P391" s="314"/>
      <c r="Q391" s="306"/>
      <c r="R391" s="306"/>
      <c r="S391" s="92"/>
      <c r="T391" s="91">
        <f t="shared" si="1636"/>
        <v>0</v>
      </c>
      <c r="U391" s="307"/>
      <c r="V391" s="307"/>
      <c r="W391" s="147"/>
      <c r="X391" s="307"/>
      <c r="Y391" s="307"/>
      <c r="Z391" s="151">
        <f t="shared" si="1637"/>
        <v>0</v>
      </c>
      <c r="AA391" s="147"/>
      <c r="AB391" s="147"/>
      <c r="AC391" s="307"/>
      <c r="AD391" s="307"/>
      <c r="AE391" s="151">
        <f t="shared" si="1638"/>
        <v>0</v>
      </c>
      <c r="AF391" s="147"/>
      <c r="AG391" s="147"/>
      <c r="AH391" s="307"/>
      <c r="AI391" s="307"/>
      <c r="AJ391" s="151">
        <f t="shared" si="1639"/>
        <v>0</v>
      </c>
      <c r="AK391" s="147"/>
      <c r="AL391" s="147"/>
      <c r="AM391" s="307"/>
      <c r="AN391" s="307"/>
      <c r="AO391" s="151">
        <f t="shared" si="1652"/>
        <v>0</v>
      </c>
      <c r="AP391" s="147"/>
      <c r="AQ391" s="307"/>
      <c r="AR391" s="384"/>
      <c r="AS391" s="306"/>
      <c r="AT391" s="386"/>
      <c r="AU391" s="327"/>
      <c r="AV391" s="327"/>
      <c r="AW391" s="147"/>
      <c r="AX391" s="147"/>
      <c r="AY391" s="93"/>
      <c r="AZ391" s="94"/>
      <c r="BA391" s="95"/>
      <c r="BB391" s="95"/>
      <c r="BC391" s="95"/>
      <c r="BD391" s="95"/>
      <c r="BE391" s="95"/>
      <c r="BF391" s="95"/>
      <c r="BG391" s="95"/>
    </row>
    <row r="392" spans="1:59" s="97" customFormat="1" hidden="1" x14ac:dyDescent="0.2">
      <c r="A392" s="325">
        <v>128</v>
      </c>
      <c r="B392" s="314"/>
      <c r="C392" s="326" t="e">
        <f>+VLOOKUP(B392,$A$691:$B$730,2,0)</f>
        <v>#N/A</v>
      </c>
      <c r="D392" s="327"/>
      <c r="E392" s="328" t="e">
        <f>IF(D392=$D$661,$E$661,IF(D392=$D$662,$E$662,IF(D392=$D$663,$E$663,IF(D392=$D$664,$E$664,IF(D392=$D$665,$E$665,IF(D392=$D$666,$E$666,IF(D392=$D$667,$E$667,IF(D392=$D$668,$E$668,IF(D392=$D$669,$E$669,IF(D392=$D$670,$E$670,IF(D392=VICERRECTORÍA_ACADÉMICA_,BE1003,IF(D392=PLANEACIÓN_,BE1005, IF(D392=IMPACTO,BE1004,IF(D392=VICERRECTORÍA_ADMINISTRATIVA_FINANCIERA_,BE1006,IF(D392=_VICERRECTORÍA_RESPONSABILIDAD_SOCIAL_Y_BIENESTAR_UNIVERSITARIO_,BE1007," ")))))))))))))))</f>
        <v>#VALUE!</v>
      </c>
      <c r="F392" s="305"/>
      <c r="G392" s="147"/>
      <c r="H392" s="147"/>
      <c r="I392" s="91"/>
      <c r="J392" s="305"/>
      <c r="K392" s="314"/>
      <c r="L392" s="305"/>
      <c r="M392" s="305"/>
      <c r="N392" s="314"/>
      <c r="O392" s="306">
        <f t="shared" ref="O392" si="1956">IF(N392="ALTA",5,IF(N392="MEDIO ALTA",4,IF(N392="MEDIA",3,IF(N392="MEDIO BAJA",2,IF(N392="BAJA",1,0)))))</f>
        <v>0</v>
      </c>
      <c r="P392" s="314"/>
      <c r="Q392" s="306">
        <f t="shared" ref="Q392" si="1957">IF(P392="ALTO",5,IF(P392="MEDIO-ALTO",4,IF(P392="MEDIO",3,IF(P392="MEDIO-BAJO",2,IF(P392="BAJO",1,0)))))</f>
        <v>0</v>
      </c>
      <c r="R392" s="306">
        <f t="shared" ref="R392" si="1958">Q392*O392</f>
        <v>0</v>
      </c>
      <c r="S392" s="92"/>
      <c r="T392" s="91">
        <f t="shared" si="1636"/>
        <v>0</v>
      </c>
      <c r="U392" s="307" t="e">
        <f t="shared" si="1643"/>
        <v>#DIV/0!</v>
      </c>
      <c r="V392" s="307" t="e">
        <f t="shared" si="1644"/>
        <v>#DIV/0!</v>
      </c>
      <c r="W392" s="147"/>
      <c r="X392" s="307" t="e">
        <f t="shared" ref="X392" si="1959">IF(S392="No_existen",5*$X$10,Y392*$X$10)</f>
        <v>#DIV/0!</v>
      </c>
      <c r="Y392" s="307" t="e">
        <f t="shared" si="1782"/>
        <v>#DIV/0!</v>
      </c>
      <c r="Z392" s="151">
        <f t="shared" si="1637"/>
        <v>0</v>
      </c>
      <c r="AA392" s="147"/>
      <c r="AB392" s="147"/>
      <c r="AC392" s="307" t="e">
        <f t="shared" ref="AC392" si="1960">IF(S392="No_existen",5*$AC$10,AD392*$AC$10)</f>
        <v>#DIV/0!</v>
      </c>
      <c r="AD392" s="307" t="e">
        <f t="shared" si="1647"/>
        <v>#DIV/0!</v>
      </c>
      <c r="AE392" s="151">
        <f t="shared" si="1638"/>
        <v>0</v>
      </c>
      <c r="AF392" s="147"/>
      <c r="AG392" s="147"/>
      <c r="AH392" s="307" t="e">
        <f t="shared" ref="AH392" si="1961">IF(S392="No_existen",5*$AH$10,AI392*$AH$10)</f>
        <v>#DIV/0!</v>
      </c>
      <c r="AI392" s="307" t="e">
        <f t="shared" ref="AI392" si="1962">ROUND(AVERAGEIF(AJ392:AJ394,"&gt;0"),0)</f>
        <v>#DIV/0!</v>
      </c>
      <c r="AJ392" s="151">
        <f t="shared" si="1639"/>
        <v>0</v>
      </c>
      <c r="AK392" s="147"/>
      <c r="AL392" s="147"/>
      <c r="AM392" s="307" t="e">
        <f t="shared" ref="AM392" si="1963">IF(S392="No_existen",5*$AM$10,AN392*$AM$10)</f>
        <v>#DIV/0!</v>
      </c>
      <c r="AN392" s="307" t="e">
        <f t="shared" ref="AN392" si="1964">ROUND(AVERAGEIF(AO392:AO394,"&gt;0"),0)</f>
        <v>#DIV/0!</v>
      </c>
      <c r="AO392" s="151">
        <f t="shared" si="1652"/>
        <v>0</v>
      </c>
      <c r="AP392" s="147"/>
      <c r="AQ392" s="307" t="e">
        <f t="shared" ref="AQ392" si="1965">ROUND(AVERAGE(U392,Y392,AD392,AI392,AN392),0)</f>
        <v>#DIV/0!</v>
      </c>
      <c r="AR392" s="384" t="e">
        <f t="shared" ref="AR392" si="1966">IF(AQ392&lt;1.5,"FUERTE",IF(AND(AQ392&gt;=1.5,AQ392&lt;2.5),"ACEPTABLE",IF(AQ392&gt;=5,"INEXISTENTE","DÉBIL")))</f>
        <v>#DIV/0!</v>
      </c>
      <c r="AS392" s="306">
        <f t="shared" ref="AS392" si="1967">IF(R392=0,0,ROUND((R392*AQ392),0))</f>
        <v>0</v>
      </c>
      <c r="AT392" s="386" t="str">
        <f t="shared" ref="AT392" si="1968">IF(AS392&gt;=36,"GRAVE", IF(AS392&lt;=10, "LEVE", "MODERADO"))</f>
        <v>LEVE</v>
      </c>
      <c r="AU392" s="327"/>
      <c r="AV392" s="327"/>
      <c r="AW392" s="147"/>
      <c r="AX392" s="147"/>
      <c r="AY392" s="93"/>
      <c r="AZ392" s="94"/>
      <c r="BA392" s="95"/>
      <c r="BB392" s="95"/>
      <c r="BC392" s="95"/>
      <c r="BD392" s="95"/>
      <c r="BE392" s="95"/>
      <c r="BF392" s="95"/>
      <c r="BG392" s="95"/>
    </row>
    <row r="393" spans="1:59" s="97" customFormat="1" hidden="1" x14ac:dyDescent="0.2">
      <c r="A393" s="325"/>
      <c r="B393" s="314"/>
      <c r="C393" s="326"/>
      <c r="D393" s="327"/>
      <c r="E393" s="328"/>
      <c r="F393" s="305"/>
      <c r="G393" s="147"/>
      <c r="H393" s="147"/>
      <c r="I393" s="91"/>
      <c r="J393" s="305"/>
      <c r="K393" s="305"/>
      <c r="L393" s="305"/>
      <c r="M393" s="305"/>
      <c r="N393" s="314"/>
      <c r="O393" s="306"/>
      <c r="P393" s="314"/>
      <c r="Q393" s="306"/>
      <c r="R393" s="306"/>
      <c r="S393" s="92"/>
      <c r="T393" s="91">
        <f t="shared" si="1636"/>
        <v>0</v>
      </c>
      <c r="U393" s="307"/>
      <c r="V393" s="307"/>
      <c r="W393" s="147"/>
      <c r="X393" s="307"/>
      <c r="Y393" s="307"/>
      <c r="Z393" s="151">
        <f t="shared" si="1637"/>
        <v>0</v>
      </c>
      <c r="AA393" s="147"/>
      <c r="AB393" s="147"/>
      <c r="AC393" s="307"/>
      <c r="AD393" s="307"/>
      <c r="AE393" s="151">
        <f t="shared" si="1638"/>
        <v>0</v>
      </c>
      <c r="AF393" s="147"/>
      <c r="AG393" s="147"/>
      <c r="AH393" s="307"/>
      <c r="AI393" s="307"/>
      <c r="AJ393" s="151">
        <f t="shared" si="1639"/>
        <v>0</v>
      </c>
      <c r="AK393" s="147"/>
      <c r="AL393" s="147"/>
      <c r="AM393" s="307"/>
      <c r="AN393" s="307"/>
      <c r="AO393" s="151">
        <f t="shared" si="1652"/>
        <v>0</v>
      </c>
      <c r="AP393" s="147"/>
      <c r="AQ393" s="307"/>
      <c r="AR393" s="384"/>
      <c r="AS393" s="306"/>
      <c r="AT393" s="386"/>
      <c r="AU393" s="327"/>
      <c r="AV393" s="327"/>
      <c r="AW393" s="147"/>
      <c r="AX393" s="147"/>
      <c r="AY393" s="93"/>
      <c r="AZ393" s="94"/>
      <c r="BA393" s="95"/>
      <c r="BB393" s="95"/>
      <c r="BC393" s="95"/>
      <c r="BD393" s="95"/>
      <c r="BE393" s="95"/>
      <c r="BF393" s="95"/>
      <c r="BG393" s="95"/>
    </row>
    <row r="394" spans="1:59" s="97" customFormat="1" hidden="1" x14ac:dyDescent="0.2">
      <c r="A394" s="325"/>
      <c r="B394" s="314"/>
      <c r="C394" s="326"/>
      <c r="D394" s="327"/>
      <c r="E394" s="328"/>
      <c r="F394" s="305"/>
      <c r="G394" s="147"/>
      <c r="H394" s="147"/>
      <c r="I394" s="91"/>
      <c r="J394" s="305"/>
      <c r="K394" s="305"/>
      <c r="L394" s="305"/>
      <c r="M394" s="305"/>
      <c r="N394" s="314"/>
      <c r="O394" s="306"/>
      <c r="P394" s="314"/>
      <c r="Q394" s="306"/>
      <c r="R394" s="306"/>
      <c r="S394" s="92"/>
      <c r="T394" s="91">
        <f t="shared" si="1636"/>
        <v>0</v>
      </c>
      <c r="U394" s="307"/>
      <c r="V394" s="307"/>
      <c r="W394" s="147"/>
      <c r="X394" s="307"/>
      <c r="Y394" s="307"/>
      <c r="Z394" s="151">
        <f t="shared" si="1637"/>
        <v>0</v>
      </c>
      <c r="AA394" s="147"/>
      <c r="AB394" s="147"/>
      <c r="AC394" s="307"/>
      <c r="AD394" s="307"/>
      <c r="AE394" s="151">
        <f t="shared" si="1638"/>
        <v>0</v>
      </c>
      <c r="AF394" s="147"/>
      <c r="AG394" s="147"/>
      <c r="AH394" s="307"/>
      <c r="AI394" s="307"/>
      <c r="AJ394" s="151">
        <f t="shared" si="1639"/>
        <v>0</v>
      </c>
      <c r="AK394" s="147"/>
      <c r="AL394" s="147"/>
      <c r="AM394" s="307"/>
      <c r="AN394" s="307"/>
      <c r="AO394" s="151">
        <f t="shared" si="1652"/>
        <v>0</v>
      </c>
      <c r="AP394" s="147"/>
      <c r="AQ394" s="307"/>
      <c r="AR394" s="384"/>
      <c r="AS394" s="306"/>
      <c r="AT394" s="386"/>
      <c r="AU394" s="327"/>
      <c r="AV394" s="327"/>
      <c r="AW394" s="147"/>
      <c r="AX394" s="147"/>
      <c r="AY394" s="93"/>
      <c r="AZ394" s="94"/>
      <c r="BA394" s="95"/>
      <c r="BB394" s="95"/>
      <c r="BC394" s="95"/>
      <c r="BD394" s="95"/>
      <c r="BE394" s="95"/>
      <c r="BF394" s="95"/>
      <c r="BG394" s="95"/>
    </row>
    <row r="395" spans="1:59" s="97" customFormat="1" hidden="1" x14ac:dyDescent="0.2">
      <c r="A395" s="325">
        <v>129</v>
      </c>
      <c r="B395" s="314"/>
      <c r="C395" s="326" t="e">
        <f>+VLOOKUP(B395,$A$691:$B$730,2,0)</f>
        <v>#N/A</v>
      </c>
      <c r="D395" s="327"/>
      <c r="E395" s="328" t="e">
        <f>IF(D395=$D$661,$E$661,IF(D395=$D$662,$E$662,IF(D395=$D$663,$E$663,IF(D395=$D$664,$E$664,IF(D395=$D$665,$E$665,IF(D395=$D$666,$E$666,IF(D395=$D$667,$E$667,IF(D395=$D$668,$E$668,IF(D395=$D$669,$E$669,IF(D395=$D$670,$E$670,IF(D395=VICERRECTORÍA_ACADÉMICA_,BE1006,IF(D395=PLANEACIÓN_,BE1008, IF(D395=IMPACTO,BE1007,IF(D395=VICERRECTORÍA_ADMINISTRATIVA_FINANCIERA_,BE1009,IF(D395=_VICERRECTORÍA_RESPONSABILIDAD_SOCIAL_Y_BIENESTAR_UNIVERSITARIO_,BE1010," ")))))))))))))))</f>
        <v>#VALUE!</v>
      </c>
      <c r="F395" s="305"/>
      <c r="G395" s="147"/>
      <c r="H395" s="147"/>
      <c r="I395" s="91"/>
      <c r="J395" s="305"/>
      <c r="K395" s="314"/>
      <c r="L395" s="305"/>
      <c r="M395" s="305"/>
      <c r="N395" s="314"/>
      <c r="O395" s="306">
        <f t="shared" ref="O395" si="1969">IF(N395="ALTA",5,IF(N395="MEDIO ALTA",4,IF(N395="MEDIA",3,IF(N395="MEDIO BAJA",2,IF(N395="BAJA",1,0)))))</f>
        <v>0</v>
      </c>
      <c r="P395" s="314"/>
      <c r="Q395" s="306">
        <f t="shared" ref="Q395" si="1970">IF(P395="ALTO",5,IF(P395="MEDIO-ALTO",4,IF(P395="MEDIO",3,IF(P395="MEDIO-BAJO",2,IF(P395="BAJO",1,0)))))</f>
        <v>0</v>
      </c>
      <c r="R395" s="306">
        <f t="shared" ref="R395" si="1971">Q395*O395</f>
        <v>0</v>
      </c>
      <c r="S395" s="92"/>
      <c r="T395" s="91">
        <f t="shared" ref="T395:T458" si="1972">IF(S395=$S$665,1,IF(S395=$S$661,5,IF(S395=$S$662,4,IF(S395=$S$663,3,IF(S395=$S$664,2,0)))))</f>
        <v>0</v>
      </c>
      <c r="U395" s="307" t="e">
        <f t="shared" si="1660"/>
        <v>#DIV/0!</v>
      </c>
      <c r="V395" s="307" t="e">
        <f t="shared" si="1661"/>
        <v>#DIV/0!</v>
      </c>
      <c r="W395" s="147"/>
      <c r="X395" s="307" t="e">
        <f t="shared" ref="X395" si="1973">IF(S395="No_existen",5*$X$10,Y395*$X$10)</f>
        <v>#DIV/0!</v>
      </c>
      <c r="Y395" s="307" t="e">
        <f t="shared" si="1799"/>
        <v>#DIV/0!</v>
      </c>
      <c r="Z395" s="151">
        <f t="shared" ref="Z395:Z458" si="1974">IF(AA395=$AA$663,1,IF(AA395=$AA$662,2,IF(AA395=$AA$661,4,IF(S395="No_existen",5,0))))</f>
        <v>0</v>
      </c>
      <c r="AA395" s="147"/>
      <c r="AB395" s="147"/>
      <c r="AC395" s="307" t="e">
        <f t="shared" ref="AC395" si="1975">IF(S395="No_existen",5*$AC$10,AD395*$AC$10)</f>
        <v>#DIV/0!</v>
      </c>
      <c r="AD395" s="307" t="e">
        <f t="shared" si="1665"/>
        <v>#DIV/0!</v>
      </c>
      <c r="AE395" s="151">
        <f t="shared" ref="AE395:AE458" si="1976">IF(AF395=$AK$662,1,IF(AF395=$AK$661,4,IF(S395="No_existen",5,0)))</f>
        <v>0</v>
      </c>
      <c r="AF395" s="147"/>
      <c r="AG395" s="147"/>
      <c r="AH395" s="307" t="e">
        <f t="shared" ref="AH395" si="1977">IF(S395="No_existen",5*$AH$10,AI395*$AH$10)</f>
        <v>#DIV/0!</v>
      </c>
      <c r="AI395" s="307" t="e">
        <f t="shared" ref="AI395" si="1978">ROUND(AVERAGEIF(AJ395:AJ397,"&gt;0"),0)</f>
        <v>#DIV/0!</v>
      </c>
      <c r="AJ395" s="151">
        <f t="shared" ref="AJ395:AJ458" si="1979">IF(AK395=$AP$661,1,IF(AK395=$AP$662,4,IF(S395="No_existen",5,0)))</f>
        <v>0</v>
      </c>
      <c r="AK395" s="147"/>
      <c r="AL395" s="147"/>
      <c r="AM395" s="307" t="e">
        <f t="shared" ref="AM395" si="1980">IF(S395="No_existen",5*$AM$10,AN395*$AM$10)</f>
        <v>#DIV/0!</v>
      </c>
      <c r="AN395" s="307" t="e">
        <f t="shared" ref="AN395" si="1981">ROUND(AVERAGEIF(AO395:AO397,"&gt;0"),0)</f>
        <v>#DIV/0!</v>
      </c>
      <c r="AO395" s="151">
        <f t="shared" si="1652"/>
        <v>0</v>
      </c>
      <c r="AP395" s="147"/>
      <c r="AQ395" s="307" t="e">
        <f t="shared" ref="AQ395" si="1982">ROUND(AVERAGE(U395,Y395,AD395,AI395,AN395),0)</f>
        <v>#DIV/0!</v>
      </c>
      <c r="AR395" s="384" t="e">
        <f t="shared" ref="AR395" si="1983">IF(AQ395&lt;1.5,"FUERTE",IF(AND(AQ395&gt;=1.5,AQ395&lt;2.5),"ACEPTABLE",IF(AQ395&gt;=5,"INEXISTENTE","DÉBIL")))</f>
        <v>#DIV/0!</v>
      </c>
      <c r="AS395" s="306">
        <f t="shared" ref="AS395" si="1984">IF(R395=0,0,ROUND((R395*AQ395),0))</f>
        <v>0</v>
      </c>
      <c r="AT395" s="386" t="str">
        <f t="shared" ref="AT395" si="1985">IF(AS395&gt;=36,"GRAVE", IF(AS395&lt;=10, "LEVE", "MODERADO"))</f>
        <v>LEVE</v>
      </c>
      <c r="AU395" s="327"/>
      <c r="AV395" s="327"/>
      <c r="AW395" s="147"/>
      <c r="AX395" s="147"/>
      <c r="AY395" s="93"/>
      <c r="AZ395" s="94"/>
      <c r="BA395" s="95"/>
      <c r="BB395" s="95"/>
      <c r="BC395" s="95"/>
      <c r="BD395" s="95"/>
      <c r="BE395" s="95"/>
      <c r="BF395" s="95"/>
      <c r="BG395" s="95"/>
    </row>
    <row r="396" spans="1:59" s="97" customFormat="1" hidden="1" x14ac:dyDescent="0.2">
      <c r="A396" s="325"/>
      <c r="B396" s="314"/>
      <c r="C396" s="326"/>
      <c r="D396" s="327"/>
      <c r="E396" s="328"/>
      <c r="F396" s="305"/>
      <c r="G396" s="147"/>
      <c r="H396" s="147"/>
      <c r="I396" s="91"/>
      <c r="J396" s="305"/>
      <c r="K396" s="305"/>
      <c r="L396" s="305"/>
      <c r="M396" s="305"/>
      <c r="N396" s="314"/>
      <c r="O396" s="306"/>
      <c r="P396" s="314"/>
      <c r="Q396" s="306"/>
      <c r="R396" s="306"/>
      <c r="S396" s="92"/>
      <c r="T396" s="91">
        <f t="shared" si="1972"/>
        <v>0</v>
      </c>
      <c r="U396" s="307"/>
      <c r="V396" s="307"/>
      <c r="W396" s="147"/>
      <c r="X396" s="307"/>
      <c r="Y396" s="307"/>
      <c r="Z396" s="151">
        <f t="shared" si="1974"/>
        <v>0</v>
      </c>
      <c r="AA396" s="147"/>
      <c r="AB396" s="147"/>
      <c r="AC396" s="307"/>
      <c r="AD396" s="307"/>
      <c r="AE396" s="151">
        <f t="shared" si="1976"/>
        <v>0</v>
      </c>
      <c r="AF396" s="147"/>
      <c r="AG396" s="147"/>
      <c r="AH396" s="307"/>
      <c r="AI396" s="307"/>
      <c r="AJ396" s="151">
        <f t="shared" si="1979"/>
        <v>0</v>
      </c>
      <c r="AK396" s="147"/>
      <c r="AL396" s="147"/>
      <c r="AM396" s="307"/>
      <c r="AN396" s="307"/>
      <c r="AO396" s="151">
        <f t="shared" ref="AO396:AO459" si="1986">IF(AP396="Preventivo",1,IF(AP396="Detectivo",4, IF(S396="No_existen",5,0)))</f>
        <v>0</v>
      </c>
      <c r="AP396" s="147"/>
      <c r="AQ396" s="307"/>
      <c r="AR396" s="384"/>
      <c r="AS396" s="306"/>
      <c r="AT396" s="386"/>
      <c r="AU396" s="327"/>
      <c r="AV396" s="327"/>
      <c r="AW396" s="147"/>
      <c r="AX396" s="147"/>
      <c r="AY396" s="93"/>
      <c r="AZ396" s="94"/>
      <c r="BA396" s="95"/>
      <c r="BB396" s="95"/>
      <c r="BC396" s="95"/>
      <c r="BD396" s="95"/>
      <c r="BE396" s="95"/>
      <c r="BF396" s="95"/>
      <c r="BG396" s="95"/>
    </row>
    <row r="397" spans="1:59" s="97" customFormat="1" hidden="1" x14ac:dyDescent="0.2">
      <c r="A397" s="325"/>
      <c r="B397" s="314"/>
      <c r="C397" s="326"/>
      <c r="D397" s="327"/>
      <c r="E397" s="328"/>
      <c r="F397" s="305"/>
      <c r="G397" s="147"/>
      <c r="H397" s="147"/>
      <c r="I397" s="91"/>
      <c r="J397" s="305"/>
      <c r="K397" s="305"/>
      <c r="L397" s="305"/>
      <c r="M397" s="305"/>
      <c r="N397" s="314"/>
      <c r="O397" s="306"/>
      <c r="P397" s="314"/>
      <c r="Q397" s="306"/>
      <c r="R397" s="306"/>
      <c r="S397" s="92"/>
      <c r="T397" s="91">
        <f t="shared" si="1972"/>
        <v>0</v>
      </c>
      <c r="U397" s="307"/>
      <c r="V397" s="307"/>
      <c r="W397" s="147"/>
      <c r="X397" s="307"/>
      <c r="Y397" s="307"/>
      <c r="Z397" s="151">
        <f t="shared" si="1974"/>
        <v>0</v>
      </c>
      <c r="AA397" s="147"/>
      <c r="AB397" s="147"/>
      <c r="AC397" s="307"/>
      <c r="AD397" s="307"/>
      <c r="AE397" s="151">
        <f t="shared" si="1976"/>
        <v>0</v>
      </c>
      <c r="AF397" s="147"/>
      <c r="AG397" s="147"/>
      <c r="AH397" s="307"/>
      <c r="AI397" s="307"/>
      <c r="AJ397" s="151">
        <f t="shared" si="1979"/>
        <v>0</v>
      </c>
      <c r="AK397" s="147"/>
      <c r="AL397" s="147"/>
      <c r="AM397" s="307"/>
      <c r="AN397" s="307"/>
      <c r="AO397" s="151">
        <f t="shared" si="1986"/>
        <v>0</v>
      </c>
      <c r="AP397" s="147"/>
      <c r="AQ397" s="307"/>
      <c r="AR397" s="384"/>
      <c r="AS397" s="306"/>
      <c r="AT397" s="386"/>
      <c r="AU397" s="327"/>
      <c r="AV397" s="327"/>
      <c r="AW397" s="147"/>
      <c r="AX397" s="147"/>
      <c r="AY397" s="93"/>
      <c r="AZ397" s="94"/>
      <c r="BA397" s="95"/>
      <c r="BB397" s="95"/>
      <c r="BC397" s="95"/>
      <c r="BD397" s="95"/>
      <c r="BE397" s="95"/>
      <c r="BF397" s="95"/>
      <c r="BG397" s="95"/>
    </row>
    <row r="398" spans="1:59" s="97" customFormat="1" hidden="1" x14ac:dyDescent="0.2">
      <c r="A398" s="325">
        <v>130</v>
      </c>
      <c r="B398" s="314"/>
      <c r="C398" s="326" t="e">
        <f>+VLOOKUP(B398,$A$691:$B$730,2,0)</f>
        <v>#N/A</v>
      </c>
      <c r="D398" s="327"/>
      <c r="E398" s="328" t="e">
        <f>IF(D398=$D$661,$E$661,IF(D398=$D$662,$E$662,IF(D398=$D$663,$E$663,IF(D398=$D$664,$E$664,IF(D398=$D$665,$E$665,IF(D398=$D$666,$E$666,IF(D398=$D$667,$E$667,IF(D398=$D$668,$E$668,IF(D398=$D$669,$E$669,IF(D398=$D$670,$E$670,IF(D398=VICERRECTORÍA_ACADÉMICA_,BE1009,IF(D398=PLANEACIÓN_,BE1011, IF(D398=IMPACTO,BE1010,IF(D398=VICERRECTORÍA_ADMINISTRATIVA_FINANCIERA_,BE1012,IF(D398=_VICERRECTORÍA_RESPONSABILIDAD_SOCIAL_Y_BIENESTAR_UNIVERSITARIO_,BE1013," ")))))))))))))))</f>
        <v>#VALUE!</v>
      </c>
      <c r="F398" s="305"/>
      <c r="G398" s="147"/>
      <c r="H398" s="147"/>
      <c r="I398" s="91"/>
      <c r="J398" s="305"/>
      <c r="K398" s="314"/>
      <c r="L398" s="305"/>
      <c r="M398" s="305"/>
      <c r="N398" s="314"/>
      <c r="O398" s="306">
        <f t="shared" ref="O398" si="1987">IF(N398="ALTA",5,IF(N398="MEDIO ALTA",4,IF(N398="MEDIA",3,IF(N398="MEDIO BAJA",2,IF(N398="BAJA",1,0)))))</f>
        <v>0</v>
      </c>
      <c r="P398" s="314"/>
      <c r="Q398" s="306">
        <f t="shared" ref="Q398" si="1988">IF(P398="ALTO",5,IF(P398="MEDIO-ALTO",4,IF(P398="MEDIO",3,IF(P398="MEDIO-BAJO",2,IF(P398="BAJO",1,0)))))</f>
        <v>0</v>
      </c>
      <c r="R398" s="306">
        <f t="shared" ref="R398" si="1989">Q398*O398</f>
        <v>0</v>
      </c>
      <c r="S398" s="92"/>
      <c r="T398" s="91">
        <f t="shared" si="1972"/>
        <v>0</v>
      </c>
      <c r="U398" s="307" t="e">
        <f t="shared" si="1677"/>
        <v>#DIV/0!</v>
      </c>
      <c r="V398" s="307" t="e">
        <f t="shared" si="1678"/>
        <v>#DIV/0!</v>
      </c>
      <c r="W398" s="147"/>
      <c r="X398" s="307" t="e">
        <f t="shared" ref="X398" si="1990">IF(S398="No_existen",5*$X$10,Y398*$X$10)</f>
        <v>#DIV/0!</v>
      </c>
      <c r="Y398" s="307" t="e">
        <f t="shared" si="1816"/>
        <v>#DIV/0!</v>
      </c>
      <c r="Z398" s="151">
        <f t="shared" si="1974"/>
        <v>0</v>
      </c>
      <c r="AA398" s="147"/>
      <c r="AB398" s="147"/>
      <c r="AC398" s="307" t="e">
        <f t="shared" ref="AC398" si="1991">IF(S398="No_existen",5*$AC$10,AD398*$AC$10)</f>
        <v>#DIV/0!</v>
      </c>
      <c r="AD398" s="307" t="e">
        <f t="shared" si="1682"/>
        <v>#DIV/0!</v>
      </c>
      <c r="AE398" s="151">
        <f t="shared" si="1976"/>
        <v>0</v>
      </c>
      <c r="AF398" s="147"/>
      <c r="AG398" s="147"/>
      <c r="AH398" s="307" t="e">
        <f t="shared" ref="AH398" si="1992">IF(S398="No_existen",5*$AH$10,AI398*$AH$10)</f>
        <v>#DIV/0!</v>
      </c>
      <c r="AI398" s="307" t="e">
        <f t="shared" ref="AI398" si="1993">ROUND(AVERAGEIF(AJ398:AJ400,"&gt;0"),0)</f>
        <v>#DIV/0!</v>
      </c>
      <c r="AJ398" s="151">
        <f t="shared" si="1979"/>
        <v>0</v>
      </c>
      <c r="AK398" s="147"/>
      <c r="AL398" s="147"/>
      <c r="AM398" s="307" t="e">
        <f t="shared" ref="AM398" si="1994">IF(S398="No_existen",5*$AM$10,AN398*$AM$10)</f>
        <v>#DIV/0!</v>
      </c>
      <c r="AN398" s="307" t="e">
        <f t="shared" ref="AN398" si="1995">ROUND(AVERAGEIF(AO398:AO400,"&gt;0"),0)</f>
        <v>#DIV/0!</v>
      </c>
      <c r="AO398" s="151">
        <f t="shared" si="1986"/>
        <v>0</v>
      </c>
      <c r="AP398" s="147"/>
      <c r="AQ398" s="307" t="e">
        <f t="shared" ref="AQ398" si="1996">ROUND(AVERAGE(U398,Y398,AD398,AI398,AN398),0)</f>
        <v>#DIV/0!</v>
      </c>
      <c r="AR398" s="384" t="e">
        <f t="shared" ref="AR398" si="1997">IF(AQ398&lt;1.5,"FUERTE",IF(AND(AQ398&gt;=1.5,AQ398&lt;2.5),"ACEPTABLE",IF(AQ398&gt;=5,"INEXISTENTE","DÉBIL")))</f>
        <v>#DIV/0!</v>
      </c>
      <c r="AS398" s="306">
        <f t="shared" ref="AS398" si="1998">IF(R398=0,0,ROUND((R398*AQ398),0))</f>
        <v>0</v>
      </c>
      <c r="AT398" s="386" t="str">
        <f t="shared" ref="AT398" si="1999">IF(AS398&gt;=36,"GRAVE", IF(AS398&lt;=10, "LEVE", "MODERADO"))</f>
        <v>LEVE</v>
      </c>
      <c r="AU398" s="327"/>
      <c r="AV398" s="327"/>
      <c r="AW398" s="147"/>
      <c r="AX398" s="147"/>
      <c r="AY398" s="93"/>
      <c r="AZ398" s="94"/>
      <c r="BA398" s="95"/>
      <c r="BB398" s="95"/>
      <c r="BC398" s="95"/>
      <c r="BD398" s="95"/>
      <c r="BE398" s="95"/>
      <c r="BF398" s="95"/>
      <c r="BG398" s="95"/>
    </row>
    <row r="399" spans="1:59" s="97" customFormat="1" hidden="1" x14ac:dyDescent="0.2">
      <c r="A399" s="325"/>
      <c r="B399" s="314"/>
      <c r="C399" s="326"/>
      <c r="D399" s="327"/>
      <c r="E399" s="328"/>
      <c r="F399" s="305"/>
      <c r="G399" s="147"/>
      <c r="H399" s="147"/>
      <c r="I399" s="91"/>
      <c r="J399" s="305"/>
      <c r="K399" s="305"/>
      <c r="L399" s="305"/>
      <c r="M399" s="305"/>
      <c r="N399" s="314"/>
      <c r="O399" s="306"/>
      <c r="P399" s="314"/>
      <c r="Q399" s="306"/>
      <c r="R399" s="306"/>
      <c r="S399" s="92"/>
      <c r="T399" s="91">
        <f t="shared" si="1972"/>
        <v>0</v>
      </c>
      <c r="U399" s="307"/>
      <c r="V399" s="307"/>
      <c r="W399" s="147"/>
      <c r="X399" s="307"/>
      <c r="Y399" s="307"/>
      <c r="Z399" s="151">
        <f t="shared" si="1974"/>
        <v>0</v>
      </c>
      <c r="AA399" s="147"/>
      <c r="AB399" s="147"/>
      <c r="AC399" s="307"/>
      <c r="AD399" s="307"/>
      <c r="AE399" s="151">
        <f t="shared" si="1976"/>
        <v>0</v>
      </c>
      <c r="AF399" s="147"/>
      <c r="AG399" s="147"/>
      <c r="AH399" s="307"/>
      <c r="AI399" s="307"/>
      <c r="AJ399" s="151">
        <f t="shared" si="1979"/>
        <v>0</v>
      </c>
      <c r="AK399" s="147"/>
      <c r="AL399" s="147"/>
      <c r="AM399" s="307"/>
      <c r="AN399" s="307"/>
      <c r="AO399" s="151">
        <f t="shared" si="1986"/>
        <v>0</v>
      </c>
      <c r="AP399" s="147"/>
      <c r="AQ399" s="307"/>
      <c r="AR399" s="384"/>
      <c r="AS399" s="306"/>
      <c r="AT399" s="386"/>
      <c r="AU399" s="327"/>
      <c r="AV399" s="327"/>
      <c r="AW399" s="147"/>
      <c r="AX399" s="147"/>
      <c r="AY399" s="93"/>
      <c r="AZ399" s="94"/>
      <c r="BA399" s="95"/>
      <c r="BB399" s="95"/>
      <c r="BC399" s="95"/>
      <c r="BD399" s="95"/>
      <c r="BE399" s="95"/>
      <c r="BF399" s="95"/>
      <c r="BG399" s="95"/>
    </row>
    <row r="400" spans="1:59" s="97" customFormat="1" hidden="1" x14ac:dyDescent="0.2">
      <c r="A400" s="325"/>
      <c r="B400" s="314"/>
      <c r="C400" s="326"/>
      <c r="D400" s="327"/>
      <c r="E400" s="328"/>
      <c r="F400" s="305"/>
      <c r="G400" s="147"/>
      <c r="H400" s="147"/>
      <c r="I400" s="91"/>
      <c r="J400" s="305"/>
      <c r="K400" s="305"/>
      <c r="L400" s="305"/>
      <c r="M400" s="305"/>
      <c r="N400" s="314"/>
      <c r="O400" s="306"/>
      <c r="P400" s="314"/>
      <c r="Q400" s="306"/>
      <c r="R400" s="306"/>
      <c r="S400" s="92"/>
      <c r="T400" s="91">
        <f t="shared" si="1972"/>
        <v>0</v>
      </c>
      <c r="U400" s="307"/>
      <c r="V400" s="307"/>
      <c r="W400" s="147"/>
      <c r="X400" s="307"/>
      <c r="Y400" s="307"/>
      <c r="Z400" s="151">
        <f t="shared" si="1974"/>
        <v>0</v>
      </c>
      <c r="AA400" s="147"/>
      <c r="AB400" s="147"/>
      <c r="AC400" s="307"/>
      <c r="AD400" s="307"/>
      <c r="AE400" s="151">
        <f t="shared" si="1976"/>
        <v>0</v>
      </c>
      <c r="AF400" s="147"/>
      <c r="AG400" s="147"/>
      <c r="AH400" s="307"/>
      <c r="AI400" s="307"/>
      <c r="AJ400" s="151">
        <f t="shared" si="1979"/>
        <v>0</v>
      </c>
      <c r="AK400" s="147"/>
      <c r="AL400" s="147"/>
      <c r="AM400" s="307"/>
      <c r="AN400" s="307"/>
      <c r="AO400" s="151">
        <f t="shared" si="1986"/>
        <v>0</v>
      </c>
      <c r="AP400" s="147"/>
      <c r="AQ400" s="307"/>
      <c r="AR400" s="384"/>
      <c r="AS400" s="306"/>
      <c r="AT400" s="386"/>
      <c r="AU400" s="327"/>
      <c r="AV400" s="327"/>
      <c r="AW400" s="147"/>
      <c r="AX400" s="147"/>
      <c r="AY400" s="93"/>
      <c r="AZ400" s="94"/>
      <c r="BA400" s="95"/>
      <c r="BB400" s="95"/>
      <c r="BC400" s="95"/>
      <c r="BD400" s="95"/>
      <c r="BE400" s="95"/>
      <c r="BF400" s="95"/>
      <c r="BG400" s="95"/>
    </row>
    <row r="401" spans="1:59" s="97" customFormat="1" hidden="1" x14ac:dyDescent="0.2">
      <c r="A401" s="325">
        <v>131</v>
      </c>
      <c r="B401" s="314"/>
      <c r="C401" s="326" t="e">
        <f>+VLOOKUP(B401,$A$691:$B$730,2,0)</f>
        <v>#N/A</v>
      </c>
      <c r="D401" s="327"/>
      <c r="E401" s="328" t="e">
        <f>IF(D401=$D$661,$E$661,IF(D401=$D$662,$E$662,IF(D401=$D$663,$E$663,IF(D401=$D$664,$E$664,IF(D401=$D$665,$E$665,IF(D401=$D$666,$E$666,IF(D401=$D$667,$E$667,IF(D401=$D$668,$E$668,IF(D401=$D$669,$E$669,IF(D401=$D$670,$E$670,IF(D401=VICERRECTORÍA_ACADÉMICA_,BE1012,IF(D401=PLANEACIÓN_,BE1014, IF(D401=IMPACTO,BE1013,IF(D401=VICERRECTORÍA_ADMINISTRATIVA_FINANCIERA_,BE1015,IF(D401=_VICERRECTORÍA_RESPONSABILIDAD_SOCIAL_Y_BIENESTAR_UNIVERSITARIO_,BE1016," ")))))))))))))))</f>
        <v>#VALUE!</v>
      </c>
      <c r="F401" s="305"/>
      <c r="G401" s="147"/>
      <c r="H401" s="147"/>
      <c r="I401" s="91"/>
      <c r="J401" s="305"/>
      <c r="K401" s="314"/>
      <c r="L401" s="305"/>
      <c r="M401" s="305"/>
      <c r="N401" s="314"/>
      <c r="O401" s="306">
        <f t="shared" ref="O401" si="2000">IF(N401="ALTA",5,IF(N401="MEDIO ALTA",4,IF(N401="MEDIA",3,IF(N401="MEDIO BAJA",2,IF(N401="BAJA",1,0)))))</f>
        <v>0</v>
      </c>
      <c r="P401" s="314"/>
      <c r="Q401" s="306">
        <f t="shared" ref="Q401" si="2001">IF(P401="ALTO",5,IF(P401="MEDIO-ALTO",4,IF(P401="MEDIO",3,IF(P401="MEDIO-BAJO",2,IF(P401="BAJO",1,0)))))</f>
        <v>0</v>
      </c>
      <c r="R401" s="306">
        <f t="shared" ref="R401" si="2002">Q401*O401</f>
        <v>0</v>
      </c>
      <c r="S401" s="92"/>
      <c r="T401" s="91">
        <f t="shared" si="1972"/>
        <v>0</v>
      </c>
      <c r="U401" s="307" t="e">
        <f t="shared" si="1694"/>
        <v>#DIV/0!</v>
      </c>
      <c r="V401" s="307" t="e">
        <f t="shared" si="1695"/>
        <v>#DIV/0!</v>
      </c>
      <c r="W401" s="147"/>
      <c r="X401" s="307" t="e">
        <f t="shared" ref="X401" si="2003">IF(S401="No_existen",5*$X$10,Y401*$X$10)</f>
        <v>#DIV/0!</v>
      </c>
      <c r="Y401" s="307" t="e">
        <f t="shared" si="1833"/>
        <v>#DIV/0!</v>
      </c>
      <c r="Z401" s="151">
        <f t="shared" si="1974"/>
        <v>0</v>
      </c>
      <c r="AA401" s="147"/>
      <c r="AB401" s="147"/>
      <c r="AC401" s="307" t="e">
        <f t="shared" ref="AC401" si="2004">IF(S401="No_existen",5*$AC$10,AD401*$AC$10)</f>
        <v>#DIV/0!</v>
      </c>
      <c r="AD401" s="307" t="e">
        <f t="shared" si="1699"/>
        <v>#DIV/0!</v>
      </c>
      <c r="AE401" s="151">
        <f t="shared" si="1976"/>
        <v>0</v>
      </c>
      <c r="AF401" s="147"/>
      <c r="AG401" s="147"/>
      <c r="AH401" s="307" t="e">
        <f t="shared" ref="AH401" si="2005">IF(S401="No_existen",5*$AH$10,AI401*$AH$10)</f>
        <v>#DIV/0!</v>
      </c>
      <c r="AI401" s="307" t="e">
        <f t="shared" ref="AI401" si="2006">ROUND(AVERAGEIF(AJ401:AJ403,"&gt;0"),0)</f>
        <v>#DIV/0!</v>
      </c>
      <c r="AJ401" s="151">
        <f t="shared" si="1979"/>
        <v>0</v>
      </c>
      <c r="AK401" s="147"/>
      <c r="AL401" s="147"/>
      <c r="AM401" s="307" t="e">
        <f t="shared" ref="AM401" si="2007">IF(S401="No_existen",5*$AM$10,AN401*$AM$10)</f>
        <v>#DIV/0!</v>
      </c>
      <c r="AN401" s="307" t="e">
        <f t="shared" ref="AN401" si="2008">ROUND(AVERAGEIF(AO401:AO403,"&gt;0"),0)</f>
        <v>#DIV/0!</v>
      </c>
      <c r="AO401" s="151">
        <f t="shared" si="1986"/>
        <v>0</v>
      </c>
      <c r="AP401" s="147"/>
      <c r="AQ401" s="307" t="e">
        <f t="shared" ref="AQ401" si="2009">ROUND(AVERAGE(U401,Y401,AD401,AI401,AN401),0)</f>
        <v>#DIV/0!</v>
      </c>
      <c r="AR401" s="384" t="e">
        <f t="shared" ref="AR401" si="2010">IF(AQ401&lt;1.5,"FUERTE",IF(AND(AQ401&gt;=1.5,AQ401&lt;2.5),"ACEPTABLE",IF(AQ401&gt;=5,"INEXISTENTE","DÉBIL")))</f>
        <v>#DIV/0!</v>
      </c>
      <c r="AS401" s="306">
        <f t="shared" ref="AS401" si="2011">IF(R401=0,0,ROUND((R401*AQ401),0))</f>
        <v>0</v>
      </c>
      <c r="AT401" s="386" t="str">
        <f t="shared" ref="AT401" si="2012">IF(AS401&gt;=36,"GRAVE", IF(AS401&lt;=10, "LEVE", "MODERADO"))</f>
        <v>LEVE</v>
      </c>
      <c r="AU401" s="327"/>
      <c r="AV401" s="327"/>
      <c r="AW401" s="147"/>
      <c r="AX401" s="147"/>
      <c r="AY401" s="93"/>
      <c r="AZ401" s="94"/>
      <c r="BA401" s="95"/>
      <c r="BB401" s="95"/>
      <c r="BC401" s="95"/>
      <c r="BD401" s="95"/>
      <c r="BE401" s="95"/>
      <c r="BF401" s="95"/>
      <c r="BG401" s="95"/>
    </row>
    <row r="402" spans="1:59" s="97" customFormat="1" hidden="1" x14ac:dyDescent="0.2">
      <c r="A402" s="325"/>
      <c r="B402" s="314"/>
      <c r="C402" s="326"/>
      <c r="D402" s="327"/>
      <c r="E402" s="328"/>
      <c r="F402" s="305"/>
      <c r="G402" s="147"/>
      <c r="H402" s="147"/>
      <c r="I402" s="91"/>
      <c r="J402" s="305"/>
      <c r="K402" s="305"/>
      <c r="L402" s="305"/>
      <c r="M402" s="305"/>
      <c r="N402" s="314"/>
      <c r="O402" s="306"/>
      <c r="P402" s="314"/>
      <c r="Q402" s="306"/>
      <c r="R402" s="306"/>
      <c r="S402" s="92"/>
      <c r="T402" s="91">
        <f t="shared" si="1972"/>
        <v>0</v>
      </c>
      <c r="U402" s="307"/>
      <c r="V402" s="307"/>
      <c r="W402" s="147"/>
      <c r="X402" s="307"/>
      <c r="Y402" s="307"/>
      <c r="Z402" s="151">
        <f t="shared" si="1974"/>
        <v>0</v>
      </c>
      <c r="AA402" s="147"/>
      <c r="AB402" s="147"/>
      <c r="AC402" s="307"/>
      <c r="AD402" s="307"/>
      <c r="AE402" s="151">
        <f t="shared" si="1976"/>
        <v>0</v>
      </c>
      <c r="AF402" s="147"/>
      <c r="AG402" s="147"/>
      <c r="AH402" s="307"/>
      <c r="AI402" s="307"/>
      <c r="AJ402" s="151">
        <f t="shared" si="1979"/>
        <v>0</v>
      </c>
      <c r="AK402" s="147"/>
      <c r="AL402" s="147"/>
      <c r="AM402" s="307"/>
      <c r="AN402" s="307"/>
      <c r="AO402" s="151">
        <f t="shared" si="1986"/>
        <v>0</v>
      </c>
      <c r="AP402" s="147"/>
      <c r="AQ402" s="307"/>
      <c r="AR402" s="384"/>
      <c r="AS402" s="306"/>
      <c r="AT402" s="386"/>
      <c r="AU402" s="327"/>
      <c r="AV402" s="327"/>
      <c r="AW402" s="147"/>
      <c r="AX402" s="147"/>
      <c r="AY402" s="93"/>
      <c r="AZ402" s="94"/>
      <c r="BA402" s="95"/>
      <c r="BB402" s="95"/>
      <c r="BC402" s="95"/>
      <c r="BD402" s="95"/>
      <c r="BE402" s="95"/>
      <c r="BF402" s="95"/>
      <c r="BG402" s="95"/>
    </row>
    <row r="403" spans="1:59" s="97" customFormat="1" hidden="1" x14ac:dyDescent="0.2">
      <c r="A403" s="325"/>
      <c r="B403" s="314"/>
      <c r="C403" s="326"/>
      <c r="D403" s="327"/>
      <c r="E403" s="328"/>
      <c r="F403" s="305"/>
      <c r="G403" s="147"/>
      <c r="H403" s="147"/>
      <c r="I403" s="91"/>
      <c r="J403" s="305"/>
      <c r="K403" s="305"/>
      <c r="L403" s="305"/>
      <c r="M403" s="305"/>
      <c r="N403" s="314"/>
      <c r="O403" s="306"/>
      <c r="P403" s="314"/>
      <c r="Q403" s="306"/>
      <c r="R403" s="306"/>
      <c r="S403" s="92"/>
      <c r="T403" s="91">
        <f t="shared" si="1972"/>
        <v>0</v>
      </c>
      <c r="U403" s="307"/>
      <c r="V403" s="307"/>
      <c r="W403" s="147"/>
      <c r="X403" s="307"/>
      <c r="Y403" s="307"/>
      <c r="Z403" s="151">
        <f t="shared" si="1974"/>
        <v>0</v>
      </c>
      <c r="AA403" s="147"/>
      <c r="AB403" s="147"/>
      <c r="AC403" s="307"/>
      <c r="AD403" s="307"/>
      <c r="AE403" s="151">
        <f t="shared" si="1976"/>
        <v>0</v>
      </c>
      <c r="AF403" s="147"/>
      <c r="AG403" s="147"/>
      <c r="AH403" s="307"/>
      <c r="AI403" s="307"/>
      <c r="AJ403" s="151">
        <f t="shared" si="1979"/>
        <v>0</v>
      </c>
      <c r="AK403" s="147"/>
      <c r="AL403" s="147"/>
      <c r="AM403" s="307"/>
      <c r="AN403" s="307"/>
      <c r="AO403" s="151">
        <f t="shared" si="1986"/>
        <v>0</v>
      </c>
      <c r="AP403" s="147"/>
      <c r="AQ403" s="307"/>
      <c r="AR403" s="384"/>
      <c r="AS403" s="306"/>
      <c r="AT403" s="386"/>
      <c r="AU403" s="327"/>
      <c r="AV403" s="327"/>
      <c r="AW403" s="147"/>
      <c r="AX403" s="147"/>
      <c r="AY403" s="93"/>
      <c r="AZ403" s="94"/>
      <c r="BA403" s="95"/>
      <c r="BB403" s="95"/>
      <c r="BC403" s="95"/>
      <c r="BD403" s="95"/>
      <c r="BE403" s="95"/>
      <c r="BF403" s="95"/>
      <c r="BG403" s="95"/>
    </row>
    <row r="404" spans="1:59" s="97" customFormat="1" hidden="1" x14ac:dyDescent="0.2">
      <c r="A404" s="325">
        <v>132</v>
      </c>
      <c r="B404" s="314"/>
      <c r="C404" s="326" t="e">
        <f>+VLOOKUP(B404,$A$691:$B$730,2,0)</f>
        <v>#N/A</v>
      </c>
      <c r="D404" s="327"/>
      <c r="E404" s="328" t="e">
        <f>IF(D404=$D$661,$E$661,IF(D404=$D$662,$E$662,IF(D404=$D$663,$E$663,IF(D404=$D$664,$E$664,IF(D404=$D$665,$E$665,IF(D404=$D$666,$E$666,IF(D404=$D$667,$E$667,IF(D404=$D$668,$E$668,IF(D404=$D$669,$E$669,IF(D404=$D$670,$E$670,IF(D404=VICERRECTORÍA_ACADÉMICA_,BE1015,IF(D404=PLANEACIÓN_,BE1017, IF(D404=IMPACTO,BE1016,IF(D404=VICERRECTORÍA_ADMINISTRATIVA_FINANCIERA_,BE1018,IF(D404=_VICERRECTORÍA_RESPONSABILIDAD_SOCIAL_Y_BIENESTAR_UNIVERSITARIO_,BE1019," ")))))))))))))))</f>
        <v>#VALUE!</v>
      </c>
      <c r="F404" s="305"/>
      <c r="G404" s="147"/>
      <c r="H404" s="147"/>
      <c r="I404" s="91"/>
      <c r="J404" s="305"/>
      <c r="K404" s="314"/>
      <c r="L404" s="305"/>
      <c r="M404" s="305"/>
      <c r="N404" s="314"/>
      <c r="O404" s="306">
        <f t="shared" ref="O404" si="2013">IF(N404="ALTA",5,IF(N404="MEDIO ALTA",4,IF(N404="MEDIA",3,IF(N404="MEDIO BAJA",2,IF(N404="BAJA",1,0)))))</f>
        <v>0</v>
      </c>
      <c r="P404" s="314"/>
      <c r="Q404" s="306">
        <f t="shared" ref="Q404" si="2014">IF(P404="ALTO",5,IF(P404="MEDIO-ALTO",4,IF(P404="MEDIO",3,IF(P404="MEDIO-BAJO",2,IF(P404="BAJO",1,0)))))</f>
        <v>0</v>
      </c>
      <c r="R404" s="306">
        <f t="shared" ref="R404" si="2015">Q404*O404</f>
        <v>0</v>
      </c>
      <c r="S404" s="92"/>
      <c r="T404" s="91">
        <f t="shared" si="1972"/>
        <v>0</v>
      </c>
      <c r="U404" s="307" t="e">
        <f t="shared" si="1711"/>
        <v>#DIV/0!</v>
      </c>
      <c r="V404" s="307" t="e">
        <f t="shared" si="1712"/>
        <v>#DIV/0!</v>
      </c>
      <c r="W404" s="147"/>
      <c r="X404" s="307" t="e">
        <f t="shared" ref="X404" si="2016">IF(S404="No_existen",5*$X$10,Y404*$X$10)</f>
        <v>#DIV/0!</v>
      </c>
      <c r="Y404" s="307" t="e">
        <f t="shared" si="1850"/>
        <v>#DIV/0!</v>
      </c>
      <c r="Z404" s="151">
        <f t="shared" si="1974"/>
        <v>0</v>
      </c>
      <c r="AA404" s="147"/>
      <c r="AB404" s="147"/>
      <c r="AC404" s="307" t="e">
        <f t="shared" ref="AC404" si="2017">IF(S404="No_existen",5*$AC$10,AD404*$AC$10)</f>
        <v>#DIV/0!</v>
      </c>
      <c r="AD404" s="307" t="e">
        <f t="shared" si="1716"/>
        <v>#DIV/0!</v>
      </c>
      <c r="AE404" s="151">
        <f t="shared" si="1976"/>
        <v>0</v>
      </c>
      <c r="AF404" s="147"/>
      <c r="AG404" s="147"/>
      <c r="AH404" s="307" t="e">
        <f t="shared" ref="AH404" si="2018">IF(S404="No_existen",5*$AH$10,AI404*$AH$10)</f>
        <v>#DIV/0!</v>
      </c>
      <c r="AI404" s="307" t="e">
        <f t="shared" ref="AI404" si="2019">ROUND(AVERAGEIF(AJ404:AJ406,"&gt;0"),0)</f>
        <v>#DIV/0!</v>
      </c>
      <c r="AJ404" s="151">
        <f t="shared" si="1979"/>
        <v>0</v>
      </c>
      <c r="AK404" s="147"/>
      <c r="AL404" s="147"/>
      <c r="AM404" s="307" t="e">
        <f t="shared" ref="AM404" si="2020">IF(S404="No_existen",5*$AM$10,AN404*$AM$10)</f>
        <v>#DIV/0!</v>
      </c>
      <c r="AN404" s="307" t="e">
        <f t="shared" ref="AN404" si="2021">ROUND(AVERAGEIF(AO404:AO406,"&gt;0"),0)</f>
        <v>#DIV/0!</v>
      </c>
      <c r="AO404" s="151">
        <f t="shared" si="1986"/>
        <v>0</v>
      </c>
      <c r="AP404" s="147"/>
      <c r="AQ404" s="307" t="e">
        <f t="shared" ref="AQ404" si="2022">ROUND(AVERAGE(U404,Y404,AD404,AI404,AN404),0)</f>
        <v>#DIV/0!</v>
      </c>
      <c r="AR404" s="384" t="e">
        <f t="shared" ref="AR404" si="2023">IF(AQ404&lt;1.5,"FUERTE",IF(AND(AQ404&gt;=1.5,AQ404&lt;2.5),"ACEPTABLE",IF(AQ404&gt;=5,"INEXISTENTE","DÉBIL")))</f>
        <v>#DIV/0!</v>
      </c>
      <c r="AS404" s="306">
        <f t="shared" ref="AS404" si="2024">IF(R404=0,0,ROUND((R404*AQ404),0))</f>
        <v>0</v>
      </c>
      <c r="AT404" s="386" t="str">
        <f t="shared" ref="AT404" si="2025">IF(AS404&gt;=36,"GRAVE", IF(AS404&lt;=10, "LEVE", "MODERADO"))</f>
        <v>LEVE</v>
      </c>
      <c r="AU404" s="327"/>
      <c r="AV404" s="327"/>
      <c r="AW404" s="147"/>
      <c r="AX404" s="147"/>
      <c r="AY404" s="93"/>
      <c r="AZ404" s="94"/>
      <c r="BA404" s="95"/>
      <c r="BB404" s="95"/>
      <c r="BC404" s="95"/>
      <c r="BD404" s="95"/>
      <c r="BE404" s="95"/>
      <c r="BF404" s="95"/>
      <c r="BG404" s="95"/>
    </row>
    <row r="405" spans="1:59" s="97" customFormat="1" hidden="1" x14ac:dyDescent="0.2">
      <c r="A405" s="325"/>
      <c r="B405" s="314"/>
      <c r="C405" s="326"/>
      <c r="D405" s="327"/>
      <c r="E405" s="328"/>
      <c r="F405" s="305"/>
      <c r="G405" s="147"/>
      <c r="H405" s="147"/>
      <c r="I405" s="91"/>
      <c r="J405" s="305"/>
      <c r="K405" s="305"/>
      <c r="L405" s="305"/>
      <c r="M405" s="305"/>
      <c r="N405" s="314"/>
      <c r="O405" s="306"/>
      <c r="P405" s="314"/>
      <c r="Q405" s="306"/>
      <c r="R405" s="306"/>
      <c r="S405" s="92"/>
      <c r="T405" s="91">
        <f t="shared" si="1972"/>
        <v>0</v>
      </c>
      <c r="U405" s="307"/>
      <c r="V405" s="307"/>
      <c r="W405" s="147"/>
      <c r="X405" s="307"/>
      <c r="Y405" s="307"/>
      <c r="Z405" s="151">
        <f t="shared" si="1974"/>
        <v>0</v>
      </c>
      <c r="AA405" s="147"/>
      <c r="AB405" s="147"/>
      <c r="AC405" s="307"/>
      <c r="AD405" s="307"/>
      <c r="AE405" s="151">
        <f t="shared" si="1976"/>
        <v>0</v>
      </c>
      <c r="AF405" s="147"/>
      <c r="AG405" s="147"/>
      <c r="AH405" s="307"/>
      <c r="AI405" s="307"/>
      <c r="AJ405" s="151">
        <f t="shared" si="1979"/>
        <v>0</v>
      </c>
      <c r="AK405" s="147"/>
      <c r="AL405" s="147"/>
      <c r="AM405" s="307"/>
      <c r="AN405" s="307"/>
      <c r="AO405" s="151">
        <f t="shared" si="1986"/>
        <v>0</v>
      </c>
      <c r="AP405" s="147"/>
      <c r="AQ405" s="307"/>
      <c r="AR405" s="384"/>
      <c r="AS405" s="306"/>
      <c r="AT405" s="386"/>
      <c r="AU405" s="327"/>
      <c r="AV405" s="327"/>
      <c r="AW405" s="147"/>
      <c r="AX405" s="147"/>
      <c r="AY405" s="93"/>
      <c r="AZ405" s="94"/>
      <c r="BA405" s="95"/>
      <c r="BB405" s="95"/>
      <c r="BC405" s="95"/>
      <c r="BD405" s="95"/>
      <c r="BE405" s="95"/>
      <c r="BF405" s="95"/>
      <c r="BG405" s="95"/>
    </row>
    <row r="406" spans="1:59" s="97" customFormat="1" hidden="1" x14ac:dyDescent="0.2">
      <c r="A406" s="325"/>
      <c r="B406" s="314"/>
      <c r="C406" s="326"/>
      <c r="D406" s="327"/>
      <c r="E406" s="328"/>
      <c r="F406" s="305"/>
      <c r="G406" s="147"/>
      <c r="H406" s="147"/>
      <c r="I406" s="91"/>
      <c r="J406" s="305"/>
      <c r="K406" s="305"/>
      <c r="L406" s="305"/>
      <c r="M406" s="305"/>
      <c r="N406" s="314"/>
      <c r="O406" s="306"/>
      <c r="P406" s="314"/>
      <c r="Q406" s="306"/>
      <c r="R406" s="306"/>
      <c r="S406" s="92"/>
      <c r="T406" s="91">
        <f t="shared" si="1972"/>
        <v>0</v>
      </c>
      <c r="U406" s="307"/>
      <c r="V406" s="307"/>
      <c r="W406" s="147"/>
      <c r="X406" s="307"/>
      <c r="Y406" s="307"/>
      <c r="Z406" s="151">
        <f t="shared" si="1974"/>
        <v>0</v>
      </c>
      <c r="AA406" s="147"/>
      <c r="AB406" s="147"/>
      <c r="AC406" s="307"/>
      <c r="AD406" s="307"/>
      <c r="AE406" s="151">
        <f t="shared" si="1976"/>
        <v>0</v>
      </c>
      <c r="AF406" s="147"/>
      <c r="AG406" s="147"/>
      <c r="AH406" s="307"/>
      <c r="AI406" s="307"/>
      <c r="AJ406" s="151">
        <f t="shared" si="1979"/>
        <v>0</v>
      </c>
      <c r="AK406" s="147"/>
      <c r="AL406" s="147"/>
      <c r="AM406" s="307"/>
      <c r="AN406" s="307"/>
      <c r="AO406" s="151">
        <f t="shared" si="1986"/>
        <v>0</v>
      </c>
      <c r="AP406" s="147"/>
      <c r="AQ406" s="307"/>
      <c r="AR406" s="384"/>
      <c r="AS406" s="306"/>
      <c r="AT406" s="386"/>
      <c r="AU406" s="327"/>
      <c r="AV406" s="327"/>
      <c r="AW406" s="147"/>
      <c r="AX406" s="147"/>
      <c r="AY406" s="93"/>
      <c r="AZ406" s="94"/>
      <c r="BA406" s="95"/>
      <c r="BB406" s="95"/>
      <c r="BC406" s="95"/>
      <c r="BD406" s="95"/>
      <c r="BE406" s="95"/>
      <c r="BF406" s="95"/>
      <c r="BG406" s="95"/>
    </row>
    <row r="407" spans="1:59" s="97" customFormat="1" hidden="1" x14ac:dyDescent="0.2">
      <c r="A407" s="325">
        <v>133</v>
      </c>
      <c r="B407" s="314"/>
      <c r="C407" s="326" t="e">
        <f>+VLOOKUP(B407,$A$691:$B$730,2,0)</f>
        <v>#N/A</v>
      </c>
      <c r="D407" s="327"/>
      <c r="E407" s="328" t="e">
        <f>IF(D407=$D$661,$E$661,IF(D407=$D$662,$E$662,IF(D407=$D$663,$E$663,IF(D407=$D$664,$E$664,IF(D407=$D$665,$E$665,IF(D407=$D$666,$E$666,IF(D407=$D$667,$E$667,IF(D407=$D$668,$E$668,IF(D407=$D$669,$E$669,IF(D407=$D$670,$E$670,IF(D407=VICERRECTORÍA_ACADÉMICA_,BE1018,IF(D407=PLANEACIÓN_,BE1020, IF(D407=IMPACTO,BE1019,IF(D407=VICERRECTORÍA_ADMINISTRATIVA_FINANCIERA_,BE1021,IF(D407=_VICERRECTORÍA_RESPONSABILIDAD_SOCIAL_Y_BIENESTAR_UNIVERSITARIO_,BE1022," ")))))))))))))))</f>
        <v>#VALUE!</v>
      </c>
      <c r="F407" s="305"/>
      <c r="G407" s="147"/>
      <c r="H407" s="147"/>
      <c r="I407" s="91"/>
      <c r="J407" s="305"/>
      <c r="K407" s="314"/>
      <c r="L407" s="305"/>
      <c r="M407" s="305"/>
      <c r="N407" s="314"/>
      <c r="O407" s="306">
        <f t="shared" ref="O407" si="2026">IF(N407="ALTA",5,IF(N407="MEDIO ALTA",4,IF(N407="MEDIA",3,IF(N407="MEDIO BAJA",2,IF(N407="BAJA",1,0)))))</f>
        <v>0</v>
      </c>
      <c r="P407" s="314"/>
      <c r="Q407" s="306">
        <f t="shared" ref="Q407" si="2027">IF(P407="ALTO",5,IF(P407="MEDIO-ALTO",4,IF(P407="MEDIO",3,IF(P407="MEDIO-BAJO",2,IF(P407="BAJO",1,0)))))</f>
        <v>0</v>
      </c>
      <c r="R407" s="306">
        <f t="shared" ref="R407" si="2028">Q407*O407</f>
        <v>0</v>
      </c>
      <c r="S407" s="92"/>
      <c r="T407" s="91">
        <f t="shared" si="1972"/>
        <v>0</v>
      </c>
      <c r="U407" s="307" t="e">
        <f t="shared" si="1728"/>
        <v>#DIV/0!</v>
      </c>
      <c r="V407" s="307" t="e">
        <f t="shared" si="1729"/>
        <v>#DIV/0!</v>
      </c>
      <c r="W407" s="147"/>
      <c r="X407" s="307" t="e">
        <f t="shared" ref="X407" si="2029">IF(S407="No_existen",5*$X$10,Y407*$X$10)</f>
        <v>#DIV/0!</v>
      </c>
      <c r="Y407" s="307" t="e">
        <f t="shared" ref="Y407" si="2030">ROUND(AVERAGEIF(Z407:Z409,"&gt;0"),0)</f>
        <v>#DIV/0!</v>
      </c>
      <c r="Z407" s="151">
        <f t="shared" si="1974"/>
        <v>0</v>
      </c>
      <c r="AA407" s="147"/>
      <c r="AB407" s="147"/>
      <c r="AC407" s="307" t="e">
        <f t="shared" ref="AC407" si="2031">IF(S407="No_existen",5*$AC$10,AD407*$AC$10)</f>
        <v>#DIV/0!</v>
      </c>
      <c r="AD407" s="307" t="e">
        <f t="shared" si="1733"/>
        <v>#DIV/0!</v>
      </c>
      <c r="AE407" s="151">
        <f t="shared" si="1976"/>
        <v>0</v>
      </c>
      <c r="AF407" s="147"/>
      <c r="AG407" s="147"/>
      <c r="AH407" s="307" t="e">
        <f t="shared" ref="AH407" si="2032">IF(S407="No_existen",5*$AH$10,AI407*$AH$10)</f>
        <v>#DIV/0!</v>
      </c>
      <c r="AI407" s="307" t="e">
        <f t="shared" ref="AI407" si="2033">ROUND(AVERAGEIF(AJ407:AJ409,"&gt;0"),0)</f>
        <v>#DIV/0!</v>
      </c>
      <c r="AJ407" s="151">
        <f t="shared" si="1979"/>
        <v>0</v>
      </c>
      <c r="AK407" s="147"/>
      <c r="AL407" s="147"/>
      <c r="AM407" s="307" t="e">
        <f t="shared" ref="AM407" si="2034">IF(S407="No_existen",5*$AM$10,AN407*$AM$10)</f>
        <v>#DIV/0!</v>
      </c>
      <c r="AN407" s="307" t="e">
        <f t="shared" ref="AN407" si="2035">ROUND(AVERAGEIF(AO407:AO409,"&gt;0"),0)</f>
        <v>#DIV/0!</v>
      </c>
      <c r="AO407" s="151">
        <f t="shared" si="1986"/>
        <v>0</v>
      </c>
      <c r="AP407" s="147"/>
      <c r="AQ407" s="307" t="e">
        <f t="shared" ref="AQ407" si="2036">ROUND(AVERAGE(U407,Y407,AD407,AI407,AN407),0)</f>
        <v>#DIV/0!</v>
      </c>
      <c r="AR407" s="384" t="e">
        <f t="shared" ref="AR407" si="2037">IF(AQ407&lt;1.5,"FUERTE",IF(AND(AQ407&gt;=1.5,AQ407&lt;2.5),"ACEPTABLE",IF(AQ407&gt;=5,"INEXISTENTE","DÉBIL")))</f>
        <v>#DIV/0!</v>
      </c>
      <c r="AS407" s="306">
        <f t="shared" ref="AS407" si="2038">IF(R407=0,0,ROUND((R407*AQ407),0))</f>
        <v>0</v>
      </c>
      <c r="AT407" s="386" t="str">
        <f t="shared" ref="AT407" si="2039">IF(AS407&gt;=36,"GRAVE", IF(AS407&lt;=10, "LEVE", "MODERADO"))</f>
        <v>LEVE</v>
      </c>
      <c r="AU407" s="327"/>
      <c r="AV407" s="327"/>
      <c r="AW407" s="147"/>
      <c r="AX407" s="147"/>
      <c r="AY407" s="93"/>
      <c r="AZ407" s="94"/>
      <c r="BA407" s="95"/>
      <c r="BB407" s="95"/>
      <c r="BC407" s="95"/>
      <c r="BD407" s="95"/>
      <c r="BE407" s="95"/>
      <c r="BF407" s="95"/>
      <c r="BG407" s="95"/>
    </row>
    <row r="408" spans="1:59" s="97" customFormat="1" hidden="1" x14ac:dyDescent="0.2">
      <c r="A408" s="325"/>
      <c r="B408" s="314"/>
      <c r="C408" s="326"/>
      <c r="D408" s="327"/>
      <c r="E408" s="328"/>
      <c r="F408" s="305"/>
      <c r="G408" s="147"/>
      <c r="H408" s="147"/>
      <c r="I408" s="91"/>
      <c r="J408" s="305"/>
      <c r="K408" s="305"/>
      <c r="L408" s="305"/>
      <c r="M408" s="305"/>
      <c r="N408" s="314"/>
      <c r="O408" s="306"/>
      <c r="P408" s="314"/>
      <c r="Q408" s="306"/>
      <c r="R408" s="306"/>
      <c r="S408" s="92"/>
      <c r="T408" s="91">
        <f t="shared" si="1972"/>
        <v>0</v>
      </c>
      <c r="U408" s="307"/>
      <c r="V408" s="307"/>
      <c r="W408" s="147"/>
      <c r="X408" s="307"/>
      <c r="Y408" s="307"/>
      <c r="Z408" s="151">
        <f t="shared" si="1974"/>
        <v>0</v>
      </c>
      <c r="AA408" s="147"/>
      <c r="AB408" s="147"/>
      <c r="AC408" s="307"/>
      <c r="AD408" s="307"/>
      <c r="AE408" s="151">
        <f t="shared" si="1976"/>
        <v>0</v>
      </c>
      <c r="AF408" s="147"/>
      <c r="AG408" s="147"/>
      <c r="AH408" s="307"/>
      <c r="AI408" s="307"/>
      <c r="AJ408" s="151">
        <f t="shared" si="1979"/>
        <v>0</v>
      </c>
      <c r="AK408" s="147"/>
      <c r="AL408" s="147"/>
      <c r="AM408" s="307"/>
      <c r="AN408" s="307"/>
      <c r="AO408" s="151">
        <f t="shared" si="1986"/>
        <v>0</v>
      </c>
      <c r="AP408" s="147"/>
      <c r="AQ408" s="307"/>
      <c r="AR408" s="384"/>
      <c r="AS408" s="306"/>
      <c r="AT408" s="386"/>
      <c r="AU408" s="327"/>
      <c r="AV408" s="327"/>
      <c r="AW408" s="147"/>
      <c r="AX408" s="147"/>
      <c r="AY408" s="93"/>
      <c r="AZ408" s="94"/>
      <c r="BA408" s="95"/>
      <c r="BB408" s="95"/>
      <c r="BC408" s="95"/>
      <c r="BD408" s="95"/>
      <c r="BE408" s="95"/>
      <c r="BF408" s="95"/>
      <c r="BG408" s="95"/>
    </row>
    <row r="409" spans="1:59" s="97" customFormat="1" hidden="1" x14ac:dyDescent="0.2">
      <c r="A409" s="325"/>
      <c r="B409" s="314"/>
      <c r="C409" s="326"/>
      <c r="D409" s="327"/>
      <c r="E409" s="328"/>
      <c r="F409" s="305"/>
      <c r="G409" s="147"/>
      <c r="H409" s="147"/>
      <c r="I409" s="91"/>
      <c r="J409" s="305"/>
      <c r="K409" s="305"/>
      <c r="L409" s="305"/>
      <c r="M409" s="305"/>
      <c r="N409" s="314"/>
      <c r="O409" s="306"/>
      <c r="P409" s="314"/>
      <c r="Q409" s="306"/>
      <c r="R409" s="306"/>
      <c r="S409" s="92"/>
      <c r="T409" s="91">
        <f t="shared" si="1972"/>
        <v>0</v>
      </c>
      <c r="U409" s="307"/>
      <c r="V409" s="307"/>
      <c r="W409" s="147"/>
      <c r="X409" s="307"/>
      <c r="Y409" s="307"/>
      <c r="Z409" s="151">
        <f t="shared" si="1974"/>
        <v>0</v>
      </c>
      <c r="AA409" s="147"/>
      <c r="AB409" s="147"/>
      <c r="AC409" s="307"/>
      <c r="AD409" s="307"/>
      <c r="AE409" s="151">
        <f t="shared" si="1976"/>
        <v>0</v>
      </c>
      <c r="AF409" s="147"/>
      <c r="AG409" s="147"/>
      <c r="AH409" s="307"/>
      <c r="AI409" s="307"/>
      <c r="AJ409" s="151">
        <f t="shared" si="1979"/>
        <v>0</v>
      </c>
      <c r="AK409" s="147"/>
      <c r="AL409" s="147"/>
      <c r="AM409" s="307"/>
      <c r="AN409" s="307"/>
      <c r="AO409" s="151">
        <f t="shared" si="1986"/>
        <v>0</v>
      </c>
      <c r="AP409" s="147"/>
      <c r="AQ409" s="307"/>
      <c r="AR409" s="384"/>
      <c r="AS409" s="306"/>
      <c r="AT409" s="386"/>
      <c r="AU409" s="327"/>
      <c r="AV409" s="327"/>
      <c r="AW409" s="147"/>
      <c r="AX409" s="147"/>
      <c r="AY409" s="93"/>
      <c r="AZ409" s="94"/>
      <c r="BA409" s="95"/>
      <c r="BB409" s="95"/>
      <c r="BC409" s="95"/>
      <c r="BD409" s="95"/>
      <c r="BE409" s="95"/>
      <c r="BF409" s="95"/>
      <c r="BG409" s="95"/>
    </row>
    <row r="410" spans="1:59" s="97" customFormat="1" hidden="1" x14ac:dyDescent="0.2">
      <c r="A410" s="325">
        <v>134</v>
      </c>
      <c r="B410" s="314"/>
      <c r="C410" s="326" t="e">
        <f>+VLOOKUP(B410,$A$691:$B$730,2,0)</f>
        <v>#N/A</v>
      </c>
      <c r="D410" s="327"/>
      <c r="E410" s="328" t="e">
        <f>IF(D410=$D$661,$E$661,IF(D410=$D$662,$E$662,IF(D410=$D$663,$E$663,IF(D410=$D$664,$E$664,IF(D410=$D$665,$E$665,IF(D410=$D$666,$E$666,IF(D410=$D$667,$E$667,IF(D410=$D$668,$E$668,IF(D410=$D$669,$E$669,IF(D410=$D$670,$E$670,IF(D410=VICERRECTORÍA_ACADÉMICA_,BE1021,IF(D410=PLANEACIÓN_,BE1023, IF(D410=IMPACTO,BE1022,IF(D410=VICERRECTORÍA_ADMINISTRATIVA_FINANCIERA_,BE1024,IF(D410=_VICERRECTORÍA_RESPONSABILIDAD_SOCIAL_Y_BIENESTAR_UNIVERSITARIO_,BE1025," ")))))))))))))))</f>
        <v>#VALUE!</v>
      </c>
      <c r="F410" s="305"/>
      <c r="G410" s="147"/>
      <c r="H410" s="147"/>
      <c r="I410" s="91"/>
      <c r="J410" s="305"/>
      <c r="K410" s="314"/>
      <c r="L410" s="305"/>
      <c r="M410" s="305"/>
      <c r="N410" s="314"/>
      <c r="O410" s="306">
        <f t="shared" ref="O410" si="2040">IF(N410="ALTA",5,IF(N410="MEDIO ALTA",4,IF(N410="MEDIA",3,IF(N410="MEDIO BAJA",2,IF(N410="BAJA",1,0)))))</f>
        <v>0</v>
      </c>
      <c r="P410" s="314"/>
      <c r="Q410" s="306">
        <f t="shared" ref="Q410" si="2041">IF(P410="ALTO",5,IF(P410="MEDIO-ALTO",4,IF(P410="MEDIO",3,IF(P410="MEDIO-BAJO",2,IF(P410="BAJO",1,0)))))</f>
        <v>0</v>
      </c>
      <c r="R410" s="306">
        <f t="shared" ref="R410" si="2042">Q410*O410</f>
        <v>0</v>
      </c>
      <c r="S410" s="92"/>
      <c r="T410" s="91">
        <f t="shared" si="1972"/>
        <v>0</v>
      </c>
      <c r="U410" s="307" t="e">
        <f t="shared" si="1745"/>
        <v>#DIV/0!</v>
      </c>
      <c r="V410" s="307" t="e">
        <f t="shared" si="1746"/>
        <v>#DIV/0!</v>
      </c>
      <c r="W410" s="147"/>
      <c r="X410" s="307" t="e">
        <f t="shared" ref="X410" si="2043">IF(S410="No_existen",5*$X$10,Y410*$X$10)</f>
        <v>#DIV/0!</v>
      </c>
      <c r="Y410" s="307" t="e">
        <f t="shared" ref="Y410:Y446" si="2044">ROUND(AVERAGEIF(Z410:Z412,"&gt;0"),0)</f>
        <v>#DIV/0!</v>
      </c>
      <c r="Z410" s="151">
        <f t="shared" si="1974"/>
        <v>0</v>
      </c>
      <c r="AA410" s="147"/>
      <c r="AB410" s="147"/>
      <c r="AC410" s="307" t="e">
        <f t="shared" ref="AC410" si="2045">IF(S410="No_existen",5*$AC$10,AD410*$AC$10)</f>
        <v>#DIV/0!</v>
      </c>
      <c r="AD410" s="307" t="e">
        <f t="shared" si="1750"/>
        <v>#DIV/0!</v>
      </c>
      <c r="AE410" s="151">
        <f t="shared" si="1976"/>
        <v>0</v>
      </c>
      <c r="AF410" s="147"/>
      <c r="AG410" s="147"/>
      <c r="AH410" s="307" t="e">
        <f t="shared" ref="AH410" si="2046">IF(S410="No_existen",5*$AH$10,AI410*$AH$10)</f>
        <v>#DIV/0!</v>
      </c>
      <c r="AI410" s="307" t="e">
        <f t="shared" ref="AI410" si="2047">ROUND(AVERAGEIF(AJ410:AJ412,"&gt;0"),0)</f>
        <v>#DIV/0!</v>
      </c>
      <c r="AJ410" s="151">
        <f t="shared" si="1979"/>
        <v>0</v>
      </c>
      <c r="AK410" s="147"/>
      <c r="AL410" s="147"/>
      <c r="AM410" s="307" t="e">
        <f t="shared" ref="AM410" si="2048">IF(S410="No_existen",5*$AM$10,AN410*$AM$10)</f>
        <v>#DIV/0!</v>
      </c>
      <c r="AN410" s="307" t="e">
        <f t="shared" ref="AN410" si="2049">ROUND(AVERAGEIF(AO410:AO412,"&gt;0"),0)</f>
        <v>#DIV/0!</v>
      </c>
      <c r="AO410" s="151">
        <f t="shared" si="1986"/>
        <v>0</v>
      </c>
      <c r="AP410" s="147"/>
      <c r="AQ410" s="307" t="e">
        <f t="shared" ref="AQ410" si="2050">ROUND(AVERAGE(U410,Y410,AD410,AI410,AN410),0)</f>
        <v>#DIV/0!</v>
      </c>
      <c r="AR410" s="384" t="e">
        <f t="shared" ref="AR410" si="2051">IF(AQ410&lt;1.5,"FUERTE",IF(AND(AQ410&gt;=1.5,AQ410&lt;2.5),"ACEPTABLE",IF(AQ410&gt;=5,"INEXISTENTE","DÉBIL")))</f>
        <v>#DIV/0!</v>
      </c>
      <c r="AS410" s="306">
        <f t="shared" ref="AS410" si="2052">IF(R410=0,0,ROUND((R410*AQ410),0))</f>
        <v>0</v>
      </c>
      <c r="AT410" s="386" t="str">
        <f t="shared" ref="AT410" si="2053">IF(AS410&gt;=36,"GRAVE", IF(AS410&lt;=10, "LEVE", "MODERADO"))</f>
        <v>LEVE</v>
      </c>
      <c r="AU410" s="327"/>
      <c r="AV410" s="327"/>
      <c r="AW410" s="147"/>
      <c r="AX410" s="147"/>
      <c r="AY410" s="93"/>
      <c r="AZ410" s="94"/>
      <c r="BA410" s="95"/>
      <c r="BB410" s="95"/>
      <c r="BC410" s="95"/>
      <c r="BD410" s="95"/>
      <c r="BE410" s="95"/>
      <c r="BF410" s="95"/>
      <c r="BG410" s="95"/>
    </row>
    <row r="411" spans="1:59" s="97" customFormat="1" hidden="1" x14ac:dyDescent="0.2">
      <c r="A411" s="325"/>
      <c r="B411" s="314"/>
      <c r="C411" s="326"/>
      <c r="D411" s="327"/>
      <c r="E411" s="328"/>
      <c r="F411" s="305"/>
      <c r="G411" s="147"/>
      <c r="H411" s="147"/>
      <c r="I411" s="91"/>
      <c r="J411" s="305"/>
      <c r="K411" s="305"/>
      <c r="L411" s="305"/>
      <c r="M411" s="305"/>
      <c r="N411" s="314"/>
      <c r="O411" s="306"/>
      <c r="P411" s="314"/>
      <c r="Q411" s="306"/>
      <c r="R411" s="306"/>
      <c r="S411" s="92"/>
      <c r="T411" s="91">
        <f t="shared" si="1972"/>
        <v>0</v>
      </c>
      <c r="U411" s="307"/>
      <c r="V411" s="307"/>
      <c r="W411" s="147"/>
      <c r="X411" s="307"/>
      <c r="Y411" s="307"/>
      <c r="Z411" s="151">
        <f t="shared" si="1974"/>
        <v>0</v>
      </c>
      <c r="AA411" s="147"/>
      <c r="AB411" s="147"/>
      <c r="AC411" s="307"/>
      <c r="AD411" s="307"/>
      <c r="AE411" s="151">
        <f t="shared" si="1976"/>
        <v>0</v>
      </c>
      <c r="AF411" s="147"/>
      <c r="AG411" s="147"/>
      <c r="AH411" s="307"/>
      <c r="AI411" s="307"/>
      <c r="AJ411" s="151">
        <f t="shared" si="1979"/>
        <v>0</v>
      </c>
      <c r="AK411" s="147"/>
      <c r="AL411" s="147"/>
      <c r="AM411" s="307"/>
      <c r="AN411" s="307"/>
      <c r="AO411" s="151">
        <f t="shared" si="1986"/>
        <v>0</v>
      </c>
      <c r="AP411" s="147"/>
      <c r="AQ411" s="307"/>
      <c r="AR411" s="384"/>
      <c r="AS411" s="306"/>
      <c r="AT411" s="386"/>
      <c r="AU411" s="327"/>
      <c r="AV411" s="327"/>
      <c r="AW411" s="147"/>
      <c r="AX411" s="147"/>
      <c r="AY411" s="93"/>
      <c r="AZ411" s="94"/>
      <c r="BA411" s="95"/>
      <c r="BB411" s="95"/>
      <c r="BC411" s="95"/>
      <c r="BD411" s="95"/>
      <c r="BE411" s="95"/>
      <c r="BF411" s="95"/>
      <c r="BG411" s="95"/>
    </row>
    <row r="412" spans="1:59" s="97" customFormat="1" hidden="1" x14ac:dyDescent="0.2">
      <c r="A412" s="325"/>
      <c r="B412" s="314"/>
      <c r="C412" s="326"/>
      <c r="D412" s="327"/>
      <c r="E412" s="328"/>
      <c r="F412" s="305"/>
      <c r="G412" s="147"/>
      <c r="H412" s="147"/>
      <c r="I412" s="91"/>
      <c r="J412" s="305"/>
      <c r="K412" s="305"/>
      <c r="L412" s="305"/>
      <c r="M412" s="305"/>
      <c r="N412" s="314"/>
      <c r="O412" s="306"/>
      <c r="P412" s="314"/>
      <c r="Q412" s="306"/>
      <c r="R412" s="306"/>
      <c r="S412" s="92"/>
      <c r="T412" s="91">
        <f t="shared" si="1972"/>
        <v>0</v>
      </c>
      <c r="U412" s="307"/>
      <c r="V412" s="307"/>
      <c r="W412" s="147"/>
      <c r="X412" s="307"/>
      <c r="Y412" s="307"/>
      <c r="Z412" s="151">
        <f t="shared" si="1974"/>
        <v>0</v>
      </c>
      <c r="AA412" s="147"/>
      <c r="AB412" s="147"/>
      <c r="AC412" s="307"/>
      <c r="AD412" s="307"/>
      <c r="AE412" s="151">
        <f t="shared" si="1976"/>
        <v>0</v>
      </c>
      <c r="AF412" s="147"/>
      <c r="AG412" s="147"/>
      <c r="AH412" s="307"/>
      <c r="AI412" s="307"/>
      <c r="AJ412" s="151">
        <f t="shared" si="1979"/>
        <v>0</v>
      </c>
      <c r="AK412" s="147"/>
      <c r="AL412" s="147"/>
      <c r="AM412" s="307"/>
      <c r="AN412" s="307"/>
      <c r="AO412" s="151">
        <f t="shared" si="1986"/>
        <v>0</v>
      </c>
      <c r="AP412" s="147"/>
      <c r="AQ412" s="307"/>
      <c r="AR412" s="384"/>
      <c r="AS412" s="306"/>
      <c r="AT412" s="386"/>
      <c r="AU412" s="327"/>
      <c r="AV412" s="327"/>
      <c r="AW412" s="147"/>
      <c r="AX412" s="147"/>
      <c r="AY412" s="93"/>
      <c r="AZ412" s="94"/>
      <c r="BA412" s="95"/>
      <c r="BB412" s="95"/>
      <c r="BC412" s="95"/>
      <c r="BD412" s="95"/>
      <c r="BE412" s="95"/>
      <c r="BF412" s="95"/>
      <c r="BG412" s="95"/>
    </row>
    <row r="413" spans="1:59" s="97" customFormat="1" hidden="1" x14ac:dyDescent="0.2">
      <c r="A413" s="325">
        <v>135</v>
      </c>
      <c r="B413" s="314"/>
      <c r="C413" s="326" t="e">
        <f>+VLOOKUP(B413,$A$691:$B$730,2,0)</f>
        <v>#N/A</v>
      </c>
      <c r="D413" s="327"/>
      <c r="E413" s="328" t="e">
        <f>IF(D413=$D$661,$E$661,IF(D413=$D$662,$E$662,IF(D413=$D$663,$E$663,IF(D413=$D$664,$E$664,IF(D413=$D$665,$E$665,IF(D413=$D$666,$E$666,IF(D413=$D$667,$E$667,IF(D413=$D$668,$E$668,IF(D413=$D$669,$E$669,IF(D413=$D$670,$E$670,IF(D413=VICERRECTORÍA_ACADÉMICA_,BE1024,IF(D413=PLANEACIÓN_,BE1026, IF(D413=IMPACTO,BE1025,IF(D413=VICERRECTORÍA_ADMINISTRATIVA_FINANCIERA_,BE1027,IF(D413=_VICERRECTORÍA_RESPONSABILIDAD_SOCIAL_Y_BIENESTAR_UNIVERSITARIO_,BE1028," ")))))))))))))))</f>
        <v>#VALUE!</v>
      </c>
      <c r="F413" s="305"/>
      <c r="G413" s="147"/>
      <c r="H413" s="147"/>
      <c r="I413" s="91"/>
      <c r="J413" s="305"/>
      <c r="K413" s="314"/>
      <c r="L413" s="305"/>
      <c r="M413" s="305"/>
      <c r="N413" s="314"/>
      <c r="O413" s="306">
        <f t="shared" ref="O413" si="2054">IF(N413="ALTA",5,IF(N413="MEDIO ALTA",4,IF(N413="MEDIA",3,IF(N413="MEDIO BAJA",2,IF(N413="BAJA",1,0)))))</f>
        <v>0</v>
      </c>
      <c r="P413" s="314"/>
      <c r="Q413" s="306">
        <f t="shared" ref="Q413" si="2055">IF(P413="ALTO",5,IF(P413="MEDIO-ALTO",4,IF(P413="MEDIO",3,IF(P413="MEDIO-BAJO",2,IF(P413="BAJO",1,0)))))</f>
        <v>0</v>
      </c>
      <c r="R413" s="306">
        <f t="shared" ref="R413" si="2056">Q413*O413</f>
        <v>0</v>
      </c>
      <c r="S413" s="92"/>
      <c r="T413" s="91">
        <f t="shared" si="1972"/>
        <v>0</v>
      </c>
      <c r="U413" s="307" t="e">
        <f t="shared" si="1762"/>
        <v>#DIV/0!</v>
      </c>
      <c r="V413" s="307" t="e">
        <f t="shared" si="1763"/>
        <v>#DIV/0!</v>
      </c>
      <c r="W413" s="147"/>
      <c r="X413" s="307" t="e">
        <f t="shared" ref="X413" si="2057">IF(S413="No_existen",5*$X$10,Y413*$X$10)</f>
        <v>#DIV/0!</v>
      </c>
      <c r="Y413" s="307" t="e">
        <f t="shared" ref="Y413:Y449" si="2058">ROUND(AVERAGEIF(Z413:Z415,"&gt;0"),0)</f>
        <v>#DIV/0!</v>
      </c>
      <c r="Z413" s="151">
        <f t="shared" si="1974"/>
        <v>0</v>
      </c>
      <c r="AA413" s="147"/>
      <c r="AB413" s="147"/>
      <c r="AC413" s="307" t="e">
        <f t="shared" ref="AC413" si="2059">IF(S413="No_existen",5*$AC$10,AD413*$AC$10)</f>
        <v>#DIV/0!</v>
      </c>
      <c r="AD413" s="307" t="e">
        <f t="shared" si="1767"/>
        <v>#DIV/0!</v>
      </c>
      <c r="AE413" s="151">
        <f t="shared" si="1976"/>
        <v>0</v>
      </c>
      <c r="AF413" s="147"/>
      <c r="AG413" s="147"/>
      <c r="AH413" s="307" t="e">
        <f t="shared" ref="AH413" si="2060">IF(S413="No_existen",5*$AH$10,AI413*$AH$10)</f>
        <v>#DIV/0!</v>
      </c>
      <c r="AI413" s="307" t="e">
        <f t="shared" ref="AI413" si="2061">ROUND(AVERAGEIF(AJ413:AJ415,"&gt;0"),0)</f>
        <v>#DIV/0!</v>
      </c>
      <c r="AJ413" s="151">
        <f t="shared" si="1979"/>
        <v>0</v>
      </c>
      <c r="AK413" s="147"/>
      <c r="AL413" s="147"/>
      <c r="AM413" s="307" t="e">
        <f t="shared" ref="AM413" si="2062">IF(S413="No_existen",5*$AM$10,AN413*$AM$10)</f>
        <v>#DIV/0!</v>
      </c>
      <c r="AN413" s="307" t="e">
        <f t="shared" ref="AN413" si="2063">ROUND(AVERAGEIF(AO413:AO415,"&gt;0"),0)</f>
        <v>#DIV/0!</v>
      </c>
      <c r="AO413" s="151">
        <f t="shared" si="1986"/>
        <v>0</v>
      </c>
      <c r="AP413" s="147"/>
      <c r="AQ413" s="307" t="e">
        <f t="shared" ref="AQ413" si="2064">ROUND(AVERAGE(U413,Y413,AD413,AI413,AN413),0)</f>
        <v>#DIV/0!</v>
      </c>
      <c r="AR413" s="384" t="e">
        <f t="shared" ref="AR413" si="2065">IF(AQ413&lt;1.5,"FUERTE",IF(AND(AQ413&gt;=1.5,AQ413&lt;2.5),"ACEPTABLE",IF(AQ413&gt;=5,"INEXISTENTE","DÉBIL")))</f>
        <v>#DIV/0!</v>
      </c>
      <c r="AS413" s="306">
        <f t="shared" ref="AS413" si="2066">IF(R413=0,0,ROUND((R413*AQ413),0))</f>
        <v>0</v>
      </c>
      <c r="AT413" s="386" t="str">
        <f t="shared" ref="AT413" si="2067">IF(AS413&gt;=36,"GRAVE", IF(AS413&lt;=10, "LEVE", "MODERADO"))</f>
        <v>LEVE</v>
      </c>
      <c r="AU413" s="327"/>
      <c r="AV413" s="327"/>
      <c r="AW413" s="147"/>
      <c r="AX413" s="147"/>
      <c r="AY413" s="93"/>
      <c r="AZ413" s="94"/>
      <c r="BA413" s="95"/>
      <c r="BB413" s="95"/>
      <c r="BC413" s="95"/>
      <c r="BD413" s="95"/>
      <c r="BE413" s="95"/>
      <c r="BF413" s="95"/>
      <c r="BG413" s="95"/>
    </row>
    <row r="414" spans="1:59" s="97" customFormat="1" hidden="1" x14ac:dyDescent="0.2">
      <c r="A414" s="325"/>
      <c r="B414" s="314"/>
      <c r="C414" s="326"/>
      <c r="D414" s="327"/>
      <c r="E414" s="328"/>
      <c r="F414" s="305"/>
      <c r="G414" s="147"/>
      <c r="H414" s="147"/>
      <c r="I414" s="91"/>
      <c r="J414" s="305"/>
      <c r="K414" s="305"/>
      <c r="L414" s="305"/>
      <c r="M414" s="305"/>
      <c r="N414" s="314"/>
      <c r="O414" s="306"/>
      <c r="P414" s="314"/>
      <c r="Q414" s="306"/>
      <c r="R414" s="306"/>
      <c r="S414" s="92"/>
      <c r="T414" s="91">
        <f t="shared" si="1972"/>
        <v>0</v>
      </c>
      <c r="U414" s="307"/>
      <c r="V414" s="307"/>
      <c r="W414" s="147"/>
      <c r="X414" s="307"/>
      <c r="Y414" s="307"/>
      <c r="Z414" s="151">
        <f t="shared" si="1974"/>
        <v>0</v>
      </c>
      <c r="AA414" s="147"/>
      <c r="AB414" s="147"/>
      <c r="AC414" s="307"/>
      <c r="AD414" s="307"/>
      <c r="AE414" s="151">
        <f t="shared" si="1976"/>
        <v>0</v>
      </c>
      <c r="AF414" s="147"/>
      <c r="AG414" s="147"/>
      <c r="AH414" s="307"/>
      <c r="AI414" s="307"/>
      <c r="AJ414" s="151">
        <f t="shared" si="1979"/>
        <v>0</v>
      </c>
      <c r="AK414" s="147"/>
      <c r="AL414" s="147"/>
      <c r="AM414" s="307"/>
      <c r="AN414" s="307"/>
      <c r="AO414" s="151">
        <f t="shared" si="1986"/>
        <v>0</v>
      </c>
      <c r="AP414" s="147"/>
      <c r="AQ414" s="307"/>
      <c r="AR414" s="384"/>
      <c r="AS414" s="306"/>
      <c r="AT414" s="386"/>
      <c r="AU414" s="327"/>
      <c r="AV414" s="327"/>
      <c r="AW414" s="147"/>
      <c r="AX414" s="147"/>
      <c r="AY414" s="93"/>
      <c r="AZ414" s="94"/>
      <c r="BA414" s="95"/>
      <c r="BB414" s="95"/>
      <c r="BC414" s="95"/>
      <c r="BD414" s="95"/>
      <c r="BE414" s="95"/>
      <c r="BF414" s="95"/>
      <c r="BG414" s="95"/>
    </row>
    <row r="415" spans="1:59" s="97" customFormat="1" hidden="1" x14ac:dyDescent="0.2">
      <c r="A415" s="325"/>
      <c r="B415" s="314"/>
      <c r="C415" s="326"/>
      <c r="D415" s="327"/>
      <c r="E415" s="328"/>
      <c r="F415" s="305"/>
      <c r="G415" s="147"/>
      <c r="H415" s="147"/>
      <c r="I415" s="91"/>
      <c r="J415" s="305"/>
      <c r="K415" s="305"/>
      <c r="L415" s="305"/>
      <c r="M415" s="305"/>
      <c r="N415" s="314"/>
      <c r="O415" s="306"/>
      <c r="P415" s="314"/>
      <c r="Q415" s="306"/>
      <c r="R415" s="306"/>
      <c r="S415" s="92"/>
      <c r="T415" s="91">
        <f t="shared" si="1972"/>
        <v>0</v>
      </c>
      <c r="U415" s="307"/>
      <c r="V415" s="307"/>
      <c r="W415" s="147"/>
      <c r="X415" s="307"/>
      <c r="Y415" s="307"/>
      <c r="Z415" s="151">
        <f t="shared" si="1974"/>
        <v>0</v>
      </c>
      <c r="AA415" s="147"/>
      <c r="AB415" s="147"/>
      <c r="AC415" s="307"/>
      <c r="AD415" s="307"/>
      <c r="AE415" s="151">
        <f t="shared" si="1976"/>
        <v>0</v>
      </c>
      <c r="AF415" s="147"/>
      <c r="AG415" s="147"/>
      <c r="AH415" s="307"/>
      <c r="AI415" s="307"/>
      <c r="AJ415" s="151">
        <f t="shared" si="1979"/>
        <v>0</v>
      </c>
      <c r="AK415" s="147"/>
      <c r="AL415" s="147"/>
      <c r="AM415" s="307"/>
      <c r="AN415" s="307"/>
      <c r="AO415" s="151">
        <f t="shared" si="1986"/>
        <v>0</v>
      </c>
      <c r="AP415" s="147"/>
      <c r="AQ415" s="307"/>
      <c r="AR415" s="384"/>
      <c r="AS415" s="306"/>
      <c r="AT415" s="386"/>
      <c r="AU415" s="327"/>
      <c r="AV415" s="327"/>
      <c r="AW415" s="147"/>
      <c r="AX415" s="147"/>
      <c r="AY415" s="93"/>
      <c r="AZ415" s="94"/>
      <c r="BA415" s="95"/>
      <c r="BB415" s="95"/>
      <c r="BC415" s="95"/>
      <c r="BD415" s="95"/>
      <c r="BE415" s="95"/>
      <c r="BF415" s="95"/>
      <c r="BG415" s="95"/>
    </row>
    <row r="416" spans="1:59" s="97" customFormat="1" hidden="1" x14ac:dyDescent="0.2">
      <c r="A416" s="325">
        <v>136</v>
      </c>
      <c r="B416" s="314"/>
      <c r="C416" s="326" t="e">
        <f>+VLOOKUP(B416,$A$691:$B$730,2,0)</f>
        <v>#N/A</v>
      </c>
      <c r="D416" s="327"/>
      <c r="E416" s="328" t="e">
        <f>IF(D416=$D$661,$E$661,IF(D416=$D$662,$E$662,IF(D416=$D$663,$E$663,IF(D416=$D$664,$E$664,IF(D416=$D$665,$E$665,IF(D416=$D$666,$E$666,IF(D416=$D$667,$E$667,IF(D416=$D$668,$E$668,IF(D416=$D$669,$E$669,IF(D416=$D$670,$E$670,IF(D416=VICERRECTORÍA_ACADÉMICA_,BE1027,IF(D416=PLANEACIÓN_,BE1029, IF(D416=IMPACTO,BE1028,IF(D416=VICERRECTORÍA_ADMINISTRATIVA_FINANCIERA_,BE1030,IF(D416=_VICERRECTORÍA_RESPONSABILIDAD_SOCIAL_Y_BIENESTAR_UNIVERSITARIO_,BE1031," ")))))))))))))))</f>
        <v>#VALUE!</v>
      </c>
      <c r="F416" s="305"/>
      <c r="G416" s="147"/>
      <c r="H416" s="147"/>
      <c r="I416" s="91"/>
      <c r="J416" s="305"/>
      <c r="K416" s="314"/>
      <c r="L416" s="305"/>
      <c r="M416" s="305"/>
      <c r="N416" s="314"/>
      <c r="O416" s="306">
        <f t="shared" ref="O416" si="2068">IF(N416="ALTA",5,IF(N416="MEDIO ALTA",4,IF(N416="MEDIA",3,IF(N416="MEDIO BAJA",2,IF(N416="BAJA",1,0)))))</f>
        <v>0</v>
      </c>
      <c r="P416" s="314"/>
      <c r="Q416" s="306">
        <f t="shared" ref="Q416" si="2069">IF(P416="ALTO",5,IF(P416="MEDIO-ALTO",4,IF(P416="MEDIO",3,IF(P416="MEDIO-BAJO",2,IF(P416="BAJO",1,0)))))</f>
        <v>0</v>
      </c>
      <c r="R416" s="306">
        <f t="shared" ref="R416" si="2070">Q416*O416</f>
        <v>0</v>
      </c>
      <c r="S416" s="92"/>
      <c r="T416" s="91">
        <f t="shared" si="1972"/>
        <v>0</v>
      </c>
      <c r="U416" s="307" t="e">
        <f t="shared" si="1779"/>
        <v>#DIV/0!</v>
      </c>
      <c r="V416" s="307" t="e">
        <f t="shared" si="1780"/>
        <v>#DIV/0!</v>
      </c>
      <c r="W416" s="147"/>
      <c r="X416" s="307" t="e">
        <f t="shared" ref="X416" si="2071">IF(S416="No_existen",5*$X$10,Y416*$X$10)</f>
        <v>#DIV/0!</v>
      </c>
      <c r="Y416" s="307" t="e">
        <f t="shared" ref="Y416:Y452" si="2072">ROUND(AVERAGEIF(Z416:Z418,"&gt;0"),0)</f>
        <v>#DIV/0!</v>
      </c>
      <c r="Z416" s="151">
        <f t="shared" si="1974"/>
        <v>0</v>
      </c>
      <c r="AA416" s="147"/>
      <c r="AB416" s="147"/>
      <c r="AC416" s="307" t="e">
        <f t="shared" ref="AC416" si="2073">IF(S416="No_existen",5*$AC$10,AD416*$AC$10)</f>
        <v>#DIV/0!</v>
      </c>
      <c r="AD416" s="307" t="e">
        <f t="shared" si="1784"/>
        <v>#DIV/0!</v>
      </c>
      <c r="AE416" s="151">
        <f t="shared" si="1976"/>
        <v>0</v>
      </c>
      <c r="AF416" s="147"/>
      <c r="AG416" s="147"/>
      <c r="AH416" s="307" t="e">
        <f t="shared" ref="AH416" si="2074">IF(S416="No_existen",5*$AH$10,AI416*$AH$10)</f>
        <v>#DIV/0!</v>
      </c>
      <c r="AI416" s="307" t="e">
        <f t="shared" ref="AI416" si="2075">ROUND(AVERAGEIF(AJ416:AJ418,"&gt;0"),0)</f>
        <v>#DIV/0!</v>
      </c>
      <c r="AJ416" s="151">
        <f t="shared" si="1979"/>
        <v>0</v>
      </c>
      <c r="AK416" s="147"/>
      <c r="AL416" s="147"/>
      <c r="AM416" s="307" t="e">
        <f t="shared" ref="AM416" si="2076">IF(S416="No_existen",5*$AM$10,AN416*$AM$10)</f>
        <v>#DIV/0!</v>
      </c>
      <c r="AN416" s="307" t="e">
        <f t="shared" ref="AN416" si="2077">ROUND(AVERAGEIF(AO416:AO418,"&gt;0"),0)</f>
        <v>#DIV/0!</v>
      </c>
      <c r="AO416" s="151">
        <f t="shared" si="1986"/>
        <v>0</v>
      </c>
      <c r="AP416" s="147"/>
      <c r="AQ416" s="307" t="e">
        <f t="shared" ref="AQ416" si="2078">ROUND(AVERAGE(U416,Y416,AD416,AI416,AN416),0)</f>
        <v>#DIV/0!</v>
      </c>
      <c r="AR416" s="384" t="e">
        <f t="shared" ref="AR416" si="2079">IF(AQ416&lt;1.5,"FUERTE",IF(AND(AQ416&gt;=1.5,AQ416&lt;2.5),"ACEPTABLE",IF(AQ416&gt;=5,"INEXISTENTE","DÉBIL")))</f>
        <v>#DIV/0!</v>
      </c>
      <c r="AS416" s="306">
        <f t="shared" ref="AS416" si="2080">IF(R416=0,0,ROUND((R416*AQ416),0))</f>
        <v>0</v>
      </c>
      <c r="AT416" s="386" t="str">
        <f t="shared" ref="AT416" si="2081">IF(AS416&gt;=36,"GRAVE", IF(AS416&lt;=10, "LEVE", "MODERADO"))</f>
        <v>LEVE</v>
      </c>
      <c r="AU416" s="327"/>
      <c r="AV416" s="327"/>
      <c r="AW416" s="147"/>
      <c r="AX416" s="147"/>
      <c r="AY416" s="93"/>
      <c r="AZ416" s="94"/>
      <c r="BA416" s="95"/>
      <c r="BB416" s="95"/>
      <c r="BC416" s="95"/>
      <c r="BD416" s="95"/>
      <c r="BE416" s="95"/>
      <c r="BF416" s="95"/>
      <c r="BG416" s="95"/>
    </row>
    <row r="417" spans="1:59" s="97" customFormat="1" hidden="1" x14ac:dyDescent="0.2">
      <c r="A417" s="325"/>
      <c r="B417" s="314"/>
      <c r="C417" s="326"/>
      <c r="D417" s="327"/>
      <c r="E417" s="328"/>
      <c r="F417" s="305"/>
      <c r="G417" s="147"/>
      <c r="H417" s="147"/>
      <c r="I417" s="91"/>
      <c r="J417" s="305"/>
      <c r="K417" s="305"/>
      <c r="L417" s="305"/>
      <c r="M417" s="305"/>
      <c r="N417" s="314"/>
      <c r="O417" s="306"/>
      <c r="P417" s="314"/>
      <c r="Q417" s="306"/>
      <c r="R417" s="306"/>
      <c r="S417" s="92"/>
      <c r="T417" s="91">
        <f t="shared" si="1972"/>
        <v>0</v>
      </c>
      <c r="U417" s="307"/>
      <c r="V417" s="307"/>
      <c r="W417" s="147"/>
      <c r="X417" s="307"/>
      <c r="Y417" s="307"/>
      <c r="Z417" s="151">
        <f t="shared" si="1974"/>
        <v>0</v>
      </c>
      <c r="AA417" s="147"/>
      <c r="AB417" s="147"/>
      <c r="AC417" s="307"/>
      <c r="AD417" s="307"/>
      <c r="AE417" s="151">
        <f t="shared" si="1976"/>
        <v>0</v>
      </c>
      <c r="AF417" s="147"/>
      <c r="AG417" s="147"/>
      <c r="AH417" s="307"/>
      <c r="AI417" s="307"/>
      <c r="AJ417" s="151">
        <f t="shared" si="1979"/>
        <v>0</v>
      </c>
      <c r="AK417" s="147"/>
      <c r="AL417" s="147"/>
      <c r="AM417" s="307"/>
      <c r="AN417" s="307"/>
      <c r="AO417" s="151">
        <f t="shared" si="1986"/>
        <v>0</v>
      </c>
      <c r="AP417" s="147"/>
      <c r="AQ417" s="307"/>
      <c r="AR417" s="384"/>
      <c r="AS417" s="306"/>
      <c r="AT417" s="386"/>
      <c r="AU417" s="327"/>
      <c r="AV417" s="327"/>
      <c r="AW417" s="147"/>
      <c r="AX417" s="147"/>
      <c r="AY417" s="93"/>
      <c r="AZ417" s="94"/>
      <c r="BA417" s="95"/>
      <c r="BB417" s="95"/>
      <c r="BC417" s="95"/>
      <c r="BD417" s="95"/>
      <c r="BE417" s="95"/>
      <c r="BF417" s="95"/>
      <c r="BG417" s="95"/>
    </row>
    <row r="418" spans="1:59" s="97" customFormat="1" hidden="1" x14ac:dyDescent="0.2">
      <c r="A418" s="325"/>
      <c r="B418" s="314"/>
      <c r="C418" s="326"/>
      <c r="D418" s="327"/>
      <c r="E418" s="328"/>
      <c r="F418" s="305"/>
      <c r="G418" s="147"/>
      <c r="H418" s="147"/>
      <c r="I418" s="91"/>
      <c r="J418" s="305"/>
      <c r="K418" s="305"/>
      <c r="L418" s="305"/>
      <c r="M418" s="305"/>
      <c r="N418" s="314"/>
      <c r="O418" s="306"/>
      <c r="P418" s="314"/>
      <c r="Q418" s="306"/>
      <c r="R418" s="306"/>
      <c r="S418" s="92"/>
      <c r="T418" s="91">
        <f t="shared" si="1972"/>
        <v>0</v>
      </c>
      <c r="U418" s="307"/>
      <c r="V418" s="307"/>
      <c r="W418" s="147"/>
      <c r="X418" s="307"/>
      <c r="Y418" s="307"/>
      <c r="Z418" s="151">
        <f t="shared" si="1974"/>
        <v>0</v>
      </c>
      <c r="AA418" s="147"/>
      <c r="AB418" s="147"/>
      <c r="AC418" s="307"/>
      <c r="AD418" s="307"/>
      <c r="AE418" s="151">
        <f t="shared" si="1976"/>
        <v>0</v>
      </c>
      <c r="AF418" s="147"/>
      <c r="AG418" s="147"/>
      <c r="AH418" s="307"/>
      <c r="AI418" s="307"/>
      <c r="AJ418" s="151">
        <f t="shared" si="1979"/>
        <v>0</v>
      </c>
      <c r="AK418" s="147"/>
      <c r="AL418" s="147"/>
      <c r="AM418" s="307"/>
      <c r="AN418" s="307"/>
      <c r="AO418" s="151">
        <f t="shared" si="1986"/>
        <v>0</v>
      </c>
      <c r="AP418" s="147"/>
      <c r="AQ418" s="307"/>
      <c r="AR418" s="384"/>
      <c r="AS418" s="306"/>
      <c r="AT418" s="386"/>
      <c r="AU418" s="327"/>
      <c r="AV418" s="327"/>
      <c r="AW418" s="147"/>
      <c r="AX418" s="147"/>
      <c r="AY418" s="93"/>
      <c r="AZ418" s="94"/>
      <c r="BA418" s="95"/>
      <c r="BB418" s="95"/>
      <c r="BC418" s="95"/>
      <c r="BD418" s="95"/>
      <c r="BE418" s="95"/>
      <c r="BF418" s="95"/>
      <c r="BG418" s="95"/>
    </row>
    <row r="419" spans="1:59" s="97" customFormat="1" hidden="1" x14ac:dyDescent="0.2">
      <c r="A419" s="325">
        <v>137</v>
      </c>
      <c r="B419" s="314"/>
      <c r="C419" s="326" t="e">
        <f>+VLOOKUP(B419,$A$691:$B$730,2,0)</f>
        <v>#N/A</v>
      </c>
      <c r="D419" s="327"/>
      <c r="E419" s="328" t="e">
        <f>IF(D419=$D$661,$E$661,IF(D419=$D$662,$E$662,IF(D419=$D$663,$E$663,IF(D419=$D$664,$E$664,IF(D419=$D$665,$E$665,IF(D419=$D$666,$E$666,IF(D419=$D$667,$E$667,IF(D419=$D$668,$E$668,IF(D419=$D$669,$E$669,IF(D419=$D$670,$E$670,IF(D419=VICERRECTORÍA_ACADÉMICA_,BE1030,IF(D419=PLANEACIÓN_,BE1032, IF(D419=IMPACTO,BE1031,IF(D419=VICERRECTORÍA_ADMINISTRATIVA_FINANCIERA_,BE1033,IF(D419=_VICERRECTORÍA_RESPONSABILIDAD_SOCIAL_Y_BIENESTAR_UNIVERSITARIO_,BE1034," ")))))))))))))))</f>
        <v>#VALUE!</v>
      </c>
      <c r="F419" s="305"/>
      <c r="G419" s="147"/>
      <c r="H419" s="147"/>
      <c r="I419" s="91"/>
      <c r="J419" s="305"/>
      <c r="K419" s="314"/>
      <c r="L419" s="305"/>
      <c r="M419" s="305"/>
      <c r="N419" s="314"/>
      <c r="O419" s="306">
        <f t="shared" ref="O419" si="2082">IF(N419="ALTA",5,IF(N419="MEDIO ALTA",4,IF(N419="MEDIA",3,IF(N419="MEDIO BAJA",2,IF(N419="BAJA",1,0)))))</f>
        <v>0</v>
      </c>
      <c r="P419" s="314"/>
      <c r="Q419" s="306">
        <f t="shared" ref="Q419" si="2083">IF(P419="ALTO",5,IF(P419="MEDIO-ALTO",4,IF(P419="MEDIO",3,IF(P419="MEDIO-BAJO",2,IF(P419="BAJO",1,0)))))</f>
        <v>0</v>
      </c>
      <c r="R419" s="306">
        <f t="shared" ref="R419" si="2084">Q419*O419</f>
        <v>0</v>
      </c>
      <c r="S419" s="92"/>
      <c r="T419" s="91">
        <f t="shared" si="1972"/>
        <v>0</v>
      </c>
      <c r="U419" s="307" t="e">
        <f t="shared" si="1796"/>
        <v>#DIV/0!</v>
      </c>
      <c r="V419" s="307" t="e">
        <f t="shared" si="1797"/>
        <v>#DIV/0!</v>
      </c>
      <c r="W419" s="147"/>
      <c r="X419" s="307" t="e">
        <f t="shared" ref="X419" si="2085">IF(S419="No_existen",5*$X$10,Y419*$X$10)</f>
        <v>#DIV/0!</v>
      </c>
      <c r="Y419" s="307" t="e">
        <f t="shared" ref="Y419:Y455" si="2086">ROUND(AVERAGEIF(Z419:Z421,"&gt;0"),0)</f>
        <v>#DIV/0!</v>
      </c>
      <c r="Z419" s="151">
        <f t="shared" si="1974"/>
        <v>0</v>
      </c>
      <c r="AA419" s="147"/>
      <c r="AB419" s="147"/>
      <c r="AC419" s="307" t="e">
        <f t="shared" ref="AC419" si="2087">IF(S419="No_existen",5*$AC$10,AD419*$AC$10)</f>
        <v>#DIV/0!</v>
      </c>
      <c r="AD419" s="307" t="e">
        <f t="shared" si="1801"/>
        <v>#DIV/0!</v>
      </c>
      <c r="AE419" s="151">
        <f t="shared" si="1976"/>
        <v>0</v>
      </c>
      <c r="AF419" s="147"/>
      <c r="AG419" s="147"/>
      <c r="AH419" s="307" t="e">
        <f t="shared" ref="AH419" si="2088">IF(S419="No_existen",5*$AH$10,AI419*$AH$10)</f>
        <v>#DIV/0!</v>
      </c>
      <c r="AI419" s="307" t="e">
        <f t="shared" ref="AI419" si="2089">ROUND(AVERAGEIF(AJ419:AJ421,"&gt;0"),0)</f>
        <v>#DIV/0!</v>
      </c>
      <c r="AJ419" s="151">
        <f t="shared" si="1979"/>
        <v>0</v>
      </c>
      <c r="AK419" s="147"/>
      <c r="AL419" s="147"/>
      <c r="AM419" s="307" t="e">
        <f t="shared" ref="AM419" si="2090">IF(S419="No_existen",5*$AM$10,AN419*$AM$10)</f>
        <v>#DIV/0!</v>
      </c>
      <c r="AN419" s="307" t="e">
        <f t="shared" ref="AN419" si="2091">ROUND(AVERAGEIF(AO419:AO421,"&gt;0"),0)</f>
        <v>#DIV/0!</v>
      </c>
      <c r="AO419" s="151">
        <f t="shared" si="1986"/>
        <v>0</v>
      </c>
      <c r="AP419" s="147"/>
      <c r="AQ419" s="307" t="e">
        <f t="shared" ref="AQ419" si="2092">ROUND(AVERAGE(U419,Y419,AD419,AI419,AN419),0)</f>
        <v>#DIV/0!</v>
      </c>
      <c r="AR419" s="384" t="e">
        <f t="shared" ref="AR419" si="2093">IF(AQ419&lt;1.5,"FUERTE",IF(AND(AQ419&gt;=1.5,AQ419&lt;2.5),"ACEPTABLE",IF(AQ419&gt;=5,"INEXISTENTE","DÉBIL")))</f>
        <v>#DIV/0!</v>
      </c>
      <c r="AS419" s="306">
        <f t="shared" ref="AS419" si="2094">IF(R419=0,0,ROUND((R419*AQ419),0))</f>
        <v>0</v>
      </c>
      <c r="AT419" s="386" t="str">
        <f t="shared" ref="AT419" si="2095">IF(AS419&gt;=36,"GRAVE", IF(AS419&lt;=10, "LEVE", "MODERADO"))</f>
        <v>LEVE</v>
      </c>
      <c r="AU419" s="327"/>
      <c r="AV419" s="327"/>
      <c r="AW419" s="147"/>
      <c r="AX419" s="147"/>
      <c r="AY419" s="93"/>
      <c r="AZ419" s="94"/>
      <c r="BA419" s="95"/>
      <c r="BB419" s="95"/>
      <c r="BC419" s="95"/>
      <c r="BD419" s="95"/>
      <c r="BE419" s="95"/>
      <c r="BF419" s="95"/>
      <c r="BG419" s="95"/>
    </row>
    <row r="420" spans="1:59" s="97" customFormat="1" hidden="1" x14ac:dyDescent="0.2">
      <c r="A420" s="325"/>
      <c r="B420" s="314"/>
      <c r="C420" s="326"/>
      <c r="D420" s="327"/>
      <c r="E420" s="328"/>
      <c r="F420" s="305"/>
      <c r="G420" s="147"/>
      <c r="H420" s="147"/>
      <c r="I420" s="91"/>
      <c r="J420" s="305"/>
      <c r="K420" s="305"/>
      <c r="L420" s="305"/>
      <c r="M420" s="305"/>
      <c r="N420" s="314"/>
      <c r="O420" s="306"/>
      <c r="P420" s="314"/>
      <c r="Q420" s="306"/>
      <c r="R420" s="306"/>
      <c r="S420" s="92"/>
      <c r="T420" s="91">
        <f t="shared" si="1972"/>
        <v>0</v>
      </c>
      <c r="U420" s="307"/>
      <c r="V420" s="307"/>
      <c r="W420" s="147"/>
      <c r="X420" s="307"/>
      <c r="Y420" s="307"/>
      <c r="Z420" s="151">
        <f t="shared" si="1974"/>
        <v>0</v>
      </c>
      <c r="AA420" s="147"/>
      <c r="AB420" s="147"/>
      <c r="AC420" s="307"/>
      <c r="AD420" s="307"/>
      <c r="AE420" s="151">
        <f t="shared" si="1976"/>
        <v>0</v>
      </c>
      <c r="AF420" s="147"/>
      <c r="AG420" s="147"/>
      <c r="AH420" s="307"/>
      <c r="AI420" s="307"/>
      <c r="AJ420" s="151">
        <f t="shared" si="1979"/>
        <v>0</v>
      </c>
      <c r="AK420" s="147"/>
      <c r="AL420" s="147"/>
      <c r="AM420" s="307"/>
      <c r="AN420" s="307"/>
      <c r="AO420" s="151">
        <f t="shared" si="1986"/>
        <v>0</v>
      </c>
      <c r="AP420" s="147"/>
      <c r="AQ420" s="307"/>
      <c r="AR420" s="384"/>
      <c r="AS420" s="306"/>
      <c r="AT420" s="386"/>
      <c r="AU420" s="327"/>
      <c r="AV420" s="327"/>
      <c r="AW420" s="147"/>
      <c r="AX420" s="147"/>
      <c r="AY420" s="93"/>
      <c r="AZ420" s="94"/>
      <c r="BA420" s="95"/>
      <c r="BB420" s="95"/>
      <c r="BC420" s="95"/>
      <c r="BD420" s="95"/>
      <c r="BE420" s="95"/>
      <c r="BF420" s="95"/>
      <c r="BG420" s="95"/>
    </row>
    <row r="421" spans="1:59" s="97" customFormat="1" hidden="1" x14ac:dyDescent="0.2">
      <c r="A421" s="325"/>
      <c r="B421" s="314"/>
      <c r="C421" s="326"/>
      <c r="D421" s="327"/>
      <c r="E421" s="328"/>
      <c r="F421" s="305"/>
      <c r="G421" s="147"/>
      <c r="H421" s="147"/>
      <c r="I421" s="91"/>
      <c r="J421" s="305"/>
      <c r="K421" s="305"/>
      <c r="L421" s="305"/>
      <c r="M421" s="305"/>
      <c r="N421" s="314"/>
      <c r="O421" s="306"/>
      <c r="P421" s="314"/>
      <c r="Q421" s="306"/>
      <c r="R421" s="306"/>
      <c r="S421" s="92"/>
      <c r="T421" s="91">
        <f t="shared" si="1972"/>
        <v>0</v>
      </c>
      <c r="U421" s="307"/>
      <c r="V421" s="307"/>
      <c r="W421" s="147"/>
      <c r="X421" s="307"/>
      <c r="Y421" s="307"/>
      <c r="Z421" s="151">
        <f t="shared" si="1974"/>
        <v>0</v>
      </c>
      <c r="AA421" s="147"/>
      <c r="AB421" s="147"/>
      <c r="AC421" s="307"/>
      <c r="AD421" s="307"/>
      <c r="AE421" s="151">
        <f t="shared" si="1976"/>
        <v>0</v>
      </c>
      <c r="AF421" s="147"/>
      <c r="AG421" s="147"/>
      <c r="AH421" s="307"/>
      <c r="AI421" s="307"/>
      <c r="AJ421" s="151">
        <f t="shared" si="1979"/>
        <v>0</v>
      </c>
      <c r="AK421" s="147"/>
      <c r="AL421" s="147"/>
      <c r="AM421" s="307"/>
      <c r="AN421" s="307"/>
      <c r="AO421" s="151">
        <f t="shared" si="1986"/>
        <v>0</v>
      </c>
      <c r="AP421" s="147"/>
      <c r="AQ421" s="307"/>
      <c r="AR421" s="384"/>
      <c r="AS421" s="306"/>
      <c r="AT421" s="386"/>
      <c r="AU421" s="327"/>
      <c r="AV421" s="327"/>
      <c r="AW421" s="147"/>
      <c r="AX421" s="147"/>
      <c r="AY421" s="93"/>
      <c r="AZ421" s="94"/>
      <c r="BA421" s="95"/>
      <c r="BB421" s="95"/>
      <c r="BC421" s="95"/>
      <c r="BD421" s="95"/>
      <c r="BE421" s="95"/>
      <c r="BF421" s="95"/>
      <c r="BG421" s="95"/>
    </row>
    <row r="422" spans="1:59" s="97" customFormat="1" hidden="1" x14ac:dyDescent="0.2">
      <c r="A422" s="325">
        <v>138</v>
      </c>
      <c r="B422" s="314"/>
      <c r="C422" s="326" t="e">
        <f>+VLOOKUP(B422,$A$691:$B$730,2,0)</f>
        <v>#N/A</v>
      </c>
      <c r="D422" s="327"/>
      <c r="E422" s="328" t="e">
        <f>IF(D422=$D$661,$E$661,IF(D422=$D$662,$E$662,IF(D422=$D$663,$E$663,IF(D422=$D$664,$E$664,IF(D422=$D$665,$E$665,IF(D422=$D$666,$E$666,IF(D422=$D$667,$E$667,IF(D422=$D$668,$E$668,IF(D422=$D$669,$E$669,IF(D422=$D$670,$E$670,IF(D422=VICERRECTORÍA_ACADÉMICA_,BE1033,IF(D422=PLANEACIÓN_,BE1035, IF(D422=IMPACTO,BE1034,IF(D422=VICERRECTORÍA_ADMINISTRATIVA_FINANCIERA_,BE1036,IF(D422=_VICERRECTORÍA_RESPONSABILIDAD_SOCIAL_Y_BIENESTAR_UNIVERSITARIO_,BE1037," ")))))))))))))))</f>
        <v>#VALUE!</v>
      </c>
      <c r="F422" s="305"/>
      <c r="G422" s="147"/>
      <c r="H422" s="147"/>
      <c r="I422" s="91"/>
      <c r="J422" s="305"/>
      <c r="K422" s="314"/>
      <c r="L422" s="305"/>
      <c r="M422" s="305"/>
      <c r="N422" s="314"/>
      <c r="O422" s="306">
        <f t="shared" ref="O422" si="2096">IF(N422="ALTA",5,IF(N422="MEDIO ALTA",4,IF(N422="MEDIA",3,IF(N422="MEDIO BAJA",2,IF(N422="BAJA",1,0)))))</f>
        <v>0</v>
      </c>
      <c r="P422" s="314"/>
      <c r="Q422" s="306">
        <f t="shared" ref="Q422" si="2097">IF(P422="ALTO",5,IF(P422="MEDIO-ALTO",4,IF(P422="MEDIO",3,IF(P422="MEDIO-BAJO",2,IF(P422="BAJO",1,0)))))</f>
        <v>0</v>
      </c>
      <c r="R422" s="306">
        <f t="shared" ref="R422" si="2098">Q422*O422</f>
        <v>0</v>
      </c>
      <c r="S422" s="92"/>
      <c r="T422" s="91">
        <f t="shared" si="1972"/>
        <v>0</v>
      </c>
      <c r="U422" s="307" t="e">
        <f t="shared" si="1813"/>
        <v>#DIV/0!</v>
      </c>
      <c r="V422" s="307" t="e">
        <f t="shared" si="1814"/>
        <v>#DIV/0!</v>
      </c>
      <c r="W422" s="147"/>
      <c r="X422" s="307" t="e">
        <f t="shared" ref="X422" si="2099">IF(S422="No_existen",5*$X$10,Y422*$X$10)</f>
        <v>#DIV/0!</v>
      </c>
      <c r="Y422" s="307" t="e">
        <f t="shared" ref="Y422:Y458" si="2100">ROUND(AVERAGEIF(Z422:Z424,"&gt;0"),0)</f>
        <v>#DIV/0!</v>
      </c>
      <c r="Z422" s="151">
        <f t="shared" si="1974"/>
        <v>0</v>
      </c>
      <c r="AA422" s="147"/>
      <c r="AB422" s="147"/>
      <c r="AC422" s="307" t="e">
        <f t="shared" ref="AC422" si="2101">IF(S422="No_existen",5*$AC$10,AD422*$AC$10)</f>
        <v>#DIV/0!</v>
      </c>
      <c r="AD422" s="307" t="e">
        <f t="shared" si="1818"/>
        <v>#DIV/0!</v>
      </c>
      <c r="AE422" s="151">
        <f t="shared" si="1976"/>
        <v>0</v>
      </c>
      <c r="AF422" s="147"/>
      <c r="AG422" s="147"/>
      <c r="AH422" s="307" t="e">
        <f t="shared" ref="AH422" si="2102">IF(S422="No_existen",5*$AH$10,AI422*$AH$10)</f>
        <v>#DIV/0!</v>
      </c>
      <c r="AI422" s="307" t="e">
        <f t="shared" ref="AI422" si="2103">ROUND(AVERAGEIF(AJ422:AJ424,"&gt;0"),0)</f>
        <v>#DIV/0!</v>
      </c>
      <c r="AJ422" s="151">
        <f t="shared" si="1979"/>
        <v>0</v>
      </c>
      <c r="AK422" s="147"/>
      <c r="AL422" s="147"/>
      <c r="AM422" s="307" t="e">
        <f t="shared" ref="AM422" si="2104">IF(S422="No_existen",5*$AM$10,AN422*$AM$10)</f>
        <v>#DIV/0!</v>
      </c>
      <c r="AN422" s="307" t="e">
        <f t="shared" ref="AN422" si="2105">ROUND(AVERAGEIF(AO422:AO424,"&gt;0"),0)</f>
        <v>#DIV/0!</v>
      </c>
      <c r="AO422" s="151">
        <f t="shared" si="1986"/>
        <v>0</v>
      </c>
      <c r="AP422" s="147"/>
      <c r="AQ422" s="307" t="e">
        <f t="shared" ref="AQ422" si="2106">ROUND(AVERAGE(U422,Y422,AD422,AI422,AN422),0)</f>
        <v>#DIV/0!</v>
      </c>
      <c r="AR422" s="384" t="e">
        <f t="shared" ref="AR422" si="2107">IF(AQ422&lt;1.5,"FUERTE",IF(AND(AQ422&gt;=1.5,AQ422&lt;2.5),"ACEPTABLE",IF(AQ422&gt;=5,"INEXISTENTE","DÉBIL")))</f>
        <v>#DIV/0!</v>
      </c>
      <c r="AS422" s="306">
        <f t="shared" ref="AS422" si="2108">IF(R422=0,0,ROUND((R422*AQ422),0))</f>
        <v>0</v>
      </c>
      <c r="AT422" s="386" t="str">
        <f t="shared" ref="AT422" si="2109">IF(AS422&gt;=36,"GRAVE", IF(AS422&lt;=10, "LEVE", "MODERADO"))</f>
        <v>LEVE</v>
      </c>
      <c r="AU422" s="327"/>
      <c r="AV422" s="327"/>
      <c r="AW422" s="147"/>
      <c r="AX422" s="147"/>
      <c r="AY422" s="93"/>
      <c r="AZ422" s="94"/>
      <c r="BA422" s="95"/>
      <c r="BB422" s="95"/>
      <c r="BC422" s="95"/>
      <c r="BD422" s="95"/>
      <c r="BE422" s="95"/>
      <c r="BF422" s="95"/>
      <c r="BG422" s="95"/>
    </row>
    <row r="423" spans="1:59" s="97" customFormat="1" hidden="1" x14ac:dyDescent="0.2">
      <c r="A423" s="325"/>
      <c r="B423" s="314"/>
      <c r="C423" s="326"/>
      <c r="D423" s="327"/>
      <c r="E423" s="328"/>
      <c r="F423" s="305"/>
      <c r="G423" s="147"/>
      <c r="H423" s="147"/>
      <c r="I423" s="91"/>
      <c r="J423" s="305"/>
      <c r="K423" s="305"/>
      <c r="L423" s="305"/>
      <c r="M423" s="305"/>
      <c r="N423" s="314"/>
      <c r="O423" s="306"/>
      <c r="P423" s="314"/>
      <c r="Q423" s="306"/>
      <c r="R423" s="306"/>
      <c r="S423" s="92"/>
      <c r="T423" s="91">
        <f t="shared" si="1972"/>
        <v>0</v>
      </c>
      <c r="U423" s="307"/>
      <c r="V423" s="307"/>
      <c r="W423" s="147"/>
      <c r="X423" s="307"/>
      <c r="Y423" s="307"/>
      <c r="Z423" s="151">
        <f t="shared" si="1974"/>
        <v>0</v>
      </c>
      <c r="AA423" s="147"/>
      <c r="AB423" s="147"/>
      <c r="AC423" s="307"/>
      <c r="AD423" s="307"/>
      <c r="AE423" s="151">
        <f t="shared" si="1976"/>
        <v>0</v>
      </c>
      <c r="AF423" s="147"/>
      <c r="AG423" s="147"/>
      <c r="AH423" s="307"/>
      <c r="AI423" s="307"/>
      <c r="AJ423" s="151">
        <f t="shared" si="1979"/>
        <v>0</v>
      </c>
      <c r="AK423" s="147"/>
      <c r="AL423" s="147"/>
      <c r="AM423" s="307"/>
      <c r="AN423" s="307"/>
      <c r="AO423" s="151">
        <f t="shared" si="1986"/>
        <v>0</v>
      </c>
      <c r="AP423" s="147"/>
      <c r="AQ423" s="307"/>
      <c r="AR423" s="384"/>
      <c r="AS423" s="306"/>
      <c r="AT423" s="386"/>
      <c r="AU423" s="327"/>
      <c r="AV423" s="327"/>
      <c r="AW423" s="147"/>
      <c r="AX423" s="147"/>
      <c r="AY423" s="93"/>
      <c r="AZ423" s="94"/>
      <c r="BA423" s="95"/>
      <c r="BB423" s="95"/>
      <c r="BC423" s="95"/>
      <c r="BD423" s="95"/>
      <c r="BE423" s="95"/>
      <c r="BF423" s="95"/>
      <c r="BG423" s="95"/>
    </row>
    <row r="424" spans="1:59" s="97" customFormat="1" hidden="1" x14ac:dyDescent="0.2">
      <c r="A424" s="325"/>
      <c r="B424" s="314"/>
      <c r="C424" s="326"/>
      <c r="D424" s="327"/>
      <c r="E424" s="328"/>
      <c r="F424" s="305"/>
      <c r="G424" s="147"/>
      <c r="H424" s="147"/>
      <c r="I424" s="91"/>
      <c r="J424" s="305"/>
      <c r="K424" s="305"/>
      <c r="L424" s="305"/>
      <c r="M424" s="305"/>
      <c r="N424" s="314"/>
      <c r="O424" s="306"/>
      <c r="P424" s="314"/>
      <c r="Q424" s="306"/>
      <c r="R424" s="306"/>
      <c r="S424" s="92"/>
      <c r="T424" s="91">
        <f t="shared" si="1972"/>
        <v>0</v>
      </c>
      <c r="U424" s="307"/>
      <c r="V424" s="307"/>
      <c r="W424" s="147"/>
      <c r="X424" s="307"/>
      <c r="Y424" s="307"/>
      <c r="Z424" s="151">
        <f t="shared" si="1974"/>
        <v>0</v>
      </c>
      <c r="AA424" s="147"/>
      <c r="AB424" s="147"/>
      <c r="AC424" s="307"/>
      <c r="AD424" s="307"/>
      <c r="AE424" s="151">
        <f t="shared" si="1976"/>
        <v>0</v>
      </c>
      <c r="AF424" s="147"/>
      <c r="AG424" s="147"/>
      <c r="AH424" s="307"/>
      <c r="AI424" s="307"/>
      <c r="AJ424" s="151">
        <f t="shared" si="1979"/>
        <v>0</v>
      </c>
      <c r="AK424" s="147"/>
      <c r="AL424" s="147"/>
      <c r="AM424" s="307"/>
      <c r="AN424" s="307"/>
      <c r="AO424" s="151">
        <f t="shared" si="1986"/>
        <v>0</v>
      </c>
      <c r="AP424" s="147"/>
      <c r="AQ424" s="307"/>
      <c r="AR424" s="384"/>
      <c r="AS424" s="306"/>
      <c r="AT424" s="386"/>
      <c r="AU424" s="327"/>
      <c r="AV424" s="327"/>
      <c r="AW424" s="147"/>
      <c r="AX424" s="147"/>
      <c r="AY424" s="93"/>
      <c r="AZ424" s="94"/>
      <c r="BA424" s="95"/>
      <c r="BB424" s="95"/>
      <c r="BC424" s="95"/>
      <c r="BD424" s="95"/>
      <c r="BE424" s="95"/>
      <c r="BF424" s="95"/>
      <c r="BG424" s="95"/>
    </row>
    <row r="425" spans="1:59" s="97" customFormat="1" hidden="1" x14ac:dyDescent="0.2">
      <c r="A425" s="325">
        <v>139</v>
      </c>
      <c r="B425" s="314"/>
      <c r="C425" s="326" t="e">
        <f>+VLOOKUP(B425,$A$691:$B$730,2,0)</f>
        <v>#N/A</v>
      </c>
      <c r="D425" s="327"/>
      <c r="E425" s="328" t="e">
        <f>IF(D425=$D$661,$E$661,IF(D425=$D$662,$E$662,IF(D425=$D$663,$E$663,IF(D425=$D$664,$E$664,IF(D425=$D$665,$E$665,IF(D425=$D$666,$E$666,IF(D425=$D$667,$E$667,IF(D425=$D$668,$E$668,IF(D425=$D$669,$E$669,IF(D425=$D$670,$E$670,IF(D425=VICERRECTORÍA_ACADÉMICA_,BE1036,IF(D425=PLANEACIÓN_,BE1038, IF(D425=IMPACTO,BE1037,IF(D425=VICERRECTORÍA_ADMINISTRATIVA_FINANCIERA_,BE1039,IF(D425=_VICERRECTORÍA_RESPONSABILIDAD_SOCIAL_Y_BIENESTAR_UNIVERSITARIO_,BE1040," ")))))))))))))))</f>
        <v>#VALUE!</v>
      </c>
      <c r="F425" s="305"/>
      <c r="G425" s="147"/>
      <c r="H425" s="147"/>
      <c r="I425" s="91"/>
      <c r="J425" s="305"/>
      <c r="K425" s="314"/>
      <c r="L425" s="305"/>
      <c r="M425" s="305"/>
      <c r="N425" s="314"/>
      <c r="O425" s="306">
        <f t="shared" ref="O425" si="2110">IF(N425="ALTA",5,IF(N425="MEDIO ALTA",4,IF(N425="MEDIA",3,IF(N425="MEDIO BAJA",2,IF(N425="BAJA",1,0)))))</f>
        <v>0</v>
      </c>
      <c r="P425" s="314"/>
      <c r="Q425" s="306">
        <f t="shared" ref="Q425" si="2111">IF(P425="ALTO",5,IF(P425="MEDIO-ALTO",4,IF(P425="MEDIO",3,IF(P425="MEDIO-BAJO",2,IF(P425="BAJO",1,0)))))</f>
        <v>0</v>
      </c>
      <c r="R425" s="306">
        <f t="shared" ref="R425" si="2112">Q425*O425</f>
        <v>0</v>
      </c>
      <c r="S425" s="92"/>
      <c r="T425" s="91">
        <f t="shared" si="1972"/>
        <v>0</v>
      </c>
      <c r="U425" s="307" t="e">
        <f t="shared" si="1830"/>
        <v>#DIV/0!</v>
      </c>
      <c r="V425" s="307" t="e">
        <f t="shared" si="1831"/>
        <v>#DIV/0!</v>
      </c>
      <c r="W425" s="147"/>
      <c r="X425" s="307" t="e">
        <f t="shared" ref="X425" si="2113">IF(S425="No_existen",5*$X$10,Y425*$X$10)</f>
        <v>#DIV/0!</v>
      </c>
      <c r="Y425" s="307" t="e">
        <f t="shared" ref="Y425:Y461" si="2114">ROUND(AVERAGEIF(Z425:Z427,"&gt;0"),0)</f>
        <v>#DIV/0!</v>
      </c>
      <c r="Z425" s="151">
        <f t="shared" si="1974"/>
        <v>0</v>
      </c>
      <c r="AA425" s="147"/>
      <c r="AB425" s="147"/>
      <c r="AC425" s="307" t="e">
        <f t="shared" ref="AC425" si="2115">IF(S425="No_existen",5*$AC$10,AD425*$AC$10)</f>
        <v>#DIV/0!</v>
      </c>
      <c r="AD425" s="307" t="e">
        <f t="shared" si="1835"/>
        <v>#DIV/0!</v>
      </c>
      <c r="AE425" s="151">
        <f t="shared" si="1976"/>
        <v>0</v>
      </c>
      <c r="AF425" s="147"/>
      <c r="AG425" s="147"/>
      <c r="AH425" s="307" t="e">
        <f t="shared" ref="AH425" si="2116">IF(S425="No_existen",5*$AH$10,AI425*$AH$10)</f>
        <v>#DIV/0!</v>
      </c>
      <c r="AI425" s="307" t="e">
        <f t="shared" ref="AI425" si="2117">ROUND(AVERAGEIF(AJ425:AJ427,"&gt;0"),0)</f>
        <v>#DIV/0!</v>
      </c>
      <c r="AJ425" s="151">
        <f t="shared" si="1979"/>
        <v>0</v>
      </c>
      <c r="AK425" s="147"/>
      <c r="AL425" s="147"/>
      <c r="AM425" s="307" t="e">
        <f t="shared" ref="AM425" si="2118">IF(S425="No_existen",5*$AM$10,AN425*$AM$10)</f>
        <v>#DIV/0!</v>
      </c>
      <c r="AN425" s="307" t="e">
        <f t="shared" ref="AN425" si="2119">ROUND(AVERAGEIF(AO425:AO427,"&gt;0"),0)</f>
        <v>#DIV/0!</v>
      </c>
      <c r="AO425" s="151">
        <f t="shared" si="1986"/>
        <v>0</v>
      </c>
      <c r="AP425" s="147"/>
      <c r="AQ425" s="307" t="e">
        <f t="shared" ref="AQ425" si="2120">ROUND(AVERAGE(U425,Y425,AD425,AI425,AN425),0)</f>
        <v>#DIV/0!</v>
      </c>
      <c r="AR425" s="384" t="e">
        <f t="shared" ref="AR425" si="2121">IF(AQ425&lt;1.5,"FUERTE",IF(AND(AQ425&gt;=1.5,AQ425&lt;2.5),"ACEPTABLE",IF(AQ425&gt;=5,"INEXISTENTE","DÉBIL")))</f>
        <v>#DIV/0!</v>
      </c>
      <c r="AS425" s="306">
        <f t="shared" ref="AS425" si="2122">IF(R425=0,0,ROUND((R425*AQ425),0))</f>
        <v>0</v>
      </c>
      <c r="AT425" s="386" t="str">
        <f t="shared" ref="AT425" si="2123">IF(AS425&gt;=36,"GRAVE", IF(AS425&lt;=10, "LEVE", "MODERADO"))</f>
        <v>LEVE</v>
      </c>
      <c r="AU425" s="327"/>
      <c r="AV425" s="327"/>
      <c r="AW425" s="147"/>
      <c r="AX425" s="147"/>
      <c r="AY425" s="93"/>
      <c r="AZ425" s="94"/>
      <c r="BA425" s="95"/>
      <c r="BB425" s="95"/>
      <c r="BC425" s="95"/>
      <c r="BD425" s="95"/>
      <c r="BE425" s="95"/>
      <c r="BF425" s="95"/>
      <c r="BG425" s="95"/>
    </row>
    <row r="426" spans="1:59" s="97" customFormat="1" hidden="1" x14ac:dyDescent="0.2">
      <c r="A426" s="325"/>
      <c r="B426" s="314"/>
      <c r="C426" s="326"/>
      <c r="D426" s="327"/>
      <c r="E426" s="328"/>
      <c r="F426" s="305"/>
      <c r="G426" s="147"/>
      <c r="H426" s="147"/>
      <c r="I426" s="91"/>
      <c r="J426" s="305"/>
      <c r="K426" s="305"/>
      <c r="L426" s="305"/>
      <c r="M426" s="305"/>
      <c r="N426" s="314"/>
      <c r="O426" s="306"/>
      <c r="P426" s="314"/>
      <c r="Q426" s="306"/>
      <c r="R426" s="306"/>
      <c r="S426" s="92"/>
      <c r="T426" s="91">
        <f t="shared" si="1972"/>
        <v>0</v>
      </c>
      <c r="U426" s="307"/>
      <c r="V426" s="307"/>
      <c r="W426" s="147"/>
      <c r="X426" s="307"/>
      <c r="Y426" s="307"/>
      <c r="Z426" s="151">
        <f t="shared" si="1974"/>
        <v>0</v>
      </c>
      <c r="AA426" s="147"/>
      <c r="AB426" s="147"/>
      <c r="AC426" s="307"/>
      <c r="AD426" s="307"/>
      <c r="AE426" s="151">
        <f t="shared" si="1976"/>
        <v>0</v>
      </c>
      <c r="AF426" s="147"/>
      <c r="AG426" s="147"/>
      <c r="AH426" s="307"/>
      <c r="AI426" s="307"/>
      <c r="AJ426" s="151">
        <f t="shared" si="1979"/>
        <v>0</v>
      </c>
      <c r="AK426" s="147"/>
      <c r="AL426" s="147"/>
      <c r="AM426" s="307"/>
      <c r="AN426" s="307"/>
      <c r="AO426" s="151">
        <f t="shared" si="1986"/>
        <v>0</v>
      </c>
      <c r="AP426" s="147"/>
      <c r="AQ426" s="307"/>
      <c r="AR426" s="384"/>
      <c r="AS426" s="306"/>
      <c r="AT426" s="386"/>
      <c r="AU426" s="327"/>
      <c r="AV426" s="327"/>
      <c r="AW426" s="147"/>
      <c r="AX426" s="147"/>
      <c r="AY426" s="93"/>
      <c r="AZ426" s="94"/>
      <c r="BA426" s="95"/>
      <c r="BB426" s="95"/>
      <c r="BC426" s="95"/>
      <c r="BD426" s="95"/>
      <c r="BE426" s="95"/>
      <c r="BF426" s="95"/>
      <c r="BG426" s="95"/>
    </row>
    <row r="427" spans="1:59" s="97" customFormat="1" hidden="1" x14ac:dyDescent="0.2">
      <c r="A427" s="325"/>
      <c r="B427" s="314"/>
      <c r="C427" s="326"/>
      <c r="D427" s="327"/>
      <c r="E427" s="328"/>
      <c r="F427" s="305"/>
      <c r="G427" s="147"/>
      <c r="H427" s="147"/>
      <c r="I427" s="91"/>
      <c r="J427" s="305"/>
      <c r="K427" s="305"/>
      <c r="L427" s="305"/>
      <c r="M427" s="305"/>
      <c r="N427" s="314"/>
      <c r="O427" s="306"/>
      <c r="P427" s="314"/>
      <c r="Q427" s="306"/>
      <c r="R427" s="306"/>
      <c r="S427" s="92"/>
      <c r="T427" s="91">
        <f t="shared" si="1972"/>
        <v>0</v>
      </c>
      <c r="U427" s="307"/>
      <c r="V427" s="307"/>
      <c r="W427" s="147"/>
      <c r="X427" s="307"/>
      <c r="Y427" s="307"/>
      <c r="Z427" s="151">
        <f t="shared" si="1974"/>
        <v>0</v>
      </c>
      <c r="AA427" s="147"/>
      <c r="AB427" s="147"/>
      <c r="AC427" s="307"/>
      <c r="AD427" s="307"/>
      <c r="AE427" s="151">
        <f t="shared" si="1976"/>
        <v>0</v>
      </c>
      <c r="AF427" s="147"/>
      <c r="AG427" s="147"/>
      <c r="AH427" s="307"/>
      <c r="AI427" s="307"/>
      <c r="AJ427" s="151">
        <f t="shared" si="1979"/>
        <v>0</v>
      </c>
      <c r="AK427" s="147"/>
      <c r="AL427" s="147"/>
      <c r="AM427" s="307"/>
      <c r="AN427" s="307"/>
      <c r="AO427" s="151">
        <f t="shared" si="1986"/>
        <v>0</v>
      </c>
      <c r="AP427" s="147"/>
      <c r="AQ427" s="307"/>
      <c r="AR427" s="384"/>
      <c r="AS427" s="306"/>
      <c r="AT427" s="386"/>
      <c r="AU427" s="327"/>
      <c r="AV427" s="327"/>
      <c r="AW427" s="147"/>
      <c r="AX427" s="147"/>
      <c r="AY427" s="93"/>
      <c r="AZ427" s="94"/>
      <c r="BA427" s="95"/>
      <c r="BB427" s="95"/>
      <c r="BC427" s="95"/>
      <c r="BD427" s="95"/>
      <c r="BE427" s="95"/>
      <c r="BF427" s="95"/>
      <c r="BG427" s="95"/>
    </row>
    <row r="428" spans="1:59" s="97" customFormat="1" hidden="1" x14ac:dyDescent="0.2">
      <c r="A428" s="325">
        <v>140</v>
      </c>
      <c r="B428" s="314"/>
      <c r="C428" s="326" t="e">
        <f>+VLOOKUP(B428,$A$691:$B$730,2,0)</f>
        <v>#N/A</v>
      </c>
      <c r="D428" s="327"/>
      <c r="E428" s="328" t="e">
        <f>IF(D428=$D$661,$E$661,IF(D428=$D$662,$E$662,IF(D428=$D$663,$E$663,IF(D428=$D$664,$E$664,IF(D428=$D$665,$E$665,IF(D428=$D$666,$E$666,IF(D428=$D$667,$E$667,IF(D428=$D$668,$E$668,IF(D428=$D$669,$E$669,IF(D428=$D$670,$E$670,IF(D428=VICERRECTORÍA_ACADÉMICA_,BE1039,IF(D428=PLANEACIÓN_,BE1041, IF(D428=IMPACTO,BE1040,IF(D428=VICERRECTORÍA_ADMINISTRATIVA_FINANCIERA_,BE1042,IF(D428=_VICERRECTORÍA_RESPONSABILIDAD_SOCIAL_Y_BIENESTAR_UNIVERSITARIO_,BE1043," ")))))))))))))))</f>
        <v>#VALUE!</v>
      </c>
      <c r="F428" s="305"/>
      <c r="G428" s="147"/>
      <c r="H428" s="147"/>
      <c r="I428" s="91"/>
      <c r="J428" s="305"/>
      <c r="K428" s="314"/>
      <c r="L428" s="305"/>
      <c r="M428" s="305"/>
      <c r="N428" s="314"/>
      <c r="O428" s="306">
        <f t="shared" ref="O428" si="2124">IF(N428="ALTA",5,IF(N428="MEDIO ALTA",4,IF(N428="MEDIA",3,IF(N428="MEDIO BAJA",2,IF(N428="BAJA",1,0)))))</f>
        <v>0</v>
      </c>
      <c r="P428" s="314"/>
      <c r="Q428" s="306">
        <f t="shared" ref="Q428" si="2125">IF(P428="ALTO",5,IF(P428="MEDIO-ALTO",4,IF(P428="MEDIO",3,IF(P428="MEDIO-BAJO",2,IF(P428="BAJO",1,0)))))</f>
        <v>0</v>
      </c>
      <c r="R428" s="306">
        <f t="shared" ref="R428" si="2126">Q428*O428</f>
        <v>0</v>
      </c>
      <c r="S428" s="92"/>
      <c r="T428" s="91">
        <f t="shared" si="1972"/>
        <v>0</v>
      </c>
      <c r="U428" s="307" t="e">
        <f t="shared" si="1847"/>
        <v>#DIV/0!</v>
      </c>
      <c r="V428" s="307" t="e">
        <f t="shared" si="1848"/>
        <v>#DIV/0!</v>
      </c>
      <c r="W428" s="147"/>
      <c r="X428" s="307" t="e">
        <f t="shared" ref="X428" si="2127">IF(S428="No_existen",5*$X$10,Y428*$X$10)</f>
        <v>#DIV/0!</v>
      </c>
      <c r="Y428" s="307" t="e">
        <f t="shared" ref="Y428:Y464" si="2128">ROUND(AVERAGEIF(Z428:Z430,"&gt;0"),0)</f>
        <v>#DIV/0!</v>
      </c>
      <c r="Z428" s="151">
        <f t="shared" si="1974"/>
        <v>0</v>
      </c>
      <c r="AA428" s="147"/>
      <c r="AB428" s="147"/>
      <c r="AC428" s="307" t="e">
        <f t="shared" ref="AC428" si="2129">IF(S428="No_existen",5*$AC$10,AD428*$AC$10)</f>
        <v>#DIV/0!</v>
      </c>
      <c r="AD428" s="307" t="e">
        <f t="shared" si="1852"/>
        <v>#DIV/0!</v>
      </c>
      <c r="AE428" s="151">
        <f t="shared" si="1976"/>
        <v>0</v>
      </c>
      <c r="AF428" s="147"/>
      <c r="AG428" s="147"/>
      <c r="AH428" s="307" t="e">
        <f t="shared" ref="AH428" si="2130">IF(S428="No_existen",5*$AH$10,AI428*$AH$10)</f>
        <v>#DIV/0!</v>
      </c>
      <c r="AI428" s="307" t="e">
        <f t="shared" ref="AI428" si="2131">ROUND(AVERAGEIF(AJ428:AJ430,"&gt;0"),0)</f>
        <v>#DIV/0!</v>
      </c>
      <c r="AJ428" s="151">
        <f t="shared" si="1979"/>
        <v>0</v>
      </c>
      <c r="AK428" s="147"/>
      <c r="AL428" s="147"/>
      <c r="AM428" s="307" t="e">
        <f t="shared" ref="AM428" si="2132">IF(S428="No_existen",5*$AM$10,AN428*$AM$10)</f>
        <v>#DIV/0!</v>
      </c>
      <c r="AN428" s="307" t="e">
        <f t="shared" ref="AN428" si="2133">ROUND(AVERAGEIF(AO428:AO430,"&gt;0"),0)</f>
        <v>#DIV/0!</v>
      </c>
      <c r="AO428" s="151">
        <f t="shared" si="1986"/>
        <v>0</v>
      </c>
      <c r="AP428" s="147"/>
      <c r="AQ428" s="307" t="e">
        <f t="shared" ref="AQ428" si="2134">ROUND(AVERAGE(U428,Y428,AD428,AI428,AN428),0)</f>
        <v>#DIV/0!</v>
      </c>
      <c r="AR428" s="384" t="e">
        <f t="shared" ref="AR428" si="2135">IF(AQ428&lt;1.5,"FUERTE",IF(AND(AQ428&gt;=1.5,AQ428&lt;2.5),"ACEPTABLE",IF(AQ428&gt;=5,"INEXISTENTE","DÉBIL")))</f>
        <v>#DIV/0!</v>
      </c>
      <c r="AS428" s="306">
        <f t="shared" ref="AS428" si="2136">IF(R428=0,0,ROUND((R428*AQ428),0))</f>
        <v>0</v>
      </c>
      <c r="AT428" s="386" t="str">
        <f t="shared" ref="AT428" si="2137">IF(AS428&gt;=36,"GRAVE", IF(AS428&lt;=10, "LEVE", "MODERADO"))</f>
        <v>LEVE</v>
      </c>
      <c r="AU428" s="327"/>
      <c r="AV428" s="327"/>
      <c r="AW428" s="147"/>
      <c r="AX428" s="147"/>
      <c r="AY428" s="93"/>
      <c r="AZ428" s="94"/>
      <c r="BA428" s="95"/>
      <c r="BB428" s="95"/>
      <c r="BC428" s="95"/>
      <c r="BD428" s="95"/>
      <c r="BE428" s="95"/>
      <c r="BF428" s="95"/>
      <c r="BG428" s="95"/>
    </row>
    <row r="429" spans="1:59" s="97" customFormat="1" hidden="1" x14ac:dyDescent="0.2">
      <c r="A429" s="325"/>
      <c r="B429" s="314"/>
      <c r="C429" s="326"/>
      <c r="D429" s="327"/>
      <c r="E429" s="328"/>
      <c r="F429" s="305"/>
      <c r="G429" s="147"/>
      <c r="H429" s="147"/>
      <c r="I429" s="91"/>
      <c r="J429" s="305"/>
      <c r="K429" s="305"/>
      <c r="L429" s="305"/>
      <c r="M429" s="305"/>
      <c r="N429" s="314"/>
      <c r="O429" s="306"/>
      <c r="P429" s="314"/>
      <c r="Q429" s="306"/>
      <c r="R429" s="306"/>
      <c r="S429" s="92"/>
      <c r="T429" s="91">
        <f t="shared" si="1972"/>
        <v>0</v>
      </c>
      <c r="U429" s="307"/>
      <c r="V429" s="307"/>
      <c r="W429" s="147"/>
      <c r="X429" s="307"/>
      <c r="Y429" s="307"/>
      <c r="Z429" s="151">
        <f t="shared" si="1974"/>
        <v>0</v>
      </c>
      <c r="AA429" s="147"/>
      <c r="AB429" s="147"/>
      <c r="AC429" s="307"/>
      <c r="AD429" s="307"/>
      <c r="AE429" s="151">
        <f t="shared" si="1976"/>
        <v>0</v>
      </c>
      <c r="AF429" s="147"/>
      <c r="AG429" s="147"/>
      <c r="AH429" s="307"/>
      <c r="AI429" s="307"/>
      <c r="AJ429" s="151">
        <f t="shared" si="1979"/>
        <v>0</v>
      </c>
      <c r="AK429" s="147"/>
      <c r="AL429" s="147"/>
      <c r="AM429" s="307"/>
      <c r="AN429" s="307"/>
      <c r="AO429" s="151">
        <f t="shared" si="1986"/>
        <v>0</v>
      </c>
      <c r="AP429" s="147"/>
      <c r="AQ429" s="307"/>
      <c r="AR429" s="384"/>
      <c r="AS429" s="306"/>
      <c r="AT429" s="386"/>
      <c r="AU429" s="327"/>
      <c r="AV429" s="327"/>
      <c r="AW429" s="147"/>
      <c r="AX429" s="147"/>
      <c r="AY429" s="93"/>
      <c r="AZ429" s="94"/>
      <c r="BA429" s="95"/>
      <c r="BB429" s="95"/>
      <c r="BC429" s="95"/>
      <c r="BD429" s="95"/>
      <c r="BE429" s="95"/>
      <c r="BF429" s="95"/>
      <c r="BG429" s="95"/>
    </row>
    <row r="430" spans="1:59" s="97" customFormat="1" hidden="1" x14ac:dyDescent="0.2">
      <c r="A430" s="325"/>
      <c r="B430" s="314"/>
      <c r="C430" s="326"/>
      <c r="D430" s="327"/>
      <c r="E430" s="328"/>
      <c r="F430" s="305"/>
      <c r="G430" s="147"/>
      <c r="H430" s="147"/>
      <c r="I430" s="91"/>
      <c r="J430" s="305"/>
      <c r="K430" s="305"/>
      <c r="L430" s="305"/>
      <c r="M430" s="305"/>
      <c r="N430" s="314"/>
      <c r="O430" s="306"/>
      <c r="P430" s="314"/>
      <c r="Q430" s="306"/>
      <c r="R430" s="306"/>
      <c r="S430" s="92"/>
      <c r="T430" s="91">
        <f t="shared" si="1972"/>
        <v>0</v>
      </c>
      <c r="U430" s="307"/>
      <c r="V430" s="307"/>
      <c r="W430" s="147"/>
      <c r="X430" s="307"/>
      <c r="Y430" s="307"/>
      <c r="Z430" s="151">
        <f t="shared" si="1974"/>
        <v>0</v>
      </c>
      <c r="AA430" s="147"/>
      <c r="AB430" s="147"/>
      <c r="AC430" s="307"/>
      <c r="AD430" s="307"/>
      <c r="AE430" s="151">
        <f t="shared" si="1976"/>
        <v>0</v>
      </c>
      <c r="AF430" s="147"/>
      <c r="AG430" s="147"/>
      <c r="AH430" s="307"/>
      <c r="AI430" s="307"/>
      <c r="AJ430" s="151">
        <f t="shared" si="1979"/>
        <v>0</v>
      </c>
      <c r="AK430" s="147"/>
      <c r="AL430" s="147"/>
      <c r="AM430" s="307"/>
      <c r="AN430" s="307"/>
      <c r="AO430" s="151">
        <f t="shared" si="1986"/>
        <v>0</v>
      </c>
      <c r="AP430" s="147"/>
      <c r="AQ430" s="307"/>
      <c r="AR430" s="384"/>
      <c r="AS430" s="306"/>
      <c r="AT430" s="386"/>
      <c r="AU430" s="327"/>
      <c r="AV430" s="327"/>
      <c r="AW430" s="147"/>
      <c r="AX430" s="147"/>
      <c r="AY430" s="93"/>
      <c r="AZ430" s="94"/>
      <c r="BA430" s="95"/>
      <c r="BB430" s="95"/>
      <c r="BC430" s="95"/>
      <c r="BD430" s="95"/>
      <c r="BE430" s="95"/>
      <c r="BF430" s="95"/>
      <c r="BG430" s="95"/>
    </row>
    <row r="431" spans="1:59" s="97" customFormat="1" hidden="1" x14ac:dyDescent="0.2">
      <c r="A431" s="325">
        <v>141</v>
      </c>
      <c r="B431" s="314"/>
      <c r="C431" s="326" t="e">
        <f>+VLOOKUP(B431,$A$691:$B$730,2,0)</f>
        <v>#N/A</v>
      </c>
      <c r="D431" s="327"/>
      <c r="E431" s="328" t="e">
        <f>IF(D431=$D$661,$E$661,IF(D431=$D$662,$E$662,IF(D431=$D$663,$E$663,IF(D431=$D$664,$E$664,IF(D431=$D$665,$E$665,IF(D431=$D$666,$E$666,IF(D431=$D$667,$E$667,IF(D431=$D$668,$E$668,IF(D431=$D$669,$E$669,IF(D431=$D$670,$E$670,IF(D431=VICERRECTORÍA_ACADÉMICA_,BE1042,IF(D431=PLANEACIÓN_,BE1044, IF(D431=IMPACTO,BE1043,IF(D431=VICERRECTORÍA_ADMINISTRATIVA_FINANCIERA_,BE1045,IF(D431=_VICERRECTORÍA_RESPONSABILIDAD_SOCIAL_Y_BIENESTAR_UNIVERSITARIO_,BE1046," ")))))))))))))))</f>
        <v>#VALUE!</v>
      </c>
      <c r="F431" s="305"/>
      <c r="G431" s="147"/>
      <c r="H431" s="147"/>
      <c r="I431" s="91"/>
      <c r="J431" s="305"/>
      <c r="K431" s="314"/>
      <c r="L431" s="305"/>
      <c r="M431" s="305"/>
      <c r="N431" s="314"/>
      <c r="O431" s="306">
        <f t="shared" ref="O431" si="2138">IF(N431="ALTA",5,IF(N431="MEDIO ALTA",4,IF(N431="MEDIA",3,IF(N431="MEDIO BAJA",2,IF(N431="BAJA",1,0)))))</f>
        <v>0</v>
      </c>
      <c r="P431" s="314"/>
      <c r="Q431" s="306">
        <f t="shared" ref="Q431" si="2139">IF(P431="ALTO",5,IF(P431="MEDIO-ALTO",4,IF(P431="MEDIO",3,IF(P431="MEDIO-BAJO",2,IF(P431="BAJO",1,0)))))</f>
        <v>0</v>
      </c>
      <c r="R431" s="306">
        <f t="shared" ref="R431" si="2140">Q431*O431</f>
        <v>0</v>
      </c>
      <c r="S431" s="92"/>
      <c r="T431" s="91">
        <f t="shared" si="1972"/>
        <v>0</v>
      </c>
      <c r="U431" s="307" t="e">
        <f t="shared" ref="U431" si="2141">ROUND(AVERAGEIF(T431:T433,"&gt;0"),0)</f>
        <v>#DIV/0!</v>
      </c>
      <c r="V431" s="307" t="e">
        <f t="shared" ref="V431" si="2142">U431*0.6</f>
        <v>#DIV/0!</v>
      </c>
      <c r="W431" s="147"/>
      <c r="X431" s="307" t="e">
        <f t="shared" ref="X431" si="2143">IF(S431="No_existen",5*$X$10,Y431*$X$10)</f>
        <v>#DIV/0!</v>
      </c>
      <c r="Y431" s="307" t="e">
        <f t="shared" ref="Y431:Y467" si="2144">ROUND(AVERAGEIF(Z431:Z433,"&gt;0"),0)</f>
        <v>#DIV/0!</v>
      </c>
      <c r="Z431" s="151">
        <f t="shared" si="1974"/>
        <v>0</v>
      </c>
      <c r="AA431" s="147"/>
      <c r="AB431" s="147"/>
      <c r="AC431" s="307" t="e">
        <f t="shared" ref="AC431" si="2145">IF(S431="No_existen",5*$AC$10,AD431*$AC$10)</f>
        <v>#DIV/0!</v>
      </c>
      <c r="AD431" s="307" t="e">
        <f t="shared" ref="AD431" si="2146">ROUND(AVERAGEIF(AE431:AE433,"&gt;0"),0)</f>
        <v>#DIV/0!</v>
      </c>
      <c r="AE431" s="151">
        <f t="shared" si="1976"/>
        <v>0</v>
      </c>
      <c r="AF431" s="147"/>
      <c r="AG431" s="147"/>
      <c r="AH431" s="307" t="e">
        <f t="shared" ref="AH431" si="2147">IF(S431="No_existen",5*$AH$10,AI431*$AH$10)</f>
        <v>#DIV/0!</v>
      </c>
      <c r="AI431" s="307" t="e">
        <f t="shared" ref="AI431" si="2148">ROUND(AVERAGEIF(AJ431:AJ433,"&gt;0"),0)</f>
        <v>#DIV/0!</v>
      </c>
      <c r="AJ431" s="151">
        <f t="shared" si="1979"/>
        <v>0</v>
      </c>
      <c r="AK431" s="147"/>
      <c r="AL431" s="147"/>
      <c r="AM431" s="307" t="e">
        <f t="shared" ref="AM431" si="2149">IF(S431="No_existen",5*$AM$10,AN431*$AM$10)</f>
        <v>#DIV/0!</v>
      </c>
      <c r="AN431" s="307" t="e">
        <f t="shared" ref="AN431" si="2150">ROUND(AVERAGEIF(AO431:AO433,"&gt;0"),0)</f>
        <v>#DIV/0!</v>
      </c>
      <c r="AO431" s="151">
        <f t="shared" si="1986"/>
        <v>0</v>
      </c>
      <c r="AP431" s="147"/>
      <c r="AQ431" s="307" t="e">
        <f t="shared" ref="AQ431" si="2151">ROUND(AVERAGE(U431,Y431,AD431,AI431,AN431),0)</f>
        <v>#DIV/0!</v>
      </c>
      <c r="AR431" s="384" t="e">
        <f t="shared" ref="AR431" si="2152">IF(AQ431&lt;1.5,"FUERTE",IF(AND(AQ431&gt;=1.5,AQ431&lt;2.5),"ACEPTABLE",IF(AQ431&gt;=5,"INEXISTENTE","DÉBIL")))</f>
        <v>#DIV/0!</v>
      </c>
      <c r="AS431" s="306">
        <f t="shared" ref="AS431" si="2153">IF(R431=0,0,ROUND((R431*AQ431),0))</f>
        <v>0</v>
      </c>
      <c r="AT431" s="386" t="str">
        <f t="shared" ref="AT431" si="2154">IF(AS431&gt;=36,"GRAVE", IF(AS431&lt;=10, "LEVE", "MODERADO"))</f>
        <v>LEVE</v>
      </c>
      <c r="AU431" s="327"/>
      <c r="AV431" s="327"/>
      <c r="AW431" s="147"/>
      <c r="AX431" s="147"/>
      <c r="AY431" s="93"/>
      <c r="AZ431" s="94"/>
      <c r="BA431" s="95"/>
      <c r="BB431" s="95"/>
      <c r="BC431" s="95"/>
      <c r="BD431" s="95"/>
      <c r="BE431" s="95"/>
      <c r="BF431" s="95"/>
      <c r="BG431" s="95"/>
    </row>
    <row r="432" spans="1:59" s="97" customFormat="1" hidden="1" x14ac:dyDescent="0.2">
      <c r="A432" s="325"/>
      <c r="B432" s="314"/>
      <c r="C432" s="326"/>
      <c r="D432" s="327"/>
      <c r="E432" s="328"/>
      <c r="F432" s="305"/>
      <c r="G432" s="147"/>
      <c r="H432" s="147"/>
      <c r="I432" s="91"/>
      <c r="J432" s="305"/>
      <c r="K432" s="305"/>
      <c r="L432" s="305"/>
      <c r="M432" s="305"/>
      <c r="N432" s="314"/>
      <c r="O432" s="306"/>
      <c r="P432" s="314"/>
      <c r="Q432" s="306"/>
      <c r="R432" s="306"/>
      <c r="S432" s="92"/>
      <c r="T432" s="91">
        <f t="shared" si="1972"/>
        <v>0</v>
      </c>
      <c r="U432" s="307"/>
      <c r="V432" s="307"/>
      <c r="W432" s="147"/>
      <c r="X432" s="307"/>
      <c r="Y432" s="307"/>
      <c r="Z432" s="151">
        <f t="shared" si="1974"/>
        <v>0</v>
      </c>
      <c r="AA432" s="147"/>
      <c r="AB432" s="147"/>
      <c r="AC432" s="307"/>
      <c r="AD432" s="307"/>
      <c r="AE432" s="151">
        <f t="shared" si="1976"/>
        <v>0</v>
      </c>
      <c r="AF432" s="147"/>
      <c r="AG432" s="147"/>
      <c r="AH432" s="307"/>
      <c r="AI432" s="307"/>
      <c r="AJ432" s="151">
        <f t="shared" si="1979"/>
        <v>0</v>
      </c>
      <c r="AK432" s="147"/>
      <c r="AL432" s="147"/>
      <c r="AM432" s="307"/>
      <c r="AN432" s="307"/>
      <c r="AO432" s="151">
        <f t="shared" si="1986"/>
        <v>0</v>
      </c>
      <c r="AP432" s="147"/>
      <c r="AQ432" s="307"/>
      <c r="AR432" s="384"/>
      <c r="AS432" s="306"/>
      <c r="AT432" s="386"/>
      <c r="AU432" s="327"/>
      <c r="AV432" s="327"/>
      <c r="AW432" s="147"/>
      <c r="AX432" s="147"/>
      <c r="AY432" s="93"/>
      <c r="AZ432" s="94"/>
      <c r="BA432" s="95"/>
      <c r="BB432" s="95"/>
      <c r="BC432" s="95"/>
      <c r="BD432" s="95"/>
      <c r="BE432" s="95"/>
      <c r="BF432" s="95"/>
      <c r="BG432" s="95"/>
    </row>
    <row r="433" spans="1:59" s="97" customFormat="1" hidden="1" x14ac:dyDescent="0.2">
      <c r="A433" s="325"/>
      <c r="B433" s="314"/>
      <c r="C433" s="326"/>
      <c r="D433" s="327"/>
      <c r="E433" s="328"/>
      <c r="F433" s="305"/>
      <c r="G433" s="147"/>
      <c r="H433" s="147"/>
      <c r="I433" s="91"/>
      <c r="J433" s="305"/>
      <c r="K433" s="305"/>
      <c r="L433" s="305"/>
      <c r="M433" s="305"/>
      <c r="N433" s="314"/>
      <c r="O433" s="306"/>
      <c r="P433" s="314"/>
      <c r="Q433" s="306"/>
      <c r="R433" s="306"/>
      <c r="S433" s="92"/>
      <c r="T433" s="91">
        <f t="shared" si="1972"/>
        <v>0</v>
      </c>
      <c r="U433" s="307"/>
      <c r="V433" s="307"/>
      <c r="W433" s="147"/>
      <c r="X433" s="307"/>
      <c r="Y433" s="307"/>
      <c r="Z433" s="151">
        <f t="shared" si="1974"/>
        <v>0</v>
      </c>
      <c r="AA433" s="147"/>
      <c r="AB433" s="147"/>
      <c r="AC433" s="307"/>
      <c r="AD433" s="307"/>
      <c r="AE433" s="151">
        <f t="shared" si="1976"/>
        <v>0</v>
      </c>
      <c r="AF433" s="147"/>
      <c r="AG433" s="147"/>
      <c r="AH433" s="307"/>
      <c r="AI433" s="307"/>
      <c r="AJ433" s="151">
        <f t="shared" si="1979"/>
        <v>0</v>
      </c>
      <c r="AK433" s="147"/>
      <c r="AL433" s="147"/>
      <c r="AM433" s="307"/>
      <c r="AN433" s="307"/>
      <c r="AO433" s="151">
        <f t="shared" si="1986"/>
        <v>0</v>
      </c>
      <c r="AP433" s="147"/>
      <c r="AQ433" s="307"/>
      <c r="AR433" s="384"/>
      <c r="AS433" s="306"/>
      <c r="AT433" s="386"/>
      <c r="AU433" s="327"/>
      <c r="AV433" s="327"/>
      <c r="AW433" s="147"/>
      <c r="AX433" s="147"/>
      <c r="AY433" s="93"/>
      <c r="AZ433" s="94"/>
      <c r="BA433" s="95"/>
      <c r="BB433" s="95"/>
      <c r="BC433" s="95"/>
      <c r="BD433" s="95"/>
      <c r="BE433" s="95"/>
      <c r="BF433" s="95"/>
      <c r="BG433" s="95"/>
    </row>
    <row r="434" spans="1:59" s="97" customFormat="1" hidden="1" x14ac:dyDescent="0.2">
      <c r="A434" s="325">
        <v>142</v>
      </c>
      <c r="B434" s="314"/>
      <c r="C434" s="326" t="e">
        <f>+VLOOKUP(B434,$A$691:$B$730,2,0)</f>
        <v>#N/A</v>
      </c>
      <c r="D434" s="327"/>
      <c r="E434" s="328" t="e">
        <f>IF(D434=$D$661,$E$661,IF(D434=$D$662,$E$662,IF(D434=$D$663,$E$663,IF(D434=$D$664,$E$664,IF(D434=$D$665,$E$665,IF(D434=$D$666,$E$666,IF(D434=$D$667,$E$667,IF(D434=$D$668,$E$668,IF(D434=$D$669,$E$669,IF(D434=$D$670,$E$670,IF(D434=VICERRECTORÍA_ACADÉMICA_,BE1045,IF(D434=PLANEACIÓN_,BE1047, IF(D434=IMPACTO,BE1046,IF(D434=VICERRECTORÍA_ADMINISTRATIVA_FINANCIERA_,BE1048,IF(D434=_VICERRECTORÍA_RESPONSABILIDAD_SOCIAL_Y_BIENESTAR_UNIVERSITARIO_,BE1049," ")))))))))))))))</f>
        <v>#VALUE!</v>
      </c>
      <c r="F434" s="305"/>
      <c r="G434" s="147"/>
      <c r="H434" s="147"/>
      <c r="I434" s="91"/>
      <c r="J434" s="305"/>
      <c r="K434" s="314"/>
      <c r="L434" s="305"/>
      <c r="M434" s="305"/>
      <c r="N434" s="314"/>
      <c r="O434" s="306">
        <f t="shared" ref="O434" si="2155">IF(N434="ALTA",5,IF(N434="MEDIO ALTA",4,IF(N434="MEDIA",3,IF(N434="MEDIO BAJA",2,IF(N434="BAJA",1,0)))))</f>
        <v>0</v>
      </c>
      <c r="P434" s="314"/>
      <c r="Q434" s="306">
        <f t="shared" ref="Q434" si="2156">IF(P434="ALTO",5,IF(P434="MEDIO-ALTO",4,IF(P434="MEDIO",3,IF(P434="MEDIO-BAJO",2,IF(P434="BAJO",1,0)))))</f>
        <v>0</v>
      </c>
      <c r="R434" s="306">
        <f t="shared" ref="R434" si="2157">Q434*O434</f>
        <v>0</v>
      </c>
      <c r="S434" s="92"/>
      <c r="T434" s="91">
        <f t="shared" si="1972"/>
        <v>0</v>
      </c>
      <c r="U434" s="307" t="e">
        <f t="shared" ref="U434:U494" si="2158">ROUND(AVERAGEIF(T434:T436,"&gt;0"),0)</f>
        <v>#DIV/0!</v>
      </c>
      <c r="V434" s="307" t="e">
        <f t="shared" ref="V434:V494" si="2159">U434*0.6</f>
        <v>#DIV/0!</v>
      </c>
      <c r="W434" s="147"/>
      <c r="X434" s="307" t="e">
        <f t="shared" ref="X434" si="2160">IF(S434="No_existen",5*$X$10,Y434*$X$10)</f>
        <v>#DIV/0!</v>
      </c>
      <c r="Y434" s="307" t="e">
        <f t="shared" ref="Y434:Y470" si="2161">ROUND(AVERAGEIF(Z434:Z436,"&gt;0"),0)</f>
        <v>#DIV/0!</v>
      </c>
      <c r="Z434" s="151">
        <f t="shared" si="1974"/>
        <v>0</v>
      </c>
      <c r="AA434" s="147"/>
      <c r="AB434" s="147"/>
      <c r="AC434" s="307" t="e">
        <f t="shared" ref="AC434" si="2162">IF(S434="No_existen",5*$AC$10,AD434*$AC$10)</f>
        <v>#DIV/0!</v>
      </c>
      <c r="AD434" s="307" t="e">
        <f t="shared" ref="AD434:AD494" si="2163">ROUND(AVERAGEIF(AE434:AE436,"&gt;0"),0)</f>
        <v>#DIV/0!</v>
      </c>
      <c r="AE434" s="151">
        <f t="shared" si="1976"/>
        <v>0</v>
      </c>
      <c r="AF434" s="147"/>
      <c r="AG434" s="147"/>
      <c r="AH434" s="307" t="e">
        <f t="shared" ref="AH434" si="2164">IF(S434="No_existen",5*$AH$10,AI434*$AH$10)</f>
        <v>#DIV/0!</v>
      </c>
      <c r="AI434" s="307" t="e">
        <f t="shared" ref="AI434" si="2165">ROUND(AVERAGEIF(AJ434:AJ436,"&gt;0"),0)</f>
        <v>#DIV/0!</v>
      </c>
      <c r="AJ434" s="151">
        <f t="shared" si="1979"/>
        <v>0</v>
      </c>
      <c r="AK434" s="147"/>
      <c r="AL434" s="147"/>
      <c r="AM434" s="307" t="e">
        <f t="shared" ref="AM434" si="2166">IF(S434="No_existen",5*$AM$10,AN434*$AM$10)</f>
        <v>#DIV/0!</v>
      </c>
      <c r="AN434" s="307" t="e">
        <f t="shared" ref="AN434" si="2167">ROUND(AVERAGEIF(AO434:AO436,"&gt;0"),0)</f>
        <v>#DIV/0!</v>
      </c>
      <c r="AO434" s="151">
        <f t="shared" si="1986"/>
        <v>0</v>
      </c>
      <c r="AP434" s="147"/>
      <c r="AQ434" s="307" t="e">
        <f t="shared" ref="AQ434" si="2168">ROUND(AVERAGE(U434,Y434,AD434,AI434,AN434),0)</f>
        <v>#DIV/0!</v>
      </c>
      <c r="AR434" s="384" t="e">
        <f t="shared" ref="AR434" si="2169">IF(AQ434&lt;1.5,"FUERTE",IF(AND(AQ434&gt;=1.5,AQ434&lt;2.5),"ACEPTABLE",IF(AQ434&gt;=5,"INEXISTENTE","DÉBIL")))</f>
        <v>#DIV/0!</v>
      </c>
      <c r="AS434" s="306">
        <f t="shared" ref="AS434" si="2170">IF(R434=0,0,ROUND((R434*AQ434),0))</f>
        <v>0</v>
      </c>
      <c r="AT434" s="386" t="str">
        <f t="shared" ref="AT434" si="2171">IF(AS434&gt;=36,"GRAVE", IF(AS434&lt;=10, "LEVE", "MODERADO"))</f>
        <v>LEVE</v>
      </c>
      <c r="AU434" s="327"/>
      <c r="AV434" s="327"/>
      <c r="AW434" s="147"/>
      <c r="AX434" s="147"/>
      <c r="AY434" s="93"/>
      <c r="AZ434" s="94"/>
      <c r="BA434" s="95"/>
      <c r="BB434" s="95"/>
      <c r="BC434" s="95"/>
      <c r="BD434" s="95"/>
      <c r="BE434" s="95"/>
      <c r="BF434" s="95"/>
      <c r="BG434" s="95"/>
    </row>
    <row r="435" spans="1:59" s="97" customFormat="1" hidden="1" x14ac:dyDescent="0.2">
      <c r="A435" s="325"/>
      <c r="B435" s="314"/>
      <c r="C435" s="326"/>
      <c r="D435" s="327"/>
      <c r="E435" s="328"/>
      <c r="F435" s="305"/>
      <c r="G435" s="147"/>
      <c r="H435" s="147"/>
      <c r="I435" s="91"/>
      <c r="J435" s="305"/>
      <c r="K435" s="305"/>
      <c r="L435" s="305"/>
      <c r="M435" s="305"/>
      <c r="N435" s="314"/>
      <c r="O435" s="306"/>
      <c r="P435" s="314"/>
      <c r="Q435" s="306"/>
      <c r="R435" s="306"/>
      <c r="S435" s="92"/>
      <c r="T435" s="91">
        <f t="shared" si="1972"/>
        <v>0</v>
      </c>
      <c r="U435" s="307"/>
      <c r="V435" s="307"/>
      <c r="W435" s="147"/>
      <c r="X435" s="307"/>
      <c r="Y435" s="307"/>
      <c r="Z435" s="151">
        <f t="shared" si="1974"/>
        <v>0</v>
      </c>
      <c r="AA435" s="147"/>
      <c r="AB435" s="147"/>
      <c r="AC435" s="307"/>
      <c r="AD435" s="307"/>
      <c r="AE435" s="151">
        <f t="shared" si="1976"/>
        <v>0</v>
      </c>
      <c r="AF435" s="147"/>
      <c r="AG435" s="147"/>
      <c r="AH435" s="307"/>
      <c r="AI435" s="307"/>
      <c r="AJ435" s="151">
        <f t="shared" si="1979"/>
        <v>0</v>
      </c>
      <c r="AK435" s="147"/>
      <c r="AL435" s="147"/>
      <c r="AM435" s="307"/>
      <c r="AN435" s="307"/>
      <c r="AO435" s="151">
        <f t="shared" si="1986"/>
        <v>0</v>
      </c>
      <c r="AP435" s="147"/>
      <c r="AQ435" s="307"/>
      <c r="AR435" s="384"/>
      <c r="AS435" s="306"/>
      <c r="AT435" s="386"/>
      <c r="AU435" s="327"/>
      <c r="AV435" s="327"/>
      <c r="AW435" s="147"/>
      <c r="AX435" s="147"/>
      <c r="AY435" s="93"/>
      <c r="AZ435" s="94"/>
      <c r="BA435" s="95"/>
      <c r="BB435" s="95"/>
      <c r="BC435" s="95"/>
      <c r="BD435" s="95"/>
      <c r="BE435" s="95"/>
      <c r="BF435" s="95"/>
      <c r="BG435" s="95"/>
    </row>
    <row r="436" spans="1:59" s="97" customFormat="1" hidden="1" x14ac:dyDescent="0.2">
      <c r="A436" s="325"/>
      <c r="B436" s="314"/>
      <c r="C436" s="326"/>
      <c r="D436" s="327"/>
      <c r="E436" s="328"/>
      <c r="F436" s="305"/>
      <c r="G436" s="147"/>
      <c r="H436" s="147"/>
      <c r="I436" s="91"/>
      <c r="J436" s="305"/>
      <c r="K436" s="305"/>
      <c r="L436" s="305"/>
      <c r="M436" s="305"/>
      <c r="N436" s="314"/>
      <c r="O436" s="306"/>
      <c r="P436" s="314"/>
      <c r="Q436" s="306"/>
      <c r="R436" s="306"/>
      <c r="S436" s="92"/>
      <c r="T436" s="91">
        <f t="shared" si="1972"/>
        <v>0</v>
      </c>
      <c r="U436" s="307"/>
      <c r="V436" s="307"/>
      <c r="W436" s="147"/>
      <c r="X436" s="307"/>
      <c r="Y436" s="307"/>
      <c r="Z436" s="151">
        <f t="shared" si="1974"/>
        <v>0</v>
      </c>
      <c r="AA436" s="147"/>
      <c r="AB436" s="147"/>
      <c r="AC436" s="307"/>
      <c r="AD436" s="307"/>
      <c r="AE436" s="151">
        <f t="shared" si="1976"/>
        <v>0</v>
      </c>
      <c r="AF436" s="147"/>
      <c r="AG436" s="147"/>
      <c r="AH436" s="307"/>
      <c r="AI436" s="307"/>
      <c r="AJ436" s="151">
        <f t="shared" si="1979"/>
        <v>0</v>
      </c>
      <c r="AK436" s="147"/>
      <c r="AL436" s="147"/>
      <c r="AM436" s="307"/>
      <c r="AN436" s="307"/>
      <c r="AO436" s="151">
        <f t="shared" si="1986"/>
        <v>0</v>
      </c>
      <c r="AP436" s="147"/>
      <c r="AQ436" s="307"/>
      <c r="AR436" s="384"/>
      <c r="AS436" s="306"/>
      <c r="AT436" s="386"/>
      <c r="AU436" s="327"/>
      <c r="AV436" s="327"/>
      <c r="AW436" s="147"/>
      <c r="AX436" s="147"/>
      <c r="AY436" s="93"/>
      <c r="AZ436" s="94"/>
      <c r="BA436" s="95"/>
      <c r="BB436" s="95"/>
      <c r="BC436" s="95"/>
      <c r="BD436" s="95"/>
      <c r="BE436" s="95"/>
      <c r="BF436" s="95"/>
      <c r="BG436" s="95"/>
    </row>
    <row r="437" spans="1:59" s="97" customFormat="1" hidden="1" x14ac:dyDescent="0.2">
      <c r="A437" s="325">
        <v>143</v>
      </c>
      <c r="B437" s="314"/>
      <c r="C437" s="326" t="e">
        <f>+VLOOKUP(B437,$A$691:$B$730,2,0)</f>
        <v>#N/A</v>
      </c>
      <c r="D437" s="327"/>
      <c r="E437" s="328" t="e">
        <f>IF(D437=$D$661,$E$661,IF(D437=$D$662,$E$662,IF(D437=$D$663,$E$663,IF(D437=$D$664,$E$664,IF(D437=$D$665,$E$665,IF(D437=$D$666,$E$666,IF(D437=$D$667,$E$667,IF(D437=$D$668,$E$668,IF(D437=$D$669,$E$669,IF(D437=$D$670,$E$670,IF(D437=VICERRECTORÍA_ACADÉMICA_,BE1048,IF(D437=PLANEACIÓN_,BE1050, IF(D437=IMPACTO,BE1049,IF(D437=VICERRECTORÍA_ADMINISTRATIVA_FINANCIERA_,BE1051,IF(D437=_VICERRECTORÍA_RESPONSABILIDAD_SOCIAL_Y_BIENESTAR_UNIVERSITARIO_,BE1052," ")))))))))))))))</f>
        <v>#VALUE!</v>
      </c>
      <c r="F437" s="305"/>
      <c r="G437" s="147"/>
      <c r="H437" s="147"/>
      <c r="I437" s="91"/>
      <c r="J437" s="305"/>
      <c r="K437" s="314"/>
      <c r="L437" s="305"/>
      <c r="M437" s="305"/>
      <c r="N437" s="314"/>
      <c r="O437" s="306">
        <f t="shared" ref="O437" si="2172">IF(N437="ALTA",5,IF(N437="MEDIO ALTA",4,IF(N437="MEDIA",3,IF(N437="MEDIO BAJA",2,IF(N437="BAJA",1,0)))))</f>
        <v>0</v>
      </c>
      <c r="P437" s="314"/>
      <c r="Q437" s="306">
        <f t="shared" ref="Q437" si="2173">IF(P437="ALTO",5,IF(P437="MEDIO-ALTO",4,IF(P437="MEDIO",3,IF(P437="MEDIO-BAJO",2,IF(P437="BAJO",1,0)))))</f>
        <v>0</v>
      </c>
      <c r="R437" s="306">
        <f t="shared" ref="R437" si="2174">Q437*O437</f>
        <v>0</v>
      </c>
      <c r="S437" s="92"/>
      <c r="T437" s="91">
        <f t="shared" si="1972"/>
        <v>0</v>
      </c>
      <c r="U437" s="307" t="e">
        <f t="shared" ref="U437:U497" si="2175">ROUND(AVERAGEIF(T437:T439,"&gt;0"),0)</f>
        <v>#DIV/0!</v>
      </c>
      <c r="V437" s="307" t="e">
        <f t="shared" ref="V437:V497" si="2176">U437*0.6</f>
        <v>#DIV/0!</v>
      </c>
      <c r="W437" s="147"/>
      <c r="X437" s="307" t="e">
        <f t="shared" ref="X437" si="2177">IF(S437="No_existen",5*$X$10,Y437*$X$10)</f>
        <v>#DIV/0!</v>
      </c>
      <c r="Y437" s="307" t="e">
        <f t="shared" ref="Y437:Y473" si="2178">ROUND(AVERAGEIF(Z437:Z439,"&gt;0"),0)</f>
        <v>#DIV/0!</v>
      </c>
      <c r="Z437" s="151">
        <f t="shared" si="1974"/>
        <v>0</v>
      </c>
      <c r="AA437" s="147"/>
      <c r="AB437" s="147"/>
      <c r="AC437" s="307" t="e">
        <f t="shared" ref="AC437" si="2179">IF(S437="No_existen",5*$AC$10,AD437*$AC$10)</f>
        <v>#DIV/0!</v>
      </c>
      <c r="AD437" s="307" t="e">
        <f t="shared" ref="AD437:AD497" si="2180">ROUND(AVERAGEIF(AE437:AE439,"&gt;0"),0)</f>
        <v>#DIV/0!</v>
      </c>
      <c r="AE437" s="151">
        <f t="shared" si="1976"/>
        <v>0</v>
      </c>
      <c r="AF437" s="147"/>
      <c r="AG437" s="147"/>
      <c r="AH437" s="307" t="e">
        <f t="shared" ref="AH437" si="2181">IF(S437="No_existen",5*$AH$10,AI437*$AH$10)</f>
        <v>#DIV/0!</v>
      </c>
      <c r="AI437" s="307" t="e">
        <f t="shared" ref="AI437" si="2182">ROUND(AVERAGEIF(AJ437:AJ439,"&gt;0"),0)</f>
        <v>#DIV/0!</v>
      </c>
      <c r="AJ437" s="151">
        <f t="shared" si="1979"/>
        <v>0</v>
      </c>
      <c r="AK437" s="147"/>
      <c r="AL437" s="147"/>
      <c r="AM437" s="307" t="e">
        <f t="shared" ref="AM437" si="2183">IF(S437="No_existen",5*$AM$10,AN437*$AM$10)</f>
        <v>#DIV/0!</v>
      </c>
      <c r="AN437" s="307" t="e">
        <f t="shared" ref="AN437" si="2184">ROUND(AVERAGEIF(AO437:AO439,"&gt;0"),0)</f>
        <v>#DIV/0!</v>
      </c>
      <c r="AO437" s="151">
        <f t="shared" si="1986"/>
        <v>0</v>
      </c>
      <c r="AP437" s="147"/>
      <c r="AQ437" s="307" t="e">
        <f t="shared" ref="AQ437" si="2185">ROUND(AVERAGE(U437,Y437,AD437,AI437,AN437),0)</f>
        <v>#DIV/0!</v>
      </c>
      <c r="AR437" s="384" t="e">
        <f t="shared" ref="AR437" si="2186">IF(AQ437&lt;1.5,"FUERTE",IF(AND(AQ437&gt;=1.5,AQ437&lt;2.5),"ACEPTABLE",IF(AQ437&gt;=5,"INEXISTENTE","DÉBIL")))</f>
        <v>#DIV/0!</v>
      </c>
      <c r="AS437" s="306">
        <f t="shared" ref="AS437" si="2187">IF(R437=0,0,ROUND((R437*AQ437),0))</f>
        <v>0</v>
      </c>
      <c r="AT437" s="386" t="str">
        <f t="shared" ref="AT437" si="2188">IF(AS437&gt;=36,"GRAVE", IF(AS437&lt;=10, "LEVE", "MODERADO"))</f>
        <v>LEVE</v>
      </c>
      <c r="AU437" s="327"/>
      <c r="AV437" s="327"/>
      <c r="AW437" s="147"/>
      <c r="AX437" s="147"/>
      <c r="AY437" s="93"/>
      <c r="AZ437" s="94"/>
      <c r="BA437" s="95"/>
      <c r="BB437" s="95"/>
      <c r="BC437" s="95"/>
      <c r="BD437" s="95"/>
      <c r="BE437" s="95"/>
      <c r="BF437" s="95"/>
      <c r="BG437" s="95"/>
    </row>
    <row r="438" spans="1:59" s="97" customFormat="1" hidden="1" x14ac:dyDescent="0.2">
      <c r="A438" s="325"/>
      <c r="B438" s="314"/>
      <c r="C438" s="326"/>
      <c r="D438" s="327"/>
      <c r="E438" s="328"/>
      <c r="F438" s="305"/>
      <c r="G438" s="147"/>
      <c r="H438" s="147"/>
      <c r="I438" s="91"/>
      <c r="J438" s="305"/>
      <c r="K438" s="305"/>
      <c r="L438" s="305"/>
      <c r="M438" s="305"/>
      <c r="N438" s="314"/>
      <c r="O438" s="306"/>
      <c r="P438" s="314"/>
      <c r="Q438" s="306"/>
      <c r="R438" s="306"/>
      <c r="S438" s="92"/>
      <c r="T438" s="91">
        <f t="shared" si="1972"/>
        <v>0</v>
      </c>
      <c r="U438" s="307"/>
      <c r="V438" s="307"/>
      <c r="W438" s="147"/>
      <c r="X438" s="307"/>
      <c r="Y438" s="307"/>
      <c r="Z438" s="151">
        <f t="shared" si="1974"/>
        <v>0</v>
      </c>
      <c r="AA438" s="147"/>
      <c r="AB438" s="147"/>
      <c r="AC438" s="307"/>
      <c r="AD438" s="307"/>
      <c r="AE438" s="151">
        <f t="shared" si="1976"/>
        <v>0</v>
      </c>
      <c r="AF438" s="147"/>
      <c r="AG438" s="147"/>
      <c r="AH438" s="307"/>
      <c r="AI438" s="307"/>
      <c r="AJ438" s="151">
        <f t="shared" si="1979"/>
        <v>0</v>
      </c>
      <c r="AK438" s="147"/>
      <c r="AL438" s="147"/>
      <c r="AM438" s="307"/>
      <c r="AN438" s="307"/>
      <c r="AO438" s="151">
        <f t="shared" si="1986"/>
        <v>0</v>
      </c>
      <c r="AP438" s="147"/>
      <c r="AQ438" s="307"/>
      <c r="AR438" s="384"/>
      <c r="AS438" s="306"/>
      <c r="AT438" s="386"/>
      <c r="AU438" s="327"/>
      <c r="AV438" s="327"/>
      <c r="AW438" s="147"/>
      <c r="AX438" s="147"/>
      <c r="AY438" s="93"/>
      <c r="AZ438" s="94"/>
      <c r="BA438" s="95"/>
      <c r="BB438" s="95"/>
      <c r="BC438" s="95"/>
      <c r="BD438" s="95"/>
      <c r="BE438" s="95"/>
      <c r="BF438" s="95"/>
      <c r="BG438" s="95"/>
    </row>
    <row r="439" spans="1:59" s="97" customFormat="1" hidden="1" x14ac:dyDescent="0.2">
      <c r="A439" s="325"/>
      <c r="B439" s="314"/>
      <c r="C439" s="326"/>
      <c r="D439" s="327"/>
      <c r="E439" s="328"/>
      <c r="F439" s="305"/>
      <c r="G439" s="147"/>
      <c r="H439" s="147"/>
      <c r="I439" s="91"/>
      <c r="J439" s="305"/>
      <c r="K439" s="305"/>
      <c r="L439" s="305"/>
      <c r="M439" s="305"/>
      <c r="N439" s="314"/>
      <c r="O439" s="306"/>
      <c r="P439" s="314"/>
      <c r="Q439" s="306"/>
      <c r="R439" s="306"/>
      <c r="S439" s="92"/>
      <c r="T439" s="91">
        <f t="shared" si="1972"/>
        <v>0</v>
      </c>
      <c r="U439" s="307"/>
      <c r="V439" s="307"/>
      <c r="W439" s="147"/>
      <c r="X439" s="307"/>
      <c r="Y439" s="307"/>
      <c r="Z439" s="151">
        <f t="shared" si="1974"/>
        <v>0</v>
      </c>
      <c r="AA439" s="147"/>
      <c r="AB439" s="147"/>
      <c r="AC439" s="307"/>
      <c r="AD439" s="307"/>
      <c r="AE439" s="151">
        <f t="shared" si="1976"/>
        <v>0</v>
      </c>
      <c r="AF439" s="147"/>
      <c r="AG439" s="147"/>
      <c r="AH439" s="307"/>
      <c r="AI439" s="307"/>
      <c r="AJ439" s="151">
        <f t="shared" si="1979"/>
        <v>0</v>
      </c>
      <c r="AK439" s="147"/>
      <c r="AL439" s="147"/>
      <c r="AM439" s="307"/>
      <c r="AN439" s="307"/>
      <c r="AO439" s="151">
        <f t="shared" si="1986"/>
        <v>0</v>
      </c>
      <c r="AP439" s="147"/>
      <c r="AQ439" s="307"/>
      <c r="AR439" s="384"/>
      <c r="AS439" s="306"/>
      <c r="AT439" s="386"/>
      <c r="AU439" s="327"/>
      <c r="AV439" s="327"/>
      <c r="AW439" s="147"/>
      <c r="AX439" s="147"/>
      <c r="AY439" s="93"/>
      <c r="AZ439" s="94"/>
      <c r="BA439" s="95"/>
      <c r="BB439" s="95"/>
      <c r="BC439" s="95"/>
      <c r="BD439" s="95"/>
      <c r="BE439" s="95"/>
      <c r="BF439" s="95"/>
      <c r="BG439" s="95"/>
    </row>
    <row r="440" spans="1:59" s="97" customFormat="1" hidden="1" x14ac:dyDescent="0.2">
      <c r="A440" s="325">
        <v>144</v>
      </c>
      <c r="B440" s="314"/>
      <c r="C440" s="326" t="e">
        <f>+VLOOKUP(B440,$A$691:$B$730,2,0)</f>
        <v>#N/A</v>
      </c>
      <c r="D440" s="327"/>
      <c r="E440" s="328" t="e">
        <f>IF(D440=$D$661,$E$661,IF(D440=$D$662,$E$662,IF(D440=$D$663,$E$663,IF(D440=$D$664,$E$664,IF(D440=$D$665,$E$665,IF(D440=$D$666,$E$666,IF(D440=$D$667,$E$667,IF(D440=$D$668,$E$668,IF(D440=$D$669,$E$669,IF(D440=$D$670,$E$670,IF(D440=VICERRECTORÍA_ACADÉMICA_,BE1051,IF(D440=PLANEACIÓN_,BE1053, IF(D440=IMPACTO,BE1052,IF(D440=VICERRECTORÍA_ADMINISTRATIVA_FINANCIERA_,BE1054,IF(D440=_VICERRECTORÍA_RESPONSABILIDAD_SOCIAL_Y_BIENESTAR_UNIVERSITARIO_,BE1055," ")))))))))))))))</f>
        <v>#VALUE!</v>
      </c>
      <c r="F440" s="305"/>
      <c r="G440" s="147"/>
      <c r="H440" s="147"/>
      <c r="I440" s="91"/>
      <c r="J440" s="305"/>
      <c r="K440" s="314"/>
      <c r="L440" s="305"/>
      <c r="M440" s="305"/>
      <c r="N440" s="314"/>
      <c r="O440" s="306">
        <f t="shared" ref="O440" si="2189">IF(N440="ALTA",5,IF(N440="MEDIO ALTA",4,IF(N440="MEDIA",3,IF(N440="MEDIO BAJA",2,IF(N440="BAJA",1,0)))))</f>
        <v>0</v>
      </c>
      <c r="P440" s="314"/>
      <c r="Q440" s="306">
        <f t="shared" ref="Q440" si="2190">IF(P440="ALTO",5,IF(P440="MEDIO-ALTO",4,IF(P440="MEDIO",3,IF(P440="MEDIO-BAJO",2,IF(P440="BAJO",1,0)))))</f>
        <v>0</v>
      </c>
      <c r="R440" s="306">
        <f t="shared" ref="R440" si="2191">Q440*O440</f>
        <v>0</v>
      </c>
      <c r="S440" s="92"/>
      <c r="T440" s="91">
        <f t="shared" si="1972"/>
        <v>0</v>
      </c>
      <c r="U440" s="307" t="e">
        <f t="shared" ref="U440:U500" si="2192">ROUND(AVERAGEIF(T440:T442,"&gt;0"),0)</f>
        <v>#DIV/0!</v>
      </c>
      <c r="V440" s="307" t="e">
        <f t="shared" ref="V440:V500" si="2193">U440*0.6</f>
        <v>#DIV/0!</v>
      </c>
      <c r="W440" s="147"/>
      <c r="X440" s="307" t="e">
        <f t="shared" ref="X440" si="2194">IF(S440="No_existen",5*$X$10,Y440*$X$10)</f>
        <v>#DIV/0!</v>
      </c>
      <c r="Y440" s="307" t="e">
        <f t="shared" ref="Y440:Y476" si="2195">ROUND(AVERAGEIF(Z440:Z442,"&gt;0"),0)</f>
        <v>#DIV/0!</v>
      </c>
      <c r="Z440" s="151">
        <f t="shared" si="1974"/>
        <v>0</v>
      </c>
      <c r="AA440" s="147"/>
      <c r="AB440" s="147"/>
      <c r="AC440" s="307" t="e">
        <f t="shared" ref="AC440" si="2196">IF(S440="No_existen",5*$AC$10,AD440*$AC$10)</f>
        <v>#DIV/0!</v>
      </c>
      <c r="AD440" s="307" t="e">
        <f t="shared" ref="AD440:AD500" si="2197">ROUND(AVERAGEIF(AE440:AE442,"&gt;0"),0)</f>
        <v>#DIV/0!</v>
      </c>
      <c r="AE440" s="151">
        <f t="shared" si="1976"/>
        <v>0</v>
      </c>
      <c r="AF440" s="147"/>
      <c r="AG440" s="147"/>
      <c r="AH440" s="307" t="e">
        <f t="shared" ref="AH440" si="2198">IF(S440="No_existen",5*$AH$10,AI440*$AH$10)</f>
        <v>#DIV/0!</v>
      </c>
      <c r="AI440" s="307" t="e">
        <f t="shared" ref="AI440" si="2199">ROUND(AVERAGEIF(AJ440:AJ442,"&gt;0"),0)</f>
        <v>#DIV/0!</v>
      </c>
      <c r="AJ440" s="151">
        <f t="shared" si="1979"/>
        <v>0</v>
      </c>
      <c r="AK440" s="147"/>
      <c r="AL440" s="147"/>
      <c r="AM440" s="307" t="e">
        <f t="shared" ref="AM440" si="2200">IF(S440="No_existen",5*$AM$10,AN440*$AM$10)</f>
        <v>#DIV/0!</v>
      </c>
      <c r="AN440" s="307" t="e">
        <f t="shared" ref="AN440" si="2201">ROUND(AVERAGEIF(AO440:AO442,"&gt;0"),0)</f>
        <v>#DIV/0!</v>
      </c>
      <c r="AO440" s="151">
        <f t="shared" si="1986"/>
        <v>0</v>
      </c>
      <c r="AP440" s="147"/>
      <c r="AQ440" s="307" t="e">
        <f t="shared" ref="AQ440" si="2202">ROUND(AVERAGE(U440,Y440,AD440,AI440,AN440),0)</f>
        <v>#DIV/0!</v>
      </c>
      <c r="AR440" s="384" t="e">
        <f t="shared" ref="AR440" si="2203">IF(AQ440&lt;1.5,"FUERTE",IF(AND(AQ440&gt;=1.5,AQ440&lt;2.5),"ACEPTABLE",IF(AQ440&gt;=5,"INEXISTENTE","DÉBIL")))</f>
        <v>#DIV/0!</v>
      </c>
      <c r="AS440" s="306">
        <f t="shared" ref="AS440" si="2204">IF(R440=0,0,ROUND((R440*AQ440),0))</f>
        <v>0</v>
      </c>
      <c r="AT440" s="386" t="str">
        <f t="shared" ref="AT440" si="2205">IF(AS440&gt;=36,"GRAVE", IF(AS440&lt;=10, "LEVE", "MODERADO"))</f>
        <v>LEVE</v>
      </c>
      <c r="AU440" s="327"/>
      <c r="AV440" s="327"/>
      <c r="AW440" s="147"/>
      <c r="AX440" s="147"/>
      <c r="AY440" s="93"/>
      <c r="AZ440" s="94"/>
      <c r="BA440" s="95"/>
      <c r="BB440" s="95"/>
      <c r="BC440" s="95"/>
      <c r="BD440" s="95"/>
      <c r="BE440" s="95"/>
      <c r="BF440" s="95"/>
      <c r="BG440" s="95"/>
    </row>
    <row r="441" spans="1:59" s="97" customFormat="1" hidden="1" x14ac:dyDescent="0.2">
      <c r="A441" s="325"/>
      <c r="B441" s="314"/>
      <c r="C441" s="326"/>
      <c r="D441" s="327"/>
      <c r="E441" s="328"/>
      <c r="F441" s="305"/>
      <c r="G441" s="147"/>
      <c r="H441" s="147"/>
      <c r="I441" s="91"/>
      <c r="J441" s="305"/>
      <c r="K441" s="305"/>
      <c r="L441" s="305"/>
      <c r="M441" s="305"/>
      <c r="N441" s="314"/>
      <c r="O441" s="306"/>
      <c r="P441" s="314"/>
      <c r="Q441" s="306"/>
      <c r="R441" s="306"/>
      <c r="S441" s="92"/>
      <c r="T441" s="91">
        <f t="shared" si="1972"/>
        <v>0</v>
      </c>
      <c r="U441" s="307"/>
      <c r="V441" s="307"/>
      <c r="W441" s="147"/>
      <c r="X441" s="307"/>
      <c r="Y441" s="307"/>
      <c r="Z441" s="151">
        <f t="shared" si="1974"/>
        <v>0</v>
      </c>
      <c r="AA441" s="147"/>
      <c r="AB441" s="147"/>
      <c r="AC441" s="307"/>
      <c r="AD441" s="307"/>
      <c r="AE441" s="151">
        <f t="shared" si="1976"/>
        <v>0</v>
      </c>
      <c r="AF441" s="147"/>
      <c r="AG441" s="147"/>
      <c r="AH441" s="307"/>
      <c r="AI441" s="307"/>
      <c r="AJ441" s="151">
        <f t="shared" si="1979"/>
        <v>0</v>
      </c>
      <c r="AK441" s="147"/>
      <c r="AL441" s="147"/>
      <c r="AM441" s="307"/>
      <c r="AN441" s="307"/>
      <c r="AO441" s="151">
        <f t="shared" si="1986"/>
        <v>0</v>
      </c>
      <c r="AP441" s="147"/>
      <c r="AQ441" s="307"/>
      <c r="AR441" s="384"/>
      <c r="AS441" s="306"/>
      <c r="AT441" s="386"/>
      <c r="AU441" s="327"/>
      <c r="AV441" s="327"/>
      <c r="AW441" s="147"/>
      <c r="AX441" s="147"/>
      <c r="AY441" s="93"/>
      <c r="AZ441" s="94"/>
      <c r="BA441" s="95"/>
      <c r="BB441" s="95"/>
      <c r="BC441" s="95"/>
      <c r="BD441" s="95"/>
      <c r="BE441" s="95"/>
      <c r="BF441" s="95"/>
      <c r="BG441" s="95"/>
    </row>
    <row r="442" spans="1:59" s="97" customFormat="1" hidden="1" x14ac:dyDescent="0.2">
      <c r="A442" s="325"/>
      <c r="B442" s="314"/>
      <c r="C442" s="326"/>
      <c r="D442" s="327"/>
      <c r="E442" s="328"/>
      <c r="F442" s="305"/>
      <c r="G442" s="147"/>
      <c r="H442" s="147"/>
      <c r="I442" s="91"/>
      <c r="J442" s="305"/>
      <c r="K442" s="305"/>
      <c r="L442" s="305"/>
      <c r="M442" s="305"/>
      <c r="N442" s="314"/>
      <c r="O442" s="306"/>
      <c r="P442" s="314"/>
      <c r="Q442" s="306"/>
      <c r="R442" s="306"/>
      <c r="S442" s="92"/>
      <c r="T442" s="91">
        <f t="shared" si="1972"/>
        <v>0</v>
      </c>
      <c r="U442" s="307"/>
      <c r="V442" s="307"/>
      <c r="W442" s="147"/>
      <c r="X442" s="307"/>
      <c r="Y442" s="307"/>
      <c r="Z442" s="151">
        <f t="shared" si="1974"/>
        <v>0</v>
      </c>
      <c r="AA442" s="147"/>
      <c r="AB442" s="147"/>
      <c r="AC442" s="307"/>
      <c r="AD442" s="307"/>
      <c r="AE442" s="151">
        <f t="shared" si="1976"/>
        <v>0</v>
      </c>
      <c r="AF442" s="147"/>
      <c r="AG442" s="147"/>
      <c r="AH442" s="307"/>
      <c r="AI442" s="307"/>
      <c r="AJ442" s="151">
        <f t="shared" si="1979"/>
        <v>0</v>
      </c>
      <c r="AK442" s="147"/>
      <c r="AL442" s="147"/>
      <c r="AM442" s="307"/>
      <c r="AN442" s="307"/>
      <c r="AO442" s="151">
        <f t="shared" si="1986"/>
        <v>0</v>
      </c>
      <c r="AP442" s="147"/>
      <c r="AQ442" s="307"/>
      <c r="AR442" s="384"/>
      <c r="AS442" s="306"/>
      <c r="AT442" s="386"/>
      <c r="AU442" s="327"/>
      <c r="AV442" s="327"/>
      <c r="AW442" s="147"/>
      <c r="AX442" s="147"/>
      <c r="AY442" s="93"/>
      <c r="AZ442" s="94"/>
      <c r="BA442" s="95"/>
      <c r="BB442" s="95"/>
      <c r="BC442" s="95"/>
      <c r="BD442" s="95"/>
      <c r="BE442" s="95"/>
      <c r="BF442" s="95"/>
      <c r="BG442" s="95"/>
    </row>
    <row r="443" spans="1:59" s="97" customFormat="1" hidden="1" x14ac:dyDescent="0.2">
      <c r="A443" s="325">
        <v>145</v>
      </c>
      <c r="B443" s="314"/>
      <c r="C443" s="326" t="e">
        <f>+VLOOKUP(B443,$A$691:$B$730,2,0)</f>
        <v>#N/A</v>
      </c>
      <c r="D443" s="327"/>
      <c r="E443" s="328" t="e">
        <f>IF(D443=$D$661,$E$661,IF(D443=$D$662,$E$662,IF(D443=$D$663,$E$663,IF(D443=$D$664,$E$664,IF(D443=$D$665,$E$665,IF(D443=$D$666,$E$666,IF(D443=$D$667,$E$667,IF(D443=$D$668,$E$668,IF(D443=$D$669,$E$669,IF(D443=$D$670,$E$670,IF(D443=VICERRECTORÍA_ACADÉMICA_,BE1054,IF(D443=PLANEACIÓN_,BE1056, IF(D443=IMPACTO,BE1055,IF(D443=VICERRECTORÍA_ADMINISTRATIVA_FINANCIERA_,BE1057,IF(D443=_VICERRECTORÍA_RESPONSABILIDAD_SOCIAL_Y_BIENESTAR_UNIVERSITARIO_,BE1058," ")))))))))))))))</f>
        <v>#VALUE!</v>
      </c>
      <c r="F443" s="305"/>
      <c r="G443" s="147"/>
      <c r="H443" s="147"/>
      <c r="I443" s="91"/>
      <c r="J443" s="305"/>
      <c r="K443" s="314"/>
      <c r="L443" s="305"/>
      <c r="M443" s="305"/>
      <c r="N443" s="314"/>
      <c r="O443" s="306">
        <f t="shared" ref="O443" si="2206">IF(N443="ALTA",5,IF(N443="MEDIO ALTA",4,IF(N443="MEDIA",3,IF(N443="MEDIO BAJA",2,IF(N443="BAJA",1,0)))))</f>
        <v>0</v>
      </c>
      <c r="P443" s="314"/>
      <c r="Q443" s="306">
        <f t="shared" ref="Q443" si="2207">IF(P443="ALTO",5,IF(P443="MEDIO-ALTO",4,IF(P443="MEDIO",3,IF(P443="MEDIO-BAJO",2,IF(P443="BAJO",1,0)))))</f>
        <v>0</v>
      </c>
      <c r="R443" s="306">
        <f t="shared" ref="R443" si="2208">Q443*O443</f>
        <v>0</v>
      </c>
      <c r="S443" s="92"/>
      <c r="T443" s="91">
        <f t="shared" si="1972"/>
        <v>0</v>
      </c>
      <c r="U443" s="307" t="e">
        <f t="shared" ref="U443:U503" si="2209">ROUND(AVERAGEIF(T443:T445,"&gt;0"),0)</f>
        <v>#DIV/0!</v>
      </c>
      <c r="V443" s="307" t="e">
        <f t="shared" ref="V443:V503" si="2210">U443*0.6</f>
        <v>#DIV/0!</v>
      </c>
      <c r="W443" s="147"/>
      <c r="X443" s="307" t="e">
        <f t="shared" ref="X443" si="2211">IF(S443="No_existen",5*$X$10,Y443*$X$10)</f>
        <v>#DIV/0!</v>
      </c>
      <c r="Y443" s="307" t="e">
        <f t="shared" ref="Y443" si="2212">ROUND(AVERAGEIF(Z443:Z445,"&gt;0"),0)</f>
        <v>#DIV/0!</v>
      </c>
      <c r="Z443" s="151">
        <f t="shared" si="1974"/>
        <v>0</v>
      </c>
      <c r="AA443" s="147"/>
      <c r="AB443" s="147"/>
      <c r="AC443" s="307" t="e">
        <f t="shared" ref="AC443" si="2213">IF(S443="No_existen",5*$AC$10,AD443*$AC$10)</f>
        <v>#DIV/0!</v>
      </c>
      <c r="AD443" s="307" t="e">
        <f t="shared" ref="AD443:AD503" si="2214">ROUND(AVERAGEIF(AE443:AE445,"&gt;0"),0)</f>
        <v>#DIV/0!</v>
      </c>
      <c r="AE443" s="151">
        <f t="shared" si="1976"/>
        <v>0</v>
      </c>
      <c r="AF443" s="147"/>
      <c r="AG443" s="147"/>
      <c r="AH443" s="307" t="e">
        <f t="shared" ref="AH443" si="2215">IF(S443="No_existen",5*$AH$10,AI443*$AH$10)</f>
        <v>#DIV/0!</v>
      </c>
      <c r="AI443" s="307" t="e">
        <f t="shared" ref="AI443" si="2216">ROUND(AVERAGEIF(AJ443:AJ445,"&gt;0"),0)</f>
        <v>#DIV/0!</v>
      </c>
      <c r="AJ443" s="151">
        <f t="shared" si="1979"/>
        <v>0</v>
      </c>
      <c r="AK443" s="147"/>
      <c r="AL443" s="147"/>
      <c r="AM443" s="307" t="e">
        <f t="shared" ref="AM443" si="2217">IF(S443="No_existen",5*$AM$10,AN443*$AM$10)</f>
        <v>#DIV/0!</v>
      </c>
      <c r="AN443" s="307" t="e">
        <f t="shared" ref="AN443" si="2218">ROUND(AVERAGEIF(AO443:AO445,"&gt;0"),0)</f>
        <v>#DIV/0!</v>
      </c>
      <c r="AO443" s="151">
        <f t="shared" si="1986"/>
        <v>0</v>
      </c>
      <c r="AP443" s="147"/>
      <c r="AQ443" s="307" t="e">
        <f t="shared" ref="AQ443" si="2219">ROUND(AVERAGE(U443,Y443,AD443,AI443,AN443),0)</f>
        <v>#DIV/0!</v>
      </c>
      <c r="AR443" s="384" t="e">
        <f t="shared" ref="AR443" si="2220">IF(AQ443&lt;1.5,"FUERTE",IF(AND(AQ443&gt;=1.5,AQ443&lt;2.5),"ACEPTABLE",IF(AQ443&gt;=5,"INEXISTENTE","DÉBIL")))</f>
        <v>#DIV/0!</v>
      </c>
      <c r="AS443" s="306">
        <f t="shared" ref="AS443" si="2221">IF(R443=0,0,ROUND((R443*AQ443),0))</f>
        <v>0</v>
      </c>
      <c r="AT443" s="386" t="str">
        <f t="shared" ref="AT443" si="2222">IF(AS443&gt;=36,"GRAVE", IF(AS443&lt;=10, "LEVE", "MODERADO"))</f>
        <v>LEVE</v>
      </c>
      <c r="AU443" s="327"/>
      <c r="AV443" s="327"/>
      <c r="AW443" s="147"/>
      <c r="AX443" s="147"/>
      <c r="AY443" s="93"/>
      <c r="AZ443" s="94"/>
      <c r="BA443" s="95"/>
      <c r="BB443" s="95"/>
      <c r="BC443" s="95"/>
      <c r="BD443" s="95"/>
      <c r="BE443" s="95"/>
      <c r="BF443" s="95"/>
      <c r="BG443" s="95"/>
    </row>
    <row r="444" spans="1:59" s="97" customFormat="1" hidden="1" x14ac:dyDescent="0.2">
      <c r="A444" s="325"/>
      <c r="B444" s="314"/>
      <c r="C444" s="326"/>
      <c r="D444" s="327"/>
      <c r="E444" s="328"/>
      <c r="F444" s="305"/>
      <c r="G444" s="147"/>
      <c r="H444" s="147"/>
      <c r="I444" s="91"/>
      <c r="J444" s="305"/>
      <c r="K444" s="305"/>
      <c r="L444" s="305"/>
      <c r="M444" s="305"/>
      <c r="N444" s="314"/>
      <c r="O444" s="306"/>
      <c r="P444" s="314"/>
      <c r="Q444" s="306"/>
      <c r="R444" s="306"/>
      <c r="S444" s="92"/>
      <c r="T444" s="91">
        <f t="shared" si="1972"/>
        <v>0</v>
      </c>
      <c r="U444" s="307"/>
      <c r="V444" s="307"/>
      <c r="W444" s="147"/>
      <c r="X444" s="307"/>
      <c r="Y444" s="307"/>
      <c r="Z444" s="151">
        <f t="shared" si="1974"/>
        <v>0</v>
      </c>
      <c r="AA444" s="147"/>
      <c r="AB444" s="147"/>
      <c r="AC444" s="307"/>
      <c r="AD444" s="307"/>
      <c r="AE444" s="151">
        <f t="shared" si="1976"/>
        <v>0</v>
      </c>
      <c r="AF444" s="147"/>
      <c r="AG444" s="147"/>
      <c r="AH444" s="307"/>
      <c r="AI444" s="307"/>
      <c r="AJ444" s="151">
        <f t="shared" si="1979"/>
        <v>0</v>
      </c>
      <c r="AK444" s="147"/>
      <c r="AL444" s="147"/>
      <c r="AM444" s="307"/>
      <c r="AN444" s="307"/>
      <c r="AO444" s="151">
        <f t="shared" si="1986"/>
        <v>0</v>
      </c>
      <c r="AP444" s="147"/>
      <c r="AQ444" s="307"/>
      <c r="AR444" s="384"/>
      <c r="AS444" s="306"/>
      <c r="AT444" s="386"/>
      <c r="AU444" s="327"/>
      <c r="AV444" s="327"/>
      <c r="AW444" s="147"/>
      <c r="AX444" s="147"/>
      <c r="AY444" s="93"/>
      <c r="AZ444" s="94"/>
      <c r="BA444" s="95"/>
      <c r="BB444" s="95"/>
      <c r="BC444" s="95"/>
      <c r="BD444" s="95"/>
      <c r="BE444" s="95"/>
      <c r="BF444" s="95"/>
      <c r="BG444" s="95"/>
    </row>
    <row r="445" spans="1:59" s="97" customFormat="1" hidden="1" x14ac:dyDescent="0.2">
      <c r="A445" s="325"/>
      <c r="B445" s="314"/>
      <c r="C445" s="326"/>
      <c r="D445" s="327"/>
      <c r="E445" s="328"/>
      <c r="F445" s="305"/>
      <c r="G445" s="147"/>
      <c r="H445" s="147"/>
      <c r="I445" s="91"/>
      <c r="J445" s="305"/>
      <c r="K445" s="305"/>
      <c r="L445" s="305"/>
      <c r="M445" s="305"/>
      <c r="N445" s="314"/>
      <c r="O445" s="306"/>
      <c r="P445" s="314"/>
      <c r="Q445" s="306"/>
      <c r="R445" s="306"/>
      <c r="S445" s="92"/>
      <c r="T445" s="91">
        <f t="shared" si="1972"/>
        <v>0</v>
      </c>
      <c r="U445" s="307"/>
      <c r="V445" s="307"/>
      <c r="W445" s="147"/>
      <c r="X445" s="307"/>
      <c r="Y445" s="307"/>
      <c r="Z445" s="151">
        <f t="shared" si="1974"/>
        <v>0</v>
      </c>
      <c r="AA445" s="147"/>
      <c r="AB445" s="147"/>
      <c r="AC445" s="307"/>
      <c r="AD445" s="307"/>
      <c r="AE445" s="151">
        <f t="shared" si="1976"/>
        <v>0</v>
      </c>
      <c r="AF445" s="147"/>
      <c r="AG445" s="147"/>
      <c r="AH445" s="307"/>
      <c r="AI445" s="307"/>
      <c r="AJ445" s="151">
        <f t="shared" si="1979"/>
        <v>0</v>
      </c>
      <c r="AK445" s="147"/>
      <c r="AL445" s="147"/>
      <c r="AM445" s="307"/>
      <c r="AN445" s="307"/>
      <c r="AO445" s="151">
        <f t="shared" si="1986"/>
        <v>0</v>
      </c>
      <c r="AP445" s="147"/>
      <c r="AQ445" s="307"/>
      <c r="AR445" s="384"/>
      <c r="AS445" s="306"/>
      <c r="AT445" s="386"/>
      <c r="AU445" s="327"/>
      <c r="AV445" s="327"/>
      <c r="AW445" s="147"/>
      <c r="AX445" s="147"/>
      <c r="AY445" s="93"/>
      <c r="AZ445" s="94"/>
      <c r="BA445" s="95"/>
      <c r="BB445" s="95"/>
      <c r="BC445" s="95"/>
      <c r="BD445" s="95"/>
      <c r="BE445" s="95"/>
      <c r="BF445" s="95"/>
      <c r="BG445" s="95"/>
    </row>
    <row r="446" spans="1:59" s="97" customFormat="1" hidden="1" x14ac:dyDescent="0.2">
      <c r="A446" s="325">
        <v>146</v>
      </c>
      <c r="B446" s="314"/>
      <c r="C446" s="326" t="e">
        <f>+VLOOKUP(B446,$A$691:$B$730,2,0)</f>
        <v>#N/A</v>
      </c>
      <c r="D446" s="327"/>
      <c r="E446" s="328" t="e">
        <f>IF(D446=$D$661,$E$661,IF(D446=$D$662,$E$662,IF(D446=$D$663,$E$663,IF(D446=$D$664,$E$664,IF(D446=$D$665,$E$665,IF(D446=$D$666,$E$666,IF(D446=$D$667,$E$667,IF(D446=$D$668,$E$668,IF(D446=$D$669,$E$669,IF(D446=$D$670,$E$670,IF(D446=VICERRECTORÍA_ACADÉMICA_,BE1057,IF(D446=PLANEACIÓN_,BE1059, IF(D446=IMPACTO,BE1058,IF(D446=VICERRECTORÍA_ADMINISTRATIVA_FINANCIERA_,BE1060,IF(D446=_VICERRECTORÍA_RESPONSABILIDAD_SOCIAL_Y_BIENESTAR_UNIVERSITARIO_,BE1061," ")))))))))))))))</f>
        <v>#VALUE!</v>
      </c>
      <c r="F446" s="305"/>
      <c r="G446" s="147"/>
      <c r="H446" s="147"/>
      <c r="I446" s="91"/>
      <c r="J446" s="305"/>
      <c r="K446" s="314"/>
      <c r="L446" s="305"/>
      <c r="M446" s="305"/>
      <c r="N446" s="314"/>
      <c r="O446" s="306">
        <f t="shared" ref="O446" si="2223">IF(N446="ALTA",5,IF(N446="MEDIO ALTA",4,IF(N446="MEDIA",3,IF(N446="MEDIO BAJA",2,IF(N446="BAJA",1,0)))))</f>
        <v>0</v>
      </c>
      <c r="P446" s="314"/>
      <c r="Q446" s="306">
        <f t="shared" ref="Q446" si="2224">IF(P446="ALTO",5,IF(P446="MEDIO-ALTO",4,IF(P446="MEDIO",3,IF(P446="MEDIO-BAJO",2,IF(P446="BAJO",1,0)))))</f>
        <v>0</v>
      </c>
      <c r="R446" s="306">
        <f t="shared" ref="R446" si="2225">Q446*O446</f>
        <v>0</v>
      </c>
      <c r="S446" s="92"/>
      <c r="T446" s="91">
        <f t="shared" si="1972"/>
        <v>0</v>
      </c>
      <c r="U446" s="307" t="e">
        <f t="shared" ref="U446:U506" si="2226">ROUND(AVERAGEIF(T446:T448,"&gt;0"),0)</f>
        <v>#DIV/0!</v>
      </c>
      <c r="V446" s="307" t="e">
        <f t="shared" ref="V446:V506" si="2227">U446*0.6</f>
        <v>#DIV/0!</v>
      </c>
      <c r="W446" s="147"/>
      <c r="X446" s="307" t="e">
        <f t="shared" ref="X446" si="2228">IF(S446="No_existen",5*$X$10,Y446*$X$10)</f>
        <v>#DIV/0!</v>
      </c>
      <c r="Y446" s="307" t="e">
        <f t="shared" si="2044"/>
        <v>#DIV/0!</v>
      </c>
      <c r="Z446" s="151">
        <f t="shared" si="1974"/>
        <v>0</v>
      </c>
      <c r="AA446" s="147"/>
      <c r="AB446" s="147"/>
      <c r="AC446" s="307" t="e">
        <f t="shared" ref="AC446" si="2229">IF(S446="No_existen",5*$AC$10,AD446*$AC$10)</f>
        <v>#DIV/0!</v>
      </c>
      <c r="AD446" s="307" t="e">
        <f t="shared" ref="AD446:AD506" si="2230">ROUND(AVERAGEIF(AE446:AE448,"&gt;0"),0)</f>
        <v>#DIV/0!</v>
      </c>
      <c r="AE446" s="151">
        <f t="shared" si="1976"/>
        <v>0</v>
      </c>
      <c r="AF446" s="147"/>
      <c r="AG446" s="147"/>
      <c r="AH446" s="307" t="e">
        <f t="shared" ref="AH446" si="2231">IF(S446="No_existen",5*$AH$10,AI446*$AH$10)</f>
        <v>#DIV/0!</v>
      </c>
      <c r="AI446" s="307" t="e">
        <f t="shared" ref="AI446" si="2232">ROUND(AVERAGEIF(AJ446:AJ448,"&gt;0"),0)</f>
        <v>#DIV/0!</v>
      </c>
      <c r="AJ446" s="151">
        <f t="shared" si="1979"/>
        <v>0</v>
      </c>
      <c r="AK446" s="147"/>
      <c r="AL446" s="147"/>
      <c r="AM446" s="307" t="e">
        <f t="shared" ref="AM446" si="2233">IF(S446="No_existen",5*$AM$10,AN446*$AM$10)</f>
        <v>#DIV/0!</v>
      </c>
      <c r="AN446" s="307" t="e">
        <f t="shared" ref="AN446" si="2234">ROUND(AVERAGEIF(AO446:AO448,"&gt;0"),0)</f>
        <v>#DIV/0!</v>
      </c>
      <c r="AO446" s="151">
        <f t="shared" si="1986"/>
        <v>0</v>
      </c>
      <c r="AP446" s="147"/>
      <c r="AQ446" s="307" t="e">
        <f t="shared" ref="AQ446" si="2235">ROUND(AVERAGE(U446,Y446,AD446,AI446,AN446),0)</f>
        <v>#DIV/0!</v>
      </c>
      <c r="AR446" s="384" t="e">
        <f t="shared" ref="AR446" si="2236">IF(AQ446&lt;1.5,"FUERTE",IF(AND(AQ446&gt;=1.5,AQ446&lt;2.5),"ACEPTABLE",IF(AQ446&gt;=5,"INEXISTENTE","DÉBIL")))</f>
        <v>#DIV/0!</v>
      </c>
      <c r="AS446" s="306">
        <f t="shared" ref="AS446" si="2237">IF(R446=0,0,ROUND((R446*AQ446),0))</f>
        <v>0</v>
      </c>
      <c r="AT446" s="386" t="str">
        <f t="shared" ref="AT446" si="2238">IF(AS446&gt;=36,"GRAVE", IF(AS446&lt;=10, "LEVE", "MODERADO"))</f>
        <v>LEVE</v>
      </c>
      <c r="AU446" s="327"/>
      <c r="AV446" s="327"/>
      <c r="AW446" s="147"/>
      <c r="AX446" s="147"/>
      <c r="AY446" s="93"/>
      <c r="AZ446" s="94"/>
      <c r="BA446" s="95"/>
      <c r="BB446" s="95"/>
      <c r="BC446" s="95"/>
      <c r="BD446" s="95"/>
      <c r="BE446" s="95"/>
      <c r="BF446" s="95"/>
      <c r="BG446" s="95"/>
    </row>
    <row r="447" spans="1:59" s="97" customFormat="1" hidden="1" x14ac:dyDescent="0.2">
      <c r="A447" s="325"/>
      <c r="B447" s="314"/>
      <c r="C447" s="326"/>
      <c r="D447" s="327"/>
      <c r="E447" s="328"/>
      <c r="F447" s="305"/>
      <c r="G447" s="147"/>
      <c r="H447" s="147"/>
      <c r="I447" s="91"/>
      <c r="J447" s="305"/>
      <c r="K447" s="305"/>
      <c r="L447" s="305"/>
      <c r="M447" s="305"/>
      <c r="N447" s="314"/>
      <c r="O447" s="306"/>
      <c r="P447" s="314"/>
      <c r="Q447" s="306"/>
      <c r="R447" s="306"/>
      <c r="S447" s="92"/>
      <c r="T447" s="91">
        <f t="shared" si="1972"/>
        <v>0</v>
      </c>
      <c r="U447" s="307"/>
      <c r="V447" s="307"/>
      <c r="W447" s="147"/>
      <c r="X447" s="307"/>
      <c r="Y447" s="307"/>
      <c r="Z447" s="151">
        <f t="shared" si="1974"/>
        <v>0</v>
      </c>
      <c r="AA447" s="147"/>
      <c r="AB447" s="147"/>
      <c r="AC447" s="307"/>
      <c r="AD447" s="307"/>
      <c r="AE447" s="151">
        <f t="shared" si="1976"/>
        <v>0</v>
      </c>
      <c r="AF447" s="147"/>
      <c r="AG447" s="147"/>
      <c r="AH447" s="307"/>
      <c r="AI447" s="307"/>
      <c r="AJ447" s="151">
        <f t="shared" si="1979"/>
        <v>0</v>
      </c>
      <c r="AK447" s="147"/>
      <c r="AL447" s="147"/>
      <c r="AM447" s="307"/>
      <c r="AN447" s="307"/>
      <c r="AO447" s="151">
        <f t="shared" si="1986"/>
        <v>0</v>
      </c>
      <c r="AP447" s="147"/>
      <c r="AQ447" s="307"/>
      <c r="AR447" s="384"/>
      <c r="AS447" s="306"/>
      <c r="AT447" s="386"/>
      <c r="AU447" s="327"/>
      <c r="AV447" s="327"/>
      <c r="AW447" s="147"/>
      <c r="AX447" s="147"/>
      <c r="AY447" s="93"/>
      <c r="AZ447" s="94"/>
      <c r="BA447" s="95"/>
      <c r="BB447" s="95"/>
      <c r="BC447" s="95"/>
      <c r="BD447" s="95"/>
      <c r="BE447" s="95"/>
      <c r="BF447" s="95"/>
      <c r="BG447" s="95"/>
    </row>
    <row r="448" spans="1:59" s="97" customFormat="1" hidden="1" x14ac:dyDescent="0.2">
      <c r="A448" s="325"/>
      <c r="B448" s="314"/>
      <c r="C448" s="326"/>
      <c r="D448" s="327"/>
      <c r="E448" s="328"/>
      <c r="F448" s="305"/>
      <c r="G448" s="147"/>
      <c r="H448" s="147"/>
      <c r="I448" s="91"/>
      <c r="J448" s="305"/>
      <c r="K448" s="305"/>
      <c r="L448" s="305"/>
      <c r="M448" s="305"/>
      <c r="N448" s="314"/>
      <c r="O448" s="306"/>
      <c r="P448" s="314"/>
      <c r="Q448" s="306"/>
      <c r="R448" s="306"/>
      <c r="S448" s="92"/>
      <c r="T448" s="91">
        <f t="shared" si="1972"/>
        <v>0</v>
      </c>
      <c r="U448" s="307"/>
      <c r="V448" s="307"/>
      <c r="W448" s="147"/>
      <c r="X448" s="307"/>
      <c r="Y448" s="307"/>
      <c r="Z448" s="151">
        <f t="shared" si="1974"/>
        <v>0</v>
      </c>
      <c r="AA448" s="147"/>
      <c r="AB448" s="147"/>
      <c r="AC448" s="307"/>
      <c r="AD448" s="307"/>
      <c r="AE448" s="151">
        <f t="shared" si="1976"/>
        <v>0</v>
      </c>
      <c r="AF448" s="147"/>
      <c r="AG448" s="147"/>
      <c r="AH448" s="307"/>
      <c r="AI448" s="307"/>
      <c r="AJ448" s="151">
        <f t="shared" si="1979"/>
        <v>0</v>
      </c>
      <c r="AK448" s="147"/>
      <c r="AL448" s="147"/>
      <c r="AM448" s="307"/>
      <c r="AN448" s="307"/>
      <c r="AO448" s="151">
        <f t="shared" si="1986"/>
        <v>0</v>
      </c>
      <c r="AP448" s="147"/>
      <c r="AQ448" s="307"/>
      <c r="AR448" s="384"/>
      <c r="AS448" s="306"/>
      <c r="AT448" s="386"/>
      <c r="AU448" s="327"/>
      <c r="AV448" s="327"/>
      <c r="AW448" s="147"/>
      <c r="AX448" s="147"/>
      <c r="AY448" s="93"/>
      <c r="AZ448" s="94"/>
      <c r="BA448" s="95"/>
      <c r="BB448" s="95"/>
      <c r="BC448" s="95"/>
      <c r="BD448" s="95"/>
      <c r="BE448" s="95"/>
      <c r="BF448" s="95"/>
      <c r="BG448" s="95"/>
    </row>
    <row r="449" spans="1:59" s="97" customFormat="1" hidden="1" x14ac:dyDescent="0.2">
      <c r="A449" s="325">
        <v>147</v>
      </c>
      <c r="B449" s="314"/>
      <c r="C449" s="326" t="e">
        <f>+VLOOKUP(B449,$A$691:$B$730,2,0)</f>
        <v>#N/A</v>
      </c>
      <c r="D449" s="327"/>
      <c r="E449" s="328" t="e">
        <f>IF(D449=$D$661,$E$661,IF(D449=$D$662,$E$662,IF(D449=$D$663,$E$663,IF(D449=$D$664,$E$664,IF(D449=$D$665,$E$665,IF(D449=$D$666,$E$666,IF(D449=$D$667,$E$667,IF(D449=$D$668,$E$668,IF(D449=$D$669,$E$669,IF(D449=$D$670,$E$670,IF(D449=VICERRECTORÍA_ACADÉMICA_,BE1060,IF(D449=PLANEACIÓN_,BE1062, IF(D449=IMPACTO,BE1061,IF(D449=VICERRECTORÍA_ADMINISTRATIVA_FINANCIERA_,BE1063,IF(D449=_VICERRECTORÍA_RESPONSABILIDAD_SOCIAL_Y_BIENESTAR_UNIVERSITARIO_,BE1064," ")))))))))))))))</f>
        <v>#VALUE!</v>
      </c>
      <c r="F449" s="305"/>
      <c r="G449" s="147"/>
      <c r="H449" s="147"/>
      <c r="I449" s="91"/>
      <c r="J449" s="305"/>
      <c r="K449" s="314"/>
      <c r="L449" s="305"/>
      <c r="M449" s="305"/>
      <c r="N449" s="314"/>
      <c r="O449" s="306">
        <f t="shared" ref="O449" si="2239">IF(N449="ALTA",5,IF(N449="MEDIO ALTA",4,IF(N449="MEDIA",3,IF(N449="MEDIO BAJA",2,IF(N449="BAJA",1,0)))))</f>
        <v>0</v>
      </c>
      <c r="P449" s="314"/>
      <c r="Q449" s="306">
        <f t="shared" ref="Q449" si="2240">IF(P449="ALTO",5,IF(P449="MEDIO-ALTO",4,IF(P449="MEDIO",3,IF(P449="MEDIO-BAJO",2,IF(P449="BAJO",1,0)))))</f>
        <v>0</v>
      </c>
      <c r="R449" s="306">
        <f t="shared" ref="R449" si="2241">Q449*O449</f>
        <v>0</v>
      </c>
      <c r="S449" s="92"/>
      <c r="T449" s="91">
        <f t="shared" si="1972"/>
        <v>0</v>
      </c>
      <c r="U449" s="307" t="e">
        <f t="shared" ref="U449:U509" si="2242">ROUND(AVERAGEIF(T449:T451,"&gt;0"),0)</f>
        <v>#DIV/0!</v>
      </c>
      <c r="V449" s="307" t="e">
        <f t="shared" ref="V449:V509" si="2243">U449*0.6</f>
        <v>#DIV/0!</v>
      </c>
      <c r="W449" s="147"/>
      <c r="X449" s="307" t="e">
        <f t="shared" ref="X449" si="2244">IF(S449="No_existen",5*$X$10,Y449*$X$10)</f>
        <v>#DIV/0!</v>
      </c>
      <c r="Y449" s="307" t="e">
        <f t="shared" si="2058"/>
        <v>#DIV/0!</v>
      </c>
      <c r="Z449" s="151">
        <f t="shared" si="1974"/>
        <v>0</v>
      </c>
      <c r="AA449" s="147"/>
      <c r="AB449" s="147"/>
      <c r="AC449" s="307" t="e">
        <f t="shared" ref="AC449" si="2245">IF(S449="No_existen",5*$AC$10,AD449*$AC$10)</f>
        <v>#DIV/0!</v>
      </c>
      <c r="AD449" s="307" t="e">
        <f t="shared" ref="AD449:AD509" si="2246">ROUND(AVERAGEIF(AE449:AE451,"&gt;0"),0)</f>
        <v>#DIV/0!</v>
      </c>
      <c r="AE449" s="151">
        <f t="shared" si="1976"/>
        <v>0</v>
      </c>
      <c r="AF449" s="147"/>
      <c r="AG449" s="147"/>
      <c r="AH449" s="307" t="e">
        <f t="shared" ref="AH449" si="2247">IF(S449="No_existen",5*$AH$10,AI449*$AH$10)</f>
        <v>#DIV/0!</v>
      </c>
      <c r="AI449" s="307" t="e">
        <f t="shared" ref="AI449" si="2248">ROUND(AVERAGEIF(AJ449:AJ451,"&gt;0"),0)</f>
        <v>#DIV/0!</v>
      </c>
      <c r="AJ449" s="151">
        <f t="shared" si="1979"/>
        <v>0</v>
      </c>
      <c r="AK449" s="147"/>
      <c r="AL449" s="147"/>
      <c r="AM449" s="307" t="e">
        <f t="shared" ref="AM449" si="2249">IF(S449="No_existen",5*$AM$10,AN449*$AM$10)</f>
        <v>#DIV/0!</v>
      </c>
      <c r="AN449" s="307" t="e">
        <f t="shared" ref="AN449" si="2250">ROUND(AVERAGEIF(AO449:AO451,"&gt;0"),0)</f>
        <v>#DIV/0!</v>
      </c>
      <c r="AO449" s="151">
        <f t="shared" si="1986"/>
        <v>0</v>
      </c>
      <c r="AP449" s="147"/>
      <c r="AQ449" s="307" t="e">
        <f t="shared" ref="AQ449" si="2251">ROUND(AVERAGE(U449,Y449,AD449,AI449,AN449),0)</f>
        <v>#DIV/0!</v>
      </c>
      <c r="AR449" s="384" t="e">
        <f t="shared" ref="AR449" si="2252">IF(AQ449&lt;1.5,"FUERTE",IF(AND(AQ449&gt;=1.5,AQ449&lt;2.5),"ACEPTABLE",IF(AQ449&gt;=5,"INEXISTENTE","DÉBIL")))</f>
        <v>#DIV/0!</v>
      </c>
      <c r="AS449" s="306">
        <f t="shared" ref="AS449" si="2253">IF(R449=0,0,ROUND((R449*AQ449),0))</f>
        <v>0</v>
      </c>
      <c r="AT449" s="386" t="str">
        <f t="shared" ref="AT449" si="2254">IF(AS449&gt;=36,"GRAVE", IF(AS449&lt;=10, "LEVE", "MODERADO"))</f>
        <v>LEVE</v>
      </c>
      <c r="AU449" s="327"/>
      <c r="AV449" s="327"/>
      <c r="AW449" s="147"/>
      <c r="AX449" s="147"/>
      <c r="AY449" s="93"/>
      <c r="AZ449" s="94"/>
      <c r="BA449" s="95"/>
      <c r="BB449" s="95"/>
      <c r="BC449" s="95"/>
      <c r="BD449" s="95"/>
      <c r="BE449" s="95"/>
      <c r="BF449" s="95"/>
      <c r="BG449" s="95"/>
    </row>
    <row r="450" spans="1:59" s="97" customFormat="1" hidden="1" x14ac:dyDescent="0.2">
      <c r="A450" s="325"/>
      <c r="B450" s="314"/>
      <c r="C450" s="326"/>
      <c r="D450" s="327"/>
      <c r="E450" s="328"/>
      <c r="F450" s="305"/>
      <c r="G450" s="147"/>
      <c r="H450" s="147"/>
      <c r="I450" s="91"/>
      <c r="J450" s="305"/>
      <c r="K450" s="305"/>
      <c r="L450" s="305"/>
      <c r="M450" s="305"/>
      <c r="N450" s="314"/>
      <c r="O450" s="306"/>
      <c r="P450" s="314"/>
      <c r="Q450" s="306"/>
      <c r="R450" s="306"/>
      <c r="S450" s="92"/>
      <c r="T450" s="91">
        <f t="shared" si="1972"/>
        <v>0</v>
      </c>
      <c r="U450" s="307"/>
      <c r="V450" s="307"/>
      <c r="W450" s="147"/>
      <c r="X450" s="307"/>
      <c r="Y450" s="307"/>
      <c r="Z450" s="151">
        <f t="shared" si="1974"/>
        <v>0</v>
      </c>
      <c r="AA450" s="147"/>
      <c r="AB450" s="147"/>
      <c r="AC450" s="307"/>
      <c r="AD450" s="307"/>
      <c r="AE450" s="151">
        <f t="shared" si="1976"/>
        <v>0</v>
      </c>
      <c r="AF450" s="147"/>
      <c r="AG450" s="147"/>
      <c r="AH450" s="307"/>
      <c r="AI450" s="307"/>
      <c r="AJ450" s="151">
        <f t="shared" si="1979"/>
        <v>0</v>
      </c>
      <c r="AK450" s="147"/>
      <c r="AL450" s="147"/>
      <c r="AM450" s="307"/>
      <c r="AN450" s="307"/>
      <c r="AO450" s="151">
        <f t="shared" si="1986"/>
        <v>0</v>
      </c>
      <c r="AP450" s="147"/>
      <c r="AQ450" s="307"/>
      <c r="AR450" s="384"/>
      <c r="AS450" s="306"/>
      <c r="AT450" s="386"/>
      <c r="AU450" s="327"/>
      <c r="AV450" s="327"/>
      <c r="AW450" s="147"/>
      <c r="AX450" s="147"/>
      <c r="AY450" s="93"/>
      <c r="AZ450" s="94"/>
      <c r="BA450" s="95"/>
      <c r="BB450" s="95"/>
      <c r="BC450" s="95"/>
      <c r="BD450" s="95"/>
      <c r="BE450" s="95"/>
      <c r="BF450" s="95"/>
      <c r="BG450" s="95"/>
    </row>
    <row r="451" spans="1:59" s="97" customFormat="1" hidden="1" x14ac:dyDescent="0.2">
      <c r="A451" s="325"/>
      <c r="B451" s="314"/>
      <c r="C451" s="326"/>
      <c r="D451" s="327"/>
      <c r="E451" s="328"/>
      <c r="F451" s="305"/>
      <c r="G451" s="147"/>
      <c r="H451" s="147"/>
      <c r="I451" s="91"/>
      <c r="J451" s="305"/>
      <c r="K451" s="305"/>
      <c r="L451" s="305"/>
      <c r="M451" s="305"/>
      <c r="N451" s="314"/>
      <c r="O451" s="306"/>
      <c r="P451" s="314"/>
      <c r="Q451" s="306"/>
      <c r="R451" s="306"/>
      <c r="S451" s="92"/>
      <c r="T451" s="91">
        <f t="shared" si="1972"/>
        <v>0</v>
      </c>
      <c r="U451" s="307"/>
      <c r="V451" s="307"/>
      <c r="W451" s="147"/>
      <c r="X451" s="307"/>
      <c r="Y451" s="307"/>
      <c r="Z451" s="151">
        <f t="shared" si="1974"/>
        <v>0</v>
      </c>
      <c r="AA451" s="147"/>
      <c r="AB451" s="147"/>
      <c r="AC451" s="307"/>
      <c r="AD451" s="307"/>
      <c r="AE451" s="151">
        <f t="shared" si="1976"/>
        <v>0</v>
      </c>
      <c r="AF451" s="147"/>
      <c r="AG451" s="147"/>
      <c r="AH451" s="307"/>
      <c r="AI451" s="307"/>
      <c r="AJ451" s="151">
        <f t="shared" si="1979"/>
        <v>0</v>
      </c>
      <c r="AK451" s="147"/>
      <c r="AL451" s="147"/>
      <c r="AM451" s="307"/>
      <c r="AN451" s="307"/>
      <c r="AO451" s="151">
        <f t="shared" si="1986"/>
        <v>0</v>
      </c>
      <c r="AP451" s="147"/>
      <c r="AQ451" s="307"/>
      <c r="AR451" s="384"/>
      <c r="AS451" s="306"/>
      <c r="AT451" s="386"/>
      <c r="AU451" s="327"/>
      <c r="AV451" s="327"/>
      <c r="AW451" s="147"/>
      <c r="AX451" s="147"/>
      <c r="AY451" s="93"/>
      <c r="AZ451" s="94"/>
      <c r="BA451" s="95"/>
      <c r="BB451" s="95"/>
      <c r="BC451" s="95"/>
      <c r="BD451" s="95"/>
      <c r="BE451" s="95"/>
      <c r="BF451" s="95"/>
      <c r="BG451" s="95"/>
    </row>
    <row r="452" spans="1:59" s="97" customFormat="1" hidden="1" x14ac:dyDescent="0.2">
      <c r="A452" s="325">
        <v>148</v>
      </c>
      <c r="B452" s="314"/>
      <c r="C452" s="326" t="e">
        <f>+VLOOKUP(B452,$A$691:$B$730,2,0)</f>
        <v>#N/A</v>
      </c>
      <c r="D452" s="327"/>
      <c r="E452" s="328" t="e">
        <f>IF(D452=$D$661,$E$661,IF(D452=$D$662,$E$662,IF(D452=$D$663,$E$663,IF(D452=$D$664,$E$664,IF(D452=$D$665,$E$665,IF(D452=$D$666,$E$666,IF(D452=$D$667,$E$667,IF(D452=$D$668,$E$668,IF(D452=$D$669,$E$669,IF(D452=$D$670,$E$670,IF(D452=VICERRECTORÍA_ACADÉMICA_,BE1063,IF(D452=PLANEACIÓN_,BE1065, IF(D452=IMPACTO,BE1064,IF(D452=VICERRECTORÍA_ADMINISTRATIVA_FINANCIERA_,BE1066,IF(D452=_VICERRECTORÍA_RESPONSABILIDAD_SOCIAL_Y_BIENESTAR_UNIVERSITARIO_,BE1067," ")))))))))))))))</f>
        <v>#VALUE!</v>
      </c>
      <c r="F452" s="305"/>
      <c r="G452" s="147"/>
      <c r="H452" s="147"/>
      <c r="I452" s="91"/>
      <c r="J452" s="305"/>
      <c r="K452" s="314"/>
      <c r="L452" s="305"/>
      <c r="M452" s="305"/>
      <c r="N452" s="314"/>
      <c r="O452" s="306">
        <f t="shared" ref="O452" si="2255">IF(N452="ALTA",5,IF(N452="MEDIO ALTA",4,IF(N452="MEDIA",3,IF(N452="MEDIO BAJA",2,IF(N452="BAJA",1,0)))))</f>
        <v>0</v>
      </c>
      <c r="P452" s="314"/>
      <c r="Q452" s="306">
        <f t="shared" ref="Q452" si="2256">IF(P452="ALTO",5,IF(P452="MEDIO-ALTO",4,IF(P452="MEDIO",3,IF(P452="MEDIO-BAJO",2,IF(P452="BAJO",1,0)))))</f>
        <v>0</v>
      </c>
      <c r="R452" s="306">
        <f t="shared" ref="R452" si="2257">Q452*O452</f>
        <v>0</v>
      </c>
      <c r="S452" s="92"/>
      <c r="T452" s="91">
        <f t="shared" si="1972"/>
        <v>0</v>
      </c>
      <c r="U452" s="307" t="e">
        <f t="shared" ref="U452:U512" si="2258">ROUND(AVERAGEIF(T452:T454,"&gt;0"),0)</f>
        <v>#DIV/0!</v>
      </c>
      <c r="V452" s="307" t="e">
        <f t="shared" ref="V452:V512" si="2259">U452*0.6</f>
        <v>#DIV/0!</v>
      </c>
      <c r="W452" s="147"/>
      <c r="X452" s="307" t="e">
        <f t="shared" ref="X452" si="2260">IF(S452="No_existen",5*$X$10,Y452*$X$10)</f>
        <v>#DIV/0!</v>
      </c>
      <c r="Y452" s="307" t="e">
        <f t="shared" si="2072"/>
        <v>#DIV/0!</v>
      </c>
      <c r="Z452" s="151">
        <f t="shared" si="1974"/>
        <v>0</v>
      </c>
      <c r="AA452" s="147"/>
      <c r="AB452" s="147"/>
      <c r="AC452" s="307" t="e">
        <f t="shared" ref="AC452" si="2261">IF(S452="No_existen",5*$AC$10,AD452*$AC$10)</f>
        <v>#DIV/0!</v>
      </c>
      <c r="AD452" s="307" t="e">
        <f t="shared" ref="AD452:AD512" si="2262">ROUND(AVERAGEIF(AE452:AE454,"&gt;0"),0)</f>
        <v>#DIV/0!</v>
      </c>
      <c r="AE452" s="151">
        <f t="shared" si="1976"/>
        <v>0</v>
      </c>
      <c r="AF452" s="147"/>
      <c r="AG452" s="147"/>
      <c r="AH452" s="307" t="e">
        <f t="shared" ref="AH452" si="2263">IF(S452="No_existen",5*$AH$10,AI452*$AH$10)</f>
        <v>#DIV/0!</v>
      </c>
      <c r="AI452" s="307" t="e">
        <f t="shared" ref="AI452" si="2264">ROUND(AVERAGEIF(AJ452:AJ454,"&gt;0"),0)</f>
        <v>#DIV/0!</v>
      </c>
      <c r="AJ452" s="151">
        <f t="shared" si="1979"/>
        <v>0</v>
      </c>
      <c r="AK452" s="147"/>
      <c r="AL452" s="147"/>
      <c r="AM452" s="307" t="e">
        <f t="shared" ref="AM452" si="2265">IF(S452="No_existen",5*$AM$10,AN452*$AM$10)</f>
        <v>#DIV/0!</v>
      </c>
      <c r="AN452" s="307" t="e">
        <f t="shared" ref="AN452" si="2266">ROUND(AVERAGEIF(AO452:AO454,"&gt;0"),0)</f>
        <v>#DIV/0!</v>
      </c>
      <c r="AO452" s="151">
        <f t="shared" si="1986"/>
        <v>0</v>
      </c>
      <c r="AP452" s="147"/>
      <c r="AQ452" s="307" t="e">
        <f t="shared" ref="AQ452" si="2267">ROUND(AVERAGE(U452,Y452,AD452,AI452,AN452),0)</f>
        <v>#DIV/0!</v>
      </c>
      <c r="AR452" s="384" t="e">
        <f t="shared" ref="AR452" si="2268">IF(AQ452&lt;1.5,"FUERTE",IF(AND(AQ452&gt;=1.5,AQ452&lt;2.5),"ACEPTABLE",IF(AQ452&gt;=5,"INEXISTENTE","DÉBIL")))</f>
        <v>#DIV/0!</v>
      </c>
      <c r="AS452" s="306">
        <f t="shared" ref="AS452" si="2269">IF(R452=0,0,ROUND((R452*AQ452),0))</f>
        <v>0</v>
      </c>
      <c r="AT452" s="386" t="str">
        <f t="shared" ref="AT452" si="2270">IF(AS452&gt;=36,"GRAVE", IF(AS452&lt;=10, "LEVE", "MODERADO"))</f>
        <v>LEVE</v>
      </c>
      <c r="AU452" s="327"/>
      <c r="AV452" s="327"/>
      <c r="AW452" s="147"/>
      <c r="AX452" s="147"/>
      <c r="AY452" s="93"/>
      <c r="AZ452" s="94"/>
      <c r="BA452" s="95"/>
      <c r="BB452" s="95"/>
      <c r="BC452" s="95"/>
      <c r="BD452" s="95"/>
      <c r="BE452" s="95"/>
      <c r="BF452" s="95"/>
      <c r="BG452" s="95"/>
    </row>
    <row r="453" spans="1:59" s="97" customFormat="1" hidden="1" x14ac:dyDescent="0.2">
      <c r="A453" s="325"/>
      <c r="B453" s="314"/>
      <c r="C453" s="326"/>
      <c r="D453" s="327"/>
      <c r="E453" s="328"/>
      <c r="F453" s="305"/>
      <c r="G453" s="147"/>
      <c r="H453" s="147"/>
      <c r="I453" s="91"/>
      <c r="J453" s="305"/>
      <c r="K453" s="305"/>
      <c r="L453" s="305"/>
      <c r="M453" s="305"/>
      <c r="N453" s="314"/>
      <c r="O453" s="306"/>
      <c r="P453" s="314"/>
      <c r="Q453" s="306"/>
      <c r="R453" s="306"/>
      <c r="S453" s="92"/>
      <c r="T453" s="91">
        <f t="shared" si="1972"/>
        <v>0</v>
      </c>
      <c r="U453" s="307"/>
      <c r="V453" s="307"/>
      <c r="W453" s="147"/>
      <c r="X453" s="307"/>
      <c r="Y453" s="307"/>
      <c r="Z453" s="151">
        <f t="shared" si="1974"/>
        <v>0</v>
      </c>
      <c r="AA453" s="147"/>
      <c r="AB453" s="147"/>
      <c r="AC453" s="307"/>
      <c r="AD453" s="307"/>
      <c r="AE453" s="151">
        <f t="shared" si="1976"/>
        <v>0</v>
      </c>
      <c r="AF453" s="147"/>
      <c r="AG453" s="147"/>
      <c r="AH453" s="307"/>
      <c r="AI453" s="307"/>
      <c r="AJ453" s="151">
        <f t="shared" si="1979"/>
        <v>0</v>
      </c>
      <c r="AK453" s="147"/>
      <c r="AL453" s="147"/>
      <c r="AM453" s="307"/>
      <c r="AN453" s="307"/>
      <c r="AO453" s="151">
        <f t="shared" si="1986"/>
        <v>0</v>
      </c>
      <c r="AP453" s="147"/>
      <c r="AQ453" s="307"/>
      <c r="AR453" s="384"/>
      <c r="AS453" s="306"/>
      <c r="AT453" s="386"/>
      <c r="AU453" s="327"/>
      <c r="AV453" s="327"/>
      <c r="AW453" s="147"/>
      <c r="AX453" s="147"/>
      <c r="AY453" s="93"/>
      <c r="AZ453" s="94"/>
      <c r="BA453" s="95"/>
      <c r="BB453" s="95"/>
      <c r="BC453" s="95"/>
      <c r="BD453" s="95"/>
      <c r="BE453" s="95"/>
      <c r="BF453" s="95"/>
      <c r="BG453" s="95"/>
    </row>
    <row r="454" spans="1:59" s="97" customFormat="1" hidden="1" x14ac:dyDescent="0.2">
      <c r="A454" s="325"/>
      <c r="B454" s="314"/>
      <c r="C454" s="326"/>
      <c r="D454" s="327"/>
      <c r="E454" s="328"/>
      <c r="F454" s="305"/>
      <c r="G454" s="147"/>
      <c r="H454" s="147"/>
      <c r="I454" s="91"/>
      <c r="J454" s="305"/>
      <c r="K454" s="305"/>
      <c r="L454" s="305"/>
      <c r="M454" s="305"/>
      <c r="N454" s="314"/>
      <c r="O454" s="306"/>
      <c r="P454" s="314"/>
      <c r="Q454" s="306"/>
      <c r="R454" s="306"/>
      <c r="S454" s="92"/>
      <c r="T454" s="91">
        <f t="shared" si="1972"/>
        <v>0</v>
      </c>
      <c r="U454" s="307"/>
      <c r="V454" s="307"/>
      <c r="W454" s="147"/>
      <c r="X454" s="307"/>
      <c r="Y454" s="307"/>
      <c r="Z454" s="151">
        <f t="shared" si="1974"/>
        <v>0</v>
      </c>
      <c r="AA454" s="147"/>
      <c r="AB454" s="147"/>
      <c r="AC454" s="307"/>
      <c r="AD454" s="307"/>
      <c r="AE454" s="151">
        <f t="shared" si="1976"/>
        <v>0</v>
      </c>
      <c r="AF454" s="147"/>
      <c r="AG454" s="147"/>
      <c r="AH454" s="307"/>
      <c r="AI454" s="307"/>
      <c r="AJ454" s="151">
        <f t="shared" si="1979"/>
        <v>0</v>
      </c>
      <c r="AK454" s="147"/>
      <c r="AL454" s="147"/>
      <c r="AM454" s="307"/>
      <c r="AN454" s="307"/>
      <c r="AO454" s="151">
        <f t="shared" si="1986"/>
        <v>0</v>
      </c>
      <c r="AP454" s="147"/>
      <c r="AQ454" s="307"/>
      <c r="AR454" s="384"/>
      <c r="AS454" s="306"/>
      <c r="AT454" s="386"/>
      <c r="AU454" s="327"/>
      <c r="AV454" s="327"/>
      <c r="AW454" s="147"/>
      <c r="AX454" s="147"/>
      <c r="AY454" s="93"/>
      <c r="AZ454" s="94"/>
      <c r="BA454" s="95"/>
      <c r="BB454" s="95"/>
      <c r="BC454" s="95"/>
      <c r="BD454" s="95"/>
      <c r="BE454" s="95"/>
      <c r="BF454" s="95"/>
      <c r="BG454" s="95"/>
    </row>
    <row r="455" spans="1:59" s="97" customFormat="1" hidden="1" x14ac:dyDescent="0.2">
      <c r="A455" s="325">
        <v>149</v>
      </c>
      <c r="B455" s="314"/>
      <c r="C455" s="326" t="e">
        <f>+VLOOKUP(B455,$A$691:$B$730,2,0)</f>
        <v>#N/A</v>
      </c>
      <c r="D455" s="327"/>
      <c r="E455" s="328" t="e">
        <f>IF(D455=$D$661,$E$661,IF(D455=$D$662,$E$662,IF(D455=$D$663,$E$663,IF(D455=$D$664,$E$664,IF(D455=$D$665,$E$665,IF(D455=$D$666,$E$666,IF(D455=$D$667,$E$667,IF(D455=$D$668,$E$668,IF(D455=$D$669,$E$669,IF(D455=$D$670,$E$670,IF(D455=VICERRECTORÍA_ACADÉMICA_,BE1066,IF(D455=PLANEACIÓN_,BE1068, IF(D455=IMPACTO,BE1067,IF(D455=VICERRECTORÍA_ADMINISTRATIVA_FINANCIERA_,BE1069,IF(D455=_VICERRECTORÍA_RESPONSABILIDAD_SOCIAL_Y_BIENESTAR_UNIVERSITARIO_,BE1070," ")))))))))))))))</f>
        <v>#VALUE!</v>
      </c>
      <c r="F455" s="305"/>
      <c r="G455" s="147"/>
      <c r="H455" s="147"/>
      <c r="I455" s="91"/>
      <c r="J455" s="305"/>
      <c r="K455" s="314"/>
      <c r="L455" s="305"/>
      <c r="M455" s="305"/>
      <c r="N455" s="314"/>
      <c r="O455" s="306">
        <f t="shared" ref="O455" si="2271">IF(N455="ALTA",5,IF(N455="MEDIO ALTA",4,IF(N455="MEDIA",3,IF(N455="MEDIO BAJA",2,IF(N455="BAJA",1,0)))))</f>
        <v>0</v>
      </c>
      <c r="P455" s="314"/>
      <c r="Q455" s="306">
        <f t="shared" ref="Q455" si="2272">IF(P455="ALTO",5,IF(P455="MEDIO-ALTO",4,IF(P455="MEDIO",3,IF(P455="MEDIO-BAJO",2,IF(P455="BAJO",1,0)))))</f>
        <v>0</v>
      </c>
      <c r="R455" s="306">
        <f t="shared" ref="R455" si="2273">Q455*O455</f>
        <v>0</v>
      </c>
      <c r="S455" s="92"/>
      <c r="T455" s="91">
        <f t="shared" si="1972"/>
        <v>0</v>
      </c>
      <c r="U455" s="307" t="e">
        <f t="shared" ref="U455:U515" si="2274">ROUND(AVERAGEIF(T455:T457,"&gt;0"),0)</f>
        <v>#DIV/0!</v>
      </c>
      <c r="V455" s="307" t="e">
        <f t="shared" ref="V455:V515" si="2275">U455*0.6</f>
        <v>#DIV/0!</v>
      </c>
      <c r="W455" s="147"/>
      <c r="X455" s="307" t="e">
        <f t="shared" ref="X455" si="2276">IF(S455="No_existen",5*$X$10,Y455*$X$10)</f>
        <v>#DIV/0!</v>
      </c>
      <c r="Y455" s="307" t="e">
        <f t="shared" si="2086"/>
        <v>#DIV/0!</v>
      </c>
      <c r="Z455" s="151">
        <f t="shared" si="1974"/>
        <v>0</v>
      </c>
      <c r="AA455" s="147"/>
      <c r="AB455" s="147"/>
      <c r="AC455" s="307" t="e">
        <f t="shared" ref="AC455" si="2277">IF(S455="No_existen",5*$AC$10,AD455*$AC$10)</f>
        <v>#DIV/0!</v>
      </c>
      <c r="AD455" s="307" t="e">
        <f t="shared" ref="AD455:AD515" si="2278">ROUND(AVERAGEIF(AE455:AE457,"&gt;0"),0)</f>
        <v>#DIV/0!</v>
      </c>
      <c r="AE455" s="151">
        <f t="shared" si="1976"/>
        <v>0</v>
      </c>
      <c r="AF455" s="147"/>
      <c r="AG455" s="147"/>
      <c r="AH455" s="307" t="e">
        <f t="shared" ref="AH455" si="2279">IF(S455="No_existen",5*$AH$10,AI455*$AH$10)</f>
        <v>#DIV/0!</v>
      </c>
      <c r="AI455" s="307" t="e">
        <f t="shared" ref="AI455" si="2280">ROUND(AVERAGEIF(AJ455:AJ457,"&gt;0"),0)</f>
        <v>#DIV/0!</v>
      </c>
      <c r="AJ455" s="151">
        <f t="shared" si="1979"/>
        <v>0</v>
      </c>
      <c r="AK455" s="147"/>
      <c r="AL455" s="147"/>
      <c r="AM455" s="307" t="e">
        <f t="shared" ref="AM455" si="2281">IF(S455="No_existen",5*$AM$10,AN455*$AM$10)</f>
        <v>#DIV/0!</v>
      </c>
      <c r="AN455" s="307" t="e">
        <f t="shared" ref="AN455" si="2282">ROUND(AVERAGEIF(AO455:AO457,"&gt;0"),0)</f>
        <v>#DIV/0!</v>
      </c>
      <c r="AO455" s="151">
        <f t="shared" si="1986"/>
        <v>0</v>
      </c>
      <c r="AP455" s="147"/>
      <c r="AQ455" s="307" t="e">
        <f t="shared" ref="AQ455" si="2283">ROUND(AVERAGE(U455,Y455,AD455,AI455,AN455),0)</f>
        <v>#DIV/0!</v>
      </c>
      <c r="AR455" s="384" t="e">
        <f t="shared" ref="AR455" si="2284">IF(AQ455&lt;1.5,"FUERTE",IF(AND(AQ455&gt;=1.5,AQ455&lt;2.5),"ACEPTABLE",IF(AQ455&gt;=5,"INEXISTENTE","DÉBIL")))</f>
        <v>#DIV/0!</v>
      </c>
      <c r="AS455" s="306">
        <f t="shared" ref="AS455" si="2285">IF(R455=0,0,ROUND((R455*AQ455),0))</f>
        <v>0</v>
      </c>
      <c r="AT455" s="386" t="str">
        <f t="shared" ref="AT455" si="2286">IF(AS455&gt;=36,"GRAVE", IF(AS455&lt;=10, "LEVE", "MODERADO"))</f>
        <v>LEVE</v>
      </c>
      <c r="AU455" s="327"/>
      <c r="AV455" s="327"/>
      <c r="AW455" s="147"/>
      <c r="AX455" s="147"/>
      <c r="AY455" s="93"/>
      <c r="AZ455" s="94"/>
      <c r="BA455" s="95"/>
      <c r="BB455" s="95"/>
      <c r="BC455" s="95"/>
      <c r="BD455" s="95"/>
      <c r="BE455" s="95"/>
      <c r="BF455" s="95"/>
      <c r="BG455" s="95"/>
    </row>
    <row r="456" spans="1:59" s="97" customFormat="1" hidden="1" x14ac:dyDescent="0.2">
      <c r="A456" s="325"/>
      <c r="B456" s="314"/>
      <c r="C456" s="326"/>
      <c r="D456" s="327"/>
      <c r="E456" s="328"/>
      <c r="F456" s="305"/>
      <c r="G456" s="147"/>
      <c r="H456" s="147"/>
      <c r="I456" s="91"/>
      <c r="J456" s="305"/>
      <c r="K456" s="305"/>
      <c r="L456" s="305"/>
      <c r="M456" s="305"/>
      <c r="N456" s="314"/>
      <c r="O456" s="306"/>
      <c r="P456" s="314"/>
      <c r="Q456" s="306"/>
      <c r="R456" s="306"/>
      <c r="S456" s="92"/>
      <c r="T456" s="91">
        <f t="shared" si="1972"/>
        <v>0</v>
      </c>
      <c r="U456" s="307"/>
      <c r="V456" s="307"/>
      <c r="W456" s="147"/>
      <c r="X456" s="307"/>
      <c r="Y456" s="307"/>
      <c r="Z456" s="151">
        <f t="shared" si="1974"/>
        <v>0</v>
      </c>
      <c r="AA456" s="147"/>
      <c r="AB456" s="147"/>
      <c r="AC456" s="307"/>
      <c r="AD456" s="307"/>
      <c r="AE456" s="151">
        <f t="shared" si="1976"/>
        <v>0</v>
      </c>
      <c r="AF456" s="147"/>
      <c r="AG456" s="147"/>
      <c r="AH456" s="307"/>
      <c r="AI456" s="307"/>
      <c r="AJ456" s="151">
        <f t="shared" si="1979"/>
        <v>0</v>
      </c>
      <c r="AK456" s="147"/>
      <c r="AL456" s="147"/>
      <c r="AM456" s="307"/>
      <c r="AN456" s="307"/>
      <c r="AO456" s="151">
        <f t="shared" si="1986"/>
        <v>0</v>
      </c>
      <c r="AP456" s="147"/>
      <c r="AQ456" s="307"/>
      <c r="AR456" s="384"/>
      <c r="AS456" s="306"/>
      <c r="AT456" s="386"/>
      <c r="AU456" s="327"/>
      <c r="AV456" s="327"/>
      <c r="AW456" s="147"/>
      <c r="AX456" s="147"/>
      <c r="AY456" s="93"/>
      <c r="AZ456" s="94"/>
      <c r="BA456" s="95"/>
      <c r="BB456" s="95"/>
      <c r="BC456" s="95"/>
      <c r="BD456" s="95"/>
      <c r="BE456" s="95"/>
      <c r="BF456" s="95"/>
      <c r="BG456" s="95"/>
    </row>
    <row r="457" spans="1:59" s="97" customFormat="1" hidden="1" x14ac:dyDescent="0.2">
      <c r="A457" s="325"/>
      <c r="B457" s="314"/>
      <c r="C457" s="326"/>
      <c r="D457" s="327"/>
      <c r="E457" s="328"/>
      <c r="F457" s="305"/>
      <c r="G457" s="147"/>
      <c r="H457" s="147"/>
      <c r="I457" s="91"/>
      <c r="J457" s="305"/>
      <c r="K457" s="305"/>
      <c r="L457" s="305"/>
      <c r="M457" s="305"/>
      <c r="N457" s="314"/>
      <c r="O457" s="306"/>
      <c r="P457" s="314"/>
      <c r="Q457" s="306"/>
      <c r="R457" s="306"/>
      <c r="S457" s="92"/>
      <c r="T457" s="91">
        <f t="shared" si="1972"/>
        <v>0</v>
      </c>
      <c r="U457" s="307"/>
      <c r="V457" s="307"/>
      <c r="W457" s="147"/>
      <c r="X457" s="307"/>
      <c r="Y457" s="307"/>
      <c r="Z457" s="151">
        <f t="shared" si="1974"/>
        <v>0</v>
      </c>
      <c r="AA457" s="147"/>
      <c r="AB457" s="147"/>
      <c r="AC457" s="307"/>
      <c r="AD457" s="307"/>
      <c r="AE457" s="151">
        <f t="shared" si="1976"/>
        <v>0</v>
      </c>
      <c r="AF457" s="147"/>
      <c r="AG457" s="147"/>
      <c r="AH457" s="307"/>
      <c r="AI457" s="307"/>
      <c r="AJ457" s="151">
        <f t="shared" si="1979"/>
        <v>0</v>
      </c>
      <c r="AK457" s="147"/>
      <c r="AL457" s="147"/>
      <c r="AM457" s="307"/>
      <c r="AN457" s="307"/>
      <c r="AO457" s="151">
        <f t="shared" si="1986"/>
        <v>0</v>
      </c>
      <c r="AP457" s="147"/>
      <c r="AQ457" s="307"/>
      <c r="AR457" s="384"/>
      <c r="AS457" s="306"/>
      <c r="AT457" s="386"/>
      <c r="AU457" s="327"/>
      <c r="AV457" s="327"/>
      <c r="AW457" s="147"/>
      <c r="AX457" s="147"/>
      <c r="AY457" s="93"/>
      <c r="AZ457" s="94"/>
      <c r="BA457" s="95"/>
      <c r="BB457" s="95"/>
      <c r="BC457" s="95"/>
      <c r="BD457" s="95"/>
      <c r="BE457" s="95"/>
      <c r="BF457" s="95"/>
      <c r="BG457" s="95"/>
    </row>
    <row r="458" spans="1:59" s="97" customFormat="1" hidden="1" x14ac:dyDescent="0.2">
      <c r="A458" s="325">
        <v>150</v>
      </c>
      <c r="B458" s="314"/>
      <c r="C458" s="326" t="e">
        <f>+VLOOKUP(B458,$A$691:$B$730,2,0)</f>
        <v>#N/A</v>
      </c>
      <c r="D458" s="327"/>
      <c r="E458" s="328" t="e">
        <f>IF(D458=$D$661,$E$661,IF(D458=$D$662,$E$662,IF(D458=$D$663,$E$663,IF(D458=$D$664,$E$664,IF(D458=$D$665,$E$665,IF(D458=$D$666,$E$666,IF(D458=$D$667,$E$667,IF(D458=$D$668,$E$668,IF(D458=$D$669,$E$669,IF(D458=$D$670,$E$670,IF(D458=VICERRECTORÍA_ACADÉMICA_,BE1069,IF(D458=PLANEACIÓN_,BE1071, IF(D458=IMPACTO,BE1070,IF(D458=VICERRECTORÍA_ADMINISTRATIVA_FINANCIERA_,BE1072,IF(D458=_VICERRECTORÍA_RESPONSABILIDAD_SOCIAL_Y_BIENESTAR_UNIVERSITARIO_,BE1073," ")))))))))))))))</f>
        <v>#VALUE!</v>
      </c>
      <c r="F458" s="305"/>
      <c r="G458" s="147"/>
      <c r="H458" s="147"/>
      <c r="I458" s="91"/>
      <c r="J458" s="305"/>
      <c r="K458" s="314"/>
      <c r="L458" s="305"/>
      <c r="M458" s="305"/>
      <c r="N458" s="314"/>
      <c r="O458" s="306">
        <f t="shared" ref="O458" si="2287">IF(N458="ALTA",5,IF(N458="MEDIO ALTA",4,IF(N458="MEDIA",3,IF(N458="MEDIO BAJA",2,IF(N458="BAJA",1,0)))))</f>
        <v>0</v>
      </c>
      <c r="P458" s="314"/>
      <c r="Q458" s="306">
        <f t="shared" ref="Q458" si="2288">IF(P458="ALTO",5,IF(P458="MEDIO-ALTO",4,IF(P458="MEDIO",3,IF(P458="MEDIO-BAJO",2,IF(P458="BAJO",1,0)))))</f>
        <v>0</v>
      </c>
      <c r="R458" s="306">
        <f t="shared" ref="R458" si="2289">Q458*O458</f>
        <v>0</v>
      </c>
      <c r="S458" s="92"/>
      <c r="T458" s="91">
        <f t="shared" si="1972"/>
        <v>0</v>
      </c>
      <c r="U458" s="307" t="e">
        <f t="shared" ref="U458:U518" si="2290">ROUND(AVERAGEIF(T458:T460,"&gt;0"),0)</f>
        <v>#DIV/0!</v>
      </c>
      <c r="V458" s="307" t="e">
        <f t="shared" ref="V458:V518" si="2291">U458*0.6</f>
        <v>#DIV/0!</v>
      </c>
      <c r="W458" s="147"/>
      <c r="X458" s="307" t="e">
        <f t="shared" ref="X458" si="2292">IF(S458="No_existen",5*$X$10,Y458*$X$10)</f>
        <v>#DIV/0!</v>
      </c>
      <c r="Y458" s="307" t="e">
        <f t="shared" si="2100"/>
        <v>#DIV/0!</v>
      </c>
      <c r="Z458" s="151">
        <f t="shared" si="1974"/>
        <v>0</v>
      </c>
      <c r="AA458" s="147"/>
      <c r="AB458" s="147"/>
      <c r="AC458" s="307" t="e">
        <f t="shared" ref="AC458" si="2293">IF(S458="No_existen",5*$AC$10,AD458*$AC$10)</f>
        <v>#DIV/0!</v>
      </c>
      <c r="AD458" s="307" t="e">
        <f t="shared" ref="AD458:AD518" si="2294">ROUND(AVERAGEIF(AE458:AE460,"&gt;0"),0)</f>
        <v>#DIV/0!</v>
      </c>
      <c r="AE458" s="151">
        <f t="shared" si="1976"/>
        <v>0</v>
      </c>
      <c r="AF458" s="147"/>
      <c r="AG458" s="147"/>
      <c r="AH458" s="307" t="e">
        <f t="shared" ref="AH458" si="2295">IF(S458="No_existen",5*$AH$10,AI458*$AH$10)</f>
        <v>#DIV/0!</v>
      </c>
      <c r="AI458" s="307" t="e">
        <f t="shared" ref="AI458" si="2296">ROUND(AVERAGEIF(AJ458:AJ460,"&gt;0"),0)</f>
        <v>#DIV/0!</v>
      </c>
      <c r="AJ458" s="151">
        <f t="shared" si="1979"/>
        <v>0</v>
      </c>
      <c r="AK458" s="147"/>
      <c r="AL458" s="147"/>
      <c r="AM458" s="307" t="e">
        <f t="shared" ref="AM458" si="2297">IF(S458="No_existen",5*$AM$10,AN458*$AM$10)</f>
        <v>#DIV/0!</v>
      </c>
      <c r="AN458" s="307" t="e">
        <f t="shared" ref="AN458" si="2298">ROUND(AVERAGEIF(AO458:AO460,"&gt;0"),0)</f>
        <v>#DIV/0!</v>
      </c>
      <c r="AO458" s="151">
        <f t="shared" si="1986"/>
        <v>0</v>
      </c>
      <c r="AP458" s="147"/>
      <c r="AQ458" s="307" t="e">
        <f t="shared" ref="AQ458" si="2299">ROUND(AVERAGE(U458,Y458,AD458,AI458,AN458),0)</f>
        <v>#DIV/0!</v>
      </c>
      <c r="AR458" s="384" t="e">
        <f t="shared" ref="AR458" si="2300">IF(AQ458&lt;1.5,"FUERTE",IF(AND(AQ458&gt;=1.5,AQ458&lt;2.5),"ACEPTABLE",IF(AQ458&gt;=5,"INEXISTENTE","DÉBIL")))</f>
        <v>#DIV/0!</v>
      </c>
      <c r="AS458" s="306">
        <f t="shared" ref="AS458" si="2301">IF(R458=0,0,ROUND((R458*AQ458),0))</f>
        <v>0</v>
      </c>
      <c r="AT458" s="386" t="str">
        <f t="shared" ref="AT458" si="2302">IF(AS458&gt;=36,"GRAVE", IF(AS458&lt;=10, "LEVE", "MODERADO"))</f>
        <v>LEVE</v>
      </c>
      <c r="AU458" s="327"/>
      <c r="AV458" s="327"/>
      <c r="AW458" s="147"/>
      <c r="AX458" s="147"/>
      <c r="AY458" s="93"/>
      <c r="AZ458" s="94"/>
      <c r="BA458" s="95"/>
      <c r="BB458" s="95"/>
      <c r="BC458" s="95"/>
      <c r="BD458" s="95"/>
      <c r="BE458" s="95"/>
      <c r="BF458" s="95"/>
      <c r="BG458" s="95"/>
    </row>
    <row r="459" spans="1:59" s="97" customFormat="1" hidden="1" x14ac:dyDescent="0.2">
      <c r="A459" s="325"/>
      <c r="B459" s="314"/>
      <c r="C459" s="326"/>
      <c r="D459" s="327"/>
      <c r="E459" s="328"/>
      <c r="F459" s="305"/>
      <c r="G459" s="147"/>
      <c r="H459" s="147"/>
      <c r="I459" s="91"/>
      <c r="J459" s="305"/>
      <c r="K459" s="305"/>
      <c r="L459" s="305"/>
      <c r="M459" s="305"/>
      <c r="N459" s="314"/>
      <c r="O459" s="306"/>
      <c r="P459" s="314"/>
      <c r="Q459" s="306"/>
      <c r="R459" s="306"/>
      <c r="S459" s="92"/>
      <c r="T459" s="91">
        <f t="shared" ref="T459:T522" si="2303">IF(S459=$S$665,1,IF(S459=$S$661,5,IF(S459=$S$662,4,IF(S459=$S$663,3,IF(S459=$S$664,2,0)))))</f>
        <v>0</v>
      </c>
      <c r="U459" s="307"/>
      <c r="V459" s="307"/>
      <c r="W459" s="147"/>
      <c r="X459" s="307"/>
      <c r="Y459" s="307"/>
      <c r="Z459" s="151">
        <f t="shared" ref="Z459:Z522" si="2304">IF(AA459=$AA$663,1,IF(AA459=$AA$662,2,IF(AA459=$AA$661,4,IF(S459="No_existen",5,0))))</f>
        <v>0</v>
      </c>
      <c r="AA459" s="147"/>
      <c r="AB459" s="147"/>
      <c r="AC459" s="307"/>
      <c r="AD459" s="307"/>
      <c r="AE459" s="151">
        <f t="shared" ref="AE459:AE522" si="2305">IF(AF459=$AK$662,1,IF(AF459=$AK$661,4,IF(S459="No_existen",5,0)))</f>
        <v>0</v>
      </c>
      <c r="AF459" s="147"/>
      <c r="AG459" s="147"/>
      <c r="AH459" s="307"/>
      <c r="AI459" s="307"/>
      <c r="AJ459" s="151">
        <f t="shared" ref="AJ459:AJ522" si="2306">IF(AK459=$AP$661,1,IF(AK459=$AP$662,4,IF(S459="No_existen",5,0)))</f>
        <v>0</v>
      </c>
      <c r="AK459" s="147"/>
      <c r="AL459" s="147"/>
      <c r="AM459" s="307"/>
      <c r="AN459" s="307"/>
      <c r="AO459" s="151">
        <f t="shared" si="1986"/>
        <v>0</v>
      </c>
      <c r="AP459" s="147"/>
      <c r="AQ459" s="307"/>
      <c r="AR459" s="384"/>
      <c r="AS459" s="306"/>
      <c r="AT459" s="386"/>
      <c r="AU459" s="327"/>
      <c r="AV459" s="327"/>
      <c r="AW459" s="147"/>
      <c r="AX459" s="147"/>
      <c r="AY459" s="93"/>
      <c r="AZ459" s="94"/>
      <c r="BA459" s="95"/>
      <c r="BB459" s="95"/>
      <c r="BC459" s="95"/>
      <c r="BD459" s="95"/>
      <c r="BE459" s="95"/>
      <c r="BF459" s="95"/>
      <c r="BG459" s="95"/>
    </row>
    <row r="460" spans="1:59" s="97" customFormat="1" hidden="1" x14ac:dyDescent="0.2">
      <c r="A460" s="325"/>
      <c r="B460" s="314"/>
      <c r="C460" s="326"/>
      <c r="D460" s="327"/>
      <c r="E460" s="328"/>
      <c r="F460" s="305"/>
      <c r="G460" s="147"/>
      <c r="H460" s="147"/>
      <c r="I460" s="91"/>
      <c r="J460" s="305"/>
      <c r="K460" s="305"/>
      <c r="L460" s="305"/>
      <c r="M460" s="305"/>
      <c r="N460" s="314"/>
      <c r="O460" s="306"/>
      <c r="P460" s="314"/>
      <c r="Q460" s="306"/>
      <c r="R460" s="306"/>
      <c r="S460" s="92"/>
      <c r="T460" s="91">
        <f t="shared" si="2303"/>
        <v>0</v>
      </c>
      <c r="U460" s="307"/>
      <c r="V460" s="307"/>
      <c r="W460" s="147"/>
      <c r="X460" s="307"/>
      <c r="Y460" s="307"/>
      <c r="Z460" s="151">
        <f t="shared" si="2304"/>
        <v>0</v>
      </c>
      <c r="AA460" s="147"/>
      <c r="AB460" s="147"/>
      <c r="AC460" s="307"/>
      <c r="AD460" s="307"/>
      <c r="AE460" s="151">
        <f t="shared" si="2305"/>
        <v>0</v>
      </c>
      <c r="AF460" s="147"/>
      <c r="AG460" s="147"/>
      <c r="AH460" s="307"/>
      <c r="AI460" s="307"/>
      <c r="AJ460" s="151">
        <f t="shared" si="2306"/>
        <v>0</v>
      </c>
      <c r="AK460" s="147"/>
      <c r="AL460" s="147"/>
      <c r="AM460" s="307"/>
      <c r="AN460" s="307"/>
      <c r="AO460" s="151">
        <f t="shared" ref="AO460:AO523" si="2307">IF(AP460="Preventivo",1,IF(AP460="Detectivo",4, IF(S460="No_existen",5,0)))</f>
        <v>0</v>
      </c>
      <c r="AP460" s="147"/>
      <c r="AQ460" s="307"/>
      <c r="AR460" s="384"/>
      <c r="AS460" s="306"/>
      <c r="AT460" s="386"/>
      <c r="AU460" s="327"/>
      <c r="AV460" s="327"/>
      <c r="AW460" s="147"/>
      <c r="AX460" s="147"/>
      <c r="AY460" s="93"/>
      <c r="AZ460" s="94"/>
      <c r="BA460" s="95"/>
      <c r="BB460" s="95"/>
      <c r="BC460" s="95"/>
      <c r="BD460" s="95"/>
      <c r="BE460" s="95"/>
      <c r="BF460" s="95"/>
      <c r="BG460" s="95"/>
    </row>
    <row r="461" spans="1:59" s="97" customFormat="1" hidden="1" x14ac:dyDescent="0.2">
      <c r="A461" s="325">
        <v>151</v>
      </c>
      <c r="B461" s="314"/>
      <c r="C461" s="326" t="e">
        <f>+VLOOKUP(B461,$A$691:$B$730,2,0)</f>
        <v>#N/A</v>
      </c>
      <c r="D461" s="327"/>
      <c r="E461" s="328" t="e">
        <f>IF(D461=$D$661,$E$661,IF(D461=$D$662,$E$662,IF(D461=$D$663,$E$663,IF(D461=$D$664,$E$664,IF(D461=$D$665,$E$665,IF(D461=$D$666,$E$666,IF(D461=$D$667,$E$667,IF(D461=$D$668,$E$668,IF(D461=$D$669,$E$669,IF(D461=$D$670,$E$670,IF(D461=VICERRECTORÍA_ACADÉMICA_,BE1072,IF(D461=PLANEACIÓN_,BE1074, IF(D461=IMPACTO,BE1073,IF(D461=VICERRECTORÍA_ADMINISTRATIVA_FINANCIERA_,BE1075,IF(D461=_VICERRECTORÍA_RESPONSABILIDAD_SOCIAL_Y_BIENESTAR_UNIVERSITARIO_,BE1076," ")))))))))))))))</f>
        <v>#VALUE!</v>
      </c>
      <c r="F461" s="305"/>
      <c r="G461" s="147"/>
      <c r="H461" s="147"/>
      <c r="I461" s="91"/>
      <c r="J461" s="305"/>
      <c r="K461" s="314"/>
      <c r="L461" s="305"/>
      <c r="M461" s="305"/>
      <c r="N461" s="314"/>
      <c r="O461" s="306">
        <f t="shared" ref="O461" si="2308">IF(N461="ALTA",5,IF(N461="MEDIO ALTA",4,IF(N461="MEDIA",3,IF(N461="MEDIO BAJA",2,IF(N461="BAJA",1,0)))))</f>
        <v>0</v>
      </c>
      <c r="P461" s="314"/>
      <c r="Q461" s="306">
        <f t="shared" ref="Q461" si="2309">IF(P461="ALTO",5,IF(P461="MEDIO-ALTO",4,IF(P461="MEDIO",3,IF(P461="MEDIO-BAJO",2,IF(P461="BAJO",1,0)))))</f>
        <v>0</v>
      </c>
      <c r="R461" s="306">
        <f t="shared" ref="R461" si="2310">Q461*O461</f>
        <v>0</v>
      </c>
      <c r="S461" s="92"/>
      <c r="T461" s="91">
        <f t="shared" si="2303"/>
        <v>0</v>
      </c>
      <c r="U461" s="307" t="e">
        <f t="shared" ref="U461:U521" si="2311">ROUND(AVERAGEIF(T461:T463,"&gt;0"),0)</f>
        <v>#DIV/0!</v>
      </c>
      <c r="V461" s="307" t="e">
        <f t="shared" ref="V461:V521" si="2312">U461*0.6</f>
        <v>#DIV/0!</v>
      </c>
      <c r="W461" s="147"/>
      <c r="X461" s="307" t="e">
        <f t="shared" ref="X461" si="2313">IF(S461="No_existen",5*$X$10,Y461*$X$10)</f>
        <v>#DIV/0!</v>
      </c>
      <c r="Y461" s="307" t="e">
        <f t="shared" si="2114"/>
        <v>#DIV/0!</v>
      </c>
      <c r="Z461" s="151">
        <f t="shared" si="2304"/>
        <v>0</v>
      </c>
      <c r="AA461" s="147"/>
      <c r="AB461" s="147"/>
      <c r="AC461" s="307" t="e">
        <f t="shared" ref="AC461" si="2314">IF(S461="No_existen",5*$AC$10,AD461*$AC$10)</f>
        <v>#DIV/0!</v>
      </c>
      <c r="AD461" s="307" t="e">
        <f t="shared" ref="AD461:AD521" si="2315">ROUND(AVERAGEIF(AE461:AE463,"&gt;0"),0)</f>
        <v>#DIV/0!</v>
      </c>
      <c r="AE461" s="151">
        <f t="shared" si="2305"/>
        <v>0</v>
      </c>
      <c r="AF461" s="147"/>
      <c r="AG461" s="147"/>
      <c r="AH461" s="307" t="e">
        <f t="shared" ref="AH461" si="2316">IF(S461="No_existen",5*$AH$10,AI461*$AH$10)</f>
        <v>#DIV/0!</v>
      </c>
      <c r="AI461" s="307" t="e">
        <f t="shared" ref="AI461" si="2317">ROUND(AVERAGEIF(AJ461:AJ463,"&gt;0"),0)</f>
        <v>#DIV/0!</v>
      </c>
      <c r="AJ461" s="151">
        <f t="shared" si="2306"/>
        <v>0</v>
      </c>
      <c r="AK461" s="147"/>
      <c r="AL461" s="147"/>
      <c r="AM461" s="307" t="e">
        <f t="shared" ref="AM461" si="2318">IF(S461="No_existen",5*$AM$10,AN461*$AM$10)</f>
        <v>#DIV/0!</v>
      </c>
      <c r="AN461" s="307" t="e">
        <f t="shared" ref="AN461" si="2319">ROUND(AVERAGEIF(AO461:AO463,"&gt;0"),0)</f>
        <v>#DIV/0!</v>
      </c>
      <c r="AO461" s="151">
        <f t="shared" si="2307"/>
        <v>0</v>
      </c>
      <c r="AP461" s="147"/>
      <c r="AQ461" s="307" t="e">
        <f t="shared" ref="AQ461" si="2320">ROUND(AVERAGE(U461,Y461,AD461,AI461,AN461),0)</f>
        <v>#DIV/0!</v>
      </c>
      <c r="AR461" s="384" t="e">
        <f t="shared" ref="AR461" si="2321">IF(AQ461&lt;1.5,"FUERTE",IF(AND(AQ461&gt;=1.5,AQ461&lt;2.5),"ACEPTABLE",IF(AQ461&gt;=5,"INEXISTENTE","DÉBIL")))</f>
        <v>#DIV/0!</v>
      </c>
      <c r="AS461" s="306">
        <f t="shared" ref="AS461" si="2322">IF(R461=0,0,ROUND((R461*AQ461),0))</f>
        <v>0</v>
      </c>
      <c r="AT461" s="386" t="str">
        <f t="shared" ref="AT461" si="2323">IF(AS461&gt;=36,"GRAVE", IF(AS461&lt;=10, "LEVE", "MODERADO"))</f>
        <v>LEVE</v>
      </c>
      <c r="AU461" s="327"/>
      <c r="AV461" s="327"/>
      <c r="AW461" s="147"/>
      <c r="AX461" s="147"/>
      <c r="AY461" s="93"/>
      <c r="AZ461" s="94"/>
      <c r="BA461" s="95"/>
      <c r="BB461" s="95"/>
      <c r="BC461" s="95"/>
      <c r="BD461" s="95"/>
      <c r="BE461" s="95"/>
      <c r="BF461" s="95"/>
      <c r="BG461" s="95"/>
    </row>
    <row r="462" spans="1:59" s="97" customFormat="1" hidden="1" x14ac:dyDescent="0.2">
      <c r="A462" s="325"/>
      <c r="B462" s="314"/>
      <c r="C462" s="326"/>
      <c r="D462" s="327"/>
      <c r="E462" s="328"/>
      <c r="F462" s="305"/>
      <c r="G462" s="147"/>
      <c r="H462" s="147"/>
      <c r="I462" s="91"/>
      <c r="J462" s="305"/>
      <c r="K462" s="305"/>
      <c r="L462" s="305"/>
      <c r="M462" s="305"/>
      <c r="N462" s="314"/>
      <c r="O462" s="306"/>
      <c r="P462" s="314"/>
      <c r="Q462" s="306"/>
      <c r="R462" s="306"/>
      <c r="S462" s="92"/>
      <c r="T462" s="91">
        <f t="shared" si="2303"/>
        <v>0</v>
      </c>
      <c r="U462" s="307"/>
      <c r="V462" s="307"/>
      <c r="W462" s="147"/>
      <c r="X462" s="307"/>
      <c r="Y462" s="307"/>
      <c r="Z462" s="151">
        <f t="shared" si="2304"/>
        <v>0</v>
      </c>
      <c r="AA462" s="147"/>
      <c r="AB462" s="147"/>
      <c r="AC462" s="307"/>
      <c r="AD462" s="307"/>
      <c r="AE462" s="151">
        <f t="shared" si="2305"/>
        <v>0</v>
      </c>
      <c r="AF462" s="147"/>
      <c r="AG462" s="147"/>
      <c r="AH462" s="307"/>
      <c r="AI462" s="307"/>
      <c r="AJ462" s="151">
        <f t="shared" si="2306"/>
        <v>0</v>
      </c>
      <c r="AK462" s="147"/>
      <c r="AL462" s="147"/>
      <c r="AM462" s="307"/>
      <c r="AN462" s="307"/>
      <c r="AO462" s="151">
        <f t="shared" si="2307"/>
        <v>0</v>
      </c>
      <c r="AP462" s="147"/>
      <c r="AQ462" s="307"/>
      <c r="AR462" s="384"/>
      <c r="AS462" s="306"/>
      <c r="AT462" s="386"/>
      <c r="AU462" s="327"/>
      <c r="AV462" s="327"/>
      <c r="AW462" s="147"/>
      <c r="AX462" s="147"/>
      <c r="AY462" s="93"/>
      <c r="AZ462" s="94"/>
      <c r="BA462" s="95"/>
      <c r="BB462" s="95"/>
      <c r="BC462" s="95"/>
      <c r="BD462" s="95"/>
      <c r="BE462" s="95"/>
      <c r="BF462" s="95"/>
      <c r="BG462" s="95"/>
    </row>
    <row r="463" spans="1:59" s="97" customFormat="1" hidden="1" x14ac:dyDescent="0.2">
      <c r="A463" s="325"/>
      <c r="B463" s="314"/>
      <c r="C463" s="326"/>
      <c r="D463" s="327"/>
      <c r="E463" s="328"/>
      <c r="F463" s="305"/>
      <c r="G463" s="147"/>
      <c r="H463" s="147"/>
      <c r="I463" s="91"/>
      <c r="J463" s="305"/>
      <c r="K463" s="305"/>
      <c r="L463" s="305"/>
      <c r="M463" s="305"/>
      <c r="N463" s="314"/>
      <c r="O463" s="306"/>
      <c r="P463" s="314"/>
      <c r="Q463" s="306"/>
      <c r="R463" s="306"/>
      <c r="S463" s="92"/>
      <c r="T463" s="91">
        <f t="shared" si="2303"/>
        <v>0</v>
      </c>
      <c r="U463" s="307"/>
      <c r="V463" s="307"/>
      <c r="W463" s="147"/>
      <c r="X463" s="307"/>
      <c r="Y463" s="307"/>
      <c r="Z463" s="151">
        <f t="shared" si="2304"/>
        <v>0</v>
      </c>
      <c r="AA463" s="147"/>
      <c r="AB463" s="147"/>
      <c r="AC463" s="307"/>
      <c r="AD463" s="307"/>
      <c r="AE463" s="151">
        <f t="shared" si="2305"/>
        <v>0</v>
      </c>
      <c r="AF463" s="147"/>
      <c r="AG463" s="147"/>
      <c r="AH463" s="307"/>
      <c r="AI463" s="307"/>
      <c r="AJ463" s="151">
        <f t="shared" si="2306"/>
        <v>0</v>
      </c>
      <c r="AK463" s="147"/>
      <c r="AL463" s="147"/>
      <c r="AM463" s="307"/>
      <c r="AN463" s="307"/>
      <c r="AO463" s="151">
        <f t="shared" si="2307"/>
        <v>0</v>
      </c>
      <c r="AP463" s="147"/>
      <c r="AQ463" s="307"/>
      <c r="AR463" s="384"/>
      <c r="AS463" s="306"/>
      <c r="AT463" s="386"/>
      <c r="AU463" s="327"/>
      <c r="AV463" s="327"/>
      <c r="AW463" s="147"/>
      <c r="AX463" s="147"/>
      <c r="AY463" s="93"/>
      <c r="AZ463" s="94"/>
      <c r="BA463" s="95"/>
      <c r="BB463" s="95"/>
      <c r="BC463" s="95"/>
      <c r="BD463" s="95"/>
      <c r="BE463" s="95"/>
      <c r="BF463" s="95"/>
      <c r="BG463" s="95"/>
    </row>
    <row r="464" spans="1:59" s="97" customFormat="1" hidden="1" x14ac:dyDescent="0.2">
      <c r="A464" s="325">
        <v>152</v>
      </c>
      <c r="B464" s="314"/>
      <c r="C464" s="326" t="e">
        <f>+VLOOKUP(B464,$A$691:$B$730,2,0)</f>
        <v>#N/A</v>
      </c>
      <c r="D464" s="327"/>
      <c r="E464" s="328" t="e">
        <f>IF(D464=$D$661,$E$661,IF(D464=$D$662,$E$662,IF(D464=$D$663,$E$663,IF(D464=$D$664,$E$664,IF(D464=$D$665,$E$665,IF(D464=$D$666,$E$666,IF(D464=$D$667,$E$667,IF(D464=$D$668,$E$668,IF(D464=$D$669,$E$669,IF(D464=$D$670,$E$670,IF(D464=VICERRECTORÍA_ACADÉMICA_,BE1075,IF(D464=PLANEACIÓN_,BE1077, IF(D464=IMPACTO,BE1076,IF(D464=VICERRECTORÍA_ADMINISTRATIVA_FINANCIERA_,BE1078,IF(D464=_VICERRECTORÍA_RESPONSABILIDAD_SOCIAL_Y_BIENESTAR_UNIVERSITARIO_,BE1079," ")))))))))))))))</f>
        <v>#VALUE!</v>
      </c>
      <c r="F464" s="305"/>
      <c r="G464" s="147"/>
      <c r="H464" s="147"/>
      <c r="I464" s="91"/>
      <c r="J464" s="305"/>
      <c r="K464" s="314"/>
      <c r="L464" s="305"/>
      <c r="M464" s="305"/>
      <c r="N464" s="314"/>
      <c r="O464" s="306">
        <f t="shared" ref="O464" si="2324">IF(N464="ALTA",5,IF(N464="MEDIO ALTA",4,IF(N464="MEDIA",3,IF(N464="MEDIO BAJA",2,IF(N464="BAJA",1,0)))))</f>
        <v>0</v>
      </c>
      <c r="P464" s="314"/>
      <c r="Q464" s="306">
        <f t="shared" ref="Q464" si="2325">IF(P464="ALTO",5,IF(P464="MEDIO-ALTO",4,IF(P464="MEDIO",3,IF(P464="MEDIO-BAJO",2,IF(P464="BAJO",1,0)))))</f>
        <v>0</v>
      </c>
      <c r="R464" s="306">
        <f t="shared" ref="R464" si="2326">Q464*O464</f>
        <v>0</v>
      </c>
      <c r="S464" s="92"/>
      <c r="T464" s="91">
        <f t="shared" si="2303"/>
        <v>0</v>
      </c>
      <c r="U464" s="307" t="e">
        <f t="shared" ref="U464:U524" si="2327">ROUND(AVERAGEIF(T464:T466,"&gt;0"),0)</f>
        <v>#DIV/0!</v>
      </c>
      <c r="V464" s="307" t="e">
        <f t="shared" ref="V464:V524" si="2328">U464*0.6</f>
        <v>#DIV/0!</v>
      </c>
      <c r="W464" s="147"/>
      <c r="X464" s="307" t="e">
        <f t="shared" ref="X464" si="2329">IF(S464="No_existen",5*$X$10,Y464*$X$10)</f>
        <v>#DIV/0!</v>
      </c>
      <c r="Y464" s="307" t="e">
        <f t="shared" si="2128"/>
        <v>#DIV/0!</v>
      </c>
      <c r="Z464" s="151">
        <f t="shared" si="2304"/>
        <v>0</v>
      </c>
      <c r="AA464" s="147"/>
      <c r="AB464" s="147"/>
      <c r="AC464" s="307" t="e">
        <f t="shared" ref="AC464" si="2330">IF(S464="No_existen",5*$AC$10,AD464*$AC$10)</f>
        <v>#DIV/0!</v>
      </c>
      <c r="AD464" s="307" t="e">
        <f t="shared" ref="AD464:AD524" si="2331">ROUND(AVERAGEIF(AE464:AE466,"&gt;0"),0)</f>
        <v>#DIV/0!</v>
      </c>
      <c r="AE464" s="151">
        <f t="shared" si="2305"/>
        <v>0</v>
      </c>
      <c r="AF464" s="147"/>
      <c r="AG464" s="147"/>
      <c r="AH464" s="307" t="e">
        <f t="shared" ref="AH464" si="2332">IF(S464="No_existen",5*$AH$10,AI464*$AH$10)</f>
        <v>#DIV/0!</v>
      </c>
      <c r="AI464" s="307" t="e">
        <f t="shared" ref="AI464" si="2333">ROUND(AVERAGEIF(AJ464:AJ466,"&gt;0"),0)</f>
        <v>#DIV/0!</v>
      </c>
      <c r="AJ464" s="151">
        <f t="shared" si="2306"/>
        <v>0</v>
      </c>
      <c r="AK464" s="147"/>
      <c r="AL464" s="147"/>
      <c r="AM464" s="307" t="e">
        <f t="shared" ref="AM464" si="2334">IF(S464="No_existen",5*$AM$10,AN464*$AM$10)</f>
        <v>#DIV/0!</v>
      </c>
      <c r="AN464" s="307" t="e">
        <f t="shared" ref="AN464" si="2335">ROUND(AVERAGEIF(AO464:AO466,"&gt;0"),0)</f>
        <v>#DIV/0!</v>
      </c>
      <c r="AO464" s="151">
        <f t="shared" si="2307"/>
        <v>0</v>
      </c>
      <c r="AP464" s="147"/>
      <c r="AQ464" s="307" t="e">
        <f t="shared" ref="AQ464" si="2336">ROUND(AVERAGE(U464,Y464,AD464,AI464,AN464),0)</f>
        <v>#DIV/0!</v>
      </c>
      <c r="AR464" s="384" t="e">
        <f t="shared" ref="AR464" si="2337">IF(AQ464&lt;1.5,"FUERTE",IF(AND(AQ464&gt;=1.5,AQ464&lt;2.5),"ACEPTABLE",IF(AQ464&gt;=5,"INEXISTENTE","DÉBIL")))</f>
        <v>#DIV/0!</v>
      </c>
      <c r="AS464" s="306">
        <f t="shared" ref="AS464" si="2338">IF(R464=0,0,ROUND((R464*AQ464),0))</f>
        <v>0</v>
      </c>
      <c r="AT464" s="386" t="str">
        <f t="shared" ref="AT464" si="2339">IF(AS464&gt;=36,"GRAVE", IF(AS464&lt;=10, "LEVE", "MODERADO"))</f>
        <v>LEVE</v>
      </c>
      <c r="AU464" s="327"/>
      <c r="AV464" s="327"/>
      <c r="AW464" s="147"/>
      <c r="AX464" s="147"/>
      <c r="AY464" s="93"/>
      <c r="AZ464" s="94"/>
      <c r="BA464" s="95"/>
      <c r="BB464" s="95"/>
      <c r="BC464" s="95"/>
      <c r="BD464" s="95"/>
      <c r="BE464" s="95"/>
      <c r="BF464" s="95"/>
      <c r="BG464" s="95"/>
    </row>
    <row r="465" spans="1:59" s="97" customFormat="1" hidden="1" x14ac:dyDescent="0.2">
      <c r="A465" s="325"/>
      <c r="B465" s="314"/>
      <c r="C465" s="326"/>
      <c r="D465" s="327"/>
      <c r="E465" s="328"/>
      <c r="F465" s="305"/>
      <c r="G465" s="147"/>
      <c r="H465" s="147"/>
      <c r="I465" s="91"/>
      <c r="J465" s="305"/>
      <c r="K465" s="305"/>
      <c r="L465" s="305"/>
      <c r="M465" s="305"/>
      <c r="N465" s="314"/>
      <c r="O465" s="306"/>
      <c r="P465" s="314"/>
      <c r="Q465" s="306"/>
      <c r="R465" s="306"/>
      <c r="S465" s="92"/>
      <c r="T465" s="91">
        <f t="shared" si="2303"/>
        <v>0</v>
      </c>
      <c r="U465" s="307"/>
      <c r="V465" s="307"/>
      <c r="W465" s="147"/>
      <c r="X465" s="307"/>
      <c r="Y465" s="307"/>
      <c r="Z465" s="151">
        <f t="shared" si="2304"/>
        <v>0</v>
      </c>
      <c r="AA465" s="147"/>
      <c r="AB465" s="147"/>
      <c r="AC465" s="307"/>
      <c r="AD465" s="307"/>
      <c r="AE465" s="151">
        <f t="shared" si="2305"/>
        <v>0</v>
      </c>
      <c r="AF465" s="147"/>
      <c r="AG465" s="147"/>
      <c r="AH465" s="307"/>
      <c r="AI465" s="307"/>
      <c r="AJ465" s="151">
        <f t="shared" si="2306"/>
        <v>0</v>
      </c>
      <c r="AK465" s="147"/>
      <c r="AL465" s="147"/>
      <c r="AM465" s="307"/>
      <c r="AN465" s="307"/>
      <c r="AO465" s="151">
        <f t="shared" si="2307"/>
        <v>0</v>
      </c>
      <c r="AP465" s="147"/>
      <c r="AQ465" s="307"/>
      <c r="AR465" s="384"/>
      <c r="AS465" s="306"/>
      <c r="AT465" s="386"/>
      <c r="AU465" s="327"/>
      <c r="AV465" s="327"/>
      <c r="AW465" s="147"/>
      <c r="AX465" s="147"/>
      <c r="AY465" s="93"/>
      <c r="AZ465" s="94"/>
      <c r="BA465" s="95"/>
      <c r="BB465" s="95"/>
      <c r="BC465" s="95"/>
      <c r="BD465" s="95"/>
      <c r="BE465" s="95"/>
      <c r="BF465" s="95"/>
      <c r="BG465" s="95"/>
    </row>
    <row r="466" spans="1:59" s="97" customFormat="1" hidden="1" x14ac:dyDescent="0.2">
      <c r="A466" s="325"/>
      <c r="B466" s="314"/>
      <c r="C466" s="326"/>
      <c r="D466" s="327"/>
      <c r="E466" s="328"/>
      <c r="F466" s="305"/>
      <c r="G466" s="147"/>
      <c r="H466" s="147"/>
      <c r="I466" s="91"/>
      <c r="J466" s="305"/>
      <c r="K466" s="305"/>
      <c r="L466" s="305"/>
      <c r="M466" s="305"/>
      <c r="N466" s="314"/>
      <c r="O466" s="306"/>
      <c r="P466" s="314"/>
      <c r="Q466" s="306"/>
      <c r="R466" s="306"/>
      <c r="S466" s="92"/>
      <c r="T466" s="91">
        <f t="shared" si="2303"/>
        <v>0</v>
      </c>
      <c r="U466" s="307"/>
      <c r="V466" s="307"/>
      <c r="W466" s="147"/>
      <c r="X466" s="307"/>
      <c r="Y466" s="307"/>
      <c r="Z466" s="151">
        <f t="shared" si="2304"/>
        <v>0</v>
      </c>
      <c r="AA466" s="147"/>
      <c r="AB466" s="147"/>
      <c r="AC466" s="307"/>
      <c r="AD466" s="307"/>
      <c r="AE466" s="151">
        <f t="shared" si="2305"/>
        <v>0</v>
      </c>
      <c r="AF466" s="147"/>
      <c r="AG466" s="147"/>
      <c r="AH466" s="307"/>
      <c r="AI466" s="307"/>
      <c r="AJ466" s="151">
        <f t="shared" si="2306"/>
        <v>0</v>
      </c>
      <c r="AK466" s="147"/>
      <c r="AL466" s="147"/>
      <c r="AM466" s="307"/>
      <c r="AN466" s="307"/>
      <c r="AO466" s="151">
        <f t="shared" si="2307"/>
        <v>0</v>
      </c>
      <c r="AP466" s="147"/>
      <c r="AQ466" s="307"/>
      <c r="AR466" s="384"/>
      <c r="AS466" s="306"/>
      <c r="AT466" s="386"/>
      <c r="AU466" s="327"/>
      <c r="AV466" s="327"/>
      <c r="AW466" s="147"/>
      <c r="AX466" s="147"/>
      <c r="AY466" s="93"/>
      <c r="AZ466" s="94"/>
      <c r="BA466" s="95"/>
      <c r="BB466" s="95"/>
      <c r="BC466" s="95"/>
      <c r="BD466" s="95"/>
      <c r="BE466" s="95"/>
      <c r="BF466" s="95"/>
      <c r="BG466" s="95"/>
    </row>
    <row r="467" spans="1:59" s="97" customFormat="1" hidden="1" x14ac:dyDescent="0.2">
      <c r="A467" s="325">
        <v>153</v>
      </c>
      <c r="B467" s="314"/>
      <c r="C467" s="326" t="e">
        <f>+VLOOKUP(B467,$A$691:$B$730,2,0)</f>
        <v>#N/A</v>
      </c>
      <c r="D467" s="327"/>
      <c r="E467" s="328" t="e">
        <f>IF(D467=$D$661,$E$661,IF(D467=$D$662,$E$662,IF(D467=$D$663,$E$663,IF(D467=$D$664,$E$664,IF(D467=$D$665,$E$665,IF(D467=$D$666,$E$666,IF(D467=$D$667,$E$667,IF(D467=$D$668,$E$668,IF(D467=$D$669,$E$669,IF(D467=$D$670,$E$670,IF(D467=VICERRECTORÍA_ACADÉMICA_,BE1078,IF(D467=PLANEACIÓN_,BE1080, IF(D467=IMPACTO,BE1079,IF(D467=VICERRECTORÍA_ADMINISTRATIVA_FINANCIERA_,BE1081,IF(D467=_VICERRECTORÍA_RESPONSABILIDAD_SOCIAL_Y_BIENESTAR_UNIVERSITARIO_,BE1082," ")))))))))))))))</f>
        <v>#VALUE!</v>
      </c>
      <c r="F467" s="305"/>
      <c r="G467" s="147"/>
      <c r="H467" s="147"/>
      <c r="I467" s="91"/>
      <c r="J467" s="305"/>
      <c r="K467" s="314"/>
      <c r="L467" s="305"/>
      <c r="M467" s="305"/>
      <c r="N467" s="314"/>
      <c r="O467" s="306">
        <f t="shared" ref="O467" si="2340">IF(N467="ALTA",5,IF(N467="MEDIO ALTA",4,IF(N467="MEDIA",3,IF(N467="MEDIO BAJA",2,IF(N467="BAJA",1,0)))))</f>
        <v>0</v>
      </c>
      <c r="P467" s="314"/>
      <c r="Q467" s="306">
        <f t="shared" ref="Q467" si="2341">IF(P467="ALTO",5,IF(P467="MEDIO-ALTO",4,IF(P467="MEDIO",3,IF(P467="MEDIO-BAJO",2,IF(P467="BAJO",1,0)))))</f>
        <v>0</v>
      </c>
      <c r="R467" s="306">
        <f t="shared" ref="R467" si="2342">Q467*O467</f>
        <v>0</v>
      </c>
      <c r="S467" s="92"/>
      <c r="T467" s="91">
        <f t="shared" si="2303"/>
        <v>0</v>
      </c>
      <c r="U467" s="307" t="e">
        <f t="shared" ref="U467:U527" si="2343">ROUND(AVERAGEIF(T467:T469,"&gt;0"),0)</f>
        <v>#DIV/0!</v>
      </c>
      <c r="V467" s="307" t="e">
        <f t="shared" ref="V467:V527" si="2344">U467*0.6</f>
        <v>#DIV/0!</v>
      </c>
      <c r="W467" s="147"/>
      <c r="X467" s="307" t="e">
        <f t="shared" ref="X467" si="2345">IF(S467="No_existen",5*$X$10,Y467*$X$10)</f>
        <v>#DIV/0!</v>
      </c>
      <c r="Y467" s="307" t="e">
        <f t="shared" si="2144"/>
        <v>#DIV/0!</v>
      </c>
      <c r="Z467" s="151">
        <f t="shared" si="2304"/>
        <v>0</v>
      </c>
      <c r="AA467" s="147"/>
      <c r="AB467" s="147"/>
      <c r="AC467" s="307" t="e">
        <f t="shared" ref="AC467" si="2346">IF(S467="No_existen",5*$AC$10,AD467*$AC$10)</f>
        <v>#DIV/0!</v>
      </c>
      <c r="AD467" s="307" t="e">
        <f t="shared" ref="AD467:AD527" si="2347">ROUND(AVERAGEIF(AE467:AE469,"&gt;0"),0)</f>
        <v>#DIV/0!</v>
      </c>
      <c r="AE467" s="151">
        <f t="shared" si="2305"/>
        <v>0</v>
      </c>
      <c r="AF467" s="147"/>
      <c r="AG467" s="147"/>
      <c r="AH467" s="307" t="e">
        <f t="shared" ref="AH467" si="2348">IF(S467="No_existen",5*$AH$10,AI467*$AH$10)</f>
        <v>#DIV/0!</v>
      </c>
      <c r="AI467" s="307" t="e">
        <f t="shared" ref="AI467" si="2349">ROUND(AVERAGEIF(AJ467:AJ469,"&gt;0"),0)</f>
        <v>#DIV/0!</v>
      </c>
      <c r="AJ467" s="151">
        <f t="shared" si="2306"/>
        <v>0</v>
      </c>
      <c r="AK467" s="147"/>
      <c r="AL467" s="147"/>
      <c r="AM467" s="307" t="e">
        <f t="shared" ref="AM467" si="2350">IF(S467="No_existen",5*$AM$10,AN467*$AM$10)</f>
        <v>#DIV/0!</v>
      </c>
      <c r="AN467" s="307" t="e">
        <f t="shared" ref="AN467" si="2351">ROUND(AVERAGEIF(AO467:AO469,"&gt;0"),0)</f>
        <v>#DIV/0!</v>
      </c>
      <c r="AO467" s="151">
        <f t="shared" si="2307"/>
        <v>0</v>
      </c>
      <c r="AP467" s="147"/>
      <c r="AQ467" s="307" t="e">
        <f t="shared" ref="AQ467" si="2352">ROUND(AVERAGE(U467,Y467,AD467,AI467,AN467),0)</f>
        <v>#DIV/0!</v>
      </c>
      <c r="AR467" s="384" t="e">
        <f t="shared" ref="AR467" si="2353">IF(AQ467&lt;1.5,"FUERTE",IF(AND(AQ467&gt;=1.5,AQ467&lt;2.5),"ACEPTABLE",IF(AQ467&gt;=5,"INEXISTENTE","DÉBIL")))</f>
        <v>#DIV/0!</v>
      </c>
      <c r="AS467" s="306">
        <f t="shared" ref="AS467" si="2354">IF(R467=0,0,ROUND((R467*AQ467),0))</f>
        <v>0</v>
      </c>
      <c r="AT467" s="386" t="str">
        <f t="shared" ref="AT467" si="2355">IF(AS467&gt;=36,"GRAVE", IF(AS467&lt;=10, "LEVE", "MODERADO"))</f>
        <v>LEVE</v>
      </c>
      <c r="AU467" s="327"/>
      <c r="AV467" s="327"/>
      <c r="AW467" s="147"/>
      <c r="AX467" s="147"/>
      <c r="AY467" s="93"/>
      <c r="AZ467" s="94"/>
      <c r="BA467" s="95"/>
      <c r="BB467" s="95"/>
      <c r="BC467" s="95"/>
      <c r="BD467" s="95"/>
      <c r="BE467" s="95"/>
      <c r="BF467" s="95"/>
      <c r="BG467" s="95"/>
    </row>
    <row r="468" spans="1:59" s="97" customFormat="1" hidden="1" x14ac:dyDescent="0.2">
      <c r="A468" s="325"/>
      <c r="B468" s="314"/>
      <c r="C468" s="326"/>
      <c r="D468" s="327"/>
      <c r="E468" s="328"/>
      <c r="F468" s="305"/>
      <c r="G468" s="147"/>
      <c r="H468" s="147"/>
      <c r="I468" s="91"/>
      <c r="J468" s="305"/>
      <c r="K468" s="305"/>
      <c r="L468" s="305"/>
      <c r="M468" s="305"/>
      <c r="N468" s="314"/>
      <c r="O468" s="306"/>
      <c r="P468" s="314"/>
      <c r="Q468" s="306"/>
      <c r="R468" s="306"/>
      <c r="S468" s="92"/>
      <c r="T468" s="91">
        <f t="shared" si="2303"/>
        <v>0</v>
      </c>
      <c r="U468" s="307"/>
      <c r="V468" s="307"/>
      <c r="W468" s="147"/>
      <c r="X468" s="307"/>
      <c r="Y468" s="307"/>
      <c r="Z468" s="151">
        <f t="shared" si="2304"/>
        <v>0</v>
      </c>
      <c r="AA468" s="147"/>
      <c r="AB468" s="147"/>
      <c r="AC468" s="307"/>
      <c r="AD468" s="307"/>
      <c r="AE468" s="151">
        <f t="shared" si="2305"/>
        <v>0</v>
      </c>
      <c r="AF468" s="147"/>
      <c r="AG468" s="147"/>
      <c r="AH468" s="307"/>
      <c r="AI468" s="307"/>
      <c r="AJ468" s="151">
        <f t="shared" si="2306"/>
        <v>0</v>
      </c>
      <c r="AK468" s="147"/>
      <c r="AL468" s="147"/>
      <c r="AM468" s="307"/>
      <c r="AN468" s="307"/>
      <c r="AO468" s="151">
        <f t="shared" si="2307"/>
        <v>0</v>
      </c>
      <c r="AP468" s="147"/>
      <c r="AQ468" s="307"/>
      <c r="AR468" s="384"/>
      <c r="AS468" s="306"/>
      <c r="AT468" s="386"/>
      <c r="AU468" s="327"/>
      <c r="AV468" s="327"/>
      <c r="AW468" s="147"/>
      <c r="AX468" s="147"/>
      <c r="AY468" s="93"/>
      <c r="AZ468" s="94"/>
      <c r="BA468" s="95"/>
      <c r="BB468" s="95"/>
      <c r="BC468" s="95"/>
      <c r="BD468" s="95"/>
      <c r="BE468" s="95"/>
      <c r="BF468" s="95"/>
      <c r="BG468" s="95"/>
    </row>
    <row r="469" spans="1:59" s="97" customFormat="1" hidden="1" x14ac:dyDescent="0.2">
      <c r="A469" s="325"/>
      <c r="B469" s="314"/>
      <c r="C469" s="326"/>
      <c r="D469" s="327"/>
      <c r="E469" s="328"/>
      <c r="F469" s="305"/>
      <c r="G469" s="147"/>
      <c r="H469" s="147"/>
      <c r="I469" s="91"/>
      <c r="J469" s="305"/>
      <c r="K469" s="305"/>
      <c r="L469" s="305"/>
      <c r="M469" s="305"/>
      <c r="N469" s="314"/>
      <c r="O469" s="306"/>
      <c r="P469" s="314"/>
      <c r="Q469" s="306"/>
      <c r="R469" s="306"/>
      <c r="S469" s="92"/>
      <c r="T469" s="91">
        <f t="shared" si="2303"/>
        <v>0</v>
      </c>
      <c r="U469" s="307"/>
      <c r="V469" s="307"/>
      <c r="W469" s="147"/>
      <c r="X469" s="307"/>
      <c r="Y469" s="307"/>
      <c r="Z469" s="151">
        <f t="shared" si="2304"/>
        <v>0</v>
      </c>
      <c r="AA469" s="147"/>
      <c r="AB469" s="147"/>
      <c r="AC469" s="307"/>
      <c r="AD469" s="307"/>
      <c r="AE469" s="151">
        <f t="shared" si="2305"/>
        <v>0</v>
      </c>
      <c r="AF469" s="147"/>
      <c r="AG469" s="147"/>
      <c r="AH469" s="307"/>
      <c r="AI469" s="307"/>
      <c r="AJ469" s="151">
        <f t="shared" si="2306"/>
        <v>0</v>
      </c>
      <c r="AK469" s="147"/>
      <c r="AL469" s="147"/>
      <c r="AM469" s="307"/>
      <c r="AN469" s="307"/>
      <c r="AO469" s="151">
        <f t="shared" si="2307"/>
        <v>0</v>
      </c>
      <c r="AP469" s="147"/>
      <c r="AQ469" s="307"/>
      <c r="AR469" s="384"/>
      <c r="AS469" s="306"/>
      <c r="AT469" s="386"/>
      <c r="AU469" s="327"/>
      <c r="AV469" s="327"/>
      <c r="AW469" s="147"/>
      <c r="AX469" s="147"/>
      <c r="AY469" s="93"/>
      <c r="AZ469" s="94"/>
      <c r="BA469" s="95"/>
      <c r="BB469" s="95"/>
      <c r="BC469" s="95"/>
      <c r="BD469" s="95"/>
      <c r="BE469" s="95"/>
      <c r="BF469" s="95"/>
      <c r="BG469" s="95"/>
    </row>
    <row r="470" spans="1:59" s="97" customFormat="1" hidden="1" x14ac:dyDescent="0.2">
      <c r="A470" s="325">
        <v>154</v>
      </c>
      <c r="B470" s="314"/>
      <c r="C470" s="326" t="e">
        <f>+VLOOKUP(B470,$A$691:$B$730,2,0)</f>
        <v>#N/A</v>
      </c>
      <c r="D470" s="327"/>
      <c r="E470" s="328" t="e">
        <f>IF(D470=$D$661,$E$661,IF(D470=$D$662,$E$662,IF(D470=$D$663,$E$663,IF(D470=$D$664,$E$664,IF(D470=$D$665,$E$665,IF(D470=$D$666,$E$666,IF(D470=$D$667,$E$667,IF(D470=$D$668,$E$668,IF(D470=$D$669,$E$669,IF(D470=$D$670,$E$670,IF(D470=VICERRECTORÍA_ACADÉMICA_,BE1081,IF(D470=PLANEACIÓN_,BE1083, IF(D470=IMPACTO,BE1082,IF(D470=VICERRECTORÍA_ADMINISTRATIVA_FINANCIERA_,BE1084,IF(D470=_VICERRECTORÍA_RESPONSABILIDAD_SOCIAL_Y_BIENESTAR_UNIVERSITARIO_,BE1085," ")))))))))))))))</f>
        <v>#VALUE!</v>
      </c>
      <c r="F470" s="305"/>
      <c r="G470" s="147"/>
      <c r="H470" s="147"/>
      <c r="I470" s="91"/>
      <c r="J470" s="305"/>
      <c r="K470" s="314"/>
      <c r="L470" s="305"/>
      <c r="M470" s="305"/>
      <c r="N470" s="314"/>
      <c r="O470" s="306">
        <f t="shared" ref="O470" si="2356">IF(N470="ALTA",5,IF(N470="MEDIO ALTA",4,IF(N470="MEDIA",3,IF(N470="MEDIO BAJA",2,IF(N470="BAJA",1,0)))))</f>
        <v>0</v>
      </c>
      <c r="P470" s="314"/>
      <c r="Q470" s="306">
        <f t="shared" ref="Q470" si="2357">IF(P470="ALTO",5,IF(P470="MEDIO-ALTO",4,IF(P470="MEDIO",3,IF(P470="MEDIO-BAJO",2,IF(P470="BAJO",1,0)))))</f>
        <v>0</v>
      </c>
      <c r="R470" s="306">
        <f t="shared" ref="R470" si="2358">Q470*O470</f>
        <v>0</v>
      </c>
      <c r="S470" s="92"/>
      <c r="T470" s="91">
        <f t="shared" si="2303"/>
        <v>0</v>
      </c>
      <c r="U470" s="307" t="e">
        <f t="shared" ref="U470:U530" si="2359">ROUND(AVERAGEIF(T470:T472,"&gt;0"),0)</f>
        <v>#DIV/0!</v>
      </c>
      <c r="V470" s="307" t="e">
        <f t="shared" ref="V470:V530" si="2360">U470*0.6</f>
        <v>#DIV/0!</v>
      </c>
      <c r="W470" s="147"/>
      <c r="X470" s="307" t="e">
        <f t="shared" ref="X470" si="2361">IF(S470="No_existen",5*$X$10,Y470*$X$10)</f>
        <v>#DIV/0!</v>
      </c>
      <c r="Y470" s="307" t="e">
        <f t="shared" si="2161"/>
        <v>#DIV/0!</v>
      </c>
      <c r="Z470" s="151">
        <f t="shared" si="2304"/>
        <v>0</v>
      </c>
      <c r="AA470" s="147"/>
      <c r="AB470" s="147"/>
      <c r="AC470" s="307" t="e">
        <f t="shared" ref="AC470" si="2362">IF(S470="No_existen",5*$AC$10,AD470*$AC$10)</f>
        <v>#DIV/0!</v>
      </c>
      <c r="AD470" s="307" t="e">
        <f t="shared" ref="AD470:AD530" si="2363">ROUND(AVERAGEIF(AE470:AE472,"&gt;0"),0)</f>
        <v>#DIV/0!</v>
      </c>
      <c r="AE470" s="151">
        <f t="shared" si="2305"/>
        <v>0</v>
      </c>
      <c r="AF470" s="147"/>
      <c r="AG470" s="147"/>
      <c r="AH470" s="307" t="e">
        <f t="shared" ref="AH470" si="2364">IF(S470="No_existen",5*$AH$10,AI470*$AH$10)</f>
        <v>#DIV/0!</v>
      </c>
      <c r="AI470" s="307" t="e">
        <f t="shared" ref="AI470" si="2365">ROUND(AVERAGEIF(AJ470:AJ472,"&gt;0"),0)</f>
        <v>#DIV/0!</v>
      </c>
      <c r="AJ470" s="151">
        <f t="shared" si="2306"/>
        <v>0</v>
      </c>
      <c r="AK470" s="147"/>
      <c r="AL470" s="147"/>
      <c r="AM470" s="307" t="e">
        <f t="shared" ref="AM470" si="2366">IF(S470="No_existen",5*$AM$10,AN470*$AM$10)</f>
        <v>#DIV/0!</v>
      </c>
      <c r="AN470" s="307" t="e">
        <f t="shared" ref="AN470" si="2367">ROUND(AVERAGEIF(AO470:AO472,"&gt;0"),0)</f>
        <v>#DIV/0!</v>
      </c>
      <c r="AO470" s="151">
        <f t="shared" si="2307"/>
        <v>0</v>
      </c>
      <c r="AP470" s="147"/>
      <c r="AQ470" s="307" t="e">
        <f t="shared" ref="AQ470" si="2368">ROUND(AVERAGE(U470,Y470,AD470,AI470,AN470),0)</f>
        <v>#DIV/0!</v>
      </c>
      <c r="AR470" s="384" t="e">
        <f t="shared" ref="AR470" si="2369">IF(AQ470&lt;1.5,"FUERTE",IF(AND(AQ470&gt;=1.5,AQ470&lt;2.5),"ACEPTABLE",IF(AQ470&gt;=5,"INEXISTENTE","DÉBIL")))</f>
        <v>#DIV/0!</v>
      </c>
      <c r="AS470" s="306">
        <f t="shared" ref="AS470" si="2370">IF(R470=0,0,ROUND((R470*AQ470),0))</f>
        <v>0</v>
      </c>
      <c r="AT470" s="386" t="str">
        <f t="shared" ref="AT470" si="2371">IF(AS470&gt;=36,"GRAVE", IF(AS470&lt;=10, "LEVE", "MODERADO"))</f>
        <v>LEVE</v>
      </c>
      <c r="AU470" s="327"/>
      <c r="AV470" s="327"/>
      <c r="AW470" s="147"/>
      <c r="AX470" s="147"/>
      <c r="AY470" s="93"/>
      <c r="AZ470" s="94"/>
      <c r="BA470" s="95"/>
      <c r="BB470" s="95"/>
      <c r="BC470" s="95"/>
      <c r="BD470" s="95"/>
      <c r="BE470" s="95"/>
      <c r="BF470" s="95"/>
      <c r="BG470" s="95"/>
    </row>
    <row r="471" spans="1:59" s="97" customFormat="1" hidden="1" x14ac:dyDescent="0.2">
      <c r="A471" s="325"/>
      <c r="B471" s="314"/>
      <c r="C471" s="326"/>
      <c r="D471" s="327"/>
      <c r="E471" s="328"/>
      <c r="F471" s="305"/>
      <c r="G471" s="147"/>
      <c r="H471" s="147"/>
      <c r="I471" s="91"/>
      <c r="J471" s="305"/>
      <c r="K471" s="305"/>
      <c r="L471" s="305"/>
      <c r="M471" s="305"/>
      <c r="N471" s="314"/>
      <c r="O471" s="306"/>
      <c r="P471" s="314"/>
      <c r="Q471" s="306"/>
      <c r="R471" s="306"/>
      <c r="S471" s="92"/>
      <c r="T471" s="91">
        <f t="shared" si="2303"/>
        <v>0</v>
      </c>
      <c r="U471" s="307"/>
      <c r="V471" s="307"/>
      <c r="W471" s="147"/>
      <c r="X471" s="307"/>
      <c r="Y471" s="307"/>
      <c r="Z471" s="151">
        <f t="shared" si="2304"/>
        <v>0</v>
      </c>
      <c r="AA471" s="147"/>
      <c r="AB471" s="147"/>
      <c r="AC471" s="307"/>
      <c r="AD471" s="307"/>
      <c r="AE471" s="151">
        <f t="shared" si="2305"/>
        <v>0</v>
      </c>
      <c r="AF471" s="147"/>
      <c r="AG471" s="147"/>
      <c r="AH471" s="307"/>
      <c r="AI471" s="307"/>
      <c r="AJ471" s="151">
        <f t="shared" si="2306"/>
        <v>0</v>
      </c>
      <c r="AK471" s="147"/>
      <c r="AL471" s="147"/>
      <c r="AM471" s="307"/>
      <c r="AN471" s="307"/>
      <c r="AO471" s="151">
        <f t="shared" si="2307"/>
        <v>0</v>
      </c>
      <c r="AP471" s="147"/>
      <c r="AQ471" s="307"/>
      <c r="AR471" s="384"/>
      <c r="AS471" s="306"/>
      <c r="AT471" s="386"/>
      <c r="AU471" s="327"/>
      <c r="AV471" s="327"/>
      <c r="AW471" s="147"/>
      <c r="AX471" s="147"/>
      <c r="AY471" s="93"/>
      <c r="AZ471" s="94"/>
      <c r="BA471" s="95"/>
      <c r="BB471" s="95"/>
      <c r="BC471" s="95"/>
      <c r="BD471" s="95"/>
      <c r="BE471" s="95"/>
      <c r="BF471" s="95"/>
      <c r="BG471" s="95"/>
    </row>
    <row r="472" spans="1:59" s="97" customFormat="1" hidden="1" x14ac:dyDescent="0.2">
      <c r="A472" s="325"/>
      <c r="B472" s="314"/>
      <c r="C472" s="326"/>
      <c r="D472" s="327"/>
      <c r="E472" s="328"/>
      <c r="F472" s="305"/>
      <c r="G472" s="147"/>
      <c r="H472" s="147"/>
      <c r="I472" s="91"/>
      <c r="J472" s="305"/>
      <c r="K472" s="305"/>
      <c r="L472" s="305"/>
      <c r="M472" s="305"/>
      <c r="N472" s="314"/>
      <c r="O472" s="306"/>
      <c r="P472" s="314"/>
      <c r="Q472" s="306"/>
      <c r="R472" s="306"/>
      <c r="S472" s="92"/>
      <c r="T472" s="91">
        <f t="shared" si="2303"/>
        <v>0</v>
      </c>
      <c r="U472" s="307"/>
      <c r="V472" s="307"/>
      <c r="W472" s="147"/>
      <c r="X472" s="307"/>
      <c r="Y472" s="307"/>
      <c r="Z472" s="151">
        <f t="shared" si="2304"/>
        <v>0</v>
      </c>
      <c r="AA472" s="147"/>
      <c r="AB472" s="147"/>
      <c r="AC472" s="307"/>
      <c r="AD472" s="307"/>
      <c r="AE472" s="151">
        <f t="shared" si="2305"/>
        <v>0</v>
      </c>
      <c r="AF472" s="147"/>
      <c r="AG472" s="147"/>
      <c r="AH472" s="307"/>
      <c r="AI472" s="307"/>
      <c r="AJ472" s="151">
        <f t="shared" si="2306"/>
        <v>0</v>
      </c>
      <c r="AK472" s="147"/>
      <c r="AL472" s="147"/>
      <c r="AM472" s="307"/>
      <c r="AN472" s="307"/>
      <c r="AO472" s="151">
        <f t="shared" si="2307"/>
        <v>0</v>
      </c>
      <c r="AP472" s="147"/>
      <c r="AQ472" s="307"/>
      <c r="AR472" s="384"/>
      <c r="AS472" s="306"/>
      <c r="AT472" s="386"/>
      <c r="AU472" s="327"/>
      <c r="AV472" s="327"/>
      <c r="AW472" s="147"/>
      <c r="AX472" s="147"/>
      <c r="AY472" s="93"/>
      <c r="AZ472" s="94"/>
      <c r="BA472" s="95"/>
      <c r="BB472" s="95"/>
      <c r="BC472" s="95"/>
      <c r="BD472" s="95"/>
      <c r="BE472" s="95"/>
      <c r="BF472" s="95"/>
      <c r="BG472" s="95"/>
    </row>
    <row r="473" spans="1:59" s="97" customFormat="1" hidden="1" x14ac:dyDescent="0.2">
      <c r="A473" s="325">
        <v>155</v>
      </c>
      <c r="B473" s="314"/>
      <c r="C473" s="326" t="e">
        <f>+VLOOKUP(B473,$A$691:$B$730,2,0)</f>
        <v>#N/A</v>
      </c>
      <c r="D473" s="327"/>
      <c r="E473" s="328" t="e">
        <f>IF(D473=$D$661,$E$661,IF(D473=$D$662,$E$662,IF(D473=$D$663,$E$663,IF(D473=$D$664,$E$664,IF(D473=$D$665,$E$665,IF(D473=$D$666,$E$666,IF(D473=$D$667,$E$667,IF(D473=$D$668,$E$668,IF(D473=$D$669,$E$669,IF(D473=$D$670,$E$670,IF(D473=VICERRECTORÍA_ACADÉMICA_,BE1084,IF(D473=PLANEACIÓN_,BE1086, IF(D473=IMPACTO,BE1085,IF(D473=VICERRECTORÍA_ADMINISTRATIVA_FINANCIERA_,BE1087,IF(D473=_VICERRECTORÍA_RESPONSABILIDAD_SOCIAL_Y_BIENESTAR_UNIVERSITARIO_,BE1088," ")))))))))))))))</f>
        <v>#VALUE!</v>
      </c>
      <c r="F473" s="305"/>
      <c r="G473" s="147"/>
      <c r="H473" s="147"/>
      <c r="I473" s="91"/>
      <c r="J473" s="305"/>
      <c r="K473" s="314"/>
      <c r="L473" s="305"/>
      <c r="M473" s="305"/>
      <c r="N473" s="314"/>
      <c r="O473" s="306">
        <f t="shared" ref="O473" si="2372">IF(N473="ALTA",5,IF(N473="MEDIO ALTA",4,IF(N473="MEDIA",3,IF(N473="MEDIO BAJA",2,IF(N473="BAJA",1,0)))))</f>
        <v>0</v>
      </c>
      <c r="P473" s="314"/>
      <c r="Q473" s="306">
        <f t="shared" ref="Q473" si="2373">IF(P473="ALTO",5,IF(P473="MEDIO-ALTO",4,IF(P473="MEDIO",3,IF(P473="MEDIO-BAJO",2,IF(P473="BAJO",1,0)))))</f>
        <v>0</v>
      </c>
      <c r="R473" s="306">
        <f t="shared" ref="R473" si="2374">Q473*O473</f>
        <v>0</v>
      </c>
      <c r="S473" s="92"/>
      <c r="T473" s="91">
        <f t="shared" si="2303"/>
        <v>0</v>
      </c>
      <c r="U473" s="307" t="e">
        <f t="shared" ref="U473:U533" si="2375">ROUND(AVERAGEIF(T473:T475,"&gt;0"),0)</f>
        <v>#DIV/0!</v>
      </c>
      <c r="V473" s="307" t="e">
        <f t="shared" ref="V473:V533" si="2376">U473*0.6</f>
        <v>#DIV/0!</v>
      </c>
      <c r="W473" s="147"/>
      <c r="X473" s="307" t="e">
        <f t="shared" ref="X473" si="2377">IF(S473="No_existen",5*$X$10,Y473*$X$10)</f>
        <v>#DIV/0!</v>
      </c>
      <c r="Y473" s="307" t="e">
        <f t="shared" si="2178"/>
        <v>#DIV/0!</v>
      </c>
      <c r="Z473" s="151">
        <f t="shared" si="2304"/>
        <v>0</v>
      </c>
      <c r="AA473" s="147"/>
      <c r="AB473" s="147"/>
      <c r="AC473" s="307" t="e">
        <f t="shared" ref="AC473" si="2378">IF(S473="No_existen",5*$AC$10,AD473*$AC$10)</f>
        <v>#DIV/0!</v>
      </c>
      <c r="AD473" s="307" t="e">
        <f t="shared" ref="AD473:AD533" si="2379">ROUND(AVERAGEIF(AE473:AE475,"&gt;0"),0)</f>
        <v>#DIV/0!</v>
      </c>
      <c r="AE473" s="151">
        <f t="shared" si="2305"/>
        <v>0</v>
      </c>
      <c r="AF473" s="147"/>
      <c r="AG473" s="147"/>
      <c r="AH473" s="307" t="e">
        <f t="shared" ref="AH473" si="2380">IF(S473="No_existen",5*$AH$10,AI473*$AH$10)</f>
        <v>#DIV/0!</v>
      </c>
      <c r="AI473" s="307" t="e">
        <f t="shared" ref="AI473" si="2381">ROUND(AVERAGEIF(AJ473:AJ475,"&gt;0"),0)</f>
        <v>#DIV/0!</v>
      </c>
      <c r="AJ473" s="151">
        <f t="shared" si="2306"/>
        <v>0</v>
      </c>
      <c r="AK473" s="147"/>
      <c r="AL473" s="147"/>
      <c r="AM473" s="307" t="e">
        <f t="shared" ref="AM473" si="2382">IF(S473="No_existen",5*$AM$10,AN473*$AM$10)</f>
        <v>#DIV/0!</v>
      </c>
      <c r="AN473" s="307" t="e">
        <f t="shared" ref="AN473" si="2383">ROUND(AVERAGEIF(AO473:AO475,"&gt;0"),0)</f>
        <v>#DIV/0!</v>
      </c>
      <c r="AO473" s="151">
        <f t="shared" si="2307"/>
        <v>0</v>
      </c>
      <c r="AP473" s="147"/>
      <c r="AQ473" s="307" t="e">
        <f t="shared" ref="AQ473" si="2384">ROUND(AVERAGE(U473,Y473,AD473,AI473,AN473),0)</f>
        <v>#DIV/0!</v>
      </c>
      <c r="AR473" s="384" t="e">
        <f t="shared" ref="AR473" si="2385">IF(AQ473&lt;1.5,"FUERTE",IF(AND(AQ473&gt;=1.5,AQ473&lt;2.5),"ACEPTABLE",IF(AQ473&gt;=5,"INEXISTENTE","DÉBIL")))</f>
        <v>#DIV/0!</v>
      </c>
      <c r="AS473" s="306">
        <f t="shared" ref="AS473" si="2386">IF(R473=0,0,ROUND((R473*AQ473),0))</f>
        <v>0</v>
      </c>
      <c r="AT473" s="386" t="str">
        <f t="shared" ref="AT473" si="2387">IF(AS473&gt;=36,"GRAVE", IF(AS473&lt;=10, "LEVE", "MODERADO"))</f>
        <v>LEVE</v>
      </c>
      <c r="AU473" s="327"/>
      <c r="AV473" s="327"/>
      <c r="AW473" s="147"/>
      <c r="AX473" s="147"/>
      <c r="AY473" s="93"/>
      <c r="AZ473" s="94"/>
      <c r="BA473" s="95"/>
      <c r="BB473" s="95"/>
      <c r="BC473" s="95"/>
      <c r="BD473" s="95"/>
      <c r="BE473" s="95"/>
      <c r="BF473" s="95"/>
      <c r="BG473" s="95"/>
    </row>
    <row r="474" spans="1:59" s="97" customFormat="1" hidden="1" x14ac:dyDescent="0.2">
      <c r="A474" s="325"/>
      <c r="B474" s="314"/>
      <c r="C474" s="326"/>
      <c r="D474" s="327"/>
      <c r="E474" s="328"/>
      <c r="F474" s="305"/>
      <c r="G474" s="147"/>
      <c r="H474" s="147"/>
      <c r="I474" s="91"/>
      <c r="J474" s="305"/>
      <c r="K474" s="305"/>
      <c r="L474" s="305"/>
      <c r="M474" s="305"/>
      <c r="N474" s="314"/>
      <c r="O474" s="306"/>
      <c r="P474" s="314"/>
      <c r="Q474" s="306"/>
      <c r="R474" s="306"/>
      <c r="S474" s="92"/>
      <c r="T474" s="91">
        <f t="shared" si="2303"/>
        <v>0</v>
      </c>
      <c r="U474" s="307"/>
      <c r="V474" s="307"/>
      <c r="W474" s="147"/>
      <c r="X474" s="307"/>
      <c r="Y474" s="307"/>
      <c r="Z474" s="151">
        <f t="shared" si="2304"/>
        <v>0</v>
      </c>
      <c r="AA474" s="147"/>
      <c r="AB474" s="147"/>
      <c r="AC474" s="307"/>
      <c r="AD474" s="307"/>
      <c r="AE474" s="151">
        <f t="shared" si="2305"/>
        <v>0</v>
      </c>
      <c r="AF474" s="147"/>
      <c r="AG474" s="147"/>
      <c r="AH474" s="307"/>
      <c r="AI474" s="307"/>
      <c r="AJ474" s="151">
        <f t="shared" si="2306"/>
        <v>0</v>
      </c>
      <c r="AK474" s="147"/>
      <c r="AL474" s="147"/>
      <c r="AM474" s="307"/>
      <c r="AN474" s="307"/>
      <c r="AO474" s="151">
        <f t="shared" si="2307"/>
        <v>0</v>
      </c>
      <c r="AP474" s="147"/>
      <c r="AQ474" s="307"/>
      <c r="AR474" s="384"/>
      <c r="AS474" s="306"/>
      <c r="AT474" s="386"/>
      <c r="AU474" s="327"/>
      <c r="AV474" s="327"/>
      <c r="AW474" s="147"/>
      <c r="AX474" s="147"/>
      <c r="AY474" s="93"/>
      <c r="AZ474" s="94"/>
      <c r="BA474" s="95"/>
      <c r="BB474" s="95"/>
      <c r="BC474" s="95"/>
      <c r="BD474" s="95"/>
      <c r="BE474" s="95"/>
      <c r="BF474" s="95"/>
      <c r="BG474" s="95"/>
    </row>
    <row r="475" spans="1:59" s="97" customFormat="1" hidden="1" x14ac:dyDescent="0.2">
      <c r="A475" s="325"/>
      <c r="B475" s="314"/>
      <c r="C475" s="326"/>
      <c r="D475" s="327"/>
      <c r="E475" s="328"/>
      <c r="F475" s="305"/>
      <c r="G475" s="147"/>
      <c r="H475" s="147"/>
      <c r="I475" s="91"/>
      <c r="J475" s="305"/>
      <c r="K475" s="305"/>
      <c r="L475" s="305"/>
      <c r="M475" s="305"/>
      <c r="N475" s="314"/>
      <c r="O475" s="306"/>
      <c r="P475" s="314"/>
      <c r="Q475" s="306"/>
      <c r="R475" s="306"/>
      <c r="S475" s="92"/>
      <c r="T475" s="91">
        <f t="shared" si="2303"/>
        <v>0</v>
      </c>
      <c r="U475" s="307"/>
      <c r="V475" s="307"/>
      <c r="W475" s="147"/>
      <c r="X475" s="307"/>
      <c r="Y475" s="307"/>
      <c r="Z475" s="151">
        <f t="shared" si="2304"/>
        <v>0</v>
      </c>
      <c r="AA475" s="147"/>
      <c r="AB475" s="147"/>
      <c r="AC475" s="307"/>
      <c r="AD475" s="307"/>
      <c r="AE475" s="151">
        <f t="shared" si="2305"/>
        <v>0</v>
      </c>
      <c r="AF475" s="147"/>
      <c r="AG475" s="147"/>
      <c r="AH475" s="307"/>
      <c r="AI475" s="307"/>
      <c r="AJ475" s="151">
        <f t="shared" si="2306"/>
        <v>0</v>
      </c>
      <c r="AK475" s="147"/>
      <c r="AL475" s="147"/>
      <c r="AM475" s="307"/>
      <c r="AN475" s="307"/>
      <c r="AO475" s="151">
        <f t="shared" si="2307"/>
        <v>0</v>
      </c>
      <c r="AP475" s="147"/>
      <c r="AQ475" s="307"/>
      <c r="AR475" s="384"/>
      <c r="AS475" s="306"/>
      <c r="AT475" s="386"/>
      <c r="AU475" s="327"/>
      <c r="AV475" s="327"/>
      <c r="AW475" s="147"/>
      <c r="AX475" s="147"/>
      <c r="AY475" s="93"/>
      <c r="AZ475" s="94"/>
      <c r="BA475" s="95"/>
      <c r="BB475" s="95"/>
      <c r="BC475" s="95"/>
      <c r="BD475" s="95"/>
      <c r="BE475" s="95"/>
      <c r="BF475" s="95"/>
      <c r="BG475" s="95"/>
    </row>
    <row r="476" spans="1:59" s="97" customFormat="1" hidden="1" x14ac:dyDescent="0.2">
      <c r="A476" s="325">
        <v>156</v>
      </c>
      <c r="B476" s="314"/>
      <c r="C476" s="326" t="e">
        <f>+VLOOKUP(B476,$A$691:$B$730,2,0)</f>
        <v>#N/A</v>
      </c>
      <c r="D476" s="327"/>
      <c r="E476" s="328" t="e">
        <f>IF(D476=$D$661,$E$661,IF(D476=$D$662,$E$662,IF(D476=$D$663,$E$663,IF(D476=$D$664,$E$664,IF(D476=$D$665,$E$665,IF(D476=$D$666,$E$666,IF(D476=$D$667,$E$667,IF(D476=$D$668,$E$668,IF(D476=$D$669,$E$669,IF(D476=$D$670,$E$670,IF(D476=VICERRECTORÍA_ACADÉMICA_,BE1087,IF(D476=PLANEACIÓN_,BE1089, IF(D476=IMPACTO,BE1088,IF(D476=VICERRECTORÍA_ADMINISTRATIVA_FINANCIERA_,BE1090,IF(D476=_VICERRECTORÍA_RESPONSABILIDAD_SOCIAL_Y_BIENESTAR_UNIVERSITARIO_,BE1091," ")))))))))))))))</f>
        <v>#VALUE!</v>
      </c>
      <c r="F476" s="305"/>
      <c r="G476" s="147"/>
      <c r="H476" s="147"/>
      <c r="I476" s="91"/>
      <c r="J476" s="305"/>
      <c r="K476" s="314"/>
      <c r="L476" s="305"/>
      <c r="M476" s="305"/>
      <c r="N476" s="314"/>
      <c r="O476" s="306">
        <f t="shared" ref="O476" si="2388">IF(N476="ALTA",5,IF(N476="MEDIO ALTA",4,IF(N476="MEDIA",3,IF(N476="MEDIO BAJA",2,IF(N476="BAJA",1,0)))))</f>
        <v>0</v>
      </c>
      <c r="P476" s="314"/>
      <c r="Q476" s="306">
        <f t="shared" ref="Q476" si="2389">IF(P476="ALTO",5,IF(P476="MEDIO-ALTO",4,IF(P476="MEDIO",3,IF(P476="MEDIO-BAJO",2,IF(P476="BAJO",1,0)))))</f>
        <v>0</v>
      </c>
      <c r="R476" s="306">
        <f t="shared" ref="R476" si="2390">Q476*O476</f>
        <v>0</v>
      </c>
      <c r="S476" s="92"/>
      <c r="T476" s="91">
        <f t="shared" si="2303"/>
        <v>0</v>
      </c>
      <c r="U476" s="307" t="e">
        <f t="shared" ref="U476" si="2391">ROUND(AVERAGEIF(T476:T478,"&gt;0"),0)</f>
        <v>#DIV/0!</v>
      </c>
      <c r="V476" s="307" t="e">
        <f t="shared" ref="V476" si="2392">U476*0.6</f>
        <v>#DIV/0!</v>
      </c>
      <c r="W476" s="147"/>
      <c r="X476" s="307" t="e">
        <f t="shared" ref="X476" si="2393">IF(S476="No_existen",5*$X$10,Y476*$X$10)</f>
        <v>#DIV/0!</v>
      </c>
      <c r="Y476" s="307" t="e">
        <f t="shared" si="2195"/>
        <v>#DIV/0!</v>
      </c>
      <c r="Z476" s="151">
        <f t="shared" si="2304"/>
        <v>0</v>
      </c>
      <c r="AA476" s="147"/>
      <c r="AB476" s="147"/>
      <c r="AC476" s="307" t="e">
        <f t="shared" ref="AC476" si="2394">IF(S476="No_existen",5*$AC$10,AD476*$AC$10)</f>
        <v>#DIV/0!</v>
      </c>
      <c r="AD476" s="307" t="e">
        <f t="shared" ref="AD476" si="2395">ROUND(AVERAGEIF(AE476:AE478,"&gt;0"),0)</f>
        <v>#DIV/0!</v>
      </c>
      <c r="AE476" s="151">
        <f t="shared" si="2305"/>
        <v>0</v>
      </c>
      <c r="AF476" s="147"/>
      <c r="AG476" s="147"/>
      <c r="AH476" s="307" t="e">
        <f t="shared" ref="AH476" si="2396">IF(S476="No_existen",5*$AH$10,AI476*$AH$10)</f>
        <v>#DIV/0!</v>
      </c>
      <c r="AI476" s="307" t="e">
        <f t="shared" ref="AI476" si="2397">ROUND(AVERAGEIF(AJ476:AJ478,"&gt;0"),0)</f>
        <v>#DIV/0!</v>
      </c>
      <c r="AJ476" s="151">
        <f t="shared" si="2306"/>
        <v>0</v>
      </c>
      <c r="AK476" s="147"/>
      <c r="AL476" s="147"/>
      <c r="AM476" s="307" t="e">
        <f t="shared" ref="AM476" si="2398">IF(S476="No_existen",5*$AM$10,AN476*$AM$10)</f>
        <v>#DIV/0!</v>
      </c>
      <c r="AN476" s="307" t="e">
        <f t="shared" ref="AN476" si="2399">ROUND(AVERAGEIF(AO476:AO478,"&gt;0"),0)</f>
        <v>#DIV/0!</v>
      </c>
      <c r="AO476" s="151">
        <f t="shared" si="2307"/>
        <v>0</v>
      </c>
      <c r="AP476" s="147"/>
      <c r="AQ476" s="307" t="e">
        <f t="shared" ref="AQ476" si="2400">ROUND(AVERAGE(U476,Y476,AD476,AI476,AN476),0)</f>
        <v>#DIV/0!</v>
      </c>
      <c r="AR476" s="384" t="e">
        <f t="shared" ref="AR476" si="2401">IF(AQ476&lt;1.5,"FUERTE",IF(AND(AQ476&gt;=1.5,AQ476&lt;2.5),"ACEPTABLE",IF(AQ476&gt;=5,"INEXISTENTE","DÉBIL")))</f>
        <v>#DIV/0!</v>
      </c>
      <c r="AS476" s="306">
        <f t="shared" ref="AS476" si="2402">IF(R476=0,0,ROUND((R476*AQ476),0))</f>
        <v>0</v>
      </c>
      <c r="AT476" s="386" t="str">
        <f t="shared" ref="AT476" si="2403">IF(AS476&gt;=36,"GRAVE", IF(AS476&lt;=10, "LEVE", "MODERADO"))</f>
        <v>LEVE</v>
      </c>
      <c r="AU476" s="327"/>
      <c r="AV476" s="327"/>
      <c r="AW476" s="147"/>
      <c r="AX476" s="147"/>
      <c r="AY476" s="93"/>
      <c r="AZ476" s="94"/>
      <c r="BA476" s="95"/>
      <c r="BB476" s="95"/>
      <c r="BC476" s="95"/>
      <c r="BD476" s="95"/>
      <c r="BE476" s="95"/>
      <c r="BF476" s="95"/>
      <c r="BG476" s="95"/>
    </row>
    <row r="477" spans="1:59" s="97" customFormat="1" hidden="1" x14ac:dyDescent="0.2">
      <c r="A477" s="325"/>
      <c r="B477" s="314"/>
      <c r="C477" s="326"/>
      <c r="D477" s="327"/>
      <c r="E477" s="328"/>
      <c r="F477" s="305"/>
      <c r="G477" s="147"/>
      <c r="H477" s="147"/>
      <c r="I477" s="91"/>
      <c r="J477" s="305"/>
      <c r="K477" s="305"/>
      <c r="L477" s="305"/>
      <c r="M477" s="305"/>
      <c r="N477" s="314"/>
      <c r="O477" s="306"/>
      <c r="P477" s="314"/>
      <c r="Q477" s="306"/>
      <c r="R477" s="306"/>
      <c r="S477" s="92"/>
      <c r="T477" s="91">
        <f t="shared" si="2303"/>
        <v>0</v>
      </c>
      <c r="U477" s="307"/>
      <c r="V477" s="307"/>
      <c r="W477" s="147"/>
      <c r="X477" s="307"/>
      <c r="Y477" s="307"/>
      <c r="Z477" s="151">
        <f t="shared" si="2304"/>
        <v>0</v>
      </c>
      <c r="AA477" s="147"/>
      <c r="AB477" s="147"/>
      <c r="AC477" s="307"/>
      <c r="AD477" s="307"/>
      <c r="AE477" s="151">
        <f t="shared" si="2305"/>
        <v>0</v>
      </c>
      <c r="AF477" s="147"/>
      <c r="AG477" s="147"/>
      <c r="AH477" s="307"/>
      <c r="AI477" s="307"/>
      <c r="AJ477" s="151">
        <f t="shared" si="2306"/>
        <v>0</v>
      </c>
      <c r="AK477" s="147"/>
      <c r="AL477" s="147"/>
      <c r="AM477" s="307"/>
      <c r="AN477" s="307"/>
      <c r="AO477" s="151">
        <f t="shared" si="2307"/>
        <v>0</v>
      </c>
      <c r="AP477" s="147"/>
      <c r="AQ477" s="307"/>
      <c r="AR477" s="384"/>
      <c r="AS477" s="306"/>
      <c r="AT477" s="386"/>
      <c r="AU477" s="327"/>
      <c r="AV477" s="327"/>
      <c r="AW477" s="147"/>
      <c r="AX477" s="147"/>
      <c r="AY477" s="93"/>
      <c r="AZ477" s="94"/>
      <c r="BA477" s="95"/>
      <c r="BB477" s="95"/>
      <c r="BC477" s="95"/>
      <c r="BD477" s="95"/>
      <c r="BE477" s="95"/>
      <c r="BF477" s="95"/>
      <c r="BG477" s="95"/>
    </row>
    <row r="478" spans="1:59" s="97" customFormat="1" hidden="1" x14ac:dyDescent="0.2">
      <c r="A478" s="325"/>
      <c r="B478" s="314"/>
      <c r="C478" s="326"/>
      <c r="D478" s="327"/>
      <c r="E478" s="328"/>
      <c r="F478" s="305"/>
      <c r="G478" s="147"/>
      <c r="H478" s="147"/>
      <c r="I478" s="91"/>
      <c r="J478" s="305"/>
      <c r="K478" s="305"/>
      <c r="L478" s="305"/>
      <c r="M478" s="305"/>
      <c r="N478" s="314"/>
      <c r="O478" s="306"/>
      <c r="P478" s="314"/>
      <c r="Q478" s="306"/>
      <c r="R478" s="306"/>
      <c r="S478" s="92"/>
      <c r="T478" s="91">
        <f t="shared" si="2303"/>
        <v>0</v>
      </c>
      <c r="U478" s="307"/>
      <c r="V478" s="307"/>
      <c r="W478" s="147"/>
      <c r="X478" s="307"/>
      <c r="Y478" s="307"/>
      <c r="Z478" s="151">
        <f t="shared" si="2304"/>
        <v>0</v>
      </c>
      <c r="AA478" s="147"/>
      <c r="AB478" s="147"/>
      <c r="AC478" s="307"/>
      <c r="AD478" s="307"/>
      <c r="AE478" s="151">
        <f t="shared" si="2305"/>
        <v>0</v>
      </c>
      <c r="AF478" s="147"/>
      <c r="AG478" s="147"/>
      <c r="AH478" s="307"/>
      <c r="AI478" s="307"/>
      <c r="AJ478" s="151">
        <f t="shared" si="2306"/>
        <v>0</v>
      </c>
      <c r="AK478" s="147"/>
      <c r="AL478" s="147"/>
      <c r="AM478" s="307"/>
      <c r="AN478" s="307"/>
      <c r="AO478" s="151">
        <f t="shared" si="2307"/>
        <v>0</v>
      </c>
      <c r="AP478" s="147"/>
      <c r="AQ478" s="307"/>
      <c r="AR478" s="384"/>
      <c r="AS478" s="306"/>
      <c r="AT478" s="386"/>
      <c r="AU478" s="327"/>
      <c r="AV478" s="327"/>
      <c r="AW478" s="147"/>
      <c r="AX478" s="147"/>
      <c r="AY478" s="93"/>
      <c r="AZ478" s="94"/>
      <c r="BA478" s="95"/>
      <c r="BB478" s="95"/>
      <c r="BC478" s="95"/>
      <c r="BD478" s="95"/>
      <c r="BE478" s="95"/>
      <c r="BF478" s="95"/>
      <c r="BG478" s="95"/>
    </row>
    <row r="479" spans="1:59" s="97" customFormat="1" hidden="1" x14ac:dyDescent="0.2">
      <c r="A479" s="325">
        <v>157</v>
      </c>
      <c r="B479" s="314"/>
      <c r="C479" s="326" t="e">
        <f>+VLOOKUP(B479,$A$691:$B$730,2,0)</f>
        <v>#N/A</v>
      </c>
      <c r="D479" s="327"/>
      <c r="E479" s="328" t="e">
        <f>IF(D479=$D$661,$E$661,IF(D479=$D$662,$E$662,IF(D479=$D$663,$E$663,IF(D479=$D$664,$E$664,IF(D479=$D$665,$E$665,IF(D479=$D$666,$E$666,IF(D479=$D$667,$E$667,IF(D479=$D$668,$E$668,IF(D479=$D$669,$E$669,IF(D479=$D$670,$E$670,IF(D479=VICERRECTORÍA_ACADÉMICA_,BE1090,IF(D479=PLANEACIÓN_,BE1092, IF(D479=IMPACTO,BE1091,IF(D479=VICERRECTORÍA_ADMINISTRATIVA_FINANCIERA_,BE1093,IF(D479=_VICERRECTORÍA_RESPONSABILIDAD_SOCIAL_Y_BIENESTAR_UNIVERSITARIO_,BE1094," ")))))))))))))))</f>
        <v>#VALUE!</v>
      </c>
      <c r="F479" s="305"/>
      <c r="G479" s="147"/>
      <c r="H479" s="147"/>
      <c r="I479" s="91"/>
      <c r="J479" s="305"/>
      <c r="K479" s="314"/>
      <c r="L479" s="305"/>
      <c r="M479" s="305"/>
      <c r="N479" s="314"/>
      <c r="O479" s="306">
        <f t="shared" ref="O479" si="2404">IF(N479="ALTA",5,IF(N479="MEDIO ALTA",4,IF(N479="MEDIA",3,IF(N479="MEDIO BAJA",2,IF(N479="BAJA",1,0)))))</f>
        <v>0</v>
      </c>
      <c r="P479" s="314"/>
      <c r="Q479" s="306">
        <f t="shared" ref="Q479" si="2405">IF(P479="ALTO",5,IF(P479="MEDIO-ALTO",4,IF(P479="MEDIO",3,IF(P479="MEDIO-BAJO",2,IF(P479="BAJO",1,0)))))</f>
        <v>0</v>
      </c>
      <c r="R479" s="306">
        <f t="shared" ref="R479" si="2406">Q479*O479</f>
        <v>0</v>
      </c>
      <c r="S479" s="92"/>
      <c r="T479" s="91">
        <f t="shared" si="2303"/>
        <v>0</v>
      </c>
      <c r="U479" s="307" t="e">
        <f t="shared" ref="U479" si="2407">ROUND(AVERAGEIF(T479:T481,"&gt;0"),0)</f>
        <v>#DIV/0!</v>
      </c>
      <c r="V479" s="307" t="e">
        <f t="shared" ref="V479" si="2408">U479*0.6</f>
        <v>#DIV/0!</v>
      </c>
      <c r="W479" s="147"/>
      <c r="X479" s="307" t="e">
        <f t="shared" ref="X479" si="2409">IF(S479="No_existen",5*$X$10,Y479*$X$10)</f>
        <v>#DIV/0!</v>
      </c>
      <c r="Y479" s="307" t="e">
        <f t="shared" ref="Y479" si="2410">ROUND(AVERAGEIF(Z479:Z481,"&gt;0"),0)</f>
        <v>#DIV/0!</v>
      </c>
      <c r="Z479" s="151">
        <f t="shared" si="2304"/>
        <v>0</v>
      </c>
      <c r="AA479" s="147"/>
      <c r="AB479" s="147"/>
      <c r="AC479" s="307" t="e">
        <f t="shared" ref="AC479" si="2411">IF(S479="No_existen",5*$AC$10,AD479*$AC$10)</f>
        <v>#DIV/0!</v>
      </c>
      <c r="AD479" s="307" t="e">
        <f t="shared" ref="AD479" si="2412">ROUND(AVERAGEIF(AE479:AE481,"&gt;0"),0)</f>
        <v>#DIV/0!</v>
      </c>
      <c r="AE479" s="151">
        <f t="shared" si="2305"/>
        <v>0</v>
      </c>
      <c r="AF479" s="147"/>
      <c r="AG479" s="147"/>
      <c r="AH479" s="307" t="e">
        <f t="shared" ref="AH479" si="2413">IF(S479="No_existen",5*$AH$10,AI479*$AH$10)</f>
        <v>#DIV/0!</v>
      </c>
      <c r="AI479" s="307" t="e">
        <f t="shared" ref="AI479" si="2414">ROUND(AVERAGEIF(AJ479:AJ481,"&gt;0"),0)</f>
        <v>#DIV/0!</v>
      </c>
      <c r="AJ479" s="151">
        <f t="shared" si="2306"/>
        <v>0</v>
      </c>
      <c r="AK479" s="147"/>
      <c r="AL479" s="147"/>
      <c r="AM479" s="307" t="e">
        <f t="shared" ref="AM479" si="2415">IF(S479="No_existen",5*$AM$10,AN479*$AM$10)</f>
        <v>#DIV/0!</v>
      </c>
      <c r="AN479" s="307" t="e">
        <f t="shared" ref="AN479" si="2416">ROUND(AVERAGEIF(AO479:AO481,"&gt;0"),0)</f>
        <v>#DIV/0!</v>
      </c>
      <c r="AO479" s="151">
        <f t="shared" si="2307"/>
        <v>0</v>
      </c>
      <c r="AP479" s="147"/>
      <c r="AQ479" s="307" t="e">
        <f t="shared" ref="AQ479" si="2417">ROUND(AVERAGE(U479,Y479,AD479,AI479,AN479),0)</f>
        <v>#DIV/0!</v>
      </c>
      <c r="AR479" s="384" t="e">
        <f t="shared" ref="AR479" si="2418">IF(AQ479&lt;1.5,"FUERTE",IF(AND(AQ479&gt;=1.5,AQ479&lt;2.5),"ACEPTABLE",IF(AQ479&gt;=5,"INEXISTENTE","DÉBIL")))</f>
        <v>#DIV/0!</v>
      </c>
      <c r="AS479" s="306">
        <f t="shared" ref="AS479" si="2419">IF(R479=0,0,ROUND((R479*AQ479),0))</f>
        <v>0</v>
      </c>
      <c r="AT479" s="386" t="str">
        <f t="shared" ref="AT479" si="2420">IF(AS479&gt;=36,"GRAVE", IF(AS479&lt;=10, "LEVE", "MODERADO"))</f>
        <v>LEVE</v>
      </c>
      <c r="AU479" s="327"/>
      <c r="AV479" s="327"/>
      <c r="AW479" s="147"/>
      <c r="AX479" s="147"/>
      <c r="AY479" s="93"/>
      <c r="AZ479" s="94"/>
      <c r="BA479" s="95"/>
      <c r="BB479" s="95"/>
      <c r="BC479" s="95"/>
      <c r="BD479" s="95"/>
      <c r="BE479" s="95"/>
      <c r="BF479" s="95"/>
      <c r="BG479" s="95"/>
    </row>
    <row r="480" spans="1:59" s="97" customFormat="1" hidden="1" x14ac:dyDescent="0.2">
      <c r="A480" s="325"/>
      <c r="B480" s="314"/>
      <c r="C480" s="326"/>
      <c r="D480" s="327"/>
      <c r="E480" s="328"/>
      <c r="F480" s="305"/>
      <c r="G480" s="147"/>
      <c r="H480" s="147"/>
      <c r="I480" s="91"/>
      <c r="J480" s="305"/>
      <c r="K480" s="305"/>
      <c r="L480" s="305"/>
      <c r="M480" s="305"/>
      <c r="N480" s="314"/>
      <c r="O480" s="306"/>
      <c r="P480" s="314"/>
      <c r="Q480" s="306"/>
      <c r="R480" s="306"/>
      <c r="S480" s="92"/>
      <c r="T480" s="91">
        <f t="shared" si="2303"/>
        <v>0</v>
      </c>
      <c r="U480" s="307"/>
      <c r="V480" s="307"/>
      <c r="W480" s="147"/>
      <c r="X480" s="307"/>
      <c r="Y480" s="307"/>
      <c r="Z480" s="151">
        <f t="shared" si="2304"/>
        <v>0</v>
      </c>
      <c r="AA480" s="147"/>
      <c r="AB480" s="147"/>
      <c r="AC480" s="307"/>
      <c r="AD480" s="307"/>
      <c r="AE480" s="151">
        <f t="shared" si="2305"/>
        <v>0</v>
      </c>
      <c r="AF480" s="147"/>
      <c r="AG480" s="147"/>
      <c r="AH480" s="307"/>
      <c r="AI480" s="307"/>
      <c r="AJ480" s="151">
        <f t="shared" si="2306"/>
        <v>0</v>
      </c>
      <c r="AK480" s="147"/>
      <c r="AL480" s="147"/>
      <c r="AM480" s="307"/>
      <c r="AN480" s="307"/>
      <c r="AO480" s="151">
        <f t="shared" si="2307"/>
        <v>0</v>
      </c>
      <c r="AP480" s="147"/>
      <c r="AQ480" s="307"/>
      <c r="AR480" s="384"/>
      <c r="AS480" s="306"/>
      <c r="AT480" s="386"/>
      <c r="AU480" s="327"/>
      <c r="AV480" s="327"/>
      <c r="AW480" s="147"/>
      <c r="AX480" s="147"/>
      <c r="AY480" s="93"/>
      <c r="AZ480" s="94"/>
      <c r="BA480" s="95"/>
      <c r="BB480" s="95"/>
      <c r="BC480" s="95"/>
      <c r="BD480" s="95"/>
      <c r="BE480" s="95"/>
      <c r="BF480" s="95"/>
      <c r="BG480" s="95"/>
    </row>
    <row r="481" spans="1:59" s="97" customFormat="1" hidden="1" x14ac:dyDescent="0.2">
      <c r="A481" s="325"/>
      <c r="B481" s="314"/>
      <c r="C481" s="326"/>
      <c r="D481" s="327"/>
      <c r="E481" s="328"/>
      <c r="F481" s="305"/>
      <c r="G481" s="147"/>
      <c r="H481" s="147"/>
      <c r="I481" s="91"/>
      <c r="J481" s="305"/>
      <c r="K481" s="305"/>
      <c r="L481" s="305"/>
      <c r="M481" s="305"/>
      <c r="N481" s="314"/>
      <c r="O481" s="306"/>
      <c r="P481" s="314"/>
      <c r="Q481" s="306"/>
      <c r="R481" s="306"/>
      <c r="S481" s="92"/>
      <c r="T481" s="91">
        <f t="shared" si="2303"/>
        <v>0</v>
      </c>
      <c r="U481" s="307"/>
      <c r="V481" s="307"/>
      <c r="W481" s="147"/>
      <c r="X481" s="307"/>
      <c r="Y481" s="307"/>
      <c r="Z481" s="151">
        <f t="shared" si="2304"/>
        <v>0</v>
      </c>
      <c r="AA481" s="147"/>
      <c r="AB481" s="147"/>
      <c r="AC481" s="307"/>
      <c r="AD481" s="307"/>
      <c r="AE481" s="151">
        <f t="shared" si="2305"/>
        <v>0</v>
      </c>
      <c r="AF481" s="147"/>
      <c r="AG481" s="147"/>
      <c r="AH481" s="307"/>
      <c r="AI481" s="307"/>
      <c r="AJ481" s="151">
        <f t="shared" si="2306"/>
        <v>0</v>
      </c>
      <c r="AK481" s="147"/>
      <c r="AL481" s="147"/>
      <c r="AM481" s="307"/>
      <c r="AN481" s="307"/>
      <c r="AO481" s="151">
        <f t="shared" si="2307"/>
        <v>0</v>
      </c>
      <c r="AP481" s="147"/>
      <c r="AQ481" s="307"/>
      <c r="AR481" s="384"/>
      <c r="AS481" s="306"/>
      <c r="AT481" s="386"/>
      <c r="AU481" s="327"/>
      <c r="AV481" s="327"/>
      <c r="AW481" s="147"/>
      <c r="AX481" s="147"/>
      <c r="AY481" s="93"/>
      <c r="AZ481" s="94"/>
      <c r="BA481" s="95"/>
      <c r="BB481" s="95"/>
      <c r="BC481" s="95"/>
      <c r="BD481" s="95"/>
      <c r="BE481" s="95"/>
      <c r="BF481" s="95"/>
      <c r="BG481" s="95"/>
    </row>
    <row r="482" spans="1:59" s="97" customFormat="1" hidden="1" x14ac:dyDescent="0.2">
      <c r="A482" s="325">
        <v>158</v>
      </c>
      <c r="B482" s="314"/>
      <c r="C482" s="326" t="e">
        <f>+VLOOKUP(B482,$A$691:$B$730,2,0)</f>
        <v>#N/A</v>
      </c>
      <c r="D482" s="327"/>
      <c r="E482" s="328" t="e">
        <f>IF(D482=$D$661,$E$661,IF(D482=$D$662,$E$662,IF(D482=$D$663,$E$663,IF(D482=$D$664,$E$664,IF(D482=$D$665,$E$665,IF(D482=$D$666,$E$666,IF(D482=$D$667,$E$667,IF(D482=$D$668,$E$668,IF(D482=$D$669,$E$669,IF(D482=$D$670,$E$670,IF(D482=VICERRECTORÍA_ACADÉMICA_,BE1093,IF(D482=PLANEACIÓN_,BE1095, IF(D482=IMPACTO,BE1094,IF(D482=VICERRECTORÍA_ADMINISTRATIVA_FINANCIERA_,BE1096,IF(D482=_VICERRECTORÍA_RESPONSABILIDAD_SOCIAL_Y_BIENESTAR_UNIVERSITARIO_,BE1097," ")))))))))))))))</f>
        <v>#VALUE!</v>
      </c>
      <c r="F482" s="305"/>
      <c r="G482" s="147"/>
      <c r="H482" s="147"/>
      <c r="I482" s="91"/>
      <c r="J482" s="305"/>
      <c r="K482" s="314"/>
      <c r="L482" s="305"/>
      <c r="M482" s="305"/>
      <c r="N482" s="314"/>
      <c r="O482" s="306">
        <f t="shared" ref="O482" si="2421">IF(N482="ALTA",5,IF(N482="MEDIO ALTA",4,IF(N482="MEDIA",3,IF(N482="MEDIO BAJA",2,IF(N482="BAJA",1,0)))))</f>
        <v>0</v>
      </c>
      <c r="P482" s="314"/>
      <c r="Q482" s="306">
        <f t="shared" ref="Q482" si="2422">IF(P482="ALTO",5,IF(P482="MEDIO-ALTO",4,IF(P482="MEDIO",3,IF(P482="MEDIO-BAJO",2,IF(P482="BAJO",1,0)))))</f>
        <v>0</v>
      </c>
      <c r="R482" s="306">
        <f t="shared" ref="R482" si="2423">Q482*O482</f>
        <v>0</v>
      </c>
      <c r="S482" s="92"/>
      <c r="T482" s="91">
        <f t="shared" si="2303"/>
        <v>0</v>
      </c>
      <c r="U482" s="307" t="e">
        <f t="shared" ref="U482" si="2424">ROUND(AVERAGEIF(T482:T484,"&gt;0"),0)</f>
        <v>#DIV/0!</v>
      </c>
      <c r="V482" s="307" t="e">
        <f t="shared" ref="V482" si="2425">U482*0.6</f>
        <v>#DIV/0!</v>
      </c>
      <c r="W482" s="147"/>
      <c r="X482" s="307" t="e">
        <f t="shared" ref="X482" si="2426">IF(S482="No_existen",5*$X$10,Y482*$X$10)</f>
        <v>#DIV/0!</v>
      </c>
      <c r="Y482" s="307" t="e">
        <f t="shared" ref="Y482:Y518" si="2427">ROUND(AVERAGEIF(Z482:Z484,"&gt;0"),0)</f>
        <v>#DIV/0!</v>
      </c>
      <c r="Z482" s="151">
        <f t="shared" si="2304"/>
        <v>0</v>
      </c>
      <c r="AA482" s="147"/>
      <c r="AB482" s="147"/>
      <c r="AC482" s="307" t="e">
        <f t="shared" ref="AC482" si="2428">IF(S482="No_existen",5*$AC$10,AD482*$AC$10)</f>
        <v>#DIV/0!</v>
      </c>
      <c r="AD482" s="307" t="e">
        <f t="shared" ref="AD482" si="2429">ROUND(AVERAGEIF(AE482:AE484,"&gt;0"),0)</f>
        <v>#DIV/0!</v>
      </c>
      <c r="AE482" s="151">
        <f t="shared" si="2305"/>
        <v>0</v>
      </c>
      <c r="AF482" s="147"/>
      <c r="AG482" s="147"/>
      <c r="AH482" s="307" t="e">
        <f t="shared" ref="AH482" si="2430">IF(S482="No_existen",5*$AH$10,AI482*$AH$10)</f>
        <v>#DIV/0!</v>
      </c>
      <c r="AI482" s="307" t="e">
        <f t="shared" ref="AI482" si="2431">ROUND(AVERAGEIF(AJ482:AJ484,"&gt;0"),0)</f>
        <v>#DIV/0!</v>
      </c>
      <c r="AJ482" s="151">
        <f t="shared" si="2306"/>
        <v>0</v>
      </c>
      <c r="AK482" s="147"/>
      <c r="AL482" s="147"/>
      <c r="AM482" s="307" t="e">
        <f t="shared" ref="AM482" si="2432">IF(S482="No_existen",5*$AM$10,AN482*$AM$10)</f>
        <v>#DIV/0!</v>
      </c>
      <c r="AN482" s="307" t="e">
        <f t="shared" ref="AN482" si="2433">ROUND(AVERAGEIF(AO482:AO484,"&gt;0"),0)</f>
        <v>#DIV/0!</v>
      </c>
      <c r="AO482" s="151">
        <f t="shared" si="2307"/>
        <v>0</v>
      </c>
      <c r="AP482" s="147"/>
      <c r="AQ482" s="307" t="e">
        <f t="shared" ref="AQ482" si="2434">ROUND(AVERAGE(U482,Y482,AD482,AI482,AN482),0)</f>
        <v>#DIV/0!</v>
      </c>
      <c r="AR482" s="384" t="e">
        <f t="shared" ref="AR482" si="2435">IF(AQ482&lt;1.5,"FUERTE",IF(AND(AQ482&gt;=1.5,AQ482&lt;2.5),"ACEPTABLE",IF(AQ482&gt;=5,"INEXISTENTE","DÉBIL")))</f>
        <v>#DIV/0!</v>
      </c>
      <c r="AS482" s="306">
        <f t="shared" ref="AS482" si="2436">IF(R482=0,0,ROUND((R482*AQ482),0))</f>
        <v>0</v>
      </c>
      <c r="AT482" s="386" t="str">
        <f t="shared" ref="AT482" si="2437">IF(AS482&gt;=36,"GRAVE", IF(AS482&lt;=10, "LEVE", "MODERADO"))</f>
        <v>LEVE</v>
      </c>
      <c r="AU482" s="327"/>
      <c r="AV482" s="327"/>
      <c r="AW482" s="147"/>
      <c r="AX482" s="147"/>
      <c r="AY482" s="93"/>
      <c r="AZ482" s="94"/>
      <c r="BA482" s="95"/>
      <c r="BB482" s="95"/>
      <c r="BC482" s="95"/>
      <c r="BD482" s="95"/>
      <c r="BE482" s="95"/>
      <c r="BF482" s="95"/>
      <c r="BG482" s="95"/>
    </row>
    <row r="483" spans="1:59" s="97" customFormat="1" hidden="1" x14ac:dyDescent="0.2">
      <c r="A483" s="325"/>
      <c r="B483" s="314"/>
      <c r="C483" s="326"/>
      <c r="D483" s="327"/>
      <c r="E483" s="328"/>
      <c r="F483" s="305"/>
      <c r="G483" s="147"/>
      <c r="H483" s="147"/>
      <c r="I483" s="91"/>
      <c r="J483" s="305"/>
      <c r="K483" s="305"/>
      <c r="L483" s="305"/>
      <c r="M483" s="305"/>
      <c r="N483" s="314"/>
      <c r="O483" s="306"/>
      <c r="P483" s="314"/>
      <c r="Q483" s="306"/>
      <c r="R483" s="306"/>
      <c r="S483" s="92"/>
      <c r="T483" s="91">
        <f t="shared" si="2303"/>
        <v>0</v>
      </c>
      <c r="U483" s="307"/>
      <c r="V483" s="307"/>
      <c r="W483" s="147"/>
      <c r="X483" s="307"/>
      <c r="Y483" s="307"/>
      <c r="Z483" s="151">
        <f t="shared" si="2304"/>
        <v>0</v>
      </c>
      <c r="AA483" s="147"/>
      <c r="AB483" s="147"/>
      <c r="AC483" s="307"/>
      <c r="AD483" s="307"/>
      <c r="AE483" s="151">
        <f t="shared" si="2305"/>
        <v>0</v>
      </c>
      <c r="AF483" s="147"/>
      <c r="AG483" s="147"/>
      <c r="AH483" s="307"/>
      <c r="AI483" s="307"/>
      <c r="AJ483" s="151">
        <f t="shared" si="2306"/>
        <v>0</v>
      </c>
      <c r="AK483" s="147"/>
      <c r="AL483" s="147"/>
      <c r="AM483" s="307"/>
      <c r="AN483" s="307"/>
      <c r="AO483" s="151">
        <f t="shared" si="2307"/>
        <v>0</v>
      </c>
      <c r="AP483" s="147"/>
      <c r="AQ483" s="307"/>
      <c r="AR483" s="384"/>
      <c r="AS483" s="306"/>
      <c r="AT483" s="386"/>
      <c r="AU483" s="327"/>
      <c r="AV483" s="327"/>
      <c r="AW483" s="147"/>
      <c r="AX483" s="147"/>
      <c r="AY483" s="93"/>
      <c r="AZ483" s="94"/>
      <c r="BA483" s="95"/>
      <c r="BB483" s="95"/>
      <c r="BC483" s="95"/>
      <c r="BD483" s="95"/>
      <c r="BE483" s="95"/>
      <c r="BF483" s="95"/>
      <c r="BG483" s="95"/>
    </row>
    <row r="484" spans="1:59" s="97" customFormat="1" hidden="1" x14ac:dyDescent="0.2">
      <c r="A484" s="325"/>
      <c r="B484" s="314"/>
      <c r="C484" s="326"/>
      <c r="D484" s="327"/>
      <c r="E484" s="328"/>
      <c r="F484" s="305"/>
      <c r="G484" s="147"/>
      <c r="H484" s="147"/>
      <c r="I484" s="91"/>
      <c r="J484" s="305"/>
      <c r="K484" s="305"/>
      <c r="L484" s="305"/>
      <c r="M484" s="305"/>
      <c r="N484" s="314"/>
      <c r="O484" s="306"/>
      <c r="P484" s="314"/>
      <c r="Q484" s="306"/>
      <c r="R484" s="306"/>
      <c r="S484" s="92"/>
      <c r="T484" s="91">
        <f t="shared" si="2303"/>
        <v>0</v>
      </c>
      <c r="U484" s="307"/>
      <c r="V484" s="307"/>
      <c r="W484" s="147"/>
      <c r="X484" s="307"/>
      <c r="Y484" s="307"/>
      <c r="Z484" s="151">
        <f t="shared" si="2304"/>
        <v>0</v>
      </c>
      <c r="AA484" s="147"/>
      <c r="AB484" s="147"/>
      <c r="AC484" s="307"/>
      <c r="AD484" s="307"/>
      <c r="AE484" s="151">
        <f t="shared" si="2305"/>
        <v>0</v>
      </c>
      <c r="AF484" s="147"/>
      <c r="AG484" s="147"/>
      <c r="AH484" s="307"/>
      <c r="AI484" s="307"/>
      <c r="AJ484" s="151">
        <f t="shared" si="2306"/>
        <v>0</v>
      </c>
      <c r="AK484" s="147"/>
      <c r="AL484" s="147"/>
      <c r="AM484" s="307"/>
      <c r="AN484" s="307"/>
      <c r="AO484" s="151">
        <f t="shared" si="2307"/>
        <v>0</v>
      </c>
      <c r="AP484" s="147"/>
      <c r="AQ484" s="307"/>
      <c r="AR484" s="384"/>
      <c r="AS484" s="306"/>
      <c r="AT484" s="386"/>
      <c r="AU484" s="327"/>
      <c r="AV484" s="327"/>
      <c r="AW484" s="147"/>
      <c r="AX484" s="147"/>
      <c r="AY484" s="93"/>
      <c r="AZ484" s="94"/>
      <c r="BA484" s="95"/>
      <c r="BB484" s="95"/>
      <c r="BC484" s="95"/>
      <c r="BD484" s="95"/>
      <c r="BE484" s="95"/>
      <c r="BF484" s="95"/>
      <c r="BG484" s="95"/>
    </row>
    <row r="485" spans="1:59" s="97" customFormat="1" hidden="1" x14ac:dyDescent="0.2">
      <c r="A485" s="325">
        <v>159</v>
      </c>
      <c r="B485" s="314"/>
      <c r="C485" s="326" t="e">
        <f>+VLOOKUP(B485,$A$691:$B$730,2,0)</f>
        <v>#N/A</v>
      </c>
      <c r="D485" s="327"/>
      <c r="E485" s="328" t="e">
        <f>IF(D485=$D$661,$E$661,IF(D485=$D$662,$E$662,IF(D485=$D$663,$E$663,IF(D485=$D$664,$E$664,IF(D485=$D$665,$E$665,IF(D485=$D$666,$E$666,IF(D485=$D$667,$E$667,IF(D485=$D$668,$E$668,IF(D485=$D$669,$E$669,IF(D485=$D$670,$E$670,IF(D485=VICERRECTORÍA_ACADÉMICA_,BE1096,IF(D485=PLANEACIÓN_,BE1098, IF(D485=IMPACTO,BE1097,IF(D485=VICERRECTORÍA_ADMINISTRATIVA_FINANCIERA_,BE1099,IF(D485=_VICERRECTORÍA_RESPONSABILIDAD_SOCIAL_Y_BIENESTAR_UNIVERSITARIO_,BE1100," ")))))))))))))))</f>
        <v>#VALUE!</v>
      </c>
      <c r="F485" s="305"/>
      <c r="G485" s="147"/>
      <c r="H485" s="147"/>
      <c r="I485" s="91"/>
      <c r="J485" s="305"/>
      <c r="K485" s="314"/>
      <c r="L485" s="305"/>
      <c r="M485" s="305"/>
      <c r="N485" s="314"/>
      <c r="O485" s="306">
        <f t="shared" ref="O485" si="2438">IF(N485="ALTA",5,IF(N485="MEDIO ALTA",4,IF(N485="MEDIA",3,IF(N485="MEDIO BAJA",2,IF(N485="BAJA",1,0)))))</f>
        <v>0</v>
      </c>
      <c r="P485" s="314"/>
      <c r="Q485" s="306">
        <f t="shared" ref="Q485" si="2439">IF(P485="ALTO",5,IF(P485="MEDIO-ALTO",4,IF(P485="MEDIO",3,IF(P485="MEDIO-BAJO",2,IF(P485="BAJO",1,0)))))</f>
        <v>0</v>
      </c>
      <c r="R485" s="306">
        <f t="shared" ref="R485:R533" si="2440">Q485*O485</f>
        <v>0</v>
      </c>
      <c r="S485" s="92"/>
      <c r="T485" s="91">
        <f t="shared" si="2303"/>
        <v>0</v>
      </c>
      <c r="U485" s="307" t="e">
        <f t="shared" ref="U485" si="2441">ROUND(AVERAGEIF(T485:T487,"&gt;0"),0)</f>
        <v>#DIV/0!</v>
      </c>
      <c r="V485" s="307" t="e">
        <f t="shared" ref="V485" si="2442">U485*0.6</f>
        <v>#DIV/0!</v>
      </c>
      <c r="W485" s="147"/>
      <c r="X485" s="307" t="e">
        <f t="shared" ref="X485" si="2443">IF(S485="No_existen",5*$X$10,Y485*$X$10)</f>
        <v>#DIV/0!</v>
      </c>
      <c r="Y485" s="307" t="e">
        <f t="shared" ref="Y485:Y521" si="2444">ROUND(AVERAGEIF(Z485:Z487,"&gt;0"),0)</f>
        <v>#DIV/0!</v>
      </c>
      <c r="Z485" s="151">
        <f t="shared" si="2304"/>
        <v>0</v>
      </c>
      <c r="AA485" s="147"/>
      <c r="AB485" s="147"/>
      <c r="AC485" s="307" t="e">
        <f t="shared" ref="AC485" si="2445">IF(S485="No_existen",5*$AC$10,AD485*$AC$10)</f>
        <v>#DIV/0!</v>
      </c>
      <c r="AD485" s="307" t="e">
        <f t="shared" ref="AD485" si="2446">ROUND(AVERAGEIF(AE485:AE487,"&gt;0"),0)</f>
        <v>#DIV/0!</v>
      </c>
      <c r="AE485" s="151">
        <f t="shared" si="2305"/>
        <v>0</v>
      </c>
      <c r="AF485" s="147"/>
      <c r="AG485" s="147"/>
      <c r="AH485" s="307" t="e">
        <f t="shared" ref="AH485" si="2447">IF(S485="No_existen",5*$AH$10,AI485*$AH$10)</f>
        <v>#DIV/0!</v>
      </c>
      <c r="AI485" s="307" t="e">
        <f t="shared" ref="AI485" si="2448">ROUND(AVERAGEIF(AJ485:AJ487,"&gt;0"),0)</f>
        <v>#DIV/0!</v>
      </c>
      <c r="AJ485" s="151">
        <f t="shared" si="2306"/>
        <v>0</v>
      </c>
      <c r="AK485" s="147"/>
      <c r="AL485" s="147"/>
      <c r="AM485" s="307" t="e">
        <f t="shared" ref="AM485" si="2449">IF(S485="No_existen",5*$AM$10,AN485*$AM$10)</f>
        <v>#DIV/0!</v>
      </c>
      <c r="AN485" s="307" t="e">
        <f t="shared" ref="AN485" si="2450">ROUND(AVERAGEIF(AO485:AO487,"&gt;0"),0)</f>
        <v>#DIV/0!</v>
      </c>
      <c r="AO485" s="151">
        <f t="shared" si="2307"/>
        <v>0</v>
      </c>
      <c r="AP485" s="147"/>
      <c r="AQ485" s="307" t="e">
        <f t="shared" ref="AQ485" si="2451">ROUND(AVERAGE(U485,Y485,AD485,AI485,AN485),0)</f>
        <v>#DIV/0!</v>
      </c>
      <c r="AR485" s="384" t="e">
        <f t="shared" ref="AR485" si="2452">IF(AQ485&lt;1.5,"FUERTE",IF(AND(AQ485&gt;=1.5,AQ485&lt;2.5),"ACEPTABLE",IF(AQ485&gt;=5,"INEXISTENTE","DÉBIL")))</f>
        <v>#DIV/0!</v>
      </c>
      <c r="AS485" s="306">
        <f t="shared" ref="AS485" si="2453">IF(R485=0,0,ROUND((R485*AQ485),0))</f>
        <v>0</v>
      </c>
      <c r="AT485" s="386" t="str">
        <f t="shared" ref="AT485" si="2454">IF(AS485&gt;=36,"GRAVE", IF(AS485&lt;=10, "LEVE", "MODERADO"))</f>
        <v>LEVE</v>
      </c>
      <c r="AU485" s="327"/>
      <c r="AV485" s="327"/>
      <c r="AW485" s="147"/>
      <c r="AX485" s="147"/>
      <c r="AY485" s="93"/>
      <c r="AZ485" s="94"/>
      <c r="BA485" s="95"/>
      <c r="BB485" s="95"/>
      <c r="BC485" s="95"/>
      <c r="BD485" s="95"/>
      <c r="BE485" s="95"/>
      <c r="BF485" s="95"/>
      <c r="BG485" s="95"/>
    </row>
    <row r="486" spans="1:59" s="97" customFormat="1" hidden="1" x14ac:dyDescent="0.2">
      <c r="A486" s="325"/>
      <c r="B486" s="314"/>
      <c r="C486" s="326"/>
      <c r="D486" s="327"/>
      <c r="E486" s="328"/>
      <c r="F486" s="305"/>
      <c r="G486" s="147"/>
      <c r="H486" s="147"/>
      <c r="I486" s="91"/>
      <c r="J486" s="305"/>
      <c r="K486" s="305"/>
      <c r="L486" s="305"/>
      <c r="M486" s="305"/>
      <c r="N486" s="314"/>
      <c r="O486" s="306"/>
      <c r="P486" s="314"/>
      <c r="Q486" s="306"/>
      <c r="R486" s="306"/>
      <c r="S486" s="92"/>
      <c r="T486" s="91">
        <f t="shared" si="2303"/>
        <v>0</v>
      </c>
      <c r="U486" s="307"/>
      <c r="V486" s="307"/>
      <c r="W486" s="147"/>
      <c r="X486" s="307"/>
      <c r="Y486" s="307"/>
      <c r="Z486" s="151">
        <f t="shared" si="2304"/>
        <v>0</v>
      </c>
      <c r="AA486" s="147"/>
      <c r="AB486" s="147"/>
      <c r="AC486" s="307"/>
      <c r="AD486" s="307"/>
      <c r="AE486" s="151">
        <f t="shared" si="2305"/>
        <v>0</v>
      </c>
      <c r="AF486" s="147"/>
      <c r="AG486" s="147"/>
      <c r="AH486" s="307"/>
      <c r="AI486" s="307"/>
      <c r="AJ486" s="151">
        <f t="shared" si="2306"/>
        <v>0</v>
      </c>
      <c r="AK486" s="147"/>
      <c r="AL486" s="147"/>
      <c r="AM486" s="307"/>
      <c r="AN486" s="307"/>
      <c r="AO486" s="151">
        <f t="shared" si="2307"/>
        <v>0</v>
      </c>
      <c r="AP486" s="147"/>
      <c r="AQ486" s="307"/>
      <c r="AR486" s="384"/>
      <c r="AS486" s="306"/>
      <c r="AT486" s="386"/>
      <c r="AU486" s="327"/>
      <c r="AV486" s="327"/>
      <c r="AW486" s="147"/>
      <c r="AX486" s="147"/>
      <c r="AY486" s="93"/>
      <c r="AZ486" s="94"/>
      <c r="BA486" s="95"/>
      <c r="BB486" s="95"/>
      <c r="BC486" s="95"/>
      <c r="BD486" s="95"/>
      <c r="BE486" s="95"/>
      <c r="BF486" s="95"/>
      <c r="BG486" s="95"/>
    </row>
    <row r="487" spans="1:59" s="97" customFormat="1" hidden="1" x14ac:dyDescent="0.2">
      <c r="A487" s="325"/>
      <c r="B487" s="314"/>
      <c r="C487" s="326"/>
      <c r="D487" s="327"/>
      <c r="E487" s="328"/>
      <c r="F487" s="305"/>
      <c r="G487" s="147"/>
      <c r="H487" s="147"/>
      <c r="I487" s="91"/>
      <c r="J487" s="305"/>
      <c r="K487" s="305"/>
      <c r="L487" s="305"/>
      <c r="M487" s="305"/>
      <c r="N487" s="314"/>
      <c r="O487" s="306"/>
      <c r="P487" s="314"/>
      <c r="Q487" s="306"/>
      <c r="R487" s="306"/>
      <c r="S487" s="92"/>
      <c r="T487" s="91">
        <f t="shared" si="2303"/>
        <v>0</v>
      </c>
      <c r="U487" s="307"/>
      <c r="V487" s="307"/>
      <c r="W487" s="147"/>
      <c r="X487" s="307"/>
      <c r="Y487" s="307"/>
      <c r="Z487" s="151">
        <f t="shared" si="2304"/>
        <v>0</v>
      </c>
      <c r="AA487" s="147"/>
      <c r="AB487" s="147"/>
      <c r="AC487" s="307"/>
      <c r="AD487" s="307"/>
      <c r="AE487" s="151">
        <f t="shared" si="2305"/>
        <v>0</v>
      </c>
      <c r="AF487" s="147"/>
      <c r="AG487" s="147"/>
      <c r="AH487" s="307"/>
      <c r="AI487" s="307"/>
      <c r="AJ487" s="151">
        <f t="shared" si="2306"/>
        <v>0</v>
      </c>
      <c r="AK487" s="147"/>
      <c r="AL487" s="147"/>
      <c r="AM487" s="307"/>
      <c r="AN487" s="307"/>
      <c r="AO487" s="151">
        <f t="shared" si="2307"/>
        <v>0</v>
      </c>
      <c r="AP487" s="147"/>
      <c r="AQ487" s="307"/>
      <c r="AR487" s="384"/>
      <c r="AS487" s="306"/>
      <c r="AT487" s="386"/>
      <c r="AU487" s="327"/>
      <c r="AV487" s="327"/>
      <c r="AW487" s="147"/>
      <c r="AX487" s="147"/>
      <c r="AY487" s="93"/>
      <c r="AZ487" s="94"/>
      <c r="BA487" s="95"/>
      <c r="BB487" s="95"/>
      <c r="BC487" s="95"/>
      <c r="BD487" s="95"/>
      <c r="BE487" s="95"/>
      <c r="BF487" s="95"/>
      <c r="BG487" s="95"/>
    </row>
    <row r="488" spans="1:59" s="97" customFormat="1" hidden="1" x14ac:dyDescent="0.2">
      <c r="A488" s="325">
        <v>160</v>
      </c>
      <c r="B488" s="314"/>
      <c r="C488" s="326" t="e">
        <f>+VLOOKUP(B488,$A$691:$B$730,2,0)</f>
        <v>#N/A</v>
      </c>
      <c r="D488" s="327"/>
      <c r="E488" s="328" t="e">
        <f>IF(D488=$D$661,$E$661,IF(D488=$D$662,$E$662,IF(D488=$D$663,$E$663,IF(D488=$D$664,$E$664,IF(D488=$D$665,$E$665,IF(D488=$D$666,$E$666,IF(D488=$D$667,$E$667,IF(D488=$D$668,$E$668,IF(D488=$D$669,$E$669,IF(D488=$D$670,$E$670,IF(D488=VICERRECTORÍA_ACADÉMICA_,BE1099,IF(D488=PLANEACIÓN_,BE1101, IF(D488=IMPACTO,BE1100,IF(D488=VICERRECTORÍA_ADMINISTRATIVA_FINANCIERA_,BE1102,IF(D488=_VICERRECTORÍA_RESPONSABILIDAD_SOCIAL_Y_BIENESTAR_UNIVERSITARIO_,BE1103," ")))))))))))))))</f>
        <v>#VALUE!</v>
      </c>
      <c r="F488" s="305"/>
      <c r="G488" s="147"/>
      <c r="H488" s="147"/>
      <c r="I488" s="91"/>
      <c r="J488" s="305"/>
      <c r="K488" s="314"/>
      <c r="L488" s="305"/>
      <c r="M488" s="305"/>
      <c r="N488" s="314"/>
      <c r="O488" s="306">
        <f t="shared" ref="O488" si="2455">IF(N488="ALTA",5,IF(N488="MEDIO ALTA",4,IF(N488="MEDIA",3,IF(N488="MEDIO BAJA",2,IF(N488="BAJA",1,0)))))</f>
        <v>0</v>
      </c>
      <c r="P488" s="314"/>
      <c r="Q488" s="306">
        <f t="shared" ref="Q488" si="2456">IF(P488="ALTO",5,IF(P488="MEDIO-ALTO",4,IF(P488="MEDIO",3,IF(P488="MEDIO-BAJO",2,IF(P488="BAJO",1,0)))))</f>
        <v>0</v>
      </c>
      <c r="R488" s="306">
        <f t="shared" si="2440"/>
        <v>0</v>
      </c>
      <c r="S488" s="92"/>
      <c r="T488" s="91">
        <f t="shared" si="2303"/>
        <v>0</v>
      </c>
      <c r="U488" s="307" t="e">
        <f t="shared" ref="U488" si="2457">ROUND(AVERAGEIF(T488:T490,"&gt;0"),0)</f>
        <v>#DIV/0!</v>
      </c>
      <c r="V488" s="307" t="e">
        <f t="shared" ref="V488" si="2458">U488*0.6</f>
        <v>#DIV/0!</v>
      </c>
      <c r="W488" s="147"/>
      <c r="X488" s="307" t="e">
        <f t="shared" ref="X488" si="2459">IF(S488="No_existen",5*$X$10,Y488*$X$10)</f>
        <v>#DIV/0!</v>
      </c>
      <c r="Y488" s="307" t="e">
        <f t="shared" ref="Y488:Y524" si="2460">ROUND(AVERAGEIF(Z488:Z490,"&gt;0"),0)</f>
        <v>#DIV/0!</v>
      </c>
      <c r="Z488" s="151">
        <f t="shared" si="2304"/>
        <v>0</v>
      </c>
      <c r="AA488" s="147"/>
      <c r="AB488" s="147"/>
      <c r="AC488" s="307" t="e">
        <f t="shared" ref="AC488" si="2461">IF(S488="No_existen",5*$AC$10,AD488*$AC$10)</f>
        <v>#DIV/0!</v>
      </c>
      <c r="AD488" s="307" t="e">
        <f t="shared" ref="AD488" si="2462">ROUND(AVERAGEIF(AE488:AE490,"&gt;0"),0)</f>
        <v>#DIV/0!</v>
      </c>
      <c r="AE488" s="151">
        <f t="shared" si="2305"/>
        <v>0</v>
      </c>
      <c r="AF488" s="147"/>
      <c r="AG488" s="147"/>
      <c r="AH488" s="307" t="e">
        <f t="shared" ref="AH488" si="2463">IF(S488="No_existen",5*$AH$10,AI488*$AH$10)</f>
        <v>#DIV/0!</v>
      </c>
      <c r="AI488" s="307" t="e">
        <f t="shared" ref="AI488" si="2464">ROUND(AVERAGEIF(AJ488:AJ490,"&gt;0"),0)</f>
        <v>#DIV/0!</v>
      </c>
      <c r="AJ488" s="151">
        <f t="shared" si="2306"/>
        <v>0</v>
      </c>
      <c r="AK488" s="147"/>
      <c r="AL488" s="147"/>
      <c r="AM488" s="307" t="e">
        <f t="shared" ref="AM488" si="2465">IF(S488="No_existen",5*$AM$10,AN488*$AM$10)</f>
        <v>#DIV/0!</v>
      </c>
      <c r="AN488" s="307" t="e">
        <f t="shared" ref="AN488" si="2466">ROUND(AVERAGEIF(AO488:AO490,"&gt;0"),0)</f>
        <v>#DIV/0!</v>
      </c>
      <c r="AO488" s="151">
        <f t="shared" si="2307"/>
        <v>0</v>
      </c>
      <c r="AP488" s="147"/>
      <c r="AQ488" s="307" t="e">
        <f t="shared" ref="AQ488" si="2467">ROUND(AVERAGE(U488,Y488,AD488,AI488,AN488),0)</f>
        <v>#DIV/0!</v>
      </c>
      <c r="AR488" s="384" t="e">
        <f t="shared" ref="AR488" si="2468">IF(AQ488&lt;1.5,"FUERTE",IF(AND(AQ488&gt;=1.5,AQ488&lt;2.5),"ACEPTABLE",IF(AQ488&gt;=5,"INEXISTENTE","DÉBIL")))</f>
        <v>#DIV/0!</v>
      </c>
      <c r="AS488" s="306">
        <f t="shared" ref="AS488" si="2469">IF(R488=0,0,ROUND((R488*AQ488),0))</f>
        <v>0</v>
      </c>
      <c r="AT488" s="386" t="str">
        <f t="shared" ref="AT488" si="2470">IF(AS488&gt;=36,"GRAVE", IF(AS488&lt;=10, "LEVE", "MODERADO"))</f>
        <v>LEVE</v>
      </c>
      <c r="AU488" s="327"/>
      <c r="AV488" s="327"/>
      <c r="AW488" s="147"/>
      <c r="AX488" s="147"/>
      <c r="AY488" s="93"/>
      <c r="AZ488" s="94"/>
      <c r="BA488" s="95"/>
      <c r="BB488" s="95"/>
      <c r="BC488" s="95"/>
      <c r="BD488" s="95"/>
      <c r="BE488" s="95"/>
      <c r="BF488" s="95"/>
      <c r="BG488" s="95"/>
    </row>
    <row r="489" spans="1:59" s="97" customFormat="1" hidden="1" x14ac:dyDescent="0.2">
      <c r="A489" s="325"/>
      <c r="B489" s="314"/>
      <c r="C489" s="326"/>
      <c r="D489" s="327"/>
      <c r="E489" s="328"/>
      <c r="F489" s="305"/>
      <c r="G489" s="147"/>
      <c r="H489" s="147"/>
      <c r="I489" s="91"/>
      <c r="J489" s="305"/>
      <c r="K489" s="305"/>
      <c r="L489" s="305"/>
      <c r="M489" s="305"/>
      <c r="N489" s="314"/>
      <c r="O489" s="306"/>
      <c r="P489" s="314"/>
      <c r="Q489" s="306"/>
      <c r="R489" s="306"/>
      <c r="S489" s="92"/>
      <c r="T489" s="91">
        <f t="shared" si="2303"/>
        <v>0</v>
      </c>
      <c r="U489" s="307"/>
      <c r="V489" s="307"/>
      <c r="W489" s="147"/>
      <c r="X489" s="307"/>
      <c r="Y489" s="307"/>
      <c r="Z489" s="151">
        <f t="shared" si="2304"/>
        <v>0</v>
      </c>
      <c r="AA489" s="147"/>
      <c r="AB489" s="147"/>
      <c r="AC489" s="307"/>
      <c r="AD489" s="307"/>
      <c r="AE489" s="151">
        <f t="shared" si="2305"/>
        <v>0</v>
      </c>
      <c r="AF489" s="147"/>
      <c r="AG489" s="147"/>
      <c r="AH489" s="307"/>
      <c r="AI489" s="307"/>
      <c r="AJ489" s="151">
        <f t="shared" si="2306"/>
        <v>0</v>
      </c>
      <c r="AK489" s="147"/>
      <c r="AL489" s="147"/>
      <c r="AM489" s="307"/>
      <c r="AN489" s="307"/>
      <c r="AO489" s="151">
        <f t="shared" si="2307"/>
        <v>0</v>
      </c>
      <c r="AP489" s="147"/>
      <c r="AQ489" s="307"/>
      <c r="AR489" s="384"/>
      <c r="AS489" s="306"/>
      <c r="AT489" s="386"/>
      <c r="AU489" s="327"/>
      <c r="AV489" s="327"/>
      <c r="AW489" s="147"/>
      <c r="AX489" s="147"/>
      <c r="AY489" s="93"/>
      <c r="AZ489" s="94"/>
      <c r="BA489" s="95"/>
      <c r="BB489" s="95"/>
      <c r="BC489" s="95"/>
      <c r="BD489" s="95"/>
      <c r="BE489" s="95"/>
      <c r="BF489" s="95"/>
      <c r="BG489" s="95"/>
    </row>
    <row r="490" spans="1:59" s="97" customFormat="1" hidden="1" x14ac:dyDescent="0.2">
      <c r="A490" s="325"/>
      <c r="B490" s="314"/>
      <c r="C490" s="326"/>
      <c r="D490" s="327"/>
      <c r="E490" s="328"/>
      <c r="F490" s="305"/>
      <c r="G490" s="147"/>
      <c r="H490" s="147"/>
      <c r="I490" s="91"/>
      <c r="J490" s="305"/>
      <c r="K490" s="305"/>
      <c r="L490" s="305"/>
      <c r="M490" s="305"/>
      <c r="N490" s="314"/>
      <c r="O490" s="306"/>
      <c r="P490" s="314"/>
      <c r="Q490" s="306"/>
      <c r="R490" s="306"/>
      <c r="S490" s="92"/>
      <c r="T490" s="91">
        <f t="shared" si="2303"/>
        <v>0</v>
      </c>
      <c r="U490" s="307"/>
      <c r="V490" s="307"/>
      <c r="W490" s="147"/>
      <c r="X490" s="307"/>
      <c r="Y490" s="307"/>
      <c r="Z490" s="151">
        <f t="shared" si="2304"/>
        <v>0</v>
      </c>
      <c r="AA490" s="147"/>
      <c r="AB490" s="147"/>
      <c r="AC490" s="307"/>
      <c r="AD490" s="307"/>
      <c r="AE490" s="151">
        <f t="shared" si="2305"/>
        <v>0</v>
      </c>
      <c r="AF490" s="147"/>
      <c r="AG490" s="147"/>
      <c r="AH490" s="307"/>
      <c r="AI490" s="307"/>
      <c r="AJ490" s="151">
        <f t="shared" si="2306"/>
        <v>0</v>
      </c>
      <c r="AK490" s="147"/>
      <c r="AL490" s="147"/>
      <c r="AM490" s="307"/>
      <c r="AN490" s="307"/>
      <c r="AO490" s="151">
        <f t="shared" si="2307"/>
        <v>0</v>
      </c>
      <c r="AP490" s="147"/>
      <c r="AQ490" s="307"/>
      <c r="AR490" s="384"/>
      <c r="AS490" s="306"/>
      <c r="AT490" s="386"/>
      <c r="AU490" s="327"/>
      <c r="AV490" s="327"/>
      <c r="AW490" s="147"/>
      <c r="AX490" s="147"/>
      <c r="AY490" s="93"/>
      <c r="AZ490" s="94"/>
      <c r="BA490" s="95"/>
      <c r="BB490" s="95"/>
      <c r="BC490" s="95"/>
      <c r="BD490" s="95"/>
      <c r="BE490" s="95"/>
      <c r="BF490" s="95"/>
      <c r="BG490" s="95"/>
    </row>
    <row r="491" spans="1:59" s="97" customFormat="1" hidden="1" x14ac:dyDescent="0.2">
      <c r="A491" s="325">
        <v>161</v>
      </c>
      <c r="B491" s="314"/>
      <c r="C491" s="326" t="e">
        <f>+VLOOKUP(B491,$A$691:$B$730,2,0)</f>
        <v>#N/A</v>
      </c>
      <c r="D491" s="327"/>
      <c r="E491" s="328" t="e">
        <f>IF(D491=$D$661,$E$661,IF(D491=$D$662,$E$662,IF(D491=$D$663,$E$663,IF(D491=$D$664,$E$664,IF(D491=$D$665,$E$665,IF(D491=$D$666,$E$666,IF(D491=$D$667,$E$667,IF(D491=$D$668,$E$668,IF(D491=$D$669,$E$669,IF(D491=$D$670,$E$670,IF(D491=VICERRECTORÍA_ACADÉMICA_,BE1102,IF(D491=PLANEACIÓN_,BE1104, IF(D491=IMPACTO,BE1103,IF(D491=VICERRECTORÍA_ADMINISTRATIVA_FINANCIERA_,BE1105,IF(D491=_VICERRECTORÍA_RESPONSABILIDAD_SOCIAL_Y_BIENESTAR_UNIVERSITARIO_,BE1106," ")))))))))))))))</f>
        <v>#VALUE!</v>
      </c>
      <c r="F491" s="305"/>
      <c r="G491" s="147"/>
      <c r="H491" s="147"/>
      <c r="I491" s="91"/>
      <c r="J491" s="305"/>
      <c r="K491" s="314"/>
      <c r="L491" s="305"/>
      <c r="M491" s="305"/>
      <c r="N491" s="314"/>
      <c r="O491" s="306">
        <f t="shared" ref="O491" si="2471">IF(N491="ALTA",5,IF(N491="MEDIO ALTA",4,IF(N491="MEDIA",3,IF(N491="MEDIO BAJA",2,IF(N491="BAJA",1,0)))))</f>
        <v>0</v>
      </c>
      <c r="P491" s="314"/>
      <c r="Q491" s="306">
        <f t="shared" ref="Q491" si="2472">IF(P491="ALTO",5,IF(P491="MEDIO-ALTO",4,IF(P491="MEDIO",3,IF(P491="MEDIO-BAJO",2,IF(P491="BAJO",1,0)))))</f>
        <v>0</v>
      </c>
      <c r="R491" s="306">
        <f t="shared" si="2440"/>
        <v>0</v>
      </c>
      <c r="S491" s="92"/>
      <c r="T491" s="91">
        <f t="shared" si="2303"/>
        <v>0</v>
      </c>
      <c r="U491" s="307" t="e">
        <f t="shared" ref="U491" si="2473">ROUND(AVERAGEIF(T491:T493,"&gt;0"),0)</f>
        <v>#DIV/0!</v>
      </c>
      <c r="V491" s="307" t="e">
        <f t="shared" ref="V491" si="2474">U491*0.6</f>
        <v>#DIV/0!</v>
      </c>
      <c r="W491" s="147"/>
      <c r="X491" s="307" t="e">
        <f t="shared" ref="X491" si="2475">IF(S491="No_existen",5*$X$10,Y491*$X$10)</f>
        <v>#DIV/0!</v>
      </c>
      <c r="Y491" s="307" t="e">
        <f t="shared" ref="Y491:Y527" si="2476">ROUND(AVERAGEIF(Z491:Z493,"&gt;0"),0)</f>
        <v>#DIV/0!</v>
      </c>
      <c r="Z491" s="151">
        <f t="shared" si="2304"/>
        <v>0</v>
      </c>
      <c r="AA491" s="147"/>
      <c r="AB491" s="147"/>
      <c r="AC491" s="307" t="e">
        <f t="shared" ref="AC491" si="2477">IF(S491="No_existen",5*$AC$10,AD491*$AC$10)</f>
        <v>#DIV/0!</v>
      </c>
      <c r="AD491" s="307" t="e">
        <f t="shared" ref="AD491" si="2478">ROUND(AVERAGEIF(AE491:AE493,"&gt;0"),0)</f>
        <v>#DIV/0!</v>
      </c>
      <c r="AE491" s="151">
        <f t="shared" si="2305"/>
        <v>0</v>
      </c>
      <c r="AF491" s="147"/>
      <c r="AG491" s="147"/>
      <c r="AH491" s="307" t="e">
        <f t="shared" ref="AH491" si="2479">IF(S491="No_existen",5*$AH$10,AI491*$AH$10)</f>
        <v>#DIV/0!</v>
      </c>
      <c r="AI491" s="307" t="e">
        <f t="shared" ref="AI491" si="2480">ROUND(AVERAGEIF(AJ491:AJ493,"&gt;0"),0)</f>
        <v>#DIV/0!</v>
      </c>
      <c r="AJ491" s="151">
        <f t="shared" si="2306"/>
        <v>0</v>
      </c>
      <c r="AK491" s="147"/>
      <c r="AL491" s="147"/>
      <c r="AM491" s="307" t="e">
        <f t="shared" ref="AM491" si="2481">IF(S491="No_existen",5*$AM$10,AN491*$AM$10)</f>
        <v>#DIV/0!</v>
      </c>
      <c r="AN491" s="307" t="e">
        <f t="shared" ref="AN491" si="2482">ROUND(AVERAGEIF(AO491:AO493,"&gt;0"),0)</f>
        <v>#DIV/0!</v>
      </c>
      <c r="AO491" s="151">
        <f t="shared" si="2307"/>
        <v>0</v>
      </c>
      <c r="AP491" s="147"/>
      <c r="AQ491" s="307" t="e">
        <f t="shared" ref="AQ491" si="2483">ROUND(AVERAGE(U491,Y491,AD491,AI491,AN491),0)</f>
        <v>#DIV/0!</v>
      </c>
      <c r="AR491" s="384" t="e">
        <f t="shared" ref="AR491" si="2484">IF(AQ491&lt;1.5,"FUERTE",IF(AND(AQ491&gt;=1.5,AQ491&lt;2.5),"ACEPTABLE",IF(AQ491&gt;=5,"INEXISTENTE","DÉBIL")))</f>
        <v>#DIV/0!</v>
      </c>
      <c r="AS491" s="306">
        <f t="shared" ref="AS491" si="2485">IF(R491=0,0,ROUND((R491*AQ491),0))</f>
        <v>0</v>
      </c>
      <c r="AT491" s="386" t="str">
        <f t="shared" ref="AT491" si="2486">IF(AS491&gt;=36,"GRAVE", IF(AS491&lt;=10, "LEVE", "MODERADO"))</f>
        <v>LEVE</v>
      </c>
      <c r="AU491" s="327"/>
      <c r="AV491" s="327"/>
      <c r="AW491" s="147"/>
      <c r="AX491" s="147"/>
      <c r="AY491" s="93"/>
      <c r="AZ491" s="94"/>
      <c r="BA491" s="95"/>
      <c r="BB491" s="95"/>
      <c r="BC491" s="95"/>
      <c r="BD491" s="95"/>
      <c r="BE491" s="95"/>
      <c r="BF491" s="95"/>
      <c r="BG491" s="95"/>
    </row>
    <row r="492" spans="1:59" s="97" customFormat="1" hidden="1" x14ac:dyDescent="0.2">
      <c r="A492" s="325"/>
      <c r="B492" s="314"/>
      <c r="C492" s="326"/>
      <c r="D492" s="327"/>
      <c r="E492" s="328"/>
      <c r="F492" s="305"/>
      <c r="G492" s="147"/>
      <c r="H492" s="147"/>
      <c r="I492" s="91"/>
      <c r="J492" s="305"/>
      <c r="K492" s="305"/>
      <c r="L492" s="305"/>
      <c r="M492" s="305"/>
      <c r="N492" s="314"/>
      <c r="O492" s="306"/>
      <c r="P492" s="314"/>
      <c r="Q492" s="306"/>
      <c r="R492" s="306"/>
      <c r="S492" s="92"/>
      <c r="T492" s="91">
        <f t="shared" si="2303"/>
        <v>0</v>
      </c>
      <c r="U492" s="307"/>
      <c r="V492" s="307"/>
      <c r="W492" s="147"/>
      <c r="X492" s="307"/>
      <c r="Y492" s="307"/>
      <c r="Z492" s="151">
        <f t="shared" si="2304"/>
        <v>0</v>
      </c>
      <c r="AA492" s="147"/>
      <c r="AB492" s="147"/>
      <c r="AC492" s="307"/>
      <c r="AD492" s="307"/>
      <c r="AE492" s="151">
        <f t="shared" si="2305"/>
        <v>0</v>
      </c>
      <c r="AF492" s="147"/>
      <c r="AG492" s="147"/>
      <c r="AH492" s="307"/>
      <c r="AI492" s="307"/>
      <c r="AJ492" s="151">
        <f t="shared" si="2306"/>
        <v>0</v>
      </c>
      <c r="AK492" s="147"/>
      <c r="AL492" s="147"/>
      <c r="AM492" s="307"/>
      <c r="AN492" s="307"/>
      <c r="AO492" s="151">
        <f t="shared" si="2307"/>
        <v>0</v>
      </c>
      <c r="AP492" s="147"/>
      <c r="AQ492" s="307"/>
      <c r="AR492" s="384"/>
      <c r="AS492" s="306"/>
      <c r="AT492" s="386"/>
      <c r="AU492" s="327"/>
      <c r="AV492" s="327"/>
      <c r="AW492" s="147"/>
      <c r="AX492" s="147"/>
      <c r="AY492" s="93"/>
      <c r="AZ492" s="94"/>
      <c r="BA492" s="95"/>
      <c r="BB492" s="95"/>
      <c r="BC492" s="95"/>
      <c r="BD492" s="95"/>
      <c r="BE492" s="95"/>
      <c r="BF492" s="95"/>
      <c r="BG492" s="95"/>
    </row>
    <row r="493" spans="1:59" s="97" customFormat="1" hidden="1" x14ac:dyDescent="0.2">
      <c r="A493" s="325"/>
      <c r="B493" s="314"/>
      <c r="C493" s="326"/>
      <c r="D493" s="327"/>
      <c r="E493" s="328"/>
      <c r="F493" s="305"/>
      <c r="G493" s="147"/>
      <c r="H493" s="147"/>
      <c r="I493" s="91"/>
      <c r="J493" s="305"/>
      <c r="K493" s="305"/>
      <c r="L493" s="305"/>
      <c r="M493" s="305"/>
      <c r="N493" s="314"/>
      <c r="O493" s="306"/>
      <c r="P493" s="314"/>
      <c r="Q493" s="306"/>
      <c r="R493" s="306"/>
      <c r="S493" s="92"/>
      <c r="T493" s="91">
        <f t="shared" si="2303"/>
        <v>0</v>
      </c>
      <c r="U493" s="307"/>
      <c r="V493" s="307"/>
      <c r="W493" s="147"/>
      <c r="X493" s="307"/>
      <c r="Y493" s="307"/>
      <c r="Z493" s="151">
        <f t="shared" si="2304"/>
        <v>0</v>
      </c>
      <c r="AA493" s="147"/>
      <c r="AB493" s="147"/>
      <c r="AC493" s="307"/>
      <c r="AD493" s="307"/>
      <c r="AE493" s="151">
        <f t="shared" si="2305"/>
        <v>0</v>
      </c>
      <c r="AF493" s="147"/>
      <c r="AG493" s="147"/>
      <c r="AH493" s="307"/>
      <c r="AI493" s="307"/>
      <c r="AJ493" s="151">
        <f t="shared" si="2306"/>
        <v>0</v>
      </c>
      <c r="AK493" s="147"/>
      <c r="AL493" s="147"/>
      <c r="AM493" s="307"/>
      <c r="AN493" s="307"/>
      <c r="AO493" s="151">
        <f t="shared" si="2307"/>
        <v>0</v>
      </c>
      <c r="AP493" s="147"/>
      <c r="AQ493" s="307"/>
      <c r="AR493" s="384"/>
      <c r="AS493" s="306"/>
      <c r="AT493" s="386"/>
      <c r="AU493" s="327"/>
      <c r="AV493" s="327"/>
      <c r="AW493" s="147"/>
      <c r="AX493" s="147"/>
      <c r="AY493" s="93"/>
      <c r="AZ493" s="94"/>
      <c r="BA493" s="95"/>
      <c r="BB493" s="95"/>
      <c r="BC493" s="95"/>
      <c r="BD493" s="95"/>
      <c r="BE493" s="95"/>
      <c r="BF493" s="95"/>
      <c r="BG493" s="95"/>
    </row>
    <row r="494" spans="1:59" s="97" customFormat="1" hidden="1" x14ac:dyDescent="0.2">
      <c r="A494" s="325">
        <v>162</v>
      </c>
      <c r="B494" s="314"/>
      <c r="C494" s="326" t="e">
        <f>+VLOOKUP(B494,$A$691:$B$730,2,0)</f>
        <v>#N/A</v>
      </c>
      <c r="D494" s="327"/>
      <c r="E494" s="328" t="e">
        <f>IF(D494=$D$661,$E$661,IF(D494=$D$662,$E$662,IF(D494=$D$663,$E$663,IF(D494=$D$664,$E$664,IF(D494=$D$665,$E$665,IF(D494=$D$666,$E$666,IF(D494=$D$667,$E$667,IF(D494=$D$668,$E$668,IF(D494=$D$669,$E$669,IF(D494=$D$670,$E$670,IF(D494=VICERRECTORÍA_ACADÉMICA_,BE1105,IF(D494=PLANEACIÓN_,BE1107, IF(D494=IMPACTO,BE1106,IF(D494=VICERRECTORÍA_ADMINISTRATIVA_FINANCIERA_,BE1108,IF(D494=_VICERRECTORÍA_RESPONSABILIDAD_SOCIAL_Y_BIENESTAR_UNIVERSITARIO_,BE1109," ")))))))))))))))</f>
        <v>#VALUE!</v>
      </c>
      <c r="F494" s="305"/>
      <c r="G494" s="147"/>
      <c r="H494" s="147"/>
      <c r="I494" s="91"/>
      <c r="J494" s="305"/>
      <c r="K494" s="314"/>
      <c r="L494" s="305"/>
      <c r="M494" s="305"/>
      <c r="N494" s="314"/>
      <c r="O494" s="306">
        <f t="shared" ref="O494" si="2487">IF(N494="ALTA",5,IF(N494="MEDIO ALTA",4,IF(N494="MEDIA",3,IF(N494="MEDIO BAJA",2,IF(N494="BAJA",1,0)))))</f>
        <v>0</v>
      </c>
      <c r="P494" s="314"/>
      <c r="Q494" s="306">
        <f t="shared" ref="Q494" si="2488">IF(P494="ALTO",5,IF(P494="MEDIO-ALTO",4,IF(P494="MEDIO",3,IF(P494="MEDIO-BAJO",2,IF(P494="BAJO",1,0)))))</f>
        <v>0</v>
      </c>
      <c r="R494" s="306">
        <f t="shared" si="2440"/>
        <v>0</v>
      </c>
      <c r="S494" s="92"/>
      <c r="T494" s="91">
        <f t="shared" si="2303"/>
        <v>0</v>
      </c>
      <c r="U494" s="307" t="e">
        <f t="shared" si="2158"/>
        <v>#DIV/0!</v>
      </c>
      <c r="V494" s="307" t="e">
        <f t="shared" si="2159"/>
        <v>#DIV/0!</v>
      </c>
      <c r="W494" s="147"/>
      <c r="X494" s="307" t="e">
        <f t="shared" ref="X494" si="2489">IF(S494="No_existen",5*$X$10,Y494*$X$10)</f>
        <v>#DIV/0!</v>
      </c>
      <c r="Y494" s="307" t="e">
        <f t="shared" ref="Y494:Y530" si="2490">ROUND(AVERAGEIF(Z494:Z496,"&gt;0"),0)</f>
        <v>#DIV/0!</v>
      </c>
      <c r="Z494" s="151">
        <f t="shared" si="2304"/>
        <v>0</v>
      </c>
      <c r="AA494" s="147"/>
      <c r="AB494" s="147"/>
      <c r="AC494" s="307" t="e">
        <f t="shared" ref="AC494" si="2491">IF(S494="No_existen",5*$AC$10,AD494*$AC$10)</f>
        <v>#DIV/0!</v>
      </c>
      <c r="AD494" s="307" t="e">
        <f t="shared" si="2163"/>
        <v>#DIV/0!</v>
      </c>
      <c r="AE494" s="151">
        <f t="shared" si="2305"/>
        <v>0</v>
      </c>
      <c r="AF494" s="147"/>
      <c r="AG494" s="147"/>
      <c r="AH494" s="307" t="e">
        <f t="shared" ref="AH494" si="2492">IF(S494="No_existen",5*$AH$10,AI494*$AH$10)</f>
        <v>#DIV/0!</v>
      </c>
      <c r="AI494" s="307" t="e">
        <f t="shared" ref="AI494" si="2493">ROUND(AVERAGEIF(AJ494:AJ496,"&gt;0"),0)</f>
        <v>#DIV/0!</v>
      </c>
      <c r="AJ494" s="151">
        <f t="shared" si="2306"/>
        <v>0</v>
      </c>
      <c r="AK494" s="147"/>
      <c r="AL494" s="147"/>
      <c r="AM494" s="307" t="e">
        <f t="shared" ref="AM494" si="2494">IF(S494="No_existen",5*$AM$10,AN494*$AM$10)</f>
        <v>#DIV/0!</v>
      </c>
      <c r="AN494" s="307" t="e">
        <f t="shared" ref="AN494" si="2495">ROUND(AVERAGEIF(AO494:AO496,"&gt;0"),0)</f>
        <v>#DIV/0!</v>
      </c>
      <c r="AO494" s="151">
        <f t="shared" si="2307"/>
        <v>0</v>
      </c>
      <c r="AP494" s="147"/>
      <c r="AQ494" s="307" t="e">
        <f t="shared" ref="AQ494" si="2496">ROUND(AVERAGE(U494,Y494,AD494,AI494,AN494),0)</f>
        <v>#DIV/0!</v>
      </c>
      <c r="AR494" s="384" t="e">
        <f t="shared" ref="AR494" si="2497">IF(AQ494&lt;1.5,"FUERTE",IF(AND(AQ494&gt;=1.5,AQ494&lt;2.5),"ACEPTABLE",IF(AQ494&gt;=5,"INEXISTENTE","DÉBIL")))</f>
        <v>#DIV/0!</v>
      </c>
      <c r="AS494" s="306">
        <f t="shared" ref="AS494" si="2498">IF(R494=0,0,ROUND((R494*AQ494),0))</f>
        <v>0</v>
      </c>
      <c r="AT494" s="386" t="str">
        <f t="shared" ref="AT494" si="2499">IF(AS494&gt;=36,"GRAVE", IF(AS494&lt;=10, "LEVE", "MODERADO"))</f>
        <v>LEVE</v>
      </c>
      <c r="AU494" s="327"/>
      <c r="AV494" s="327"/>
      <c r="AW494" s="147"/>
      <c r="AX494" s="147"/>
      <c r="AY494" s="93"/>
      <c r="AZ494" s="94"/>
      <c r="BA494" s="95"/>
      <c r="BB494" s="95"/>
      <c r="BC494" s="95"/>
      <c r="BD494" s="95"/>
      <c r="BE494" s="95"/>
      <c r="BF494" s="95"/>
      <c r="BG494" s="95"/>
    </row>
    <row r="495" spans="1:59" s="97" customFormat="1" hidden="1" x14ac:dyDescent="0.2">
      <c r="A495" s="325"/>
      <c r="B495" s="314"/>
      <c r="C495" s="326"/>
      <c r="D495" s="327"/>
      <c r="E495" s="328"/>
      <c r="F495" s="305"/>
      <c r="G495" s="147"/>
      <c r="H495" s="147"/>
      <c r="I495" s="91"/>
      <c r="J495" s="305"/>
      <c r="K495" s="305"/>
      <c r="L495" s="305"/>
      <c r="M495" s="305"/>
      <c r="N495" s="314"/>
      <c r="O495" s="306"/>
      <c r="P495" s="314"/>
      <c r="Q495" s="306"/>
      <c r="R495" s="306"/>
      <c r="S495" s="92"/>
      <c r="T495" s="91">
        <f t="shared" si="2303"/>
        <v>0</v>
      </c>
      <c r="U495" s="307"/>
      <c r="V495" s="307"/>
      <c r="W495" s="147"/>
      <c r="X495" s="307"/>
      <c r="Y495" s="307"/>
      <c r="Z495" s="151">
        <f t="shared" si="2304"/>
        <v>0</v>
      </c>
      <c r="AA495" s="147"/>
      <c r="AB495" s="147"/>
      <c r="AC495" s="307"/>
      <c r="AD495" s="307"/>
      <c r="AE495" s="151">
        <f t="shared" si="2305"/>
        <v>0</v>
      </c>
      <c r="AF495" s="147"/>
      <c r="AG495" s="147"/>
      <c r="AH495" s="307"/>
      <c r="AI495" s="307"/>
      <c r="AJ495" s="151">
        <f t="shared" si="2306"/>
        <v>0</v>
      </c>
      <c r="AK495" s="147"/>
      <c r="AL495" s="147"/>
      <c r="AM495" s="307"/>
      <c r="AN495" s="307"/>
      <c r="AO495" s="151">
        <f t="shared" si="2307"/>
        <v>0</v>
      </c>
      <c r="AP495" s="147"/>
      <c r="AQ495" s="307"/>
      <c r="AR495" s="384"/>
      <c r="AS495" s="306"/>
      <c r="AT495" s="386"/>
      <c r="AU495" s="327"/>
      <c r="AV495" s="327"/>
      <c r="AW495" s="147"/>
      <c r="AX495" s="147"/>
      <c r="AY495" s="93"/>
      <c r="AZ495" s="94"/>
      <c r="BA495" s="95"/>
      <c r="BB495" s="95"/>
      <c r="BC495" s="95"/>
      <c r="BD495" s="95"/>
      <c r="BE495" s="95"/>
      <c r="BF495" s="95"/>
      <c r="BG495" s="95"/>
    </row>
    <row r="496" spans="1:59" s="97" customFormat="1" hidden="1" x14ac:dyDescent="0.2">
      <c r="A496" s="325"/>
      <c r="B496" s="314"/>
      <c r="C496" s="326"/>
      <c r="D496" s="327"/>
      <c r="E496" s="328"/>
      <c r="F496" s="305"/>
      <c r="G496" s="147"/>
      <c r="H496" s="147"/>
      <c r="I496" s="91"/>
      <c r="J496" s="305"/>
      <c r="K496" s="305"/>
      <c r="L496" s="305"/>
      <c r="M496" s="305"/>
      <c r="N496" s="314"/>
      <c r="O496" s="306"/>
      <c r="P496" s="314"/>
      <c r="Q496" s="306"/>
      <c r="R496" s="306"/>
      <c r="S496" s="92"/>
      <c r="T496" s="91">
        <f t="shared" si="2303"/>
        <v>0</v>
      </c>
      <c r="U496" s="307"/>
      <c r="V496" s="307"/>
      <c r="W496" s="147"/>
      <c r="X496" s="307"/>
      <c r="Y496" s="307"/>
      <c r="Z496" s="151">
        <f t="shared" si="2304"/>
        <v>0</v>
      </c>
      <c r="AA496" s="147"/>
      <c r="AB496" s="147"/>
      <c r="AC496" s="307"/>
      <c r="AD496" s="307"/>
      <c r="AE496" s="151">
        <f t="shared" si="2305"/>
        <v>0</v>
      </c>
      <c r="AF496" s="147"/>
      <c r="AG496" s="147"/>
      <c r="AH496" s="307"/>
      <c r="AI496" s="307"/>
      <c r="AJ496" s="151">
        <f t="shared" si="2306"/>
        <v>0</v>
      </c>
      <c r="AK496" s="147"/>
      <c r="AL496" s="147"/>
      <c r="AM496" s="307"/>
      <c r="AN496" s="307"/>
      <c r="AO496" s="151">
        <f t="shared" si="2307"/>
        <v>0</v>
      </c>
      <c r="AP496" s="147"/>
      <c r="AQ496" s="307"/>
      <c r="AR496" s="384"/>
      <c r="AS496" s="306"/>
      <c r="AT496" s="386"/>
      <c r="AU496" s="327"/>
      <c r="AV496" s="327"/>
      <c r="AW496" s="147"/>
      <c r="AX496" s="147"/>
      <c r="AY496" s="93"/>
      <c r="AZ496" s="94"/>
      <c r="BA496" s="95"/>
      <c r="BB496" s="95"/>
      <c r="BC496" s="95"/>
      <c r="BD496" s="95"/>
      <c r="BE496" s="95"/>
      <c r="BF496" s="95"/>
      <c r="BG496" s="95"/>
    </row>
    <row r="497" spans="1:59" s="97" customFormat="1" hidden="1" x14ac:dyDescent="0.2">
      <c r="A497" s="325">
        <v>163</v>
      </c>
      <c r="B497" s="314"/>
      <c r="C497" s="326" t="e">
        <f>+VLOOKUP(B497,$A$691:$B$730,2,0)</f>
        <v>#N/A</v>
      </c>
      <c r="D497" s="327"/>
      <c r="E497" s="328" t="e">
        <f>IF(D497=$D$661,$E$661,IF(D497=$D$662,$E$662,IF(D497=$D$663,$E$663,IF(D497=$D$664,$E$664,IF(D497=$D$665,$E$665,IF(D497=$D$666,$E$666,IF(D497=$D$667,$E$667,IF(D497=$D$668,$E$668,IF(D497=$D$669,$E$669,IF(D497=$D$670,$E$670,IF(D497=VICERRECTORÍA_ACADÉMICA_,BE1108,IF(D497=PLANEACIÓN_,BE1110, IF(D497=IMPACTO,BE1109,IF(D497=VICERRECTORÍA_ADMINISTRATIVA_FINANCIERA_,BE1111,IF(D497=_VICERRECTORÍA_RESPONSABILIDAD_SOCIAL_Y_BIENESTAR_UNIVERSITARIO_,BE1112," ")))))))))))))))</f>
        <v>#VALUE!</v>
      </c>
      <c r="F497" s="305"/>
      <c r="G497" s="147"/>
      <c r="H497" s="147"/>
      <c r="I497" s="91"/>
      <c r="J497" s="305"/>
      <c r="K497" s="314"/>
      <c r="L497" s="305"/>
      <c r="M497" s="305"/>
      <c r="N497" s="314"/>
      <c r="O497" s="306">
        <f t="shared" ref="O497" si="2500">IF(N497="ALTA",5,IF(N497="MEDIO ALTA",4,IF(N497="MEDIA",3,IF(N497="MEDIO BAJA",2,IF(N497="BAJA",1,0)))))</f>
        <v>0</v>
      </c>
      <c r="P497" s="314"/>
      <c r="Q497" s="306">
        <f t="shared" ref="Q497" si="2501">IF(P497="ALTO",5,IF(P497="MEDIO-ALTO",4,IF(P497="MEDIO",3,IF(P497="MEDIO-BAJO",2,IF(P497="BAJO",1,0)))))</f>
        <v>0</v>
      </c>
      <c r="R497" s="306">
        <f t="shared" si="2440"/>
        <v>0</v>
      </c>
      <c r="S497" s="92"/>
      <c r="T497" s="91">
        <f t="shared" si="2303"/>
        <v>0</v>
      </c>
      <c r="U497" s="307" t="e">
        <f t="shared" si="2175"/>
        <v>#DIV/0!</v>
      </c>
      <c r="V497" s="307" t="e">
        <f t="shared" si="2176"/>
        <v>#DIV/0!</v>
      </c>
      <c r="W497" s="147"/>
      <c r="X497" s="307" t="e">
        <f t="shared" ref="X497" si="2502">IF(S497="No_existen",5*$X$10,Y497*$X$10)</f>
        <v>#DIV/0!</v>
      </c>
      <c r="Y497" s="307" t="e">
        <f t="shared" ref="Y497:Y533" si="2503">ROUND(AVERAGEIF(Z497:Z499,"&gt;0"),0)</f>
        <v>#DIV/0!</v>
      </c>
      <c r="Z497" s="151">
        <f t="shared" si="2304"/>
        <v>0</v>
      </c>
      <c r="AA497" s="147"/>
      <c r="AB497" s="147"/>
      <c r="AC497" s="307" t="e">
        <f t="shared" ref="AC497" si="2504">IF(S497="No_existen",5*$AC$10,AD497*$AC$10)</f>
        <v>#DIV/0!</v>
      </c>
      <c r="AD497" s="307" t="e">
        <f t="shared" si="2180"/>
        <v>#DIV/0!</v>
      </c>
      <c r="AE497" s="151">
        <f t="shared" si="2305"/>
        <v>0</v>
      </c>
      <c r="AF497" s="147"/>
      <c r="AG497" s="147"/>
      <c r="AH497" s="307" t="e">
        <f t="shared" ref="AH497" si="2505">IF(S497="No_existen",5*$AH$10,AI497*$AH$10)</f>
        <v>#DIV/0!</v>
      </c>
      <c r="AI497" s="307" t="e">
        <f t="shared" ref="AI497" si="2506">ROUND(AVERAGEIF(AJ497:AJ499,"&gt;0"),0)</f>
        <v>#DIV/0!</v>
      </c>
      <c r="AJ497" s="151">
        <f t="shared" si="2306"/>
        <v>0</v>
      </c>
      <c r="AK497" s="147"/>
      <c r="AL497" s="147"/>
      <c r="AM497" s="307" t="e">
        <f t="shared" ref="AM497" si="2507">IF(S497="No_existen",5*$AM$10,AN497*$AM$10)</f>
        <v>#DIV/0!</v>
      </c>
      <c r="AN497" s="307" t="e">
        <f t="shared" ref="AN497" si="2508">ROUND(AVERAGEIF(AO497:AO499,"&gt;0"),0)</f>
        <v>#DIV/0!</v>
      </c>
      <c r="AO497" s="151">
        <f t="shared" si="2307"/>
        <v>0</v>
      </c>
      <c r="AP497" s="147"/>
      <c r="AQ497" s="307" t="e">
        <f t="shared" ref="AQ497" si="2509">ROUND(AVERAGE(U497,Y497,AD497,AI497,AN497),0)</f>
        <v>#DIV/0!</v>
      </c>
      <c r="AR497" s="384" t="e">
        <f t="shared" ref="AR497" si="2510">IF(AQ497&lt;1.5,"FUERTE",IF(AND(AQ497&gt;=1.5,AQ497&lt;2.5),"ACEPTABLE",IF(AQ497&gt;=5,"INEXISTENTE","DÉBIL")))</f>
        <v>#DIV/0!</v>
      </c>
      <c r="AS497" s="306">
        <f t="shared" ref="AS497" si="2511">IF(R497=0,0,ROUND((R497*AQ497),0))</f>
        <v>0</v>
      </c>
      <c r="AT497" s="386" t="str">
        <f t="shared" ref="AT497" si="2512">IF(AS497&gt;=36,"GRAVE", IF(AS497&lt;=10, "LEVE", "MODERADO"))</f>
        <v>LEVE</v>
      </c>
      <c r="AU497" s="327"/>
      <c r="AV497" s="327"/>
      <c r="AW497" s="147"/>
      <c r="AX497" s="147"/>
      <c r="AY497" s="93"/>
      <c r="AZ497" s="94"/>
      <c r="BA497" s="95"/>
      <c r="BB497" s="95"/>
      <c r="BC497" s="95"/>
      <c r="BD497" s="95"/>
      <c r="BE497" s="95"/>
      <c r="BF497" s="95"/>
      <c r="BG497" s="95"/>
    </row>
    <row r="498" spans="1:59" s="97" customFormat="1" hidden="1" x14ac:dyDescent="0.2">
      <c r="A498" s="325"/>
      <c r="B498" s="314"/>
      <c r="C498" s="326"/>
      <c r="D498" s="327"/>
      <c r="E498" s="328"/>
      <c r="F498" s="305"/>
      <c r="G498" s="147"/>
      <c r="H498" s="147"/>
      <c r="I498" s="91"/>
      <c r="J498" s="305"/>
      <c r="K498" s="305"/>
      <c r="L498" s="305"/>
      <c r="M498" s="305"/>
      <c r="N498" s="314"/>
      <c r="O498" s="306"/>
      <c r="P498" s="314"/>
      <c r="Q498" s="306"/>
      <c r="R498" s="306"/>
      <c r="S498" s="92"/>
      <c r="T498" s="91">
        <f t="shared" si="2303"/>
        <v>0</v>
      </c>
      <c r="U498" s="307"/>
      <c r="V498" s="307"/>
      <c r="W498" s="147"/>
      <c r="X498" s="307"/>
      <c r="Y498" s="307"/>
      <c r="Z498" s="151">
        <f t="shared" si="2304"/>
        <v>0</v>
      </c>
      <c r="AA498" s="147"/>
      <c r="AB498" s="147"/>
      <c r="AC498" s="307"/>
      <c r="AD498" s="307"/>
      <c r="AE498" s="151">
        <f t="shared" si="2305"/>
        <v>0</v>
      </c>
      <c r="AF498" s="147"/>
      <c r="AG498" s="147"/>
      <c r="AH498" s="307"/>
      <c r="AI498" s="307"/>
      <c r="AJ498" s="151">
        <f t="shared" si="2306"/>
        <v>0</v>
      </c>
      <c r="AK498" s="147"/>
      <c r="AL498" s="147"/>
      <c r="AM498" s="307"/>
      <c r="AN498" s="307"/>
      <c r="AO498" s="151">
        <f t="shared" si="2307"/>
        <v>0</v>
      </c>
      <c r="AP498" s="147"/>
      <c r="AQ498" s="307"/>
      <c r="AR498" s="384"/>
      <c r="AS498" s="306"/>
      <c r="AT498" s="386"/>
      <c r="AU498" s="327"/>
      <c r="AV498" s="327"/>
      <c r="AW498" s="147"/>
      <c r="AX498" s="147"/>
      <c r="AY498" s="93"/>
      <c r="AZ498" s="94"/>
      <c r="BA498" s="95"/>
      <c r="BB498" s="95"/>
      <c r="BC498" s="95"/>
      <c r="BD498" s="95"/>
      <c r="BE498" s="95"/>
      <c r="BF498" s="95"/>
      <c r="BG498" s="95"/>
    </row>
    <row r="499" spans="1:59" s="97" customFormat="1" hidden="1" x14ac:dyDescent="0.2">
      <c r="A499" s="325"/>
      <c r="B499" s="314"/>
      <c r="C499" s="326"/>
      <c r="D499" s="327"/>
      <c r="E499" s="328"/>
      <c r="F499" s="305"/>
      <c r="G499" s="147"/>
      <c r="H499" s="147"/>
      <c r="I499" s="91"/>
      <c r="J499" s="305"/>
      <c r="K499" s="305"/>
      <c r="L499" s="305"/>
      <c r="M499" s="305"/>
      <c r="N499" s="314"/>
      <c r="O499" s="306"/>
      <c r="P499" s="314"/>
      <c r="Q499" s="306"/>
      <c r="R499" s="306"/>
      <c r="S499" s="92"/>
      <c r="T499" s="91">
        <f t="shared" si="2303"/>
        <v>0</v>
      </c>
      <c r="U499" s="307"/>
      <c r="V499" s="307"/>
      <c r="W499" s="147"/>
      <c r="X499" s="307"/>
      <c r="Y499" s="307"/>
      <c r="Z499" s="151">
        <f t="shared" si="2304"/>
        <v>0</v>
      </c>
      <c r="AA499" s="147"/>
      <c r="AB499" s="147"/>
      <c r="AC499" s="307"/>
      <c r="AD499" s="307"/>
      <c r="AE499" s="151">
        <f t="shared" si="2305"/>
        <v>0</v>
      </c>
      <c r="AF499" s="147"/>
      <c r="AG499" s="147"/>
      <c r="AH499" s="307"/>
      <c r="AI499" s="307"/>
      <c r="AJ499" s="151">
        <f t="shared" si="2306"/>
        <v>0</v>
      </c>
      <c r="AK499" s="147"/>
      <c r="AL499" s="147"/>
      <c r="AM499" s="307"/>
      <c r="AN499" s="307"/>
      <c r="AO499" s="151">
        <f t="shared" si="2307"/>
        <v>0</v>
      </c>
      <c r="AP499" s="147"/>
      <c r="AQ499" s="307"/>
      <c r="AR499" s="384"/>
      <c r="AS499" s="306"/>
      <c r="AT499" s="386"/>
      <c r="AU499" s="327"/>
      <c r="AV499" s="327"/>
      <c r="AW499" s="147"/>
      <c r="AX499" s="147"/>
      <c r="AY499" s="93"/>
      <c r="AZ499" s="94"/>
      <c r="BA499" s="95"/>
      <c r="BB499" s="95"/>
      <c r="BC499" s="95"/>
      <c r="BD499" s="95"/>
      <c r="BE499" s="95"/>
      <c r="BF499" s="95"/>
      <c r="BG499" s="95"/>
    </row>
    <row r="500" spans="1:59" s="97" customFormat="1" hidden="1" x14ac:dyDescent="0.2">
      <c r="A500" s="325">
        <v>164</v>
      </c>
      <c r="B500" s="314"/>
      <c r="C500" s="326" t="e">
        <f>+VLOOKUP(B500,$A$691:$B$730,2,0)</f>
        <v>#N/A</v>
      </c>
      <c r="D500" s="327"/>
      <c r="E500" s="328" t="e">
        <f>IF(D500=$D$661,$E$661,IF(D500=$D$662,$E$662,IF(D500=$D$663,$E$663,IF(D500=$D$664,$E$664,IF(D500=$D$665,$E$665,IF(D500=$D$666,$E$666,IF(D500=$D$667,$E$667,IF(D500=$D$668,$E$668,IF(D500=$D$669,$E$669,IF(D500=$D$670,$E$670,IF(D500=VICERRECTORÍA_ACADÉMICA_,BE1111,IF(D500=PLANEACIÓN_,BE1113, IF(D500=IMPACTO,BE1112,IF(D500=VICERRECTORÍA_ADMINISTRATIVA_FINANCIERA_,BE1114,IF(D500=_VICERRECTORÍA_RESPONSABILIDAD_SOCIAL_Y_BIENESTAR_UNIVERSITARIO_,BE1115," ")))))))))))))))</f>
        <v>#VALUE!</v>
      </c>
      <c r="F500" s="305"/>
      <c r="G500" s="147"/>
      <c r="H500" s="147"/>
      <c r="I500" s="91"/>
      <c r="J500" s="305"/>
      <c r="K500" s="314"/>
      <c r="L500" s="305"/>
      <c r="M500" s="305"/>
      <c r="N500" s="314"/>
      <c r="O500" s="306">
        <f t="shared" ref="O500" si="2513">IF(N500="ALTA",5,IF(N500="MEDIO ALTA",4,IF(N500="MEDIA",3,IF(N500="MEDIO BAJA",2,IF(N500="BAJA",1,0)))))</f>
        <v>0</v>
      </c>
      <c r="P500" s="314"/>
      <c r="Q500" s="306">
        <f t="shared" ref="Q500" si="2514">IF(P500="ALTO",5,IF(P500="MEDIO-ALTO",4,IF(P500="MEDIO",3,IF(P500="MEDIO-BAJO",2,IF(P500="BAJO",1,0)))))</f>
        <v>0</v>
      </c>
      <c r="R500" s="306">
        <f t="shared" si="2440"/>
        <v>0</v>
      </c>
      <c r="S500" s="92"/>
      <c r="T500" s="91">
        <f t="shared" si="2303"/>
        <v>0</v>
      </c>
      <c r="U500" s="307" t="e">
        <f t="shared" si="2192"/>
        <v>#DIV/0!</v>
      </c>
      <c r="V500" s="307" t="e">
        <f t="shared" si="2193"/>
        <v>#DIV/0!</v>
      </c>
      <c r="W500" s="147"/>
      <c r="X500" s="307" t="e">
        <f t="shared" ref="X500" si="2515">IF(S500="No_existen",5*$X$10,Y500*$X$10)</f>
        <v>#DIV/0!</v>
      </c>
      <c r="Y500" s="307" t="e">
        <f t="shared" ref="Y500" si="2516">ROUND(AVERAGEIF(Z500:Z502,"&gt;0"),0)</f>
        <v>#DIV/0!</v>
      </c>
      <c r="Z500" s="151">
        <f t="shared" si="2304"/>
        <v>0</v>
      </c>
      <c r="AA500" s="147"/>
      <c r="AB500" s="147"/>
      <c r="AC500" s="307" t="e">
        <f t="shared" ref="AC500" si="2517">IF(S500="No_existen",5*$AC$10,AD500*$AC$10)</f>
        <v>#DIV/0!</v>
      </c>
      <c r="AD500" s="307" t="e">
        <f t="shared" si="2197"/>
        <v>#DIV/0!</v>
      </c>
      <c r="AE500" s="151">
        <f t="shared" si="2305"/>
        <v>0</v>
      </c>
      <c r="AF500" s="147"/>
      <c r="AG500" s="147"/>
      <c r="AH500" s="307" t="e">
        <f t="shared" ref="AH500" si="2518">IF(S500="No_existen",5*$AH$10,AI500*$AH$10)</f>
        <v>#DIV/0!</v>
      </c>
      <c r="AI500" s="307" t="e">
        <f t="shared" ref="AI500" si="2519">ROUND(AVERAGEIF(AJ500:AJ502,"&gt;0"),0)</f>
        <v>#DIV/0!</v>
      </c>
      <c r="AJ500" s="151">
        <f t="shared" si="2306"/>
        <v>0</v>
      </c>
      <c r="AK500" s="147"/>
      <c r="AL500" s="147"/>
      <c r="AM500" s="307" t="e">
        <f t="shared" ref="AM500" si="2520">IF(S500="No_existen",5*$AM$10,AN500*$AM$10)</f>
        <v>#DIV/0!</v>
      </c>
      <c r="AN500" s="307" t="e">
        <f t="shared" ref="AN500" si="2521">ROUND(AVERAGEIF(AO500:AO502,"&gt;0"),0)</f>
        <v>#DIV/0!</v>
      </c>
      <c r="AO500" s="151">
        <f t="shared" si="2307"/>
        <v>0</v>
      </c>
      <c r="AP500" s="147"/>
      <c r="AQ500" s="307" t="e">
        <f t="shared" ref="AQ500" si="2522">ROUND(AVERAGE(U500,Y500,AD500,AI500,AN500),0)</f>
        <v>#DIV/0!</v>
      </c>
      <c r="AR500" s="384" t="e">
        <f t="shared" ref="AR500" si="2523">IF(AQ500&lt;1.5,"FUERTE",IF(AND(AQ500&gt;=1.5,AQ500&lt;2.5),"ACEPTABLE",IF(AQ500&gt;=5,"INEXISTENTE","DÉBIL")))</f>
        <v>#DIV/0!</v>
      </c>
      <c r="AS500" s="306">
        <f t="shared" ref="AS500" si="2524">IF(R500=0,0,ROUND((R500*AQ500),0))</f>
        <v>0</v>
      </c>
      <c r="AT500" s="386" t="str">
        <f t="shared" ref="AT500" si="2525">IF(AS500&gt;=36,"GRAVE", IF(AS500&lt;=10, "LEVE", "MODERADO"))</f>
        <v>LEVE</v>
      </c>
      <c r="AU500" s="327"/>
      <c r="AV500" s="327"/>
      <c r="AW500" s="147"/>
      <c r="AX500" s="147"/>
      <c r="AY500" s="93"/>
      <c r="AZ500" s="94"/>
      <c r="BA500" s="95"/>
      <c r="BB500" s="95"/>
      <c r="BC500" s="95"/>
      <c r="BD500" s="95"/>
      <c r="BE500" s="95"/>
      <c r="BF500" s="95"/>
      <c r="BG500" s="95"/>
    </row>
    <row r="501" spans="1:59" s="97" customFormat="1" hidden="1" x14ac:dyDescent="0.2">
      <c r="A501" s="325"/>
      <c r="B501" s="314"/>
      <c r="C501" s="326"/>
      <c r="D501" s="327"/>
      <c r="E501" s="328"/>
      <c r="F501" s="305"/>
      <c r="G501" s="147"/>
      <c r="H501" s="147"/>
      <c r="I501" s="91"/>
      <c r="J501" s="305"/>
      <c r="K501" s="305"/>
      <c r="L501" s="305"/>
      <c r="M501" s="305"/>
      <c r="N501" s="314"/>
      <c r="O501" s="306"/>
      <c r="P501" s="314"/>
      <c r="Q501" s="306"/>
      <c r="R501" s="306"/>
      <c r="S501" s="92"/>
      <c r="T501" s="91">
        <f t="shared" si="2303"/>
        <v>0</v>
      </c>
      <c r="U501" s="307"/>
      <c r="V501" s="307"/>
      <c r="W501" s="147"/>
      <c r="X501" s="307"/>
      <c r="Y501" s="307"/>
      <c r="Z501" s="151">
        <f t="shared" si="2304"/>
        <v>0</v>
      </c>
      <c r="AA501" s="147"/>
      <c r="AB501" s="147"/>
      <c r="AC501" s="307"/>
      <c r="AD501" s="307"/>
      <c r="AE501" s="151">
        <f t="shared" si="2305"/>
        <v>0</v>
      </c>
      <c r="AF501" s="147"/>
      <c r="AG501" s="147"/>
      <c r="AH501" s="307"/>
      <c r="AI501" s="307"/>
      <c r="AJ501" s="151">
        <f t="shared" si="2306"/>
        <v>0</v>
      </c>
      <c r="AK501" s="147"/>
      <c r="AL501" s="147"/>
      <c r="AM501" s="307"/>
      <c r="AN501" s="307"/>
      <c r="AO501" s="151">
        <f t="shared" si="2307"/>
        <v>0</v>
      </c>
      <c r="AP501" s="147"/>
      <c r="AQ501" s="307"/>
      <c r="AR501" s="384"/>
      <c r="AS501" s="306"/>
      <c r="AT501" s="386"/>
      <c r="AU501" s="327"/>
      <c r="AV501" s="327"/>
      <c r="AW501" s="147"/>
      <c r="AX501" s="147"/>
      <c r="AY501" s="93"/>
      <c r="AZ501" s="94"/>
      <c r="BA501" s="95"/>
      <c r="BB501" s="95"/>
      <c r="BC501" s="95"/>
      <c r="BD501" s="95"/>
      <c r="BE501" s="95"/>
      <c r="BF501" s="95"/>
      <c r="BG501" s="95"/>
    </row>
    <row r="502" spans="1:59" s="97" customFormat="1" hidden="1" x14ac:dyDescent="0.2">
      <c r="A502" s="325"/>
      <c r="B502" s="314"/>
      <c r="C502" s="326"/>
      <c r="D502" s="327"/>
      <c r="E502" s="328"/>
      <c r="F502" s="305"/>
      <c r="G502" s="147"/>
      <c r="H502" s="147"/>
      <c r="I502" s="91"/>
      <c r="J502" s="305"/>
      <c r="K502" s="305"/>
      <c r="L502" s="305"/>
      <c r="M502" s="305"/>
      <c r="N502" s="314"/>
      <c r="O502" s="306"/>
      <c r="P502" s="314"/>
      <c r="Q502" s="306"/>
      <c r="R502" s="306"/>
      <c r="S502" s="92"/>
      <c r="T502" s="91">
        <f t="shared" si="2303"/>
        <v>0</v>
      </c>
      <c r="U502" s="307"/>
      <c r="V502" s="307"/>
      <c r="W502" s="147"/>
      <c r="X502" s="307"/>
      <c r="Y502" s="307"/>
      <c r="Z502" s="151">
        <f t="shared" si="2304"/>
        <v>0</v>
      </c>
      <c r="AA502" s="147"/>
      <c r="AB502" s="147"/>
      <c r="AC502" s="307"/>
      <c r="AD502" s="307"/>
      <c r="AE502" s="151">
        <f t="shared" si="2305"/>
        <v>0</v>
      </c>
      <c r="AF502" s="147"/>
      <c r="AG502" s="147"/>
      <c r="AH502" s="307"/>
      <c r="AI502" s="307"/>
      <c r="AJ502" s="151">
        <f t="shared" si="2306"/>
        <v>0</v>
      </c>
      <c r="AK502" s="147"/>
      <c r="AL502" s="147"/>
      <c r="AM502" s="307"/>
      <c r="AN502" s="307"/>
      <c r="AO502" s="151">
        <f t="shared" si="2307"/>
        <v>0</v>
      </c>
      <c r="AP502" s="147"/>
      <c r="AQ502" s="307"/>
      <c r="AR502" s="384"/>
      <c r="AS502" s="306"/>
      <c r="AT502" s="386"/>
      <c r="AU502" s="327"/>
      <c r="AV502" s="327"/>
      <c r="AW502" s="147"/>
      <c r="AX502" s="147"/>
      <c r="AY502" s="93"/>
      <c r="AZ502" s="94"/>
      <c r="BA502" s="95"/>
      <c r="BB502" s="95"/>
      <c r="BC502" s="95"/>
      <c r="BD502" s="95"/>
      <c r="BE502" s="95"/>
      <c r="BF502" s="95"/>
      <c r="BG502" s="95"/>
    </row>
    <row r="503" spans="1:59" s="97" customFormat="1" hidden="1" x14ac:dyDescent="0.2">
      <c r="A503" s="325">
        <v>165</v>
      </c>
      <c r="B503" s="314"/>
      <c r="C503" s="326" t="e">
        <f>+VLOOKUP(B503,$A$691:$B$730,2,0)</f>
        <v>#N/A</v>
      </c>
      <c r="D503" s="327"/>
      <c r="E503" s="328" t="e">
        <f>IF(D503=$D$661,$E$661,IF(D503=$D$662,$E$662,IF(D503=$D$663,$E$663,IF(D503=$D$664,$E$664,IF(D503=$D$665,$E$665,IF(D503=$D$666,$E$666,IF(D503=$D$667,$E$667,IF(D503=$D$668,$E$668,IF(D503=$D$669,$E$669,IF(D503=$D$670,$E$670,IF(D503=VICERRECTORÍA_ACADÉMICA_,BE1114,IF(D503=PLANEACIÓN_,BE1116, IF(D503=IMPACTO,BE1115,IF(D503=VICERRECTORÍA_ADMINISTRATIVA_FINANCIERA_,BE1117,IF(D503=_VICERRECTORÍA_RESPONSABILIDAD_SOCIAL_Y_BIENESTAR_UNIVERSITARIO_,BE1118," ")))))))))))))))</f>
        <v>#VALUE!</v>
      </c>
      <c r="F503" s="305"/>
      <c r="G503" s="147"/>
      <c r="H503" s="147"/>
      <c r="I503" s="91"/>
      <c r="J503" s="305"/>
      <c r="K503" s="314"/>
      <c r="L503" s="305"/>
      <c r="M503" s="305"/>
      <c r="N503" s="314"/>
      <c r="O503" s="306">
        <f t="shared" ref="O503" si="2526">IF(N503="ALTA",5,IF(N503="MEDIO ALTA",4,IF(N503="MEDIA",3,IF(N503="MEDIO BAJA",2,IF(N503="BAJA",1,0)))))</f>
        <v>0</v>
      </c>
      <c r="P503" s="314"/>
      <c r="Q503" s="306">
        <f t="shared" ref="Q503" si="2527">IF(P503="ALTO",5,IF(P503="MEDIO-ALTO",4,IF(P503="MEDIO",3,IF(P503="MEDIO-BAJO",2,IF(P503="BAJO",1,0)))))</f>
        <v>0</v>
      </c>
      <c r="R503" s="306">
        <f t="shared" si="2440"/>
        <v>0</v>
      </c>
      <c r="S503" s="92"/>
      <c r="T503" s="91">
        <f t="shared" si="2303"/>
        <v>0</v>
      </c>
      <c r="U503" s="307" t="e">
        <f t="shared" si="2209"/>
        <v>#DIV/0!</v>
      </c>
      <c r="V503" s="307" t="e">
        <f t="shared" si="2210"/>
        <v>#DIV/0!</v>
      </c>
      <c r="W503" s="147"/>
      <c r="X503" s="307" t="e">
        <f t="shared" ref="X503" si="2528">IF(S503="No_existen",5*$X$10,Y503*$X$10)</f>
        <v>#DIV/0!</v>
      </c>
      <c r="Y503" s="307" t="e">
        <f t="shared" ref="Y503" si="2529">ROUND(AVERAGEIF(Z503:Z505,"&gt;0"),0)</f>
        <v>#DIV/0!</v>
      </c>
      <c r="Z503" s="151">
        <f t="shared" si="2304"/>
        <v>0</v>
      </c>
      <c r="AA503" s="147"/>
      <c r="AB503" s="147"/>
      <c r="AC503" s="307" t="e">
        <f t="shared" ref="AC503" si="2530">IF(S503="No_existen",5*$AC$10,AD503*$AC$10)</f>
        <v>#DIV/0!</v>
      </c>
      <c r="AD503" s="307" t="e">
        <f t="shared" si="2214"/>
        <v>#DIV/0!</v>
      </c>
      <c r="AE503" s="151">
        <f t="shared" si="2305"/>
        <v>0</v>
      </c>
      <c r="AF503" s="147"/>
      <c r="AG503" s="147"/>
      <c r="AH503" s="307" t="e">
        <f t="shared" ref="AH503" si="2531">IF(S503="No_existen",5*$AH$10,AI503*$AH$10)</f>
        <v>#DIV/0!</v>
      </c>
      <c r="AI503" s="307" t="e">
        <f t="shared" ref="AI503" si="2532">ROUND(AVERAGEIF(AJ503:AJ505,"&gt;0"),0)</f>
        <v>#DIV/0!</v>
      </c>
      <c r="AJ503" s="151">
        <f t="shared" si="2306"/>
        <v>0</v>
      </c>
      <c r="AK503" s="147"/>
      <c r="AL503" s="147"/>
      <c r="AM503" s="307" t="e">
        <f t="shared" ref="AM503" si="2533">IF(S503="No_existen",5*$AM$10,AN503*$AM$10)</f>
        <v>#DIV/0!</v>
      </c>
      <c r="AN503" s="307" t="e">
        <f t="shared" ref="AN503" si="2534">ROUND(AVERAGEIF(AO503:AO505,"&gt;0"),0)</f>
        <v>#DIV/0!</v>
      </c>
      <c r="AO503" s="151">
        <f t="shared" si="2307"/>
        <v>0</v>
      </c>
      <c r="AP503" s="147"/>
      <c r="AQ503" s="307" t="e">
        <f t="shared" ref="AQ503" si="2535">ROUND(AVERAGE(U503,Y503,AD503,AI503,AN503),0)</f>
        <v>#DIV/0!</v>
      </c>
      <c r="AR503" s="384" t="e">
        <f t="shared" ref="AR503" si="2536">IF(AQ503&lt;1.5,"FUERTE",IF(AND(AQ503&gt;=1.5,AQ503&lt;2.5),"ACEPTABLE",IF(AQ503&gt;=5,"INEXISTENTE","DÉBIL")))</f>
        <v>#DIV/0!</v>
      </c>
      <c r="AS503" s="306">
        <f t="shared" ref="AS503" si="2537">IF(R503=0,0,ROUND((R503*AQ503),0))</f>
        <v>0</v>
      </c>
      <c r="AT503" s="386" t="str">
        <f t="shared" ref="AT503" si="2538">IF(AS503&gt;=36,"GRAVE", IF(AS503&lt;=10, "LEVE", "MODERADO"))</f>
        <v>LEVE</v>
      </c>
      <c r="AU503" s="327"/>
      <c r="AV503" s="327"/>
      <c r="AW503" s="147"/>
      <c r="AX503" s="147"/>
      <c r="AY503" s="93"/>
      <c r="AZ503" s="94"/>
      <c r="BA503" s="95"/>
      <c r="BB503" s="95"/>
      <c r="BC503" s="95"/>
      <c r="BD503" s="95"/>
      <c r="BE503" s="95"/>
      <c r="BF503" s="95"/>
      <c r="BG503" s="95"/>
    </row>
    <row r="504" spans="1:59" s="97" customFormat="1" hidden="1" x14ac:dyDescent="0.2">
      <c r="A504" s="325"/>
      <c r="B504" s="314"/>
      <c r="C504" s="326"/>
      <c r="D504" s="327"/>
      <c r="E504" s="328"/>
      <c r="F504" s="305"/>
      <c r="G504" s="147"/>
      <c r="H504" s="147"/>
      <c r="I504" s="91"/>
      <c r="J504" s="305"/>
      <c r="K504" s="305"/>
      <c r="L504" s="305"/>
      <c r="M504" s="305"/>
      <c r="N504" s="314"/>
      <c r="O504" s="306"/>
      <c r="P504" s="314"/>
      <c r="Q504" s="306"/>
      <c r="R504" s="306"/>
      <c r="S504" s="92"/>
      <c r="T504" s="91">
        <f t="shared" si="2303"/>
        <v>0</v>
      </c>
      <c r="U504" s="307"/>
      <c r="V504" s="307"/>
      <c r="W504" s="147"/>
      <c r="X504" s="307"/>
      <c r="Y504" s="307"/>
      <c r="Z504" s="151">
        <f t="shared" si="2304"/>
        <v>0</v>
      </c>
      <c r="AA504" s="147"/>
      <c r="AB504" s="147"/>
      <c r="AC504" s="307"/>
      <c r="AD504" s="307"/>
      <c r="AE504" s="151">
        <f t="shared" si="2305"/>
        <v>0</v>
      </c>
      <c r="AF504" s="147"/>
      <c r="AG504" s="147"/>
      <c r="AH504" s="307"/>
      <c r="AI504" s="307"/>
      <c r="AJ504" s="151">
        <f t="shared" si="2306"/>
        <v>0</v>
      </c>
      <c r="AK504" s="147"/>
      <c r="AL504" s="147"/>
      <c r="AM504" s="307"/>
      <c r="AN504" s="307"/>
      <c r="AO504" s="151">
        <f t="shared" si="2307"/>
        <v>0</v>
      </c>
      <c r="AP504" s="147"/>
      <c r="AQ504" s="307"/>
      <c r="AR504" s="384"/>
      <c r="AS504" s="306"/>
      <c r="AT504" s="386"/>
      <c r="AU504" s="327"/>
      <c r="AV504" s="327"/>
      <c r="AW504" s="147"/>
      <c r="AX504" s="147"/>
      <c r="AY504" s="93"/>
      <c r="AZ504" s="94"/>
      <c r="BA504" s="95"/>
      <c r="BB504" s="95"/>
      <c r="BC504" s="95"/>
      <c r="BD504" s="95"/>
      <c r="BE504" s="95"/>
      <c r="BF504" s="95"/>
      <c r="BG504" s="95"/>
    </row>
    <row r="505" spans="1:59" s="97" customFormat="1" hidden="1" x14ac:dyDescent="0.2">
      <c r="A505" s="325"/>
      <c r="B505" s="314"/>
      <c r="C505" s="326"/>
      <c r="D505" s="327"/>
      <c r="E505" s="328"/>
      <c r="F505" s="305"/>
      <c r="G505" s="147"/>
      <c r="H505" s="147"/>
      <c r="I505" s="91"/>
      <c r="J505" s="305"/>
      <c r="K505" s="305"/>
      <c r="L505" s="305"/>
      <c r="M505" s="305"/>
      <c r="N505" s="314"/>
      <c r="O505" s="306"/>
      <c r="P505" s="314"/>
      <c r="Q505" s="306"/>
      <c r="R505" s="306"/>
      <c r="S505" s="92"/>
      <c r="T505" s="91">
        <f t="shared" si="2303"/>
        <v>0</v>
      </c>
      <c r="U505" s="307"/>
      <c r="V505" s="307"/>
      <c r="W505" s="147"/>
      <c r="X505" s="307"/>
      <c r="Y505" s="307"/>
      <c r="Z505" s="151">
        <f t="shared" si="2304"/>
        <v>0</v>
      </c>
      <c r="AA505" s="147"/>
      <c r="AB505" s="147"/>
      <c r="AC505" s="307"/>
      <c r="AD505" s="307"/>
      <c r="AE505" s="151">
        <f t="shared" si="2305"/>
        <v>0</v>
      </c>
      <c r="AF505" s="147"/>
      <c r="AG505" s="147"/>
      <c r="AH505" s="307"/>
      <c r="AI505" s="307"/>
      <c r="AJ505" s="151">
        <f t="shared" si="2306"/>
        <v>0</v>
      </c>
      <c r="AK505" s="147"/>
      <c r="AL505" s="147"/>
      <c r="AM505" s="307"/>
      <c r="AN505" s="307"/>
      <c r="AO505" s="151">
        <f t="shared" si="2307"/>
        <v>0</v>
      </c>
      <c r="AP505" s="147"/>
      <c r="AQ505" s="307"/>
      <c r="AR505" s="384"/>
      <c r="AS505" s="306"/>
      <c r="AT505" s="386"/>
      <c r="AU505" s="327"/>
      <c r="AV505" s="327"/>
      <c r="AW505" s="147"/>
      <c r="AX505" s="147"/>
      <c r="AY505" s="93"/>
      <c r="AZ505" s="94"/>
      <c r="BA505" s="95"/>
      <c r="BB505" s="95"/>
      <c r="BC505" s="95"/>
      <c r="BD505" s="95"/>
      <c r="BE505" s="95"/>
      <c r="BF505" s="95"/>
      <c r="BG505" s="95"/>
    </row>
    <row r="506" spans="1:59" s="97" customFormat="1" hidden="1" x14ac:dyDescent="0.2">
      <c r="A506" s="325">
        <v>166</v>
      </c>
      <c r="B506" s="314"/>
      <c r="C506" s="326" t="e">
        <f>+VLOOKUP(B506,$A$691:$B$730,2,0)</f>
        <v>#N/A</v>
      </c>
      <c r="D506" s="327"/>
      <c r="E506" s="328" t="e">
        <f>IF(D506=$D$661,$E$661,IF(D506=$D$662,$E$662,IF(D506=$D$663,$E$663,IF(D506=$D$664,$E$664,IF(D506=$D$665,$E$665,IF(D506=$D$666,$E$666,IF(D506=$D$667,$E$667,IF(D506=$D$668,$E$668,IF(D506=$D$669,$E$669,IF(D506=$D$670,$E$670,IF(D506=VICERRECTORÍA_ACADÉMICA_,BE1117,IF(D506=PLANEACIÓN_,BE1119, IF(D506=IMPACTO,BE1118,IF(D506=VICERRECTORÍA_ADMINISTRATIVA_FINANCIERA_,BE1120,IF(D506=_VICERRECTORÍA_RESPONSABILIDAD_SOCIAL_Y_BIENESTAR_UNIVERSITARIO_,BE1121," ")))))))))))))))</f>
        <v>#VALUE!</v>
      </c>
      <c r="F506" s="305"/>
      <c r="G506" s="147"/>
      <c r="H506" s="147"/>
      <c r="I506" s="91"/>
      <c r="J506" s="305"/>
      <c r="K506" s="314"/>
      <c r="L506" s="305"/>
      <c r="M506" s="305"/>
      <c r="N506" s="314"/>
      <c r="O506" s="306">
        <f t="shared" ref="O506" si="2539">IF(N506="ALTA",5,IF(N506="MEDIO ALTA",4,IF(N506="MEDIA",3,IF(N506="MEDIO BAJA",2,IF(N506="BAJA",1,0)))))</f>
        <v>0</v>
      </c>
      <c r="P506" s="314"/>
      <c r="Q506" s="306">
        <f t="shared" ref="Q506" si="2540">IF(P506="ALTO",5,IF(P506="MEDIO-ALTO",4,IF(P506="MEDIO",3,IF(P506="MEDIO-BAJO",2,IF(P506="BAJO",1,0)))))</f>
        <v>0</v>
      </c>
      <c r="R506" s="306">
        <f t="shared" si="2440"/>
        <v>0</v>
      </c>
      <c r="S506" s="92"/>
      <c r="T506" s="91">
        <f t="shared" si="2303"/>
        <v>0</v>
      </c>
      <c r="U506" s="307" t="e">
        <f t="shared" si="2226"/>
        <v>#DIV/0!</v>
      </c>
      <c r="V506" s="307" t="e">
        <f t="shared" si="2227"/>
        <v>#DIV/0!</v>
      </c>
      <c r="W506" s="147"/>
      <c r="X506" s="307" t="e">
        <f t="shared" ref="X506" si="2541">IF(S506="No_existen",5*$X$10,Y506*$X$10)</f>
        <v>#DIV/0!</v>
      </c>
      <c r="Y506" s="307" t="e">
        <f t="shared" ref="Y506" si="2542">ROUND(AVERAGEIF(Z506:Z508,"&gt;0"),0)</f>
        <v>#DIV/0!</v>
      </c>
      <c r="Z506" s="151">
        <f t="shared" si="2304"/>
        <v>0</v>
      </c>
      <c r="AA506" s="147"/>
      <c r="AB506" s="147"/>
      <c r="AC506" s="307" t="e">
        <f t="shared" ref="AC506" si="2543">IF(S506="No_existen",5*$AC$10,AD506*$AC$10)</f>
        <v>#DIV/0!</v>
      </c>
      <c r="AD506" s="307" t="e">
        <f t="shared" si="2230"/>
        <v>#DIV/0!</v>
      </c>
      <c r="AE506" s="151">
        <f t="shared" si="2305"/>
        <v>0</v>
      </c>
      <c r="AF506" s="147"/>
      <c r="AG506" s="147"/>
      <c r="AH506" s="307" t="e">
        <f t="shared" ref="AH506" si="2544">IF(S506="No_existen",5*$AH$10,AI506*$AH$10)</f>
        <v>#DIV/0!</v>
      </c>
      <c r="AI506" s="307" t="e">
        <f t="shared" ref="AI506" si="2545">ROUND(AVERAGEIF(AJ506:AJ508,"&gt;0"),0)</f>
        <v>#DIV/0!</v>
      </c>
      <c r="AJ506" s="151">
        <f t="shared" si="2306"/>
        <v>0</v>
      </c>
      <c r="AK506" s="147"/>
      <c r="AL506" s="147"/>
      <c r="AM506" s="307" t="e">
        <f t="shared" ref="AM506" si="2546">IF(S506="No_existen",5*$AM$10,AN506*$AM$10)</f>
        <v>#DIV/0!</v>
      </c>
      <c r="AN506" s="307" t="e">
        <f t="shared" ref="AN506" si="2547">ROUND(AVERAGEIF(AO506:AO508,"&gt;0"),0)</f>
        <v>#DIV/0!</v>
      </c>
      <c r="AO506" s="151">
        <f t="shared" si="2307"/>
        <v>0</v>
      </c>
      <c r="AP506" s="147"/>
      <c r="AQ506" s="307" t="e">
        <f t="shared" ref="AQ506" si="2548">ROUND(AVERAGE(U506,Y506,AD506,AI506,AN506),0)</f>
        <v>#DIV/0!</v>
      </c>
      <c r="AR506" s="384" t="e">
        <f t="shared" ref="AR506" si="2549">IF(AQ506&lt;1.5,"FUERTE",IF(AND(AQ506&gt;=1.5,AQ506&lt;2.5),"ACEPTABLE",IF(AQ506&gt;=5,"INEXISTENTE","DÉBIL")))</f>
        <v>#DIV/0!</v>
      </c>
      <c r="AS506" s="306">
        <f t="shared" ref="AS506" si="2550">IF(R506=0,0,ROUND((R506*AQ506),0))</f>
        <v>0</v>
      </c>
      <c r="AT506" s="386" t="str">
        <f t="shared" ref="AT506" si="2551">IF(AS506&gt;=36,"GRAVE", IF(AS506&lt;=10, "LEVE", "MODERADO"))</f>
        <v>LEVE</v>
      </c>
      <c r="AU506" s="327"/>
      <c r="AV506" s="327"/>
      <c r="AW506" s="147"/>
      <c r="AX506" s="147"/>
      <c r="AY506" s="93"/>
      <c r="AZ506" s="94"/>
      <c r="BA506" s="95"/>
      <c r="BB506" s="95"/>
      <c r="BC506" s="95"/>
      <c r="BD506" s="95"/>
      <c r="BE506" s="95"/>
      <c r="BF506" s="95"/>
      <c r="BG506" s="95"/>
    </row>
    <row r="507" spans="1:59" s="97" customFormat="1" hidden="1" x14ac:dyDescent="0.2">
      <c r="A507" s="325"/>
      <c r="B507" s="314"/>
      <c r="C507" s="326"/>
      <c r="D507" s="327"/>
      <c r="E507" s="328"/>
      <c r="F507" s="305"/>
      <c r="G507" s="147"/>
      <c r="H507" s="147"/>
      <c r="I507" s="91"/>
      <c r="J507" s="305"/>
      <c r="K507" s="305"/>
      <c r="L507" s="305"/>
      <c r="M507" s="305"/>
      <c r="N507" s="314"/>
      <c r="O507" s="306"/>
      <c r="P507" s="314"/>
      <c r="Q507" s="306"/>
      <c r="R507" s="306"/>
      <c r="S507" s="92"/>
      <c r="T507" s="91">
        <f t="shared" si="2303"/>
        <v>0</v>
      </c>
      <c r="U507" s="307"/>
      <c r="V507" s="307"/>
      <c r="W507" s="147"/>
      <c r="X507" s="307"/>
      <c r="Y507" s="307"/>
      <c r="Z507" s="151">
        <f t="shared" si="2304"/>
        <v>0</v>
      </c>
      <c r="AA507" s="147"/>
      <c r="AB507" s="147"/>
      <c r="AC507" s="307"/>
      <c r="AD507" s="307"/>
      <c r="AE507" s="151">
        <f t="shared" si="2305"/>
        <v>0</v>
      </c>
      <c r="AF507" s="147"/>
      <c r="AG507" s="147"/>
      <c r="AH507" s="307"/>
      <c r="AI507" s="307"/>
      <c r="AJ507" s="151">
        <f t="shared" si="2306"/>
        <v>0</v>
      </c>
      <c r="AK507" s="147"/>
      <c r="AL507" s="147"/>
      <c r="AM507" s="307"/>
      <c r="AN507" s="307"/>
      <c r="AO507" s="151">
        <f t="shared" si="2307"/>
        <v>0</v>
      </c>
      <c r="AP507" s="147"/>
      <c r="AQ507" s="307"/>
      <c r="AR507" s="384"/>
      <c r="AS507" s="306"/>
      <c r="AT507" s="386"/>
      <c r="AU507" s="327"/>
      <c r="AV507" s="327"/>
      <c r="AW507" s="147"/>
      <c r="AX507" s="147"/>
      <c r="AY507" s="93"/>
      <c r="AZ507" s="94"/>
      <c r="BA507" s="95"/>
      <c r="BB507" s="95"/>
      <c r="BC507" s="95"/>
      <c r="BD507" s="95"/>
      <c r="BE507" s="95"/>
      <c r="BF507" s="95"/>
      <c r="BG507" s="95"/>
    </row>
    <row r="508" spans="1:59" s="97" customFormat="1" hidden="1" x14ac:dyDescent="0.2">
      <c r="A508" s="325"/>
      <c r="B508" s="314"/>
      <c r="C508" s="326"/>
      <c r="D508" s="327"/>
      <c r="E508" s="328"/>
      <c r="F508" s="305"/>
      <c r="G508" s="147"/>
      <c r="H508" s="147"/>
      <c r="I508" s="91"/>
      <c r="J508" s="305"/>
      <c r="K508" s="305"/>
      <c r="L508" s="305"/>
      <c r="M508" s="305"/>
      <c r="N508" s="314"/>
      <c r="O508" s="306"/>
      <c r="P508" s="314"/>
      <c r="Q508" s="306"/>
      <c r="R508" s="306"/>
      <c r="S508" s="92"/>
      <c r="T508" s="91">
        <f t="shared" si="2303"/>
        <v>0</v>
      </c>
      <c r="U508" s="307"/>
      <c r="V508" s="307"/>
      <c r="W508" s="147"/>
      <c r="X508" s="307"/>
      <c r="Y508" s="307"/>
      <c r="Z508" s="151">
        <f t="shared" si="2304"/>
        <v>0</v>
      </c>
      <c r="AA508" s="147"/>
      <c r="AB508" s="147"/>
      <c r="AC508" s="307"/>
      <c r="AD508" s="307"/>
      <c r="AE508" s="151">
        <f t="shared" si="2305"/>
        <v>0</v>
      </c>
      <c r="AF508" s="147"/>
      <c r="AG508" s="147"/>
      <c r="AH508" s="307"/>
      <c r="AI508" s="307"/>
      <c r="AJ508" s="151">
        <f t="shared" si="2306"/>
        <v>0</v>
      </c>
      <c r="AK508" s="147"/>
      <c r="AL508" s="147"/>
      <c r="AM508" s="307"/>
      <c r="AN508" s="307"/>
      <c r="AO508" s="151">
        <f t="shared" si="2307"/>
        <v>0</v>
      </c>
      <c r="AP508" s="147"/>
      <c r="AQ508" s="307"/>
      <c r="AR508" s="384"/>
      <c r="AS508" s="306"/>
      <c r="AT508" s="386"/>
      <c r="AU508" s="327"/>
      <c r="AV508" s="327"/>
      <c r="AW508" s="147"/>
      <c r="AX508" s="147"/>
      <c r="AY508" s="93"/>
      <c r="AZ508" s="94"/>
      <c r="BA508" s="95"/>
      <c r="BB508" s="95"/>
      <c r="BC508" s="95"/>
      <c r="BD508" s="95"/>
      <c r="BE508" s="95"/>
      <c r="BF508" s="95"/>
      <c r="BG508" s="95"/>
    </row>
    <row r="509" spans="1:59" s="97" customFormat="1" hidden="1" x14ac:dyDescent="0.2">
      <c r="A509" s="325">
        <v>167</v>
      </c>
      <c r="B509" s="314"/>
      <c r="C509" s="326" t="e">
        <f>+VLOOKUP(B509,$A$691:$B$730,2,0)</f>
        <v>#N/A</v>
      </c>
      <c r="D509" s="327"/>
      <c r="E509" s="328" t="e">
        <f>IF(D509=$D$661,$E$661,IF(D509=$D$662,$E$662,IF(D509=$D$663,$E$663,IF(D509=$D$664,$E$664,IF(D509=$D$665,$E$665,IF(D509=$D$666,$E$666,IF(D509=$D$667,$E$667,IF(D509=$D$668,$E$668,IF(D509=$D$669,$E$669,IF(D509=$D$670,$E$670,IF(D509=VICERRECTORÍA_ACADÉMICA_,BE1120,IF(D509=PLANEACIÓN_,BE1122, IF(D509=IMPACTO,BE1121,IF(D509=VICERRECTORÍA_ADMINISTRATIVA_FINANCIERA_,BE1123,IF(D509=_VICERRECTORÍA_RESPONSABILIDAD_SOCIAL_Y_BIENESTAR_UNIVERSITARIO_,BE1124," ")))))))))))))))</f>
        <v>#VALUE!</v>
      </c>
      <c r="F509" s="305"/>
      <c r="G509" s="147"/>
      <c r="H509" s="147"/>
      <c r="I509" s="91"/>
      <c r="J509" s="305"/>
      <c r="K509" s="314"/>
      <c r="L509" s="305"/>
      <c r="M509" s="305"/>
      <c r="N509" s="314"/>
      <c r="O509" s="306">
        <f t="shared" ref="O509" si="2552">IF(N509="ALTA",5,IF(N509="MEDIO ALTA",4,IF(N509="MEDIA",3,IF(N509="MEDIO BAJA",2,IF(N509="BAJA",1,0)))))</f>
        <v>0</v>
      </c>
      <c r="P509" s="314"/>
      <c r="Q509" s="306">
        <f t="shared" ref="Q509" si="2553">IF(P509="ALTO",5,IF(P509="MEDIO-ALTO",4,IF(P509="MEDIO",3,IF(P509="MEDIO-BAJO",2,IF(P509="BAJO",1,0)))))</f>
        <v>0</v>
      </c>
      <c r="R509" s="306">
        <f t="shared" si="2440"/>
        <v>0</v>
      </c>
      <c r="S509" s="92"/>
      <c r="T509" s="91">
        <f t="shared" si="2303"/>
        <v>0</v>
      </c>
      <c r="U509" s="307" t="e">
        <f t="shared" si="2242"/>
        <v>#DIV/0!</v>
      </c>
      <c r="V509" s="307" t="e">
        <f t="shared" si="2243"/>
        <v>#DIV/0!</v>
      </c>
      <c r="W509" s="147"/>
      <c r="X509" s="307" t="e">
        <f t="shared" ref="X509" si="2554">IF(S509="No_existen",5*$X$10,Y509*$X$10)</f>
        <v>#DIV/0!</v>
      </c>
      <c r="Y509" s="307" t="e">
        <f t="shared" ref="Y509" si="2555">ROUND(AVERAGEIF(Z509:Z511,"&gt;0"),0)</f>
        <v>#DIV/0!</v>
      </c>
      <c r="Z509" s="151">
        <f t="shared" si="2304"/>
        <v>0</v>
      </c>
      <c r="AA509" s="147"/>
      <c r="AB509" s="147"/>
      <c r="AC509" s="307" t="e">
        <f t="shared" ref="AC509" si="2556">IF(S509="No_existen",5*$AC$10,AD509*$AC$10)</f>
        <v>#DIV/0!</v>
      </c>
      <c r="AD509" s="307" t="e">
        <f t="shared" si="2246"/>
        <v>#DIV/0!</v>
      </c>
      <c r="AE509" s="151">
        <f t="shared" si="2305"/>
        <v>0</v>
      </c>
      <c r="AF509" s="147"/>
      <c r="AG509" s="147"/>
      <c r="AH509" s="307" t="e">
        <f t="shared" ref="AH509" si="2557">IF(S509="No_existen",5*$AH$10,AI509*$AH$10)</f>
        <v>#DIV/0!</v>
      </c>
      <c r="AI509" s="307" t="e">
        <f t="shared" ref="AI509" si="2558">ROUND(AVERAGEIF(AJ509:AJ511,"&gt;0"),0)</f>
        <v>#DIV/0!</v>
      </c>
      <c r="AJ509" s="151">
        <f t="shared" si="2306"/>
        <v>0</v>
      </c>
      <c r="AK509" s="147"/>
      <c r="AL509" s="147"/>
      <c r="AM509" s="307" t="e">
        <f t="shared" ref="AM509" si="2559">IF(S509="No_existen",5*$AM$10,AN509*$AM$10)</f>
        <v>#DIV/0!</v>
      </c>
      <c r="AN509" s="307" t="e">
        <f t="shared" ref="AN509" si="2560">ROUND(AVERAGEIF(AO509:AO511,"&gt;0"),0)</f>
        <v>#DIV/0!</v>
      </c>
      <c r="AO509" s="151">
        <f t="shared" si="2307"/>
        <v>0</v>
      </c>
      <c r="AP509" s="147"/>
      <c r="AQ509" s="307" t="e">
        <f t="shared" ref="AQ509" si="2561">ROUND(AVERAGE(U509,Y509,AD509,AI509,AN509),0)</f>
        <v>#DIV/0!</v>
      </c>
      <c r="AR509" s="384" t="e">
        <f t="shared" ref="AR509" si="2562">IF(AQ509&lt;1.5,"FUERTE",IF(AND(AQ509&gt;=1.5,AQ509&lt;2.5),"ACEPTABLE",IF(AQ509&gt;=5,"INEXISTENTE","DÉBIL")))</f>
        <v>#DIV/0!</v>
      </c>
      <c r="AS509" s="306">
        <f t="shared" ref="AS509" si="2563">IF(R509=0,0,ROUND((R509*AQ509),0))</f>
        <v>0</v>
      </c>
      <c r="AT509" s="386" t="str">
        <f t="shared" ref="AT509" si="2564">IF(AS509&gt;=36,"GRAVE", IF(AS509&lt;=10, "LEVE", "MODERADO"))</f>
        <v>LEVE</v>
      </c>
      <c r="AU509" s="327"/>
      <c r="AV509" s="327"/>
      <c r="AW509" s="147"/>
      <c r="AX509" s="147"/>
      <c r="AY509" s="93"/>
      <c r="AZ509" s="94"/>
      <c r="BA509" s="95"/>
      <c r="BB509" s="95"/>
      <c r="BC509" s="95"/>
      <c r="BD509" s="95"/>
      <c r="BE509" s="95"/>
      <c r="BF509" s="95"/>
      <c r="BG509" s="95"/>
    </row>
    <row r="510" spans="1:59" s="97" customFormat="1" hidden="1" x14ac:dyDescent="0.2">
      <c r="A510" s="325"/>
      <c r="B510" s="314"/>
      <c r="C510" s="326"/>
      <c r="D510" s="327"/>
      <c r="E510" s="328"/>
      <c r="F510" s="305"/>
      <c r="G510" s="147"/>
      <c r="H510" s="147"/>
      <c r="I510" s="91"/>
      <c r="J510" s="305"/>
      <c r="K510" s="305"/>
      <c r="L510" s="305"/>
      <c r="M510" s="305"/>
      <c r="N510" s="314"/>
      <c r="O510" s="306"/>
      <c r="P510" s="314"/>
      <c r="Q510" s="306"/>
      <c r="R510" s="306"/>
      <c r="S510" s="92"/>
      <c r="T510" s="91">
        <f t="shared" si="2303"/>
        <v>0</v>
      </c>
      <c r="U510" s="307"/>
      <c r="V510" s="307"/>
      <c r="W510" s="147"/>
      <c r="X510" s="307"/>
      <c r="Y510" s="307"/>
      <c r="Z510" s="151">
        <f t="shared" si="2304"/>
        <v>0</v>
      </c>
      <c r="AA510" s="147"/>
      <c r="AB510" s="147"/>
      <c r="AC510" s="307"/>
      <c r="AD510" s="307"/>
      <c r="AE510" s="151">
        <f t="shared" si="2305"/>
        <v>0</v>
      </c>
      <c r="AF510" s="147"/>
      <c r="AG510" s="147"/>
      <c r="AH510" s="307"/>
      <c r="AI510" s="307"/>
      <c r="AJ510" s="151">
        <f t="shared" si="2306"/>
        <v>0</v>
      </c>
      <c r="AK510" s="147"/>
      <c r="AL510" s="147"/>
      <c r="AM510" s="307"/>
      <c r="AN510" s="307"/>
      <c r="AO510" s="151">
        <f t="shared" si="2307"/>
        <v>0</v>
      </c>
      <c r="AP510" s="147"/>
      <c r="AQ510" s="307"/>
      <c r="AR510" s="384"/>
      <c r="AS510" s="306"/>
      <c r="AT510" s="386"/>
      <c r="AU510" s="327"/>
      <c r="AV510" s="327"/>
      <c r="AW510" s="147"/>
      <c r="AX510" s="147"/>
      <c r="AY510" s="93"/>
      <c r="AZ510" s="94"/>
      <c r="BA510" s="95"/>
      <c r="BB510" s="95"/>
      <c r="BC510" s="95"/>
      <c r="BD510" s="95"/>
      <c r="BE510" s="95"/>
      <c r="BF510" s="95"/>
      <c r="BG510" s="95"/>
    </row>
    <row r="511" spans="1:59" s="97" customFormat="1" hidden="1" x14ac:dyDescent="0.2">
      <c r="A511" s="325"/>
      <c r="B511" s="314"/>
      <c r="C511" s="326"/>
      <c r="D511" s="327"/>
      <c r="E511" s="328"/>
      <c r="F511" s="305"/>
      <c r="G511" s="147"/>
      <c r="H511" s="147"/>
      <c r="I511" s="91"/>
      <c r="J511" s="305"/>
      <c r="K511" s="305"/>
      <c r="L511" s="305"/>
      <c r="M511" s="305"/>
      <c r="N511" s="314"/>
      <c r="O511" s="306"/>
      <c r="P511" s="314"/>
      <c r="Q511" s="306"/>
      <c r="R511" s="306"/>
      <c r="S511" s="92"/>
      <c r="T511" s="91">
        <f t="shared" si="2303"/>
        <v>0</v>
      </c>
      <c r="U511" s="307"/>
      <c r="V511" s="307"/>
      <c r="W511" s="147"/>
      <c r="X511" s="307"/>
      <c r="Y511" s="307"/>
      <c r="Z511" s="151">
        <f t="shared" si="2304"/>
        <v>0</v>
      </c>
      <c r="AA511" s="147"/>
      <c r="AB511" s="147"/>
      <c r="AC511" s="307"/>
      <c r="AD511" s="307"/>
      <c r="AE511" s="151">
        <f t="shared" si="2305"/>
        <v>0</v>
      </c>
      <c r="AF511" s="147"/>
      <c r="AG511" s="147"/>
      <c r="AH511" s="307"/>
      <c r="AI511" s="307"/>
      <c r="AJ511" s="151">
        <f t="shared" si="2306"/>
        <v>0</v>
      </c>
      <c r="AK511" s="147"/>
      <c r="AL511" s="147"/>
      <c r="AM511" s="307"/>
      <c r="AN511" s="307"/>
      <c r="AO511" s="151">
        <f t="shared" si="2307"/>
        <v>0</v>
      </c>
      <c r="AP511" s="147"/>
      <c r="AQ511" s="307"/>
      <c r="AR511" s="384"/>
      <c r="AS511" s="306"/>
      <c r="AT511" s="386"/>
      <c r="AU511" s="327"/>
      <c r="AV511" s="327"/>
      <c r="AW511" s="147"/>
      <c r="AX511" s="147"/>
      <c r="AY511" s="93"/>
      <c r="AZ511" s="94"/>
      <c r="BA511" s="95"/>
      <c r="BB511" s="95"/>
      <c r="BC511" s="95"/>
      <c r="BD511" s="95"/>
      <c r="BE511" s="95"/>
      <c r="BF511" s="95"/>
      <c r="BG511" s="95"/>
    </row>
    <row r="512" spans="1:59" s="97" customFormat="1" hidden="1" x14ac:dyDescent="0.2">
      <c r="A512" s="325">
        <v>168</v>
      </c>
      <c r="B512" s="314"/>
      <c r="C512" s="326" t="e">
        <f>+VLOOKUP(B512,$A$691:$B$730,2,0)</f>
        <v>#N/A</v>
      </c>
      <c r="D512" s="327"/>
      <c r="E512" s="328" t="e">
        <f>IF(D512=$D$661,$E$661,IF(D512=$D$662,$E$662,IF(D512=$D$663,$E$663,IF(D512=$D$664,$E$664,IF(D512=$D$665,$E$665,IF(D512=$D$666,$E$666,IF(D512=$D$667,$E$667,IF(D512=$D$668,$E$668,IF(D512=$D$669,$E$669,IF(D512=$D$670,$E$670,IF(D512=VICERRECTORÍA_ACADÉMICA_,BE1123,IF(D512=PLANEACIÓN_,BE1125, IF(D512=IMPACTO,BE1124,IF(D512=VICERRECTORÍA_ADMINISTRATIVA_FINANCIERA_,BE1126,IF(D512=_VICERRECTORÍA_RESPONSABILIDAD_SOCIAL_Y_BIENESTAR_UNIVERSITARIO_,BE1127," ")))))))))))))))</f>
        <v>#VALUE!</v>
      </c>
      <c r="F512" s="305"/>
      <c r="G512" s="147"/>
      <c r="H512" s="147"/>
      <c r="I512" s="91"/>
      <c r="J512" s="305"/>
      <c r="K512" s="314"/>
      <c r="L512" s="305"/>
      <c r="M512" s="305"/>
      <c r="N512" s="314"/>
      <c r="O512" s="306">
        <f t="shared" ref="O512" si="2565">IF(N512="ALTA",5,IF(N512="MEDIO ALTA",4,IF(N512="MEDIA",3,IF(N512="MEDIO BAJA",2,IF(N512="BAJA",1,0)))))</f>
        <v>0</v>
      </c>
      <c r="P512" s="314"/>
      <c r="Q512" s="306">
        <f t="shared" ref="Q512" si="2566">IF(P512="ALTO",5,IF(P512="MEDIO-ALTO",4,IF(P512="MEDIO",3,IF(P512="MEDIO-BAJO",2,IF(P512="BAJO",1,0)))))</f>
        <v>0</v>
      </c>
      <c r="R512" s="306">
        <f t="shared" si="2440"/>
        <v>0</v>
      </c>
      <c r="S512" s="92"/>
      <c r="T512" s="91">
        <f t="shared" si="2303"/>
        <v>0</v>
      </c>
      <c r="U512" s="307" t="e">
        <f t="shared" si="2258"/>
        <v>#DIV/0!</v>
      </c>
      <c r="V512" s="307" t="e">
        <f t="shared" si="2259"/>
        <v>#DIV/0!</v>
      </c>
      <c r="W512" s="147"/>
      <c r="X512" s="307" t="e">
        <f t="shared" ref="X512" si="2567">IF(S512="No_existen",5*$X$10,Y512*$X$10)</f>
        <v>#DIV/0!</v>
      </c>
      <c r="Y512" s="307" t="e">
        <f t="shared" ref="Y512" si="2568">ROUND(AVERAGEIF(Z512:Z514,"&gt;0"),0)</f>
        <v>#DIV/0!</v>
      </c>
      <c r="Z512" s="151">
        <f t="shared" si="2304"/>
        <v>0</v>
      </c>
      <c r="AA512" s="147"/>
      <c r="AB512" s="147"/>
      <c r="AC512" s="307" t="e">
        <f t="shared" ref="AC512" si="2569">IF(S512="No_existen",5*$AC$10,AD512*$AC$10)</f>
        <v>#DIV/0!</v>
      </c>
      <c r="AD512" s="307" t="e">
        <f t="shared" si="2262"/>
        <v>#DIV/0!</v>
      </c>
      <c r="AE512" s="151">
        <f t="shared" si="2305"/>
        <v>0</v>
      </c>
      <c r="AF512" s="147"/>
      <c r="AG512" s="147"/>
      <c r="AH512" s="307" t="e">
        <f t="shared" ref="AH512" si="2570">IF(S512="No_existen",5*$AH$10,AI512*$AH$10)</f>
        <v>#DIV/0!</v>
      </c>
      <c r="AI512" s="307" t="e">
        <f t="shared" ref="AI512" si="2571">ROUND(AVERAGEIF(AJ512:AJ514,"&gt;0"),0)</f>
        <v>#DIV/0!</v>
      </c>
      <c r="AJ512" s="151">
        <f t="shared" si="2306"/>
        <v>0</v>
      </c>
      <c r="AK512" s="147"/>
      <c r="AL512" s="147"/>
      <c r="AM512" s="307" t="e">
        <f t="shared" ref="AM512" si="2572">IF(S512="No_existen",5*$AM$10,AN512*$AM$10)</f>
        <v>#DIV/0!</v>
      </c>
      <c r="AN512" s="307" t="e">
        <f t="shared" ref="AN512" si="2573">ROUND(AVERAGEIF(AO512:AO514,"&gt;0"),0)</f>
        <v>#DIV/0!</v>
      </c>
      <c r="AO512" s="151">
        <f t="shared" si="2307"/>
        <v>0</v>
      </c>
      <c r="AP512" s="147"/>
      <c r="AQ512" s="307" t="e">
        <f t="shared" ref="AQ512" si="2574">ROUND(AVERAGE(U512,Y512,AD512,AI512,AN512),0)</f>
        <v>#DIV/0!</v>
      </c>
      <c r="AR512" s="384" t="e">
        <f t="shared" ref="AR512" si="2575">IF(AQ512&lt;1.5,"FUERTE",IF(AND(AQ512&gt;=1.5,AQ512&lt;2.5),"ACEPTABLE",IF(AQ512&gt;=5,"INEXISTENTE","DÉBIL")))</f>
        <v>#DIV/0!</v>
      </c>
      <c r="AS512" s="306">
        <f t="shared" ref="AS512" si="2576">IF(R512=0,0,ROUND((R512*AQ512),0))</f>
        <v>0</v>
      </c>
      <c r="AT512" s="386" t="str">
        <f t="shared" ref="AT512" si="2577">IF(AS512&gt;=36,"GRAVE", IF(AS512&lt;=10, "LEVE", "MODERADO"))</f>
        <v>LEVE</v>
      </c>
      <c r="AU512" s="327"/>
      <c r="AV512" s="327"/>
      <c r="AW512" s="147"/>
      <c r="AX512" s="147"/>
      <c r="AY512" s="93"/>
      <c r="AZ512" s="94"/>
      <c r="BA512" s="95"/>
      <c r="BB512" s="95"/>
      <c r="BC512" s="95"/>
      <c r="BD512" s="95"/>
      <c r="BE512" s="95"/>
      <c r="BF512" s="95"/>
      <c r="BG512" s="95"/>
    </row>
    <row r="513" spans="1:59" s="97" customFormat="1" hidden="1" x14ac:dyDescent="0.2">
      <c r="A513" s="325"/>
      <c r="B513" s="314"/>
      <c r="C513" s="326"/>
      <c r="D513" s="327"/>
      <c r="E513" s="328"/>
      <c r="F513" s="305"/>
      <c r="G513" s="147"/>
      <c r="H513" s="147"/>
      <c r="I513" s="91"/>
      <c r="J513" s="305"/>
      <c r="K513" s="305"/>
      <c r="L513" s="305"/>
      <c r="M513" s="305"/>
      <c r="N513" s="314"/>
      <c r="O513" s="306"/>
      <c r="P513" s="314"/>
      <c r="Q513" s="306"/>
      <c r="R513" s="306"/>
      <c r="S513" s="92"/>
      <c r="T513" s="91">
        <f t="shared" si="2303"/>
        <v>0</v>
      </c>
      <c r="U513" s="307"/>
      <c r="V513" s="307"/>
      <c r="W513" s="147"/>
      <c r="X513" s="307"/>
      <c r="Y513" s="307"/>
      <c r="Z513" s="151">
        <f t="shared" si="2304"/>
        <v>0</v>
      </c>
      <c r="AA513" s="147"/>
      <c r="AB513" s="147"/>
      <c r="AC513" s="307"/>
      <c r="AD513" s="307"/>
      <c r="AE513" s="151">
        <f t="shared" si="2305"/>
        <v>0</v>
      </c>
      <c r="AF513" s="147"/>
      <c r="AG513" s="147"/>
      <c r="AH513" s="307"/>
      <c r="AI513" s="307"/>
      <c r="AJ513" s="151">
        <f t="shared" si="2306"/>
        <v>0</v>
      </c>
      <c r="AK513" s="147"/>
      <c r="AL513" s="147"/>
      <c r="AM513" s="307"/>
      <c r="AN513" s="307"/>
      <c r="AO513" s="151">
        <f t="shared" si="2307"/>
        <v>0</v>
      </c>
      <c r="AP513" s="147"/>
      <c r="AQ513" s="307"/>
      <c r="AR513" s="384"/>
      <c r="AS513" s="306"/>
      <c r="AT513" s="386"/>
      <c r="AU513" s="327"/>
      <c r="AV513" s="327"/>
      <c r="AW513" s="147"/>
      <c r="AX513" s="147"/>
      <c r="AY513" s="93"/>
      <c r="AZ513" s="94"/>
      <c r="BA513" s="95"/>
      <c r="BB513" s="95"/>
      <c r="BC513" s="95"/>
      <c r="BD513" s="95"/>
      <c r="BE513" s="95"/>
      <c r="BF513" s="95"/>
      <c r="BG513" s="95"/>
    </row>
    <row r="514" spans="1:59" s="97" customFormat="1" hidden="1" x14ac:dyDescent="0.2">
      <c r="A514" s="325"/>
      <c r="B514" s="314"/>
      <c r="C514" s="326"/>
      <c r="D514" s="327"/>
      <c r="E514" s="328"/>
      <c r="F514" s="305"/>
      <c r="G514" s="147"/>
      <c r="H514" s="147"/>
      <c r="I514" s="91"/>
      <c r="J514" s="305"/>
      <c r="K514" s="305"/>
      <c r="L514" s="305"/>
      <c r="M514" s="305"/>
      <c r="N514" s="314"/>
      <c r="O514" s="306"/>
      <c r="P514" s="314"/>
      <c r="Q514" s="306"/>
      <c r="R514" s="306"/>
      <c r="S514" s="92"/>
      <c r="T514" s="91">
        <f t="shared" si="2303"/>
        <v>0</v>
      </c>
      <c r="U514" s="307"/>
      <c r="V514" s="307"/>
      <c r="W514" s="147"/>
      <c r="X514" s="307"/>
      <c r="Y514" s="307"/>
      <c r="Z514" s="151">
        <f t="shared" si="2304"/>
        <v>0</v>
      </c>
      <c r="AA514" s="147"/>
      <c r="AB514" s="147"/>
      <c r="AC514" s="307"/>
      <c r="AD514" s="307"/>
      <c r="AE514" s="151">
        <f t="shared" si="2305"/>
        <v>0</v>
      </c>
      <c r="AF514" s="147"/>
      <c r="AG514" s="147"/>
      <c r="AH514" s="307"/>
      <c r="AI514" s="307"/>
      <c r="AJ514" s="151">
        <f t="shared" si="2306"/>
        <v>0</v>
      </c>
      <c r="AK514" s="147"/>
      <c r="AL514" s="147"/>
      <c r="AM514" s="307"/>
      <c r="AN514" s="307"/>
      <c r="AO514" s="151">
        <f t="shared" si="2307"/>
        <v>0</v>
      </c>
      <c r="AP514" s="147"/>
      <c r="AQ514" s="307"/>
      <c r="AR514" s="384"/>
      <c r="AS514" s="306"/>
      <c r="AT514" s="386"/>
      <c r="AU514" s="327"/>
      <c r="AV514" s="327"/>
      <c r="AW514" s="147"/>
      <c r="AX514" s="147"/>
      <c r="AY514" s="93"/>
      <c r="AZ514" s="94"/>
      <c r="BA514" s="95"/>
      <c r="BB514" s="95"/>
      <c r="BC514" s="95"/>
      <c r="BD514" s="95"/>
      <c r="BE514" s="95"/>
      <c r="BF514" s="95"/>
      <c r="BG514" s="95"/>
    </row>
    <row r="515" spans="1:59" s="97" customFormat="1" hidden="1" x14ac:dyDescent="0.2">
      <c r="A515" s="325">
        <v>169</v>
      </c>
      <c r="B515" s="314"/>
      <c r="C515" s="326" t="e">
        <f>+VLOOKUP(B515,$A$691:$B$730,2,0)</f>
        <v>#N/A</v>
      </c>
      <c r="D515" s="327"/>
      <c r="E515" s="328" t="e">
        <f>IF(D515=$D$661,$E$661,IF(D515=$D$662,$E$662,IF(D515=$D$663,$E$663,IF(D515=$D$664,$E$664,IF(D515=$D$665,$E$665,IF(D515=$D$666,$E$666,IF(D515=$D$667,$E$667,IF(D515=$D$668,$E$668,IF(D515=$D$669,$E$669,IF(D515=$D$670,$E$670,IF(D515=VICERRECTORÍA_ACADÉMICA_,BE1126,IF(D515=PLANEACIÓN_,BE1128, IF(D515=IMPACTO,BE1127,IF(D515=VICERRECTORÍA_ADMINISTRATIVA_FINANCIERA_,BE1129,IF(D515=_VICERRECTORÍA_RESPONSABILIDAD_SOCIAL_Y_BIENESTAR_UNIVERSITARIO_,BE1130," ")))))))))))))))</f>
        <v>#VALUE!</v>
      </c>
      <c r="F515" s="305"/>
      <c r="G515" s="147"/>
      <c r="H515" s="147"/>
      <c r="I515" s="91"/>
      <c r="J515" s="305"/>
      <c r="K515" s="314"/>
      <c r="L515" s="305"/>
      <c r="M515" s="305"/>
      <c r="N515" s="314"/>
      <c r="O515" s="306">
        <f t="shared" ref="O515" si="2578">IF(N515="ALTA",5,IF(N515="MEDIO ALTA",4,IF(N515="MEDIA",3,IF(N515="MEDIO BAJA",2,IF(N515="BAJA",1,0)))))</f>
        <v>0</v>
      </c>
      <c r="P515" s="314"/>
      <c r="Q515" s="306">
        <f t="shared" ref="Q515" si="2579">IF(P515="ALTO",5,IF(P515="MEDIO-ALTO",4,IF(P515="MEDIO",3,IF(P515="MEDIO-BAJO",2,IF(P515="BAJO",1,0)))))</f>
        <v>0</v>
      </c>
      <c r="R515" s="306">
        <f t="shared" si="2440"/>
        <v>0</v>
      </c>
      <c r="S515" s="92"/>
      <c r="T515" s="91">
        <f t="shared" si="2303"/>
        <v>0</v>
      </c>
      <c r="U515" s="307" t="e">
        <f t="shared" si="2274"/>
        <v>#DIV/0!</v>
      </c>
      <c r="V515" s="307" t="e">
        <f t="shared" si="2275"/>
        <v>#DIV/0!</v>
      </c>
      <c r="W515" s="147"/>
      <c r="X515" s="307" t="e">
        <f t="shared" ref="X515" si="2580">IF(S515="No_existen",5*$X$10,Y515*$X$10)</f>
        <v>#DIV/0!</v>
      </c>
      <c r="Y515" s="307" t="e">
        <f t="shared" ref="Y515" si="2581">ROUND(AVERAGEIF(Z515:Z517,"&gt;0"),0)</f>
        <v>#DIV/0!</v>
      </c>
      <c r="Z515" s="151">
        <f t="shared" si="2304"/>
        <v>0</v>
      </c>
      <c r="AA515" s="147"/>
      <c r="AB515" s="147"/>
      <c r="AC515" s="307" t="e">
        <f t="shared" ref="AC515" si="2582">IF(S515="No_existen",5*$AC$10,AD515*$AC$10)</f>
        <v>#DIV/0!</v>
      </c>
      <c r="AD515" s="307" t="e">
        <f t="shared" si="2278"/>
        <v>#DIV/0!</v>
      </c>
      <c r="AE515" s="151">
        <f t="shared" si="2305"/>
        <v>0</v>
      </c>
      <c r="AF515" s="147"/>
      <c r="AG515" s="147"/>
      <c r="AH515" s="307" t="e">
        <f t="shared" ref="AH515" si="2583">IF(S515="No_existen",5*$AH$10,AI515*$AH$10)</f>
        <v>#DIV/0!</v>
      </c>
      <c r="AI515" s="307" t="e">
        <f t="shared" ref="AI515" si="2584">ROUND(AVERAGEIF(AJ515:AJ517,"&gt;0"),0)</f>
        <v>#DIV/0!</v>
      </c>
      <c r="AJ515" s="151">
        <f t="shared" si="2306"/>
        <v>0</v>
      </c>
      <c r="AK515" s="147"/>
      <c r="AL515" s="147"/>
      <c r="AM515" s="307" t="e">
        <f t="shared" ref="AM515" si="2585">IF(S515="No_existen",5*$AM$10,AN515*$AM$10)</f>
        <v>#DIV/0!</v>
      </c>
      <c r="AN515" s="307" t="e">
        <f t="shared" ref="AN515" si="2586">ROUND(AVERAGEIF(AO515:AO517,"&gt;0"),0)</f>
        <v>#DIV/0!</v>
      </c>
      <c r="AO515" s="151">
        <f t="shared" si="2307"/>
        <v>0</v>
      </c>
      <c r="AP515" s="147"/>
      <c r="AQ515" s="307" t="e">
        <f t="shared" ref="AQ515" si="2587">ROUND(AVERAGE(U515,Y515,AD515,AI515,AN515),0)</f>
        <v>#DIV/0!</v>
      </c>
      <c r="AR515" s="384" t="e">
        <f t="shared" ref="AR515" si="2588">IF(AQ515&lt;1.5,"FUERTE",IF(AND(AQ515&gt;=1.5,AQ515&lt;2.5),"ACEPTABLE",IF(AQ515&gt;=5,"INEXISTENTE","DÉBIL")))</f>
        <v>#DIV/0!</v>
      </c>
      <c r="AS515" s="306">
        <f t="shared" ref="AS515" si="2589">IF(R515=0,0,ROUND((R515*AQ515),0))</f>
        <v>0</v>
      </c>
      <c r="AT515" s="386" t="str">
        <f t="shared" ref="AT515" si="2590">IF(AS515&gt;=36,"GRAVE", IF(AS515&lt;=10, "LEVE", "MODERADO"))</f>
        <v>LEVE</v>
      </c>
      <c r="AU515" s="327"/>
      <c r="AV515" s="327"/>
      <c r="AW515" s="147"/>
      <c r="AX515" s="147"/>
      <c r="AY515" s="93"/>
      <c r="AZ515" s="94"/>
      <c r="BA515" s="95"/>
      <c r="BB515" s="95"/>
      <c r="BC515" s="95"/>
      <c r="BD515" s="95"/>
      <c r="BE515" s="95"/>
      <c r="BF515" s="95"/>
      <c r="BG515" s="95"/>
    </row>
    <row r="516" spans="1:59" s="97" customFormat="1" hidden="1" x14ac:dyDescent="0.2">
      <c r="A516" s="325"/>
      <c r="B516" s="314"/>
      <c r="C516" s="326"/>
      <c r="D516" s="327"/>
      <c r="E516" s="328"/>
      <c r="F516" s="305"/>
      <c r="G516" s="147"/>
      <c r="H516" s="147"/>
      <c r="I516" s="91"/>
      <c r="J516" s="305"/>
      <c r="K516" s="305"/>
      <c r="L516" s="305"/>
      <c r="M516" s="305"/>
      <c r="N516" s="314"/>
      <c r="O516" s="306"/>
      <c r="P516" s="314"/>
      <c r="Q516" s="306"/>
      <c r="R516" s="306"/>
      <c r="S516" s="92"/>
      <c r="T516" s="91">
        <f t="shared" si="2303"/>
        <v>0</v>
      </c>
      <c r="U516" s="307"/>
      <c r="V516" s="307"/>
      <c r="W516" s="147"/>
      <c r="X516" s="307"/>
      <c r="Y516" s="307"/>
      <c r="Z516" s="151">
        <f t="shared" si="2304"/>
        <v>0</v>
      </c>
      <c r="AA516" s="147"/>
      <c r="AB516" s="147"/>
      <c r="AC516" s="307"/>
      <c r="AD516" s="307"/>
      <c r="AE516" s="151">
        <f t="shared" si="2305"/>
        <v>0</v>
      </c>
      <c r="AF516" s="147"/>
      <c r="AG516" s="147"/>
      <c r="AH516" s="307"/>
      <c r="AI516" s="307"/>
      <c r="AJ516" s="151">
        <f t="shared" si="2306"/>
        <v>0</v>
      </c>
      <c r="AK516" s="147"/>
      <c r="AL516" s="147"/>
      <c r="AM516" s="307"/>
      <c r="AN516" s="307"/>
      <c r="AO516" s="151">
        <f t="shared" si="2307"/>
        <v>0</v>
      </c>
      <c r="AP516" s="147"/>
      <c r="AQ516" s="307"/>
      <c r="AR516" s="384"/>
      <c r="AS516" s="306"/>
      <c r="AT516" s="386"/>
      <c r="AU516" s="327"/>
      <c r="AV516" s="327"/>
      <c r="AW516" s="147"/>
      <c r="AX516" s="147"/>
      <c r="AY516" s="93"/>
      <c r="AZ516" s="94"/>
      <c r="BA516" s="95"/>
      <c r="BB516" s="95"/>
      <c r="BC516" s="95"/>
      <c r="BD516" s="95"/>
      <c r="BE516" s="95"/>
      <c r="BF516" s="95"/>
      <c r="BG516" s="95"/>
    </row>
    <row r="517" spans="1:59" s="97" customFormat="1" hidden="1" x14ac:dyDescent="0.2">
      <c r="A517" s="325"/>
      <c r="B517" s="314"/>
      <c r="C517" s="326"/>
      <c r="D517" s="327"/>
      <c r="E517" s="328"/>
      <c r="F517" s="305"/>
      <c r="G517" s="147"/>
      <c r="H517" s="147"/>
      <c r="I517" s="91"/>
      <c r="J517" s="305"/>
      <c r="K517" s="305"/>
      <c r="L517" s="305"/>
      <c r="M517" s="305"/>
      <c r="N517" s="314"/>
      <c r="O517" s="306"/>
      <c r="P517" s="314"/>
      <c r="Q517" s="306"/>
      <c r="R517" s="306"/>
      <c r="S517" s="92"/>
      <c r="T517" s="91">
        <f t="shared" si="2303"/>
        <v>0</v>
      </c>
      <c r="U517" s="307"/>
      <c r="V517" s="307"/>
      <c r="W517" s="147"/>
      <c r="X517" s="307"/>
      <c r="Y517" s="307"/>
      <c r="Z517" s="151">
        <f t="shared" si="2304"/>
        <v>0</v>
      </c>
      <c r="AA517" s="147"/>
      <c r="AB517" s="147"/>
      <c r="AC517" s="307"/>
      <c r="AD517" s="307"/>
      <c r="AE517" s="151">
        <f t="shared" si="2305"/>
        <v>0</v>
      </c>
      <c r="AF517" s="147"/>
      <c r="AG517" s="147"/>
      <c r="AH517" s="307"/>
      <c r="AI517" s="307"/>
      <c r="AJ517" s="151">
        <f t="shared" si="2306"/>
        <v>0</v>
      </c>
      <c r="AK517" s="147"/>
      <c r="AL517" s="147"/>
      <c r="AM517" s="307"/>
      <c r="AN517" s="307"/>
      <c r="AO517" s="151">
        <f t="shared" si="2307"/>
        <v>0</v>
      </c>
      <c r="AP517" s="147"/>
      <c r="AQ517" s="307"/>
      <c r="AR517" s="384"/>
      <c r="AS517" s="306"/>
      <c r="AT517" s="386"/>
      <c r="AU517" s="327"/>
      <c r="AV517" s="327"/>
      <c r="AW517" s="147"/>
      <c r="AX517" s="147"/>
      <c r="AY517" s="93"/>
      <c r="AZ517" s="94"/>
      <c r="BA517" s="95"/>
      <c r="BB517" s="95"/>
      <c r="BC517" s="95"/>
      <c r="BD517" s="95"/>
      <c r="BE517" s="95"/>
      <c r="BF517" s="95"/>
      <c r="BG517" s="95"/>
    </row>
    <row r="518" spans="1:59" s="97" customFormat="1" hidden="1" x14ac:dyDescent="0.2">
      <c r="A518" s="325">
        <v>170</v>
      </c>
      <c r="B518" s="314"/>
      <c r="C518" s="326" t="e">
        <f>+VLOOKUP(B518,$A$691:$B$730,2,0)</f>
        <v>#N/A</v>
      </c>
      <c r="D518" s="327"/>
      <c r="E518" s="328" t="e">
        <f>IF(D518=$D$661,$E$661,IF(D518=$D$662,$E$662,IF(D518=$D$663,$E$663,IF(D518=$D$664,$E$664,IF(D518=$D$665,$E$665,IF(D518=$D$666,$E$666,IF(D518=$D$667,$E$667,IF(D518=$D$668,$E$668,IF(D518=$D$669,$E$669,IF(D518=$D$670,$E$670,IF(D518=VICERRECTORÍA_ACADÉMICA_,BE1129,IF(D518=PLANEACIÓN_,BE1131, IF(D518=IMPACTO,BE1130,IF(D518=VICERRECTORÍA_ADMINISTRATIVA_FINANCIERA_,BE1132,IF(D518=_VICERRECTORÍA_RESPONSABILIDAD_SOCIAL_Y_BIENESTAR_UNIVERSITARIO_,BE1133," ")))))))))))))))</f>
        <v>#VALUE!</v>
      </c>
      <c r="F518" s="305"/>
      <c r="G518" s="147"/>
      <c r="H518" s="147"/>
      <c r="I518" s="91"/>
      <c r="J518" s="305"/>
      <c r="K518" s="314"/>
      <c r="L518" s="305"/>
      <c r="M518" s="305"/>
      <c r="N518" s="314"/>
      <c r="O518" s="306">
        <f t="shared" ref="O518" si="2591">IF(N518="ALTA",5,IF(N518="MEDIO ALTA",4,IF(N518="MEDIA",3,IF(N518="MEDIO BAJA",2,IF(N518="BAJA",1,0)))))</f>
        <v>0</v>
      </c>
      <c r="P518" s="314"/>
      <c r="Q518" s="306">
        <f t="shared" ref="Q518" si="2592">IF(P518="ALTO",5,IF(P518="MEDIO-ALTO",4,IF(P518="MEDIO",3,IF(P518="MEDIO-BAJO",2,IF(P518="BAJO",1,0)))))</f>
        <v>0</v>
      </c>
      <c r="R518" s="306">
        <f t="shared" si="2440"/>
        <v>0</v>
      </c>
      <c r="S518" s="92"/>
      <c r="T518" s="91">
        <f t="shared" si="2303"/>
        <v>0</v>
      </c>
      <c r="U518" s="307" t="e">
        <f t="shared" si="2290"/>
        <v>#DIV/0!</v>
      </c>
      <c r="V518" s="307" t="e">
        <f t="shared" si="2291"/>
        <v>#DIV/0!</v>
      </c>
      <c r="W518" s="147"/>
      <c r="X518" s="307" t="e">
        <f t="shared" ref="X518" si="2593">IF(S518="No_existen",5*$X$10,Y518*$X$10)</f>
        <v>#DIV/0!</v>
      </c>
      <c r="Y518" s="307" t="e">
        <f t="shared" si="2427"/>
        <v>#DIV/0!</v>
      </c>
      <c r="Z518" s="151">
        <f t="shared" si="2304"/>
        <v>0</v>
      </c>
      <c r="AA518" s="147"/>
      <c r="AB518" s="147"/>
      <c r="AC518" s="307" t="e">
        <f t="shared" ref="AC518" si="2594">IF(S518="No_existen",5*$AC$10,AD518*$AC$10)</f>
        <v>#DIV/0!</v>
      </c>
      <c r="AD518" s="307" t="e">
        <f t="shared" si="2294"/>
        <v>#DIV/0!</v>
      </c>
      <c r="AE518" s="151">
        <f t="shared" si="2305"/>
        <v>0</v>
      </c>
      <c r="AF518" s="147"/>
      <c r="AG518" s="147"/>
      <c r="AH518" s="307" t="e">
        <f t="shared" ref="AH518" si="2595">IF(S518="No_existen",5*$AH$10,AI518*$AH$10)</f>
        <v>#DIV/0!</v>
      </c>
      <c r="AI518" s="307" t="e">
        <f t="shared" ref="AI518" si="2596">ROUND(AVERAGEIF(AJ518:AJ520,"&gt;0"),0)</f>
        <v>#DIV/0!</v>
      </c>
      <c r="AJ518" s="151">
        <f t="shared" si="2306"/>
        <v>0</v>
      </c>
      <c r="AK518" s="147"/>
      <c r="AL518" s="147"/>
      <c r="AM518" s="307" t="e">
        <f t="shared" ref="AM518" si="2597">IF(S518="No_existen",5*$AM$10,AN518*$AM$10)</f>
        <v>#DIV/0!</v>
      </c>
      <c r="AN518" s="307" t="e">
        <f t="shared" ref="AN518" si="2598">ROUND(AVERAGEIF(AO518:AO520,"&gt;0"),0)</f>
        <v>#DIV/0!</v>
      </c>
      <c r="AO518" s="151">
        <f t="shared" si="2307"/>
        <v>0</v>
      </c>
      <c r="AP518" s="147"/>
      <c r="AQ518" s="307" t="e">
        <f t="shared" ref="AQ518" si="2599">ROUND(AVERAGE(U518,Y518,AD518,AI518,AN518),0)</f>
        <v>#DIV/0!</v>
      </c>
      <c r="AR518" s="384" t="e">
        <f t="shared" ref="AR518" si="2600">IF(AQ518&lt;1.5,"FUERTE",IF(AND(AQ518&gt;=1.5,AQ518&lt;2.5),"ACEPTABLE",IF(AQ518&gt;=5,"INEXISTENTE","DÉBIL")))</f>
        <v>#DIV/0!</v>
      </c>
      <c r="AS518" s="306">
        <f t="shared" ref="AS518" si="2601">IF(R518=0,0,ROUND((R518*AQ518),0))</f>
        <v>0</v>
      </c>
      <c r="AT518" s="386" t="str">
        <f t="shared" ref="AT518" si="2602">IF(AS518&gt;=36,"GRAVE", IF(AS518&lt;=10, "LEVE", "MODERADO"))</f>
        <v>LEVE</v>
      </c>
      <c r="AU518" s="327"/>
      <c r="AV518" s="327"/>
      <c r="AW518" s="147"/>
      <c r="AX518" s="147"/>
      <c r="AY518" s="93"/>
      <c r="AZ518" s="94"/>
      <c r="BA518" s="95"/>
      <c r="BB518" s="95"/>
      <c r="BC518" s="95"/>
      <c r="BD518" s="95"/>
      <c r="BE518" s="95"/>
      <c r="BF518" s="95"/>
      <c r="BG518" s="95"/>
    </row>
    <row r="519" spans="1:59" s="97" customFormat="1" hidden="1" x14ac:dyDescent="0.2">
      <c r="A519" s="325"/>
      <c r="B519" s="314"/>
      <c r="C519" s="326"/>
      <c r="D519" s="327"/>
      <c r="E519" s="328"/>
      <c r="F519" s="305"/>
      <c r="G519" s="147"/>
      <c r="H519" s="147"/>
      <c r="I519" s="91"/>
      <c r="J519" s="305"/>
      <c r="K519" s="305"/>
      <c r="L519" s="305"/>
      <c r="M519" s="305"/>
      <c r="N519" s="314"/>
      <c r="O519" s="306"/>
      <c r="P519" s="314"/>
      <c r="Q519" s="306"/>
      <c r="R519" s="306"/>
      <c r="S519" s="92"/>
      <c r="T519" s="91">
        <f t="shared" si="2303"/>
        <v>0</v>
      </c>
      <c r="U519" s="307"/>
      <c r="V519" s="307"/>
      <c r="W519" s="147"/>
      <c r="X519" s="307"/>
      <c r="Y519" s="307"/>
      <c r="Z519" s="151">
        <f t="shared" si="2304"/>
        <v>0</v>
      </c>
      <c r="AA519" s="147"/>
      <c r="AB519" s="147"/>
      <c r="AC519" s="307"/>
      <c r="AD519" s="307"/>
      <c r="AE519" s="151">
        <f t="shared" si="2305"/>
        <v>0</v>
      </c>
      <c r="AF519" s="147"/>
      <c r="AG519" s="147"/>
      <c r="AH519" s="307"/>
      <c r="AI519" s="307"/>
      <c r="AJ519" s="151">
        <f t="shared" si="2306"/>
        <v>0</v>
      </c>
      <c r="AK519" s="147"/>
      <c r="AL519" s="147"/>
      <c r="AM519" s="307"/>
      <c r="AN519" s="307"/>
      <c r="AO519" s="151">
        <f t="shared" si="2307"/>
        <v>0</v>
      </c>
      <c r="AP519" s="147"/>
      <c r="AQ519" s="307"/>
      <c r="AR519" s="384"/>
      <c r="AS519" s="306"/>
      <c r="AT519" s="386"/>
      <c r="AU519" s="327"/>
      <c r="AV519" s="327"/>
      <c r="AW519" s="147"/>
      <c r="AX519" s="147"/>
      <c r="AY519" s="93"/>
      <c r="AZ519" s="94"/>
      <c r="BA519" s="95"/>
      <c r="BB519" s="95"/>
      <c r="BC519" s="95"/>
      <c r="BD519" s="95"/>
      <c r="BE519" s="95"/>
      <c r="BF519" s="95"/>
      <c r="BG519" s="95"/>
    </row>
    <row r="520" spans="1:59" s="97" customFormat="1" hidden="1" x14ac:dyDescent="0.2">
      <c r="A520" s="325"/>
      <c r="B520" s="314"/>
      <c r="C520" s="326"/>
      <c r="D520" s="327"/>
      <c r="E520" s="328"/>
      <c r="F520" s="305"/>
      <c r="G520" s="147"/>
      <c r="H520" s="147"/>
      <c r="I520" s="91"/>
      <c r="J520" s="305"/>
      <c r="K520" s="305"/>
      <c r="L520" s="305"/>
      <c r="M520" s="305"/>
      <c r="N520" s="314"/>
      <c r="O520" s="306"/>
      <c r="P520" s="314"/>
      <c r="Q520" s="306"/>
      <c r="R520" s="306"/>
      <c r="S520" s="92"/>
      <c r="T520" s="91">
        <f t="shared" si="2303"/>
        <v>0</v>
      </c>
      <c r="U520" s="307"/>
      <c r="V520" s="307"/>
      <c r="W520" s="147"/>
      <c r="X520" s="307"/>
      <c r="Y520" s="307"/>
      <c r="Z520" s="151">
        <f t="shared" si="2304"/>
        <v>0</v>
      </c>
      <c r="AA520" s="147"/>
      <c r="AB520" s="147"/>
      <c r="AC520" s="307"/>
      <c r="AD520" s="307"/>
      <c r="AE520" s="151">
        <f t="shared" si="2305"/>
        <v>0</v>
      </c>
      <c r="AF520" s="147"/>
      <c r="AG520" s="147"/>
      <c r="AH520" s="307"/>
      <c r="AI520" s="307"/>
      <c r="AJ520" s="151">
        <f t="shared" si="2306"/>
        <v>0</v>
      </c>
      <c r="AK520" s="147"/>
      <c r="AL520" s="147"/>
      <c r="AM520" s="307"/>
      <c r="AN520" s="307"/>
      <c r="AO520" s="151">
        <f t="shared" si="2307"/>
        <v>0</v>
      </c>
      <c r="AP520" s="147"/>
      <c r="AQ520" s="307"/>
      <c r="AR520" s="384"/>
      <c r="AS520" s="306"/>
      <c r="AT520" s="386"/>
      <c r="AU520" s="327"/>
      <c r="AV520" s="327"/>
      <c r="AW520" s="147"/>
      <c r="AX520" s="147"/>
      <c r="AY520" s="93"/>
      <c r="AZ520" s="94"/>
      <c r="BA520" s="95"/>
      <c r="BB520" s="95"/>
      <c r="BC520" s="95"/>
      <c r="BD520" s="95"/>
      <c r="BE520" s="95"/>
      <c r="BF520" s="95"/>
      <c r="BG520" s="95"/>
    </row>
    <row r="521" spans="1:59" s="97" customFormat="1" hidden="1" x14ac:dyDescent="0.2">
      <c r="A521" s="325">
        <v>171</v>
      </c>
      <c r="B521" s="314"/>
      <c r="C521" s="326" t="e">
        <f>+VLOOKUP(B521,$A$691:$B$730,2,0)</f>
        <v>#N/A</v>
      </c>
      <c r="D521" s="327"/>
      <c r="E521" s="328" t="e">
        <f>IF(D521=$D$661,$E$661,IF(D521=$D$662,$E$662,IF(D521=$D$663,$E$663,IF(D521=$D$664,$E$664,IF(D521=$D$665,$E$665,IF(D521=$D$666,$E$666,IF(D521=$D$667,$E$667,IF(D521=$D$668,$E$668,IF(D521=$D$669,$E$669,IF(D521=$D$670,$E$670,IF(D521=VICERRECTORÍA_ACADÉMICA_,BE1132,IF(D521=PLANEACIÓN_,BE1134, IF(D521=IMPACTO,BE1133,IF(D521=VICERRECTORÍA_ADMINISTRATIVA_FINANCIERA_,BE1135,IF(D521=_VICERRECTORÍA_RESPONSABILIDAD_SOCIAL_Y_BIENESTAR_UNIVERSITARIO_,BE1136," ")))))))))))))))</f>
        <v>#VALUE!</v>
      </c>
      <c r="F521" s="305"/>
      <c r="G521" s="147"/>
      <c r="H521" s="147"/>
      <c r="I521" s="91"/>
      <c r="J521" s="305"/>
      <c r="K521" s="314"/>
      <c r="L521" s="305"/>
      <c r="M521" s="305"/>
      <c r="N521" s="314"/>
      <c r="O521" s="306">
        <f t="shared" ref="O521" si="2603">IF(N521="ALTA",5,IF(N521="MEDIO ALTA",4,IF(N521="MEDIA",3,IF(N521="MEDIO BAJA",2,IF(N521="BAJA",1,0)))))</f>
        <v>0</v>
      </c>
      <c r="P521" s="314"/>
      <c r="Q521" s="306">
        <f t="shared" ref="Q521" si="2604">IF(P521="ALTO",5,IF(P521="MEDIO-ALTO",4,IF(P521="MEDIO",3,IF(P521="MEDIO-BAJO",2,IF(P521="BAJO",1,0)))))</f>
        <v>0</v>
      </c>
      <c r="R521" s="306">
        <f t="shared" si="2440"/>
        <v>0</v>
      </c>
      <c r="S521" s="92"/>
      <c r="T521" s="91">
        <f t="shared" si="2303"/>
        <v>0</v>
      </c>
      <c r="U521" s="307" t="e">
        <f t="shared" si="2311"/>
        <v>#DIV/0!</v>
      </c>
      <c r="V521" s="307" t="e">
        <f t="shared" si="2312"/>
        <v>#DIV/0!</v>
      </c>
      <c r="W521" s="147"/>
      <c r="X521" s="307" t="e">
        <f t="shared" ref="X521" si="2605">IF(S521="No_existen",5*$X$10,Y521*$X$10)</f>
        <v>#DIV/0!</v>
      </c>
      <c r="Y521" s="307" t="e">
        <f t="shared" si="2444"/>
        <v>#DIV/0!</v>
      </c>
      <c r="Z521" s="151">
        <f t="shared" si="2304"/>
        <v>0</v>
      </c>
      <c r="AA521" s="147"/>
      <c r="AB521" s="147"/>
      <c r="AC521" s="307" t="e">
        <f t="shared" ref="AC521" si="2606">IF(S521="No_existen",5*$AC$10,AD521*$AC$10)</f>
        <v>#DIV/0!</v>
      </c>
      <c r="AD521" s="307" t="e">
        <f t="shared" si="2315"/>
        <v>#DIV/0!</v>
      </c>
      <c r="AE521" s="151">
        <f t="shared" si="2305"/>
        <v>0</v>
      </c>
      <c r="AF521" s="147"/>
      <c r="AG521" s="147"/>
      <c r="AH521" s="307" t="e">
        <f t="shared" ref="AH521" si="2607">IF(S521="No_existen",5*$AH$10,AI521*$AH$10)</f>
        <v>#DIV/0!</v>
      </c>
      <c r="AI521" s="307" t="e">
        <f t="shared" ref="AI521" si="2608">ROUND(AVERAGEIF(AJ521:AJ523,"&gt;0"),0)</f>
        <v>#DIV/0!</v>
      </c>
      <c r="AJ521" s="151">
        <f t="shared" si="2306"/>
        <v>0</v>
      </c>
      <c r="AK521" s="147"/>
      <c r="AL521" s="147"/>
      <c r="AM521" s="307" t="e">
        <f t="shared" ref="AM521" si="2609">IF(S521="No_existen",5*$AM$10,AN521*$AM$10)</f>
        <v>#DIV/0!</v>
      </c>
      <c r="AN521" s="307" t="e">
        <f t="shared" ref="AN521" si="2610">ROUND(AVERAGEIF(AO521:AO523,"&gt;0"),0)</f>
        <v>#DIV/0!</v>
      </c>
      <c r="AO521" s="151">
        <f t="shared" si="2307"/>
        <v>0</v>
      </c>
      <c r="AP521" s="147"/>
      <c r="AQ521" s="307" t="e">
        <f t="shared" ref="AQ521" si="2611">ROUND(AVERAGE(U521,Y521,AD521,AI521,AN521),0)</f>
        <v>#DIV/0!</v>
      </c>
      <c r="AR521" s="384" t="e">
        <f t="shared" ref="AR521" si="2612">IF(AQ521&lt;1.5,"FUERTE",IF(AND(AQ521&gt;=1.5,AQ521&lt;2.5),"ACEPTABLE",IF(AQ521&gt;=5,"INEXISTENTE","DÉBIL")))</f>
        <v>#DIV/0!</v>
      </c>
      <c r="AS521" s="306">
        <f t="shared" ref="AS521" si="2613">IF(R521=0,0,ROUND((R521*AQ521),0))</f>
        <v>0</v>
      </c>
      <c r="AT521" s="386" t="str">
        <f t="shared" ref="AT521" si="2614">IF(AS521&gt;=36,"GRAVE", IF(AS521&lt;=10, "LEVE", "MODERADO"))</f>
        <v>LEVE</v>
      </c>
      <c r="AU521" s="327"/>
      <c r="AV521" s="327"/>
      <c r="AW521" s="147"/>
      <c r="AX521" s="147"/>
      <c r="AY521" s="93"/>
      <c r="AZ521" s="94"/>
      <c r="BA521" s="95"/>
      <c r="BB521" s="95"/>
      <c r="BC521" s="95"/>
      <c r="BD521" s="95"/>
      <c r="BE521" s="95"/>
      <c r="BF521" s="95"/>
      <c r="BG521" s="95"/>
    </row>
    <row r="522" spans="1:59" s="97" customFormat="1" hidden="1" x14ac:dyDescent="0.2">
      <c r="A522" s="325"/>
      <c r="B522" s="314"/>
      <c r="C522" s="326"/>
      <c r="D522" s="327"/>
      <c r="E522" s="328"/>
      <c r="F522" s="305"/>
      <c r="G522" s="147"/>
      <c r="H522" s="147"/>
      <c r="I522" s="91"/>
      <c r="J522" s="305"/>
      <c r="K522" s="305"/>
      <c r="L522" s="305"/>
      <c r="M522" s="305"/>
      <c r="N522" s="314"/>
      <c r="O522" s="306"/>
      <c r="P522" s="314"/>
      <c r="Q522" s="306"/>
      <c r="R522" s="306"/>
      <c r="S522" s="92"/>
      <c r="T522" s="91">
        <f t="shared" si="2303"/>
        <v>0</v>
      </c>
      <c r="U522" s="307"/>
      <c r="V522" s="307"/>
      <c r="W522" s="147"/>
      <c r="X522" s="307"/>
      <c r="Y522" s="307"/>
      <c r="Z522" s="151">
        <f t="shared" si="2304"/>
        <v>0</v>
      </c>
      <c r="AA522" s="147"/>
      <c r="AB522" s="147"/>
      <c r="AC522" s="307"/>
      <c r="AD522" s="307"/>
      <c r="AE522" s="151">
        <f t="shared" si="2305"/>
        <v>0</v>
      </c>
      <c r="AF522" s="147"/>
      <c r="AG522" s="147"/>
      <c r="AH522" s="307"/>
      <c r="AI522" s="307"/>
      <c r="AJ522" s="151">
        <f t="shared" si="2306"/>
        <v>0</v>
      </c>
      <c r="AK522" s="147"/>
      <c r="AL522" s="147"/>
      <c r="AM522" s="307"/>
      <c r="AN522" s="307"/>
      <c r="AO522" s="151">
        <f t="shared" si="2307"/>
        <v>0</v>
      </c>
      <c r="AP522" s="147"/>
      <c r="AQ522" s="307"/>
      <c r="AR522" s="384"/>
      <c r="AS522" s="306"/>
      <c r="AT522" s="386"/>
      <c r="AU522" s="327"/>
      <c r="AV522" s="327"/>
      <c r="AW522" s="147"/>
      <c r="AX522" s="147"/>
      <c r="AY522" s="93"/>
      <c r="AZ522" s="94"/>
      <c r="BA522" s="95"/>
      <c r="BB522" s="95"/>
      <c r="BC522" s="95"/>
      <c r="BD522" s="95"/>
      <c r="BE522" s="95"/>
      <c r="BF522" s="95"/>
      <c r="BG522" s="95"/>
    </row>
    <row r="523" spans="1:59" s="97" customFormat="1" hidden="1" x14ac:dyDescent="0.2">
      <c r="A523" s="325"/>
      <c r="B523" s="314"/>
      <c r="C523" s="326"/>
      <c r="D523" s="327"/>
      <c r="E523" s="328"/>
      <c r="F523" s="305"/>
      <c r="G523" s="147"/>
      <c r="H523" s="147"/>
      <c r="I523" s="91"/>
      <c r="J523" s="305"/>
      <c r="K523" s="305"/>
      <c r="L523" s="305"/>
      <c r="M523" s="305"/>
      <c r="N523" s="314"/>
      <c r="O523" s="306"/>
      <c r="P523" s="314"/>
      <c r="Q523" s="306"/>
      <c r="R523" s="306"/>
      <c r="S523" s="92"/>
      <c r="T523" s="91">
        <f t="shared" ref="T523:T568" si="2615">IF(S523=$S$665,1,IF(S523=$S$661,5,IF(S523=$S$662,4,IF(S523=$S$663,3,IF(S523=$S$664,2,0)))))</f>
        <v>0</v>
      </c>
      <c r="U523" s="307"/>
      <c r="V523" s="307"/>
      <c r="W523" s="147"/>
      <c r="X523" s="307"/>
      <c r="Y523" s="307"/>
      <c r="Z523" s="151">
        <f t="shared" ref="Z523:Z568" si="2616">IF(AA523=$AA$663,1,IF(AA523=$AA$662,2,IF(AA523=$AA$661,4,IF(S523="No_existen",5,0))))</f>
        <v>0</v>
      </c>
      <c r="AA523" s="147"/>
      <c r="AB523" s="147"/>
      <c r="AC523" s="307"/>
      <c r="AD523" s="307"/>
      <c r="AE523" s="151">
        <f t="shared" ref="AE523:AE568" si="2617">IF(AF523=$AK$662,1,IF(AF523=$AK$661,4,IF(S523="No_existen",5,0)))</f>
        <v>0</v>
      </c>
      <c r="AF523" s="147"/>
      <c r="AG523" s="147"/>
      <c r="AH523" s="307"/>
      <c r="AI523" s="307"/>
      <c r="AJ523" s="151">
        <f t="shared" ref="AJ523:AJ568" si="2618">IF(AK523=$AP$661,1,IF(AK523=$AP$662,4,IF(S523="No_existen",5,0)))</f>
        <v>0</v>
      </c>
      <c r="AK523" s="147"/>
      <c r="AL523" s="147"/>
      <c r="AM523" s="307"/>
      <c r="AN523" s="307"/>
      <c r="AO523" s="151">
        <f t="shared" si="2307"/>
        <v>0</v>
      </c>
      <c r="AP523" s="147"/>
      <c r="AQ523" s="307"/>
      <c r="AR523" s="384"/>
      <c r="AS523" s="306"/>
      <c r="AT523" s="386"/>
      <c r="AU523" s="327"/>
      <c r="AV523" s="327"/>
      <c r="AW523" s="147"/>
      <c r="AX523" s="147"/>
      <c r="AY523" s="93"/>
      <c r="AZ523" s="94"/>
      <c r="BA523" s="95"/>
      <c r="BB523" s="95"/>
      <c r="BC523" s="95"/>
      <c r="BD523" s="95"/>
      <c r="BE523" s="95"/>
      <c r="BF523" s="95"/>
      <c r="BG523" s="95"/>
    </row>
    <row r="524" spans="1:59" s="97" customFormat="1" hidden="1" x14ac:dyDescent="0.2">
      <c r="A524" s="325">
        <v>172</v>
      </c>
      <c r="B524" s="314"/>
      <c r="C524" s="326" t="e">
        <f>+VLOOKUP(B524,$A$691:$B$730,2,0)</f>
        <v>#N/A</v>
      </c>
      <c r="D524" s="327"/>
      <c r="E524" s="328" t="e">
        <f>IF(D524=$D$661,$E$661,IF(D524=$D$662,$E$662,IF(D524=$D$663,$E$663,IF(D524=$D$664,$E$664,IF(D524=$D$665,$E$665,IF(D524=$D$666,$E$666,IF(D524=$D$667,$E$667,IF(D524=$D$668,$E$668,IF(D524=$D$669,$E$669,IF(D524=$D$670,$E$670,IF(D524=VICERRECTORÍA_ACADÉMICA_,BE1135,IF(D524=PLANEACIÓN_,BE1137, IF(D524=IMPACTO,BE1136,IF(D524=VICERRECTORÍA_ADMINISTRATIVA_FINANCIERA_,BE1138,IF(D524=_VICERRECTORÍA_RESPONSABILIDAD_SOCIAL_Y_BIENESTAR_UNIVERSITARIO_,BE1139," ")))))))))))))))</f>
        <v>#VALUE!</v>
      </c>
      <c r="F524" s="305"/>
      <c r="G524" s="147"/>
      <c r="H524" s="147"/>
      <c r="I524" s="91"/>
      <c r="J524" s="305"/>
      <c r="K524" s="314"/>
      <c r="L524" s="305"/>
      <c r="M524" s="305"/>
      <c r="N524" s="314"/>
      <c r="O524" s="306">
        <f t="shared" ref="O524" si="2619">IF(N524="ALTA",5,IF(N524="MEDIO ALTA",4,IF(N524="MEDIA",3,IF(N524="MEDIO BAJA",2,IF(N524="BAJA",1,0)))))</f>
        <v>0</v>
      </c>
      <c r="P524" s="314"/>
      <c r="Q524" s="306">
        <f t="shared" ref="Q524" si="2620">IF(P524="ALTO",5,IF(P524="MEDIO-ALTO",4,IF(P524="MEDIO",3,IF(P524="MEDIO-BAJO",2,IF(P524="BAJO",1,0)))))</f>
        <v>0</v>
      </c>
      <c r="R524" s="306">
        <f t="shared" si="2440"/>
        <v>0</v>
      </c>
      <c r="S524" s="92"/>
      <c r="T524" s="91">
        <f t="shared" si="2615"/>
        <v>0</v>
      </c>
      <c r="U524" s="307" t="e">
        <f t="shared" si="2327"/>
        <v>#DIV/0!</v>
      </c>
      <c r="V524" s="307" t="e">
        <f t="shared" si="2328"/>
        <v>#DIV/0!</v>
      </c>
      <c r="W524" s="147"/>
      <c r="X524" s="307" t="e">
        <f t="shared" ref="X524" si="2621">IF(S524="No_existen",5*$X$10,Y524*$X$10)</f>
        <v>#DIV/0!</v>
      </c>
      <c r="Y524" s="307" t="e">
        <f t="shared" si="2460"/>
        <v>#DIV/0!</v>
      </c>
      <c r="Z524" s="151">
        <f t="shared" si="2616"/>
        <v>0</v>
      </c>
      <c r="AA524" s="147"/>
      <c r="AB524" s="147"/>
      <c r="AC524" s="307" t="e">
        <f t="shared" ref="AC524" si="2622">IF(S524="No_existen",5*$AC$10,AD524*$AC$10)</f>
        <v>#DIV/0!</v>
      </c>
      <c r="AD524" s="307" t="e">
        <f t="shared" si="2331"/>
        <v>#DIV/0!</v>
      </c>
      <c r="AE524" s="151">
        <f t="shared" si="2617"/>
        <v>0</v>
      </c>
      <c r="AF524" s="147"/>
      <c r="AG524" s="147"/>
      <c r="AH524" s="307" t="e">
        <f t="shared" ref="AH524" si="2623">IF(S524="No_existen",5*$AH$10,AI524*$AH$10)</f>
        <v>#DIV/0!</v>
      </c>
      <c r="AI524" s="307" t="e">
        <f t="shared" ref="AI524" si="2624">ROUND(AVERAGEIF(AJ524:AJ526,"&gt;0"),0)</f>
        <v>#DIV/0!</v>
      </c>
      <c r="AJ524" s="151">
        <f t="shared" si="2618"/>
        <v>0</v>
      </c>
      <c r="AK524" s="147"/>
      <c r="AL524" s="147"/>
      <c r="AM524" s="307" t="e">
        <f t="shared" ref="AM524" si="2625">IF(S524="No_existen",5*$AM$10,AN524*$AM$10)</f>
        <v>#DIV/0!</v>
      </c>
      <c r="AN524" s="307" t="e">
        <f t="shared" ref="AN524" si="2626">ROUND(AVERAGEIF(AO524:AO526,"&gt;0"),0)</f>
        <v>#DIV/0!</v>
      </c>
      <c r="AO524" s="151">
        <f t="shared" ref="AO524:AO568" si="2627">IF(AP524="Preventivo",1,IF(AP524="Detectivo",4, IF(S524="No_existen",5,0)))</f>
        <v>0</v>
      </c>
      <c r="AP524" s="147"/>
      <c r="AQ524" s="307" t="e">
        <f t="shared" ref="AQ524" si="2628">ROUND(AVERAGE(U524,Y524,AD524,AI524,AN524),0)</f>
        <v>#DIV/0!</v>
      </c>
      <c r="AR524" s="384" t="e">
        <f t="shared" ref="AR524" si="2629">IF(AQ524&lt;1.5,"FUERTE",IF(AND(AQ524&gt;=1.5,AQ524&lt;2.5),"ACEPTABLE",IF(AQ524&gt;=5,"INEXISTENTE","DÉBIL")))</f>
        <v>#DIV/0!</v>
      </c>
      <c r="AS524" s="306">
        <f t="shared" ref="AS524" si="2630">IF(R524=0,0,ROUND((R524*AQ524),0))</f>
        <v>0</v>
      </c>
      <c r="AT524" s="386" t="str">
        <f t="shared" ref="AT524" si="2631">IF(AS524&gt;=36,"GRAVE", IF(AS524&lt;=10, "LEVE", "MODERADO"))</f>
        <v>LEVE</v>
      </c>
      <c r="AU524" s="327"/>
      <c r="AV524" s="327"/>
      <c r="AW524" s="147"/>
      <c r="AX524" s="147"/>
      <c r="AY524" s="93"/>
      <c r="AZ524" s="94"/>
      <c r="BA524" s="95"/>
      <c r="BB524" s="95"/>
      <c r="BC524" s="95"/>
      <c r="BD524" s="95"/>
      <c r="BE524" s="95"/>
      <c r="BF524" s="95"/>
      <c r="BG524" s="95"/>
    </row>
    <row r="525" spans="1:59" s="97" customFormat="1" hidden="1" x14ac:dyDescent="0.2">
      <c r="A525" s="325"/>
      <c r="B525" s="314"/>
      <c r="C525" s="326"/>
      <c r="D525" s="327"/>
      <c r="E525" s="328"/>
      <c r="F525" s="305"/>
      <c r="G525" s="147"/>
      <c r="H525" s="147"/>
      <c r="I525" s="91"/>
      <c r="J525" s="305"/>
      <c r="K525" s="305"/>
      <c r="L525" s="305"/>
      <c r="M525" s="305"/>
      <c r="N525" s="314"/>
      <c r="O525" s="306"/>
      <c r="P525" s="314"/>
      <c r="Q525" s="306"/>
      <c r="R525" s="306"/>
      <c r="S525" s="92"/>
      <c r="T525" s="91">
        <f t="shared" si="2615"/>
        <v>0</v>
      </c>
      <c r="U525" s="307"/>
      <c r="V525" s="307"/>
      <c r="W525" s="147"/>
      <c r="X525" s="307"/>
      <c r="Y525" s="307"/>
      <c r="Z525" s="151">
        <f t="shared" si="2616"/>
        <v>0</v>
      </c>
      <c r="AA525" s="147"/>
      <c r="AB525" s="147"/>
      <c r="AC525" s="307"/>
      <c r="AD525" s="307"/>
      <c r="AE525" s="151">
        <f t="shared" si="2617"/>
        <v>0</v>
      </c>
      <c r="AF525" s="147"/>
      <c r="AG525" s="147"/>
      <c r="AH525" s="307"/>
      <c r="AI525" s="307"/>
      <c r="AJ525" s="151">
        <f t="shared" si="2618"/>
        <v>0</v>
      </c>
      <c r="AK525" s="147"/>
      <c r="AL525" s="147"/>
      <c r="AM525" s="307"/>
      <c r="AN525" s="307"/>
      <c r="AO525" s="151">
        <f t="shared" si="2627"/>
        <v>0</v>
      </c>
      <c r="AP525" s="147"/>
      <c r="AQ525" s="307"/>
      <c r="AR525" s="384"/>
      <c r="AS525" s="306"/>
      <c r="AT525" s="386"/>
      <c r="AU525" s="327"/>
      <c r="AV525" s="327"/>
      <c r="AW525" s="147"/>
      <c r="AX525" s="147"/>
      <c r="AY525" s="93"/>
      <c r="AZ525" s="94"/>
      <c r="BA525" s="95"/>
      <c r="BB525" s="95"/>
      <c r="BC525" s="95"/>
      <c r="BD525" s="95"/>
      <c r="BE525" s="95"/>
      <c r="BF525" s="95"/>
      <c r="BG525" s="95"/>
    </row>
    <row r="526" spans="1:59" s="97" customFormat="1" hidden="1" x14ac:dyDescent="0.2">
      <c r="A526" s="325"/>
      <c r="B526" s="314"/>
      <c r="C526" s="326"/>
      <c r="D526" s="327"/>
      <c r="E526" s="328"/>
      <c r="F526" s="305"/>
      <c r="G526" s="147"/>
      <c r="H526" s="147"/>
      <c r="I526" s="91"/>
      <c r="J526" s="305"/>
      <c r="K526" s="305"/>
      <c r="L526" s="305"/>
      <c r="M526" s="305"/>
      <c r="N526" s="314"/>
      <c r="O526" s="306"/>
      <c r="P526" s="314"/>
      <c r="Q526" s="306"/>
      <c r="R526" s="306"/>
      <c r="S526" s="92"/>
      <c r="T526" s="91">
        <f t="shared" si="2615"/>
        <v>0</v>
      </c>
      <c r="U526" s="307"/>
      <c r="V526" s="307"/>
      <c r="W526" s="147"/>
      <c r="X526" s="307"/>
      <c r="Y526" s="307"/>
      <c r="Z526" s="151">
        <f t="shared" si="2616"/>
        <v>0</v>
      </c>
      <c r="AA526" s="147"/>
      <c r="AB526" s="147"/>
      <c r="AC526" s="307"/>
      <c r="AD526" s="307"/>
      <c r="AE526" s="151">
        <f t="shared" si="2617"/>
        <v>0</v>
      </c>
      <c r="AF526" s="147"/>
      <c r="AG526" s="147"/>
      <c r="AH526" s="307"/>
      <c r="AI526" s="307"/>
      <c r="AJ526" s="151">
        <f t="shared" si="2618"/>
        <v>0</v>
      </c>
      <c r="AK526" s="147"/>
      <c r="AL526" s="147"/>
      <c r="AM526" s="307"/>
      <c r="AN526" s="307"/>
      <c r="AO526" s="151">
        <f t="shared" si="2627"/>
        <v>0</v>
      </c>
      <c r="AP526" s="147"/>
      <c r="AQ526" s="307"/>
      <c r="AR526" s="384"/>
      <c r="AS526" s="306"/>
      <c r="AT526" s="386"/>
      <c r="AU526" s="327"/>
      <c r="AV526" s="327"/>
      <c r="AW526" s="147"/>
      <c r="AX526" s="147"/>
      <c r="AY526" s="93"/>
      <c r="AZ526" s="94"/>
      <c r="BA526" s="95"/>
      <c r="BB526" s="95"/>
      <c r="BC526" s="95"/>
      <c r="BD526" s="95"/>
      <c r="BE526" s="95"/>
      <c r="BF526" s="95"/>
      <c r="BG526" s="95"/>
    </row>
    <row r="527" spans="1:59" s="97" customFormat="1" hidden="1" x14ac:dyDescent="0.2">
      <c r="A527" s="325">
        <v>173</v>
      </c>
      <c r="B527" s="314"/>
      <c r="C527" s="326" t="e">
        <f>+VLOOKUP(B527,$A$691:$B$730,2,0)</f>
        <v>#N/A</v>
      </c>
      <c r="D527" s="327"/>
      <c r="E527" s="328" t="e">
        <f>IF(D527=$D$661,$E$661,IF(D527=$D$662,$E$662,IF(D527=$D$663,$E$663,IF(D527=$D$664,$E$664,IF(D527=$D$665,$E$665,IF(D527=$D$666,$E$666,IF(D527=$D$667,$E$667,IF(D527=$D$668,$E$668,IF(D527=$D$669,$E$669,IF(D527=$D$670,$E$670,IF(D527=VICERRECTORÍA_ACADÉMICA_,BE1138,IF(D527=PLANEACIÓN_,BE1140, IF(D527=IMPACTO,BE1139,IF(D527=VICERRECTORÍA_ADMINISTRATIVA_FINANCIERA_,BE1141,IF(D527=_VICERRECTORÍA_RESPONSABILIDAD_SOCIAL_Y_BIENESTAR_UNIVERSITARIO_,BE1142," ")))))))))))))))</f>
        <v>#VALUE!</v>
      </c>
      <c r="F527" s="305"/>
      <c r="G527" s="147"/>
      <c r="H527" s="147"/>
      <c r="I527" s="91"/>
      <c r="J527" s="305"/>
      <c r="K527" s="314"/>
      <c r="L527" s="305"/>
      <c r="M527" s="305"/>
      <c r="N527" s="314"/>
      <c r="O527" s="306">
        <f t="shared" ref="O527" si="2632">IF(N527="ALTA",5,IF(N527="MEDIO ALTA",4,IF(N527="MEDIA",3,IF(N527="MEDIO BAJA",2,IF(N527="BAJA",1,0)))))</f>
        <v>0</v>
      </c>
      <c r="P527" s="314"/>
      <c r="Q527" s="306">
        <f t="shared" ref="Q527" si="2633">IF(P527="ALTO",5,IF(P527="MEDIO-ALTO",4,IF(P527="MEDIO",3,IF(P527="MEDIO-BAJO",2,IF(P527="BAJO",1,0)))))</f>
        <v>0</v>
      </c>
      <c r="R527" s="306">
        <f t="shared" si="2440"/>
        <v>0</v>
      </c>
      <c r="S527" s="92"/>
      <c r="T527" s="91">
        <f t="shared" si="2615"/>
        <v>0</v>
      </c>
      <c r="U527" s="307" t="e">
        <f t="shared" si="2343"/>
        <v>#DIV/0!</v>
      </c>
      <c r="V527" s="307" t="e">
        <f t="shared" si="2344"/>
        <v>#DIV/0!</v>
      </c>
      <c r="W527" s="147"/>
      <c r="X527" s="307" t="e">
        <f t="shared" ref="X527" si="2634">IF(S527="No_existen",5*$X$10,Y527*$X$10)</f>
        <v>#DIV/0!</v>
      </c>
      <c r="Y527" s="307" t="e">
        <f t="shared" si="2476"/>
        <v>#DIV/0!</v>
      </c>
      <c r="Z527" s="151">
        <f t="shared" si="2616"/>
        <v>0</v>
      </c>
      <c r="AA527" s="147"/>
      <c r="AB527" s="147"/>
      <c r="AC527" s="307" t="e">
        <f t="shared" ref="AC527" si="2635">IF(S527="No_existen",5*$AC$10,AD527*$AC$10)</f>
        <v>#DIV/0!</v>
      </c>
      <c r="AD527" s="307" t="e">
        <f t="shared" si="2347"/>
        <v>#DIV/0!</v>
      </c>
      <c r="AE527" s="151">
        <f t="shared" si="2617"/>
        <v>0</v>
      </c>
      <c r="AF527" s="147"/>
      <c r="AG527" s="147"/>
      <c r="AH527" s="307" t="e">
        <f t="shared" ref="AH527" si="2636">IF(S527="No_existen",5*$AH$10,AI527*$AH$10)</f>
        <v>#DIV/0!</v>
      </c>
      <c r="AI527" s="307" t="e">
        <f t="shared" ref="AI527" si="2637">ROUND(AVERAGEIF(AJ527:AJ529,"&gt;0"),0)</f>
        <v>#DIV/0!</v>
      </c>
      <c r="AJ527" s="151">
        <f t="shared" si="2618"/>
        <v>0</v>
      </c>
      <c r="AK527" s="147"/>
      <c r="AL527" s="147"/>
      <c r="AM527" s="307" t="e">
        <f t="shared" ref="AM527" si="2638">IF(S527="No_existen",5*$AM$10,AN527*$AM$10)</f>
        <v>#DIV/0!</v>
      </c>
      <c r="AN527" s="307" t="e">
        <f t="shared" ref="AN527" si="2639">ROUND(AVERAGEIF(AO527:AO529,"&gt;0"),0)</f>
        <v>#DIV/0!</v>
      </c>
      <c r="AO527" s="151">
        <f t="shared" si="2627"/>
        <v>0</v>
      </c>
      <c r="AP527" s="147"/>
      <c r="AQ527" s="307" t="e">
        <f t="shared" ref="AQ527" si="2640">ROUND(AVERAGE(U527,Y527,AD527,AI527,AN527),0)</f>
        <v>#DIV/0!</v>
      </c>
      <c r="AR527" s="384" t="e">
        <f t="shared" ref="AR527" si="2641">IF(AQ527&lt;1.5,"FUERTE",IF(AND(AQ527&gt;=1.5,AQ527&lt;2.5),"ACEPTABLE",IF(AQ527&gt;=5,"INEXISTENTE","DÉBIL")))</f>
        <v>#DIV/0!</v>
      </c>
      <c r="AS527" s="306">
        <f t="shared" ref="AS527" si="2642">IF(R527=0,0,ROUND((R527*AQ527),0))</f>
        <v>0</v>
      </c>
      <c r="AT527" s="386" t="str">
        <f t="shared" ref="AT527" si="2643">IF(AS527&gt;=36,"GRAVE", IF(AS527&lt;=10, "LEVE", "MODERADO"))</f>
        <v>LEVE</v>
      </c>
      <c r="AU527" s="327"/>
      <c r="AV527" s="327"/>
      <c r="AW527" s="147"/>
      <c r="AX527" s="147"/>
      <c r="AY527" s="93"/>
      <c r="AZ527" s="94"/>
      <c r="BA527" s="95"/>
      <c r="BB527" s="95"/>
      <c r="BC527" s="95"/>
      <c r="BD527" s="95"/>
      <c r="BE527" s="95"/>
      <c r="BF527" s="95"/>
      <c r="BG527" s="95"/>
    </row>
    <row r="528" spans="1:59" s="97" customFormat="1" hidden="1" x14ac:dyDescent="0.2">
      <c r="A528" s="325"/>
      <c r="B528" s="314"/>
      <c r="C528" s="326"/>
      <c r="D528" s="327"/>
      <c r="E528" s="328"/>
      <c r="F528" s="305"/>
      <c r="G528" s="147"/>
      <c r="H528" s="147"/>
      <c r="I528" s="91"/>
      <c r="J528" s="305"/>
      <c r="K528" s="305"/>
      <c r="L528" s="305"/>
      <c r="M528" s="305"/>
      <c r="N528" s="314"/>
      <c r="O528" s="306"/>
      <c r="P528" s="314"/>
      <c r="Q528" s="306"/>
      <c r="R528" s="306"/>
      <c r="S528" s="92"/>
      <c r="T528" s="91">
        <f t="shared" si="2615"/>
        <v>0</v>
      </c>
      <c r="U528" s="307"/>
      <c r="V528" s="307"/>
      <c r="W528" s="147"/>
      <c r="X528" s="307"/>
      <c r="Y528" s="307"/>
      <c r="Z528" s="151">
        <f t="shared" si="2616"/>
        <v>0</v>
      </c>
      <c r="AA528" s="147"/>
      <c r="AB528" s="147"/>
      <c r="AC528" s="307"/>
      <c r="AD528" s="307"/>
      <c r="AE528" s="151">
        <f t="shared" si="2617"/>
        <v>0</v>
      </c>
      <c r="AF528" s="147"/>
      <c r="AG528" s="147"/>
      <c r="AH528" s="307"/>
      <c r="AI528" s="307"/>
      <c r="AJ528" s="151">
        <f t="shared" si="2618"/>
        <v>0</v>
      </c>
      <c r="AK528" s="147"/>
      <c r="AL528" s="147"/>
      <c r="AM528" s="307"/>
      <c r="AN528" s="307"/>
      <c r="AO528" s="151">
        <f t="shared" si="2627"/>
        <v>0</v>
      </c>
      <c r="AP528" s="147"/>
      <c r="AQ528" s="307"/>
      <c r="AR528" s="384"/>
      <c r="AS528" s="306"/>
      <c r="AT528" s="386"/>
      <c r="AU528" s="327"/>
      <c r="AV528" s="327"/>
      <c r="AW528" s="147"/>
      <c r="AX528" s="147"/>
      <c r="AY528" s="93"/>
      <c r="AZ528" s="94"/>
      <c r="BA528" s="95"/>
      <c r="BB528" s="95"/>
      <c r="BC528" s="95"/>
      <c r="BD528" s="95"/>
      <c r="BE528" s="95"/>
      <c r="BF528" s="95"/>
      <c r="BG528" s="95"/>
    </row>
    <row r="529" spans="1:59" s="97" customFormat="1" hidden="1" x14ac:dyDescent="0.2">
      <c r="A529" s="325"/>
      <c r="B529" s="314"/>
      <c r="C529" s="326"/>
      <c r="D529" s="327"/>
      <c r="E529" s="328"/>
      <c r="F529" s="305"/>
      <c r="G529" s="147"/>
      <c r="H529" s="147"/>
      <c r="I529" s="91"/>
      <c r="J529" s="305"/>
      <c r="K529" s="305"/>
      <c r="L529" s="305"/>
      <c r="M529" s="305"/>
      <c r="N529" s="314"/>
      <c r="O529" s="306"/>
      <c r="P529" s="314"/>
      <c r="Q529" s="306"/>
      <c r="R529" s="306"/>
      <c r="S529" s="92"/>
      <c r="T529" s="91">
        <f t="shared" si="2615"/>
        <v>0</v>
      </c>
      <c r="U529" s="307"/>
      <c r="V529" s="307"/>
      <c r="W529" s="147"/>
      <c r="X529" s="307"/>
      <c r="Y529" s="307"/>
      <c r="Z529" s="151">
        <f t="shared" si="2616"/>
        <v>0</v>
      </c>
      <c r="AA529" s="147"/>
      <c r="AB529" s="147"/>
      <c r="AC529" s="307"/>
      <c r="AD529" s="307"/>
      <c r="AE529" s="151">
        <f t="shared" si="2617"/>
        <v>0</v>
      </c>
      <c r="AF529" s="147"/>
      <c r="AG529" s="147"/>
      <c r="AH529" s="307"/>
      <c r="AI529" s="307"/>
      <c r="AJ529" s="151">
        <f t="shared" si="2618"/>
        <v>0</v>
      </c>
      <c r="AK529" s="147"/>
      <c r="AL529" s="147"/>
      <c r="AM529" s="307"/>
      <c r="AN529" s="307"/>
      <c r="AO529" s="151">
        <f t="shared" si="2627"/>
        <v>0</v>
      </c>
      <c r="AP529" s="147"/>
      <c r="AQ529" s="307"/>
      <c r="AR529" s="384"/>
      <c r="AS529" s="306"/>
      <c r="AT529" s="386"/>
      <c r="AU529" s="327"/>
      <c r="AV529" s="327"/>
      <c r="AW529" s="147"/>
      <c r="AX529" s="147"/>
      <c r="AY529" s="93"/>
      <c r="AZ529" s="94"/>
      <c r="BA529" s="95"/>
      <c r="BB529" s="95"/>
      <c r="BC529" s="95"/>
      <c r="BD529" s="95"/>
      <c r="BE529" s="95"/>
      <c r="BF529" s="95"/>
      <c r="BG529" s="95"/>
    </row>
    <row r="530" spans="1:59" s="97" customFormat="1" hidden="1" x14ac:dyDescent="0.2">
      <c r="A530" s="325">
        <v>174</v>
      </c>
      <c r="B530" s="314"/>
      <c r="C530" s="326" t="e">
        <f>+VLOOKUP(B530,$A$691:$B$730,2,0)</f>
        <v>#N/A</v>
      </c>
      <c r="D530" s="327"/>
      <c r="E530" s="328" t="e">
        <f>IF(D530=$D$661,$E$661,IF(D530=$D$662,$E$662,IF(D530=$D$663,$E$663,IF(D530=$D$664,$E$664,IF(D530=$D$665,$E$665,IF(D530=$D$666,$E$666,IF(D530=$D$667,$E$667,IF(D530=$D$668,$E$668,IF(D530=$D$669,$E$669,IF(D530=$D$670,$E$670,IF(D530=VICERRECTORÍA_ACADÉMICA_,BE1141,IF(D530=PLANEACIÓN_,BE1143, IF(D530=IMPACTO,BE1142,IF(D530=VICERRECTORÍA_ADMINISTRATIVA_FINANCIERA_,BE1144,IF(D530=_VICERRECTORÍA_RESPONSABILIDAD_SOCIAL_Y_BIENESTAR_UNIVERSITARIO_,BE1145," ")))))))))))))))</f>
        <v>#VALUE!</v>
      </c>
      <c r="F530" s="305"/>
      <c r="G530" s="147"/>
      <c r="H530" s="147"/>
      <c r="I530" s="91"/>
      <c r="J530" s="305"/>
      <c r="K530" s="314"/>
      <c r="L530" s="305"/>
      <c r="M530" s="305"/>
      <c r="N530" s="314"/>
      <c r="O530" s="306">
        <f t="shared" ref="O530" si="2644">IF(N530="ALTA",5,IF(N530="MEDIO ALTA",4,IF(N530="MEDIA",3,IF(N530="MEDIO BAJA",2,IF(N530="BAJA",1,0)))))</f>
        <v>0</v>
      </c>
      <c r="P530" s="314"/>
      <c r="Q530" s="306">
        <f t="shared" ref="Q530" si="2645">IF(P530="ALTO",5,IF(P530="MEDIO-ALTO",4,IF(P530="MEDIO",3,IF(P530="MEDIO-BAJO",2,IF(P530="BAJO",1,0)))))</f>
        <v>0</v>
      </c>
      <c r="R530" s="306">
        <f t="shared" si="2440"/>
        <v>0</v>
      </c>
      <c r="S530" s="92"/>
      <c r="T530" s="91">
        <f t="shared" si="2615"/>
        <v>0</v>
      </c>
      <c r="U530" s="307" t="e">
        <f t="shared" si="2359"/>
        <v>#DIV/0!</v>
      </c>
      <c r="V530" s="307" t="e">
        <f t="shared" si="2360"/>
        <v>#DIV/0!</v>
      </c>
      <c r="W530" s="147"/>
      <c r="X530" s="307" t="e">
        <f t="shared" ref="X530" si="2646">IF(S530="No_existen",5*$X$10,Y530*$X$10)</f>
        <v>#DIV/0!</v>
      </c>
      <c r="Y530" s="307" t="e">
        <f t="shared" si="2490"/>
        <v>#DIV/0!</v>
      </c>
      <c r="Z530" s="151">
        <f t="shared" si="2616"/>
        <v>0</v>
      </c>
      <c r="AA530" s="147"/>
      <c r="AB530" s="147"/>
      <c r="AC530" s="307" t="e">
        <f t="shared" ref="AC530" si="2647">IF(S530="No_existen",5*$AC$10,AD530*$AC$10)</f>
        <v>#DIV/0!</v>
      </c>
      <c r="AD530" s="307" t="e">
        <f t="shared" si="2363"/>
        <v>#DIV/0!</v>
      </c>
      <c r="AE530" s="151">
        <f t="shared" si="2617"/>
        <v>0</v>
      </c>
      <c r="AF530" s="147"/>
      <c r="AG530" s="147"/>
      <c r="AH530" s="307" t="e">
        <f t="shared" ref="AH530" si="2648">IF(S530="No_existen",5*$AH$10,AI530*$AH$10)</f>
        <v>#DIV/0!</v>
      </c>
      <c r="AI530" s="307" t="e">
        <f t="shared" ref="AI530" si="2649">ROUND(AVERAGEIF(AJ530:AJ532,"&gt;0"),0)</f>
        <v>#DIV/0!</v>
      </c>
      <c r="AJ530" s="151">
        <f t="shared" si="2618"/>
        <v>0</v>
      </c>
      <c r="AK530" s="147"/>
      <c r="AL530" s="147"/>
      <c r="AM530" s="307" t="e">
        <f t="shared" ref="AM530" si="2650">IF(S530="No_existen",5*$AM$10,AN530*$AM$10)</f>
        <v>#DIV/0!</v>
      </c>
      <c r="AN530" s="307" t="e">
        <f t="shared" ref="AN530" si="2651">ROUND(AVERAGEIF(AO530:AO532,"&gt;0"),0)</f>
        <v>#DIV/0!</v>
      </c>
      <c r="AO530" s="151">
        <f t="shared" si="2627"/>
        <v>0</v>
      </c>
      <c r="AP530" s="147"/>
      <c r="AQ530" s="307" t="e">
        <f t="shared" ref="AQ530" si="2652">ROUND(AVERAGE(U530,Y530,AD530,AI530,AN530),0)</f>
        <v>#DIV/0!</v>
      </c>
      <c r="AR530" s="384" t="e">
        <f t="shared" ref="AR530" si="2653">IF(AQ530&lt;1.5,"FUERTE",IF(AND(AQ530&gt;=1.5,AQ530&lt;2.5),"ACEPTABLE",IF(AQ530&gt;=5,"INEXISTENTE","DÉBIL")))</f>
        <v>#DIV/0!</v>
      </c>
      <c r="AS530" s="306">
        <f t="shared" ref="AS530" si="2654">IF(R530=0,0,ROUND((R530*AQ530),0))</f>
        <v>0</v>
      </c>
      <c r="AT530" s="386" t="str">
        <f t="shared" ref="AT530" si="2655">IF(AS530&gt;=36,"GRAVE", IF(AS530&lt;=10, "LEVE", "MODERADO"))</f>
        <v>LEVE</v>
      </c>
      <c r="AU530" s="327"/>
      <c r="AV530" s="327"/>
      <c r="AW530" s="147"/>
      <c r="AX530" s="147"/>
      <c r="AY530" s="93"/>
      <c r="AZ530" s="94"/>
      <c r="BA530" s="95"/>
      <c r="BB530" s="95"/>
      <c r="BC530" s="95"/>
      <c r="BD530" s="95"/>
      <c r="BE530" s="95"/>
      <c r="BF530" s="95"/>
      <c r="BG530" s="95"/>
    </row>
    <row r="531" spans="1:59" s="97" customFormat="1" hidden="1" x14ac:dyDescent="0.2">
      <c r="A531" s="325"/>
      <c r="B531" s="314"/>
      <c r="C531" s="326"/>
      <c r="D531" s="327"/>
      <c r="E531" s="328"/>
      <c r="F531" s="305"/>
      <c r="G531" s="147"/>
      <c r="H531" s="147"/>
      <c r="I531" s="91"/>
      <c r="J531" s="305"/>
      <c r="K531" s="305"/>
      <c r="L531" s="305"/>
      <c r="M531" s="305"/>
      <c r="N531" s="314"/>
      <c r="O531" s="306"/>
      <c r="P531" s="314"/>
      <c r="Q531" s="306"/>
      <c r="R531" s="306"/>
      <c r="S531" s="92"/>
      <c r="T531" s="91">
        <f t="shared" si="2615"/>
        <v>0</v>
      </c>
      <c r="U531" s="307"/>
      <c r="V531" s="307"/>
      <c r="W531" s="147"/>
      <c r="X531" s="307"/>
      <c r="Y531" s="307"/>
      <c r="Z531" s="151">
        <f t="shared" si="2616"/>
        <v>0</v>
      </c>
      <c r="AA531" s="147"/>
      <c r="AB531" s="147"/>
      <c r="AC531" s="307"/>
      <c r="AD531" s="307"/>
      <c r="AE531" s="151">
        <f t="shared" si="2617"/>
        <v>0</v>
      </c>
      <c r="AF531" s="147"/>
      <c r="AG531" s="147"/>
      <c r="AH531" s="307"/>
      <c r="AI531" s="307"/>
      <c r="AJ531" s="151">
        <f t="shared" si="2618"/>
        <v>0</v>
      </c>
      <c r="AK531" s="147"/>
      <c r="AL531" s="147"/>
      <c r="AM531" s="307"/>
      <c r="AN531" s="307"/>
      <c r="AO531" s="151">
        <f t="shared" si="2627"/>
        <v>0</v>
      </c>
      <c r="AP531" s="147"/>
      <c r="AQ531" s="307"/>
      <c r="AR531" s="384"/>
      <c r="AS531" s="306"/>
      <c r="AT531" s="386"/>
      <c r="AU531" s="327"/>
      <c r="AV531" s="327"/>
      <c r="AW531" s="147"/>
      <c r="AX531" s="147"/>
      <c r="AY531" s="93"/>
      <c r="AZ531" s="94"/>
      <c r="BA531" s="95"/>
      <c r="BB531" s="95"/>
      <c r="BC531" s="95"/>
      <c r="BD531" s="95"/>
      <c r="BE531" s="95"/>
      <c r="BF531" s="95"/>
      <c r="BG531" s="95"/>
    </row>
    <row r="532" spans="1:59" s="97" customFormat="1" hidden="1" x14ac:dyDescent="0.2">
      <c r="A532" s="325"/>
      <c r="B532" s="314"/>
      <c r="C532" s="326"/>
      <c r="D532" s="327"/>
      <c r="E532" s="328"/>
      <c r="F532" s="305"/>
      <c r="G532" s="147"/>
      <c r="H532" s="147"/>
      <c r="I532" s="91"/>
      <c r="J532" s="305"/>
      <c r="K532" s="305"/>
      <c r="L532" s="305"/>
      <c r="M532" s="305"/>
      <c r="N532" s="314"/>
      <c r="O532" s="306"/>
      <c r="P532" s="314"/>
      <c r="Q532" s="306"/>
      <c r="R532" s="306"/>
      <c r="S532" s="92"/>
      <c r="T532" s="91">
        <f t="shared" si="2615"/>
        <v>0</v>
      </c>
      <c r="U532" s="307"/>
      <c r="V532" s="307"/>
      <c r="W532" s="147"/>
      <c r="X532" s="307"/>
      <c r="Y532" s="307"/>
      <c r="Z532" s="151">
        <f t="shared" si="2616"/>
        <v>0</v>
      </c>
      <c r="AA532" s="147"/>
      <c r="AB532" s="147"/>
      <c r="AC532" s="307"/>
      <c r="AD532" s="307"/>
      <c r="AE532" s="151">
        <f t="shared" si="2617"/>
        <v>0</v>
      </c>
      <c r="AF532" s="147"/>
      <c r="AG532" s="147"/>
      <c r="AH532" s="307"/>
      <c r="AI532" s="307"/>
      <c r="AJ532" s="151">
        <f t="shared" si="2618"/>
        <v>0</v>
      </c>
      <c r="AK532" s="147"/>
      <c r="AL532" s="147"/>
      <c r="AM532" s="307"/>
      <c r="AN532" s="307"/>
      <c r="AO532" s="151">
        <f t="shared" si="2627"/>
        <v>0</v>
      </c>
      <c r="AP532" s="147"/>
      <c r="AQ532" s="307"/>
      <c r="AR532" s="384"/>
      <c r="AS532" s="306"/>
      <c r="AT532" s="386"/>
      <c r="AU532" s="327"/>
      <c r="AV532" s="327"/>
      <c r="AW532" s="147"/>
      <c r="AX532" s="147"/>
      <c r="AY532" s="93"/>
      <c r="AZ532" s="94"/>
      <c r="BA532" s="95"/>
      <c r="BB532" s="95"/>
      <c r="BC532" s="95"/>
      <c r="BD532" s="95"/>
      <c r="BE532" s="95"/>
      <c r="BF532" s="95"/>
      <c r="BG532" s="95"/>
    </row>
    <row r="533" spans="1:59" s="97" customFormat="1" hidden="1" x14ac:dyDescent="0.2">
      <c r="A533" s="325">
        <v>175</v>
      </c>
      <c r="B533" s="314"/>
      <c r="C533" s="326" t="e">
        <f>+VLOOKUP(B533,$A$691:$B$730,2,0)</f>
        <v>#N/A</v>
      </c>
      <c r="D533" s="327"/>
      <c r="E533" s="328" t="e">
        <f>IF(D533=$D$661,$E$661,IF(D533=$D$662,$E$662,IF(D533=$D$663,$E$663,IF(D533=$D$664,$E$664,IF(D533=$D$665,$E$665,IF(D533=$D$666,$E$666,IF(D533=$D$667,$E$667,IF(D533=$D$668,$E$668,IF(D533=$D$669,$E$669,IF(D533=$D$670,$E$670,IF(D533=VICERRECTORÍA_ACADÉMICA_,BE1144,IF(D533=PLANEACIÓN_,BE1146, IF(D533=IMPACTO,BE1145,IF(D533=VICERRECTORÍA_ADMINISTRATIVA_FINANCIERA_,BE1147,IF(D533=_VICERRECTORÍA_RESPONSABILIDAD_SOCIAL_Y_BIENESTAR_UNIVERSITARIO_,BE1148," ")))))))))))))))</f>
        <v>#VALUE!</v>
      </c>
      <c r="F533" s="305"/>
      <c r="G533" s="147"/>
      <c r="H533" s="147"/>
      <c r="I533" s="91"/>
      <c r="J533" s="305"/>
      <c r="K533" s="314"/>
      <c r="L533" s="305"/>
      <c r="M533" s="305"/>
      <c r="N533" s="314"/>
      <c r="O533" s="306">
        <f t="shared" ref="O533" si="2656">IF(N533="ALTA",5,IF(N533="MEDIO ALTA",4,IF(N533="MEDIA",3,IF(N533="MEDIO BAJA",2,IF(N533="BAJA",1,0)))))</f>
        <v>0</v>
      </c>
      <c r="P533" s="314"/>
      <c r="Q533" s="306">
        <f t="shared" ref="Q533" si="2657">IF(P533="ALTO",5,IF(P533="MEDIO-ALTO",4,IF(P533="MEDIO",3,IF(P533="MEDIO-BAJO",2,IF(P533="BAJO",1,0)))))</f>
        <v>0</v>
      </c>
      <c r="R533" s="306">
        <f t="shared" si="2440"/>
        <v>0</v>
      </c>
      <c r="S533" s="92"/>
      <c r="T533" s="91">
        <f t="shared" si="2615"/>
        <v>0</v>
      </c>
      <c r="U533" s="307" t="e">
        <f t="shared" si="2375"/>
        <v>#DIV/0!</v>
      </c>
      <c r="V533" s="307" t="e">
        <f t="shared" si="2376"/>
        <v>#DIV/0!</v>
      </c>
      <c r="W533" s="147"/>
      <c r="X533" s="307" t="e">
        <f t="shared" ref="X533" si="2658">IF(S533="No_existen",5*$X$10,Y533*$X$10)</f>
        <v>#DIV/0!</v>
      </c>
      <c r="Y533" s="307" t="e">
        <f t="shared" si="2503"/>
        <v>#DIV/0!</v>
      </c>
      <c r="Z533" s="151">
        <f t="shared" si="2616"/>
        <v>0</v>
      </c>
      <c r="AA533" s="147"/>
      <c r="AB533" s="147"/>
      <c r="AC533" s="307" t="e">
        <f t="shared" ref="AC533" si="2659">IF(S533="No_existen",5*$AC$10,AD533*$AC$10)</f>
        <v>#DIV/0!</v>
      </c>
      <c r="AD533" s="307" t="e">
        <f t="shared" si="2379"/>
        <v>#DIV/0!</v>
      </c>
      <c r="AE533" s="151">
        <f t="shared" si="2617"/>
        <v>0</v>
      </c>
      <c r="AF533" s="147"/>
      <c r="AG533" s="147"/>
      <c r="AH533" s="307" t="e">
        <f t="shared" ref="AH533" si="2660">IF(S533="No_existen",5*$AH$10,AI533*$AH$10)</f>
        <v>#DIV/0!</v>
      </c>
      <c r="AI533" s="307" t="e">
        <f t="shared" ref="AI533" si="2661">ROUND(AVERAGEIF(AJ533:AJ535,"&gt;0"),0)</f>
        <v>#DIV/0!</v>
      </c>
      <c r="AJ533" s="151">
        <f t="shared" si="2618"/>
        <v>0</v>
      </c>
      <c r="AK533" s="147"/>
      <c r="AL533" s="147"/>
      <c r="AM533" s="307" t="e">
        <f t="shared" ref="AM533" si="2662">IF(S533="No_existen",5*$AM$10,AN533*$AM$10)</f>
        <v>#DIV/0!</v>
      </c>
      <c r="AN533" s="307" t="e">
        <f t="shared" ref="AN533" si="2663">ROUND(AVERAGEIF(AO533:AO535,"&gt;0"),0)</f>
        <v>#DIV/0!</v>
      </c>
      <c r="AO533" s="151">
        <f t="shared" si="2627"/>
        <v>0</v>
      </c>
      <c r="AP533" s="147"/>
      <c r="AQ533" s="307" t="e">
        <f t="shared" ref="AQ533:AQ566" si="2664">ROUND(AVERAGE(U533,Y533,AD533,AI533,AN533),0)</f>
        <v>#DIV/0!</v>
      </c>
      <c r="AR533" s="384" t="e">
        <f t="shared" ref="AR533" si="2665">IF(AQ533&lt;1.5,"FUERTE",IF(AND(AQ533&gt;=1.5,AQ533&lt;2.5),"ACEPTABLE",IF(AQ533&gt;=5,"INEXISTENTE","DÉBIL")))</f>
        <v>#DIV/0!</v>
      </c>
      <c r="AS533" s="306">
        <f t="shared" ref="AS533" si="2666">IF(R533=0,0,ROUND((R533*AQ533),0))</f>
        <v>0</v>
      </c>
      <c r="AT533" s="386" t="str">
        <f t="shared" ref="AT533" si="2667">IF(AS533&gt;=36,"GRAVE", IF(AS533&lt;=10, "LEVE", "MODERADO"))</f>
        <v>LEVE</v>
      </c>
      <c r="AU533" s="327"/>
      <c r="AV533" s="327"/>
      <c r="AW533" s="147"/>
      <c r="AX533" s="147"/>
      <c r="AY533" s="93"/>
      <c r="AZ533" s="94"/>
      <c r="BA533" s="95"/>
      <c r="BB533" s="95"/>
      <c r="BC533" s="95"/>
      <c r="BD533" s="95"/>
      <c r="BE533" s="95"/>
      <c r="BF533" s="95"/>
      <c r="BG533" s="95"/>
    </row>
    <row r="534" spans="1:59" s="97" customFormat="1" hidden="1" x14ac:dyDescent="0.2">
      <c r="A534" s="325"/>
      <c r="B534" s="314"/>
      <c r="C534" s="326"/>
      <c r="D534" s="327"/>
      <c r="E534" s="328"/>
      <c r="F534" s="305"/>
      <c r="G534" s="147"/>
      <c r="H534" s="147"/>
      <c r="I534" s="91"/>
      <c r="J534" s="305"/>
      <c r="K534" s="305"/>
      <c r="L534" s="305"/>
      <c r="M534" s="305"/>
      <c r="N534" s="314"/>
      <c r="O534" s="306"/>
      <c r="P534" s="314"/>
      <c r="Q534" s="306"/>
      <c r="R534" s="306"/>
      <c r="S534" s="92"/>
      <c r="T534" s="91">
        <f t="shared" si="2615"/>
        <v>0</v>
      </c>
      <c r="U534" s="307"/>
      <c r="V534" s="307"/>
      <c r="W534" s="147"/>
      <c r="X534" s="307"/>
      <c r="Y534" s="307"/>
      <c r="Z534" s="151">
        <f t="shared" si="2616"/>
        <v>0</v>
      </c>
      <c r="AA534" s="147"/>
      <c r="AB534" s="147"/>
      <c r="AC534" s="307"/>
      <c r="AD534" s="307"/>
      <c r="AE534" s="151">
        <f t="shared" si="2617"/>
        <v>0</v>
      </c>
      <c r="AF534" s="147"/>
      <c r="AG534" s="147"/>
      <c r="AH534" s="307"/>
      <c r="AI534" s="307"/>
      <c r="AJ534" s="151">
        <f t="shared" si="2618"/>
        <v>0</v>
      </c>
      <c r="AK534" s="147"/>
      <c r="AL534" s="147"/>
      <c r="AM534" s="307"/>
      <c r="AN534" s="307"/>
      <c r="AO534" s="151">
        <f t="shared" si="2627"/>
        <v>0</v>
      </c>
      <c r="AP534" s="147"/>
      <c r="AQ534" s="307"/>
      <c r="AR534" s="384"/>
      <c r="AS534" s="306"/>
      <c r="AT534" s="386"/>
      <c r="AU534" s="327"/>
      <c r="AV534" s="327"/>
      <c r="AW534" s="147"/>
      <c r="AX534" s="147"/>
      <c r="AY534" s="93"/>
      <c r="AZ534" s="94"/>
      <c r="BA534" s="95"/>
      <c r="BB534" s="95"/>
      <c r="BC534" s="95"/>
      <c r="BD534" s="95"/>
      <c r="BE534" s="95"/>
      <c r="BF534" s="95"/>
      <c r="BG534" s="95"/>
    </row>
    <row r="535" spans="1:59" s="97" customFormat="1" hidden="1" x14ac:dyDescent="0.2">
      <c r="A535" s="325"/>
      <c r="B535" s="314"/>
      <c r="C535" s="326"/>
      <c r="D535" s="327"/>
      <c r="E535" s="328"/>
      <c r="F535" s="305"/>
      <c r="G535" s="147"/>
      <c r="H535" s="147"/>
      <c r="I535" s="91"/>
      <c r="J535" s="305"/>
      <c r="K535" s="305"/>
      <c r="L535" s="305"/>
      <c r="M535" s="305"/>
      <c r="N535" s="314"/>
      <c r="O535" s="306"/>
      <c r="P535" s="314"/>
      <c r="Q535" s="306"/>
      <c r="R535" s="306"/>
      <c r="S535" s="92"/>
      <c r="T535" s="91">
        <f t="shared" si="2615"/>
        <v>0</v>
      </c>
      <c r="U535" s="307"/>
      <c r="V535" s="307"/>
      <c r="W535" s="147"/>
      <c r="X535" s="307"/>
      <c r="Y535" s="307"/>
      <c r="Z535" s="151">
        <f t="shared" si="2616"/>
        <v>0</v>
      </c>
      <c r="AA535" s="147"/>
      <c r="AB535" s="147"/>
      <c r="AC535" s="307"/>
      <c r="AD535" s="307"/>
      <c r="AE535" s="151">
        <f t="shared" si="2617"/>
        <v>0</v>
      </c>
      <c r="AF535" s="147"/>
      <c r="AG535" s="147"/>
      <c r="AH535" s="307"/>
      <c r="AI535" s="307"/>
      <c r="AJ535" s="151">
        <f t="shared" si="2618"/>
        <v>0</v>
      </c>
      <c r="AK535" s="147"/>
      <c r="AL535" s="147"/>
      <c r="AM535" s="307"/>
      <c r="AN535" s="307"/>
      <c r="AO535" s="151">
        <f t="shared" si="2627"/>
        <v>0</v>
      </c>
      <c r="AP535" s="147"/>
      <c r="AQ535" s="307"/>
      <c r="AR535" s="384"/>
      <c r="AS535" s="306"/>
      <c r="AT535" s="386"/>
      <c r="AU535" s="327"/>
      <c r="AV535" s="327"/>
      <c r="AW535" s="147"/>
      <c r="AX535" s="147"/>
      <c r="AY535" s="93"/>
      <c r="AZ535" s="94"/>
      <c r="BA535" s="95"/>
      <c r="BB535" s="95"/>
      <c r="BC535" s="95"/>
      <c r="BD535" s="95"/>
      <c r="BE535" s="95"/>
      <c r="BF535" s="95"/>
      <c r="BG535" s="95"/>
    </row>
    <row r="536" spans="1:59" s="97" customFormat="1" hidden="1" x14ac:dyDescent="0.2">
      <c r="A536" s="325">
        <v>176</v>
      </c>
      <c r="B536" s="314"/>
      <c r="C536" s="326" t="e">
        <f>+VLOOKUP(B536,$A$691:$B$730,2,0)</f>
        <v>#N/A</v>
      </c>
      <c r="D536" s="327"/>
      <c r="E536" s="328" t="e">
        <f>IF(D536=$D$661,$E$661,IF(D536=$D$662,$E$662,IF(D536=$D$663,$E$663,IF(D536=$D$664,$E$664,IF(D536=$D$665,$E$665,IF(D536=$D$666,$E$666,IF(D536=$D$667,$E$667,IF(D536=$D$668,$E$668,IF(D536=$D$669,$E$669,IF(D536=$D$670,$E$670,IF(D536=VICERRECTORÍA_ACADÉMICA_,BE1147,IF(D536=PLANEACIÓN_,BE1149, IF(D536=IMPACTO,BE1148,IF(D536=VICERRECTORÍA_ADMINISTRATIVA_FINANCIERA_,BE1150,IF(D536=_VICERRECTORÍA_RESPONSABILIDAD_SOCIAL_Y_BIENESTAR_UNIVERSITARIO_,BE1151," ")))))))))))))))</f>
        <v>#VALUE!</v>
      </c>
      <c r="F536" s="305"/>
      <c r="G536" s="147"/>
      <c r="H536" s="147"/>
      <c r="I536" s="91"/>
      <c r="J536" s="305"/>
      <c r="K536" s="314"/>
      <c r="L536" s="305"/>
      <c r="M536" s="305"/>
      <c r="N536" s="314"/>
      <c r="O536" s="306">
        <f t="shared" ref="O536" si="2668">IF(N536="ALTA",5,IF(N536="MEDIO ALTA",4,IF(N536="MEDIA",3,IF(N536="MEDIO BAJA",2,IF(N536="BAJA",1,0)))))</f>
        <v>0</v>
      </c>
      <c r="P536" s="314"/>
      <c r="Q536" s="146"/>
      <c r="R536" s="306">
        <f t="shared" ref="R536" si="2669">Q536*O536</f>
        <v>0</v>
      </c>
      <c r="S536" s="92"/>
      <c r="T536" s="91">
        <f t="shared" si="2615"/>
        <v>0</v>
      </c>
      <c r="U536" s="307" t="e">
        <f t="shared" ref="U536:U566" si="2670">ROUND(AVERAGEIF(T536:T538,"&gt;0"),0)</f>
        <v>#DIV/0!</v>
      </c>
      <c r="V536" s="307" t="e">
        <f t="shared" ref="V536:V566" si="2671">U536*0.6</f>
        <v>#DIV/0!</v>
      </c>
      <c r="W536" s="147"/>
      <c r="X536" s="307" t="e">
        <f t="shared" ref="X536" si="2672">IF(S536="No_existen",5*$X$10,Y536*$X$10)</f>
        <v>#DIV/0!</v>
      </c>
      <c r="Y536" s="307" t="e">
        <f t="shared" ref="Y536:Y566" si="2673">ROUND(AVERAGEIF(Z536:Z538,"&gt;0"),0)</f>
        <v>#DIV/0!</v>
      </c>
      <c r="Z536" s="151">
        <f t="shared" si="2616"/>
        <v>0</v>
      </c>
      <c r="AA536" s="147"/>
      <c r="AB536" s="147"/>
      <c r="AC536" s="307" t="e">
        <f t="shared" ref="AC536" si="2674">IF(S536="No_existen",5*$AC$10,AD536*$AC$10)</f>
        <v>#DIV/0!</v>
      </c>
      <c r="AD536" s="307" t="e">
        <f t="shared" ref="AD536:AD566" si="2675">ROUND(AVERAGEIF(AE536:AE538,"&gt;0"),0)</f>
        <v>#DIV/0!</v>
      </c>
      <c r="AE536" s="151">
        <f t="shared" si="2617"/>
        <v>0</v>
      </c>
      <c r="AF536" s="147"/>
      <c r="AG536" s="147"/>
      <c r="AH536" s="307" t="e">
        <f t="shared" ref="AH536" si="2676">IF(S536="No_existen",5*$AH$10,AI536*$AH$10)</f>
        <v>#DIV/0!</v>
      </c>
      <c r="AI536" s="307" t="e">
        <f t="shared" ref="AI536:AI566" si="2677">ROUND(AVERAGEIF(AJ536:AJ538,"&gt;0"),0)</f>
        <v>#DIV/0!</v>
      </c>
      <c r="AJ536" s="151">
        <f t="shared" si="2618"/>
        <v>0</v>
      </c>
      <c r="AK536" s="147"/>
      <c r="AL536" s="147"/>
      <c r="AM536" s="307" t="e">
        <f t="shared" ref="AM536" si="2678">IF(S536="No_existen",5*$AM$10,AN536*$AM$10)</f>
        <v>#DIV/0!</v>
      </c>
      <c r="AN536" s="307" t="e">
        <f t="shared" ref="AN536:AN566" si="2679">ROUND(AVERAGEIF(AO536:AO538,"&gt;0"),0)</f>
        <v>#DIV/0!</v>
      </c>
      <c r="AO536" s="151">
        <f t="shared" si="2627"/>
        <v>0</v>
      </c>
      <c r="AP536" s="147"/>
      <c r="AQ536" s="307" t="e">
        <f t="shared" si="2664"/>
        <v>#DIV/0!</v>
      </c>
      <c r="AR536" s="384" t="e">
        <f t="shared" ref="AR536" si="2680">IF(AQ536&lt;1.5,"FUERTE",IF(AND(AQ536&gt;=1.5,AQ536&lt;2.5),"ACEPTABLE",IF(AQ536&gt;=5,"INEXISTENTE","DÉBIL")))</f>
        <v>#DIV/0!</v>
      </c>
      <c r="AS536" s="306">
        <f t="shared" ref="AS536" si="2681">IF(R536=0,0,ROUND((R536*AQ536),0))</f>
        <v>0</v>
      </c>
      <c r="AT536" s="386" t="str">
        <f t="shared" ref="AT536:AT566" si="2682">IF(AS536&gt;=36,"GRAVE", IF(AS536&lt;=10, "LEVE", "MODERADO"))</f>
        <v>LEVE</v>
      </c>
      <c r="AU536" s="327"/>
      <c r="AV536" s="327"/>
      <c r="AW536" s="147"/>
      <c r="AX536" s="147"/>
      <c r="AY536" s="93"/>
      <c r="AZ536" s="94"/>
      <c r="BA536" s="95"/>
      <c r="BB536" s="95"/>
      <c r="BC536" s="95"/>
      <c r="BD536" s="95"/>
      <c r="BE536" s="95"/>
      <c r="BF536" s="95"/>
      <c r="BG536" s="95"/>
    </row>
    <row r="537" spans="1:59" s="97" customFormat="1" hidden="1" x14ac:dyDescent="0.2">
      <c r="A537" s="325"/>
      <c r="B537" s="314"/>
      <c r="C537" s="326"/>
      <c r="D537" s="327"/>
      <c r="E537" s="328"/>
      <c r="F537" s="305"/>
      <c r="G537" s="147"/>
      <c r="H537" s="147"/>
      <c r="I537" s="91"/>
      <c r="J537" s="305"/>
      <c r="K537" s="305"/>
      <c r="L537" s="305"/>
      <c r="M537" s="305"/>
      <c r="N537" s="314"/>
      <c r="O537" s="306"/>
      <c r="P537" s="314"/>
      <c r="Q537" s="146"/>
      <c r="R537" s="306"/>
      <c r="S537" s="92"/>
      <c r="T537" s="91">
        <f t="shared" si="2615"/>
        <v>0</v>
      </c>
      <c r="U537" s="307"/>
      <c r="V537" s="307"/>
      <c r="W537" s="147"/>
      <c r="X537" s="307"/>
      <c r="Y537" s="307"/>
      <c r="Z537" s="151">
        <f t="shared" si="2616"/>
        <v>0</v>
      </c>
      <c r="AA537" s="147"/>
      <c r="AB537" s="147"/>
      <c r="AC537" s="307"/>
      <c r="AD537" s="307"/>
      <c r="AE537" s="151">
        <f t="shared" si="2617"/>
        <v>0</v>
      </c>
      <c r="AF537" s="147"/>
      <c r="AG537" s="147"/>
      <c r="AH537" s="307"/>
      <c r="AI537" s="307"/>
      <c r="AJ537" s="151">
        <f t="shared" si="2618"/>
        <v>0</v>
      </c>
      <c r="AK537" s="147"/>
      <c r="AL537" s="147"/>
      <c r="AM537" s="307"/>
      <c r="AN537" s="307"/>
      <c r="AO537" s="151">
        <f t="shared" si="2627"/>
        <v>0</v>
      </c>
      <c r="AP537" s="147"/>
      <c r="AQ537" s="307"/>
      <c r="AR537" s="384"/>
      <c r="AS537" s="306"/>
      <c r="AT537" s="386"/>
      <c r="AU537" s="327"/>
      <c r="AV537" s="327"/>
      <c r="AW537" s="147"/>
      <c r="AX537" s="147"/>
      <c r="AY537" s="93"/>
      <c r="AZ537" s="94"/>
      <c r="BA537" s="95"/>
      <c r="BB537" s="95"/>
      <c r="BC537" s="95"/>
      <c r="BD537" s="95"/>
      <c r="BE537" s="95"/>
      <c r="BF537" s="95"/>
      <c r="BG537" s="95"/>
    </row>
    <row r="538" spans="1:59" s="97" customFormat="1" hidden="1" x14ac:dyDescent="0.2">
      <c r="A538" s="325"/>
      <c r="B538" s="314"/>
      <c r="C538" s="326"/>
      <c r="D538" s="327"/>
      <c r="E538" s="328"/>
      <c r="F538" s="305"/>
      <c r="G538" s="147"/>
      <c r="H538" s="147"/>
      <c r="I538" s="91"/>
      <c r="J538" s="305"/>
      <c r="K538" s="305"/>
      <c r="L538" s="305"/>
      <c r="M538" s="305"/>
      <c r="N538" s="314"/>
      <c r="O538" s="306"/>
      <c r="P538" s="314"/>
      <c r="Q538" s="146"/>
      <c r="R538" s="306"/>
      <c r="S538" s="92"/>
      <c r="T538" s="91">
        <f t="shared" si="2615"/>
        <v>0</v>
      </c>
      <c r="U538" s="307"/>
      <c r="V538" s="307"/>
      <c r="W538" s="147"/>
      <c r="X538" s="307"/>
      <c r="Y538" s="307"/>
      <c r="Z538" s="151">
        <f t="shared" si="2616"/>
        <v>0</v>
      </c>
      <c r="AA538" s="147"/>
      <c r="AB538" s="147"/>
      <c r="AC538" s="307"/>
      <c r="AD538" s="307"/>
      <c r="AE538" s="151">
        <f t="shared" si="2617"/>
        <v>0</v>
      </c>
      <c r="AF538" s="147"/>
      <c r="AG538" s="147"/>
      <c r="AH538" s="307"/>
      <c r="AI538" s="307"/>
      <c r="AJ538" s="151">
        <f t="shared" si="2618"/>
        <v>0</v>
      </c>
      <c r="AK538" s="147"/>
      <c r="AL538" s="147"/>
      <c r="AM538" s="307"/>
      <c r="AN538" s="307"/>
      <c r="AO538" s="151">
        <f t="shared" si="2627"/>
        <v>0</v>
      </c>
      <c r="AP538" s="147"/>
      <c r="AQ538" s="307"/>
      <c r="AR538" s="384"/>
      <c r="AS538" s="306"/>
      <c r="AT538" s="386"/>
      <c r="AU538" s="327"/>
      <c r="AV538" s="327"/>
      <c r="AW538" s="147"/>
      <c r="AX538" s="147"/>
      <c r="AY538" s="93"/>
      <c r="AZ538" s="94"/>
      <c r="BA538" s="95"/>
      <c r="BB538" s="95"/>
      <c r="BC538" s="95"/>
      <c r="BD538" s="95"/>
      <c r="BE538" s="95"/>
      <c r="BF538" s="95"/>
      <c r="BG538" s="95"/>
    </row>
    <row r="539" spans="1:59" s="97" customFormat="1" hidden="1" x14ac:dyDescent="0.2">
      <c r="A539" s="325">
        <v>177</v>
      </c>
      <c r="B539" s="314"/>
      <c r="C539" s="326" t="e">
        <f>+VLOOKUP(B539,$A$691:$B$730,2,0)</f>
        <v>#N/A</v>
      </c>
      <c r="D539" s="327"/>
      <c r="E539" s="328" t="e">
        <f>IF(D539=$D$661,$E$661,IF(D539=$D$662,$E$662,IF(D539=$D$663,$E$663,IF(D539=$D$664,$E$664,IF(D539=$D$665,$E$665,IF(D539=$D$666,$E$666,IF(D539=$D$667,$E$667,IF(D539=$D$668,$E$668,IF(D539=$D$669,$E$669,IF(D539=$D$670,$E$670,IF(D539=VICERRECTORÍA_ACADÉMICA_,BE1150,IF(D539=PLANEACIÓN_,BE1152, IF(D539=IMPACTO,BE1151,IF(D539=VICERRECTORÍA_ADMINISTRATIVA_FINANCIERA_,BE1153,IF(D539=_VICERRECTORÍA_RESPONSABILIDAD_SOCIAL_Y_BIENESTAR_UNIVERSITARIO_,BE1154," ")))))))))))))))</f>
        <v>#VALUE!</v>
      </c>
      <c r="F539" s="305"/>
      <c r="G539" s="147"/>
      <c r="H539" s="147"/>
      <c r="I539" s="91"/>
      <c r="J539" s="305"/>
      <c r="K539" s="314"/>
      <c r="L539" s="305"/>
      <c r="M539" s="305"/>
      <c r="N539" s="314"/>
      <c r="O539" s="306">
        <f t="shared" ref="O539" si="2683">IF(N539="ALTA",5,IF(N539="MEDIO ALTA",4,IF(N539="MEDIA",3,IF(N539="MEDIO BAJA",2,IF(N539="BAJA",1,0)))))</f>
        <v>0</v>
      </c>
      <c r="P539" s="314"/>
      <c r="Q539" s="146"/>
      <c r="R539" s="306">
        <f t="shared" ref="R539" si="2684">Q539*O539</f>
        <v>0</v>
      </c>
      <c r="S539" s="92"/>
      <c r="T539" s="91">
        <f t="shared" si="2615"/>
        <v>0</v>
      </c>
      <c r="U539" s="307" t="e">
        <f t="shared" si="2670"/>
        <v>#DIV/0!</v>
      </c>
      <c r="V539" s="307" t="e">
        <f t="shared" si="2671"/>
        <v>#DIV/0!</v>
      </c>
      <c r="W539" s="147"/>
      <c r="X539" s="307" t="e">
        <f t="shared" ref="X539" si="2685">IF(S539="No_existen",5*$X$10,Y539*$X$10)</f>
        <v>#DIV/0!</v>
      </c>
      <c r="Y539" s="307" t="e">
        <f t="shared" si="2673"/>
        <v>#DIV/0!</v>
      </c>
      <c r="Z539" s="151">
        <f t="shared" si="2616"/>
        <v>0</v>
      </c>
      <c r="AA539" s="147"/>
      <c r="AB539" s="147"/>
      <c r="AC539" s="307" t="e">
        <f t="shared" ref="AC539" si="2686">IF(S539="No_existen",5*$AC$10,AD539*$AC$10)</f>
        <v>#DIV/0!</v>
      </c>
      <c r="AD539" s="307" t="e">
        <f t="shared" si="2675"/>
        <v>#DIV/0!</v>
      </c>
      <c r="AE539" s="151">
        <f t="shared" si="2617"/>
        <v>0</v>
      </c>
      <c r="AF539" s="147"/>
      <c r="AG539" s="147"/>
      <c r="AH539" s="307" t="e">
        <f t="shared" ref="AH539" si="2687">IF(S539="No_existen",5*$AH$10,AI539*$AH$10)</f>
        <v>#DIV/0!</v>
      </c>
      <c r="AI539" s="307" t="e">
        <f t="shared" si="2677"/>
        <v>#DIV/0!</v>
      </c>
      <c r="AJ539" s="151">
        <f t="shared" si="2618"/>
        <v>0</v>
      </c>
      <c r="AK539" s="147"/>
      <c r="AL539" s="147"/>
      <c r="AM539" s="307" t="e">
        <f t="shared" ref="AM539" si="2688">IF(S539="No_existen",5*$AM$10,AN539*$AM$10)</f>
        <v>#DIV/0!</v>
      </c>
      <c r="AN539" s="307" t="e">
        <f t="shared" si="2679"/>
        <v>#DIV/0!</v>
      </c>
      <c r="AO539" s="151">
        <f t="shared" si="2627"/>
        <v>0</v>
      </c>
      <c r="AP539" s="147"/>
      <c r="AQ539" s="307" t="e">
        <f t="shared" si="2664"/>
        <v>#DIV/0!</v>
      </c>
      <c r="AR539" s="384" t="e">
        <f t="shared" ref="AR539" si="2689">IF(AQ539&lt;1.5,"FUERTE",IF(AND(AQ539&gt;=1.5,AQ539&lt;2.5),"ACEPTABLE",IF(AQ539&gt;=5,"INEXISTENTE","DÉBIL")))</f>
        <v>#DIV/0!</v>
      </c>
      <c r="AS539" s="306">
        <f t="shared" ref="AS539" si="2690">IF(R539=0,0,ROUND((R539*AQ539),0))</f>
        <v>0</v>
      </c>
      <c r="AT539" s="386" t="str">
        <f t="shared" si="2682"/>
        <v>LEVE</v>
      </c>
      <c r="AU539" s="327"/>
      <c r="AV539" s="327"/>
      <c r="AW539" s="147"/>
      <c r="AX539" s="147"/>
      <c r="AY539" s="93"/>
      <c r="AZ539" s="94"/>
      <c r="BA539" s="95"/>
      <c r="BB539" s="95"/>
      <c r="BC539" s="95"/>
      <c r="BD539" s="95"/>
      <c r="BE539" s="95"/>
      <c r="BF539" s="95"/>
      <c r="BG539" s="95"/>
    </row>
    <row r="540" spans="1:59" s="97" customFormat="1" hidden="1" x14ac:dyDescent="0.2">
      <c r="A540" s="325"/>
      <c r="B540" s="314"/>
      <c r="C540" s="326"/>
      <c r="D540" s="327"/>
      <c r="E540" s="328"/>
      <c r="F540" s="305"/>
      <c r="G540" s="147"/>
      <c r="H540" s="147"/>
      <c r="I540" s="91"/>
      <c r="J540" s="305"/>
      <c r="K540" s="305"/>
      <c r="L540" s="305"/>
      <c r="M540" s="305"/>
      <c r="N540" s="314"/>
      <c r="O540" s="306"/>
      <c r="P540" s="314"/>
      <c r="Q540" s="146"/>
      <c r="R540" s="306"/>
      <c r="S540" s="92"/>
      <c r="T540" s="91">
        <f t="shared" si="2615"/>
        <v>0</v>
      </c>
      <c r="U540" s="307"/>
      <c r="V540" s="307"/>
      <c r="W540" s="147"/>
      <c r="X540" s="307"/>
      <c r="Y540" s="307"/>
      <c r="Z540" s="151">
        <f t="shared" si="2616"/>
        <v>0</v>
      </c>
      <c r="AA540" s="147"/>
      <c r="AB540" s="147"/>
      <c r="AC540" s="307"/>
      <c r="AD540" s="307"/>
      <c r="AE540" s="151">
        <f t="shared" si="2617"/>
        <v>0</v>
      </c>
      <c r="AF540" s="147"/>
      <c r="AG540" s="147"/>
      <c r="AH540" s="307"/>
      <c r="AI540" s="307"/>
      <c r="AJ540" s="151">
        <f t="shared" si="2618"/>
        <v>0</v>
      </c>
      <c r="AK540" s="147"/>
      <c r="AL540" s="147"/>
      <c r="AM540" s="307"/>
      <c r="AN540" s="307"/>
      <c r="AO540" s="151">
        <f t="shared" si="2627"/>
        <v>0</v>
      </c>
      <c r="AP540" s="147"/>
      <c r="AQ540" s="307"/>
      <c r="AR540" s="384"/>
      <c r="AS540" s="306"/>
      <c r="AT540" s="386"/>
      <c r="AU540" s="327"/>
      <c r="AV540" s="327"/>
      <c r="AW540" s="147"/>
      <c r="AX540" s="147"/>
      <c r="AY540" s="93"/>
      <c r="AZ540" s="94"/>
      <c r="BA540" s="95"/>
      <c r="BB540" s="95"/>
      <c r="BC540" s="95"/>
      <c r="BD540" s="95"/>
      <c r="BE540" s="95"/>
      <c r="BF540" s="95"/>
      <c r="BG540" s="95"/>
    </row>
    <row r="541" spans="1:59" s="97" customFormat="1" hidden="1" x14ac:dyDescent="0.2">
      <c r="A541" s="325"/>
      <c r="B541" s="314"/>
      <c r="C541" s="326"/>
      <c r="D541" s="327"/>
      <c r="E541" s="328"/>
      <c r="F541" s="305"/>
      <c r="G541" s="147"/>
      <c r="H541" s="147"/>
      <c r="I541" s="91"/>
      <c r="J541" s="305"/>
      <c r="K541" s="305"/>
      <c r="L541" s="305"/>
      <c r="M541" s="305"/>
      <c r="N541" s="314"/>
      <c r="O541" s="306"/>
      <c r="P541" s="314"/>
      <c r="Q541" s="146"/>
      <c r="R541" s="306"/>
      <c r="S541" s="92"/>
      <c r="T541" s="91">
        <f t="shared" si="2615"/>
        <v>0</v>
      </c>
      <c r="U541" s="307"/>
      <c r="V541" s="307"/>
      <c r="W541" s="147"/>
      <c r="X541" s="307"/>
      <c r="Y541" s="307"/>
      <c r="Z541" s="151">
        <f t="shared" si="2616"/>
        <v>0</v>
      </c>
      <c r="AA541" s="147"/>
      <c r="AB541" s="147"/>
      <c r="AC541" s="307"/>
      <c r="AD541" s="307"/>
      <c r="AE541" s="151">
        <f t="shared" si="2617"/>
        <v>0</v>
      </c>
      <c r="AF541" s="147"/>
      <c r="AG541" s="147"/>
      <c r="AH541" s="307"/>
      <c r="AI541" s="307"/>
      <c r="AJ541" s="151">
        <f t="shared" si="2618"/>
        <v>0</v>
      </c>
      <c r="AK541" s="147"/>
      <c r="AL541" s="147"/>
      <c r="AM541" s="307"/>
      <c r="AN541" s="307"/>
      <c r="AO541" s="151">
        <f t="shared" si="2627"/>
        <v>0</v>
      </c>
      <c r="AP541" s="147"/>
      <c r="AQ541" s="307"/>
      <c r="AR541" s="384"/>
      <c r="AS541" s="306"/>
      <c r="AT541" s="386"/>
      <c r="AU541" s="327"/>
      <c r="AV541" s="327"/>
      <c r="AW541" s="147"/>
      <c r="AX541" s="147"/>
      <c r="AY541" s="93"/>
      <c r="AZ541" s="94"/>
      <c r="BA541" s="95"/>
      <c r="BB541" s="95"/>
      <c r="BC541" s="95"/>
      <c r="BD541" s="95"/>
      <c r="BE541" s="95"/>
      <c r="BF541" s="95"/>
      <c r="BG541" s="95"/>
    </row>
    <row r="542" spans="1:59" s="97" customFormat="1" hidden="1" x14ac:dyDescent="0.2">
      <c r="A542" s="325">
        <v>178</v>
      </c>
      <c r="B542" s="314"/>
      <c r="C542" s="326" t="e">
        <f>+VLOOKUP(B542,$A$691:$B$730,2,0)</f>
        <v>#N/A</v>
      </c>
      <c r="D542" s="327"/>
      <c r="E542" s="328" t="e">
        <f>IF(D542=$D$661,$E$661,IF(D542=$D$662,$E$662,IF(D542=$D$663,$E$663,IF(D542=$D$664,$E$664,IF(D542=$D$665,$E$665,IF(D542=$D$666,$E$666,IF(D542=$D$667,$E$667,IF(D542=$D$668,$E$668,IF(D542=$D$669,$E$669,IF(D542=$D$670,$E$670,IF(D542=VICERRECTORÍA_ACADÉMICA_,BE1153,IF(D542=PLANEACIÓN_,BE1155, IF(D542=IMPACTO,BE1154,IF(D542=VICERRECTORÍA_ADMINISTRATIVA_FINANCIERA_,BE1156,IF(D542=_VICERRECTORÍA_RESPONSABILIDAD_SOCIAL_Y_BIENESTAR_UNIVERSITARIO_,BE1157," ")))))))))))))))</f>
        <v>#VALUE!</v>
      </c>
      <c r="F542" s="305"/>
      <c r="G542" s="147"/>
      <c r="H542" s="147"/>
      <c r="I542" s="91"/>
      <c r="J542" s="305"/>
      <c r="K542" s="314"/>
      <c r="L542" s="305"/>
      <c r="M542" s="305"/>
      <c r="N542" s="314"/>
      <c r="O542" s="306">
        <f t="shared" ref="O542" si="2691">IF(N542="ALTA",5,IF(N542="MEDIO ALTA",4,IF(N542="MEDIA",3,IF(N542="MEDIO BAJA",2,IF(N542="BAJA",1,0)))))</f>
        <v>0</v>
      </c>
      <c r="P542" s="314"/>
      <c r="Q542" s="146"/>
      <c r="R542" s="306">
        <f t="shared" ref="R542" si="2692">Q542*O542</f>
        <v>0</v>
      </c>
      <c r="S542" s="92"/>
      <c r="T542" s="91">
        <f t="shared" si="2615"/>
        <v>0</v>
      </c>
      <c r="U542" s="307" t="e">
        <f t="shared" si="2670"/>
        <v>#DIV/0!</v>
      </c>
      <c r="V542" s="307" t="e">
        <f t="shared" si="2671"/>
        <v>#DIV/0!</v>
      </c>
      <c r="W542" s="147"/>
      <c r="X542" s="307" t="e">
        <f t="shared" ref="X542" si="2693">IF(S542="No_existen",5*$X$10,Y542*$X$10)</f>
        <v>#DIV/0!</v>
      </c>
      <c r="Y542" s="307" t="e">
        <f t="shared" si="2673"/>
        <v>#DIV/0!</v>
      </c>
      <c r="Z542" s="151">
        <f t="shared" si="2616"/>
        <v>0</v>
      </c>
      <c r="AA542" s="147"/>
      <c r="AB542" s="147"/>
      <c r="AC542" s="307" t="e">
        <f t="shared" ref="AC542" si="2694">IF(S542="No_existen",5*$AC$10,AD542*$AC$10)</f>
        <v>#DIV/0!</v>
      </c>
      <c r="AD542" s="307" t="e">
        <f t="shared" si="2675"/>
        <v>#DIV/0!</v>
      </c>
      <c r="AE542" s="151">
        <f t="shared" si="2617"/>
        <v>0</v>
      </c>
      <c r="AF542" s="147"/>
      <c r="AG542" s="147"/>
      <c r="AH542" s="307" t="e">
        <f t="shared" ref="AH542" si="2695">IF(S542="No_existen",5*$AH$10,AI542*$AH$10)</f>
        <v>#DIV/0!</v>
      </c>
      <c r="AI542" s="307" t="e">
        <f t="shared" si="2677"/>
        <v>#DIV/0!</v>
      </c>
      <c r="AJ542" s="151">
        <f t="shared" si="2618"/>
        <v>0</v>
      </c>
      <c r="AK542" s="147"/>
      <c r="AL542" s="147"/>
      <c r="AM542" s="307" t="e">
        <f t="shared" ref="AM542" si="2696">IF(S542="No_existen",5*$AM$10,AN542*$AM$10)</f>
        <v>#DIV/0!</v>
      </c>
      <c r="AN542" s="307" t="e">
        <f t="shared" si="2679"/>
        <v>#DIV/0!</v>
      </c>
      <c r="AO542" s="151">
        <f t="shared" si="2627"/>
        <v>0</v>
      </c>
      <c r="AP542" s="147"/>
      <c r="AQ542" s="307" t="e">
        <f t="shared" si="2664"/>
        <v>#DIV/0!</v>
      </c>
      <c r="AR542" s="384" t="e">
        <f t="shared" ref="AR542" si="2697">IF(AQ542&lt;1.5,"FUERTE",IF(AND(AQ542&gt;=1.5,AQ542&lt;2.5),"ACEPTABLE",IF(AQ542&gt;=5,"INEXISTENTE","DÉBIL")))</f>
        <v>#DIV/0!</v>
      </c>
      <c r="AS542" s="306">
        <f t="shared" ref="AS542" si="2698">IF(R542=0,0,ROUND((R542*AQ542),0))</f>
        <v>0</v>
      </c>
      <c r="AT542" s="386" t="str">
        <f t="shared" si="2682"/>
        <v>LEVE</v>
      </c>
      <c r="AU542" s="327"/>
      <c r="AV542" s="327"/>
      <c r="AW542" s="147"/>
      <c r="AX542" s="147"/>
      <c r="AY542" s="93"/>
      <c r="AZ542" s="94"/>
      <c r="BA542" s="95"/>
      <c r="BB542" s="95"/>
      <c r="BC542" s="95"/>
      <c r="BD542" s="95"/>
      <c r="BE542" s="95"/>
      <c r="BF542" s="95"/>
      <c r="BG542" s="95"/>
    </row>
    <row r="543" spans="1:59" s="97" customFormat="1" hidden="1" x14ac:dyDescent="0.2">
      <c r="A543" s="325"/>
      <c r="B543" s="314"/>
      <c r="C543" s="326"/>
      <c r="D543" s="327"/>
      <c r="E543" s="328"/>
      <c r="F543" s="305"/>
      <c r="G543" s="147"/>
      <c r="H543" s="147"/>
      <c r="I543" s="91"/>
      <c r="J543" s="305"/>
      <c r="K543" s="305"/>
      <c r="L543" s="305"/>
      <c r="M543" s="305"/>
      <c r="N543" s="314"/>
      <c r="O543" s="306"/>
      <c r="P543" s="314"/>
      <c r="Q543" s="146"/>
      <c r="R543" s="306"/>
      <c r="S543" s="92"/>
      <c r="T543" s="91">
        <f t="shared" si="2615"/>
        <v>0</v>
      </c>
      <c r="U543" s="307"/>
      <c r="V543" s="307"/>
      <c r="W543" s="147"/>
      <c r="X543" s="307"/>
      <c r="Y543" s="307"/>
      <c r="Z543" s="151">
        <f t="shared" si="2616"/>
        <v>0</v>
      </c>
      <c r="AA543" s="147"/>
      <c r="AB543" s="147"/>
      <c r="AC543" s="307"/>
      <c r="AD543" s="307"/>
      <c r="AE543" s="151">
        <f t="shared" si="2617"/>
        <v>0</v>
      </c>
      <c r="AF543" s="147"/>
      <c r="AG543" s="147"/>
      <c r="AH543" s="307"/>
      <c r="AI543" s="307"/>
      <c r="AJ543" s="151">
        <f t="shared" si="2618"/>
        <v>0</v>
      </c>
      <c r="AK543" s="147"/>
      <c r="AL543" s="147"/>
      <c r="AM543" s="307"/>
      <c r="AN543" s="307"/>
      <c r="AO543" s="151">
        <f t="shared" si="2627"/>
        <v>0</v>
      </c>
      <c r="AP543" s="147"/>
      <c r="AQ543" s="307"/>
      <c r="AR543" s="384"/>
      <c r="AS543" s="306"/>
      <c r="AT543" s="386"/>
      <c r="AU543" s="327"/>
      <c r="AV543" s="327"/>
      <c r="AW543" s="147"/>
      <c r="AX543" s="147"/>
      <c r="AY543" s="93"/>
      <c r="AZ543" s="94"/>
      <c r="BA543" s="95"/>
      <c r="BB543" s="95"/>
      <c r="BC543" s="95"/>
      <c r="BD543" s="95"/>
      <c r="BE543" s="95"/>
      <c r="BF543" s="95"/>
      <c r="BG543" s="95"/>
    </row>
    <row r="544" spans="1:59" s="97" customFormat="1" hidden="1" x14ac:dyDescent="0.2">
      <c r="A544" s="325"/>
      <c r="B544" s="314"/>
      <c r="C544" s="326"/>
      <c r="D544" s="327"/>
      <c r="E544" s="328"/>
      <c r="F544" s="305"/>
      <c r="G544" s="147"/>
      <c r="H544" s="147"/>
      <c r="I544" s="91"/>
      <c r="J544" s="305"/>
      <c r="K544" s="305"/>
      <c r="L544" s="305"/>
      <c r="M544" s="305"/>
      <c r="N544" s="314"/>
      <c r="O544" s="306"/>
      <c r="P544" s="314"/>
      <c r="Q544" s="146"/>
      <c r="R544" s="306"/>
      <c r="S544" s="92"/>
      <c r="T544" s="91">
        <f t="shared" si="2615"/>
        <v>0</v>
      </c>
      <c r="U544" s="307"/>
      <c r="V544" s="307"/>
      <c r="W544" s="147"/>
      <c r="X544" s="307"/>
      <c r="Y544" s="307"/>
      <c r="Z544" s="151">
        <f t="shared" si="2616"/>
        <v>0</v>
      </c>
      <c r="AA544" s="147"/>
      <c r="AB544" s="147"/>
      <c r="AC544" s="307"/>
      <c r="AD544" s="307"/>
      <c r="AE544" s="151">
        <f t="shared" si="2617"/>
        <v>0</v>
      </c>
      <c r="AF544" s="147"/>
      <c r="AG544" s="147"/>
      <c r="AH544" s="307"/>
      <c r="AI544" s="307"/>
      <c r="AJ544" s="151">
        <f t="shared" si="2618"/>
        <v>0</v>
      </c>
      <c r="AK544" s="147"/>
      <c r="AL544" s="147"/>
      <c r="AM544" s="307"/>
      <c r="AN544" s="307"/>
      <c r="AO544" s="151">
        <f t="shared" si="2627"/>
        <v>0</v>
      </c>
      <c r="AP544" s="147"/>
      <c r="AQ544" s="307"/>
      <c r="AR544" s="384"/>
      <c r="AS544" s="306"/>
      <c r="AT544" s="386"/>
      <c r="AU544" s="327"/>
      <c r="AV544" s="327"/>
      <c r="AW544" s="147"/>
      <c r="AX544" s="147"/>
      <c r="AY544" s="93"/>
      <c r="AZ544" s="94"/>
      <c r="BA544" s="95"/>
      <c r="BB544" s="95"/>
      <c r="BC544" s="95"/>
      <c r="BD544" s="95"/>
      <c r="BE544" s="95"/>
      <c r="BF544" s="95"/>
      <c r="BG544" s="95"/>
    </row>
    <row r="545" spans="1:59" s="97" customFormat="1" hidden="1" x14ac:dyDescent="0.2">
      <c r="A545" s="325">
        <v>179</v>
      </c>
      <c r="B545" s="314"/>
      <c r="C545" s="326" t="e">
        <f>+VLOOKUP(B545,$A$691:$B$730,2,0)</f>
        <v>#N/A</v>
      </c>
      <c r="D545" s="327"/>
      <c r="E545" s="328" t="e">
        <f>IF(D545=$D$661,$E$661,IF(D545=$D$662,$E$662,IF(D545=$D$663,$E$663,IF(D545=$D$664,$E$664,IF(D545=$D$665,$E$665,IF(D545=$D$666,$E$666,IF(D545=$D$667,$E$667,IF(D545=$D$668,$E$668,IF(D545=$D$669,$E$669,IF(D545=$D$670,$E$670,IF(D545=VICERRECTORÍA_ACADÉMICA_,BE1156,IF(D545=PLANEACIÓN_,BE1158, IF(D545=IMPACTO,BE1157,IF(D545=VICERRECTORÍA_ADMINISTRATIVA_FINANCIERA_,BE1159,IF(D545=_VICERRECTORÍA_RESPONSABILIDAD_SOCIAL_Y_BIENESTAR_UNIVERSITARIO_,BE1160," ")))))))))))))))</f>
        <v>#VALUE!</v>
      </c>
      <c r="F545" s="305"/>
      <c r="G545" s="147"/>
      <c r="H545" s="147"/>
      <c r="I545" s="91"/>
      <c r="J545" s="305"/>
      <c r="K545" s="314"/>
      <c r="L545" s="305"/>
      <c r="M545" s="305"/>
      <c r="N545" s="314"/>
      <c r="O545" s="306">
        <f t="shared" ref="O545" si="2699">IF(N545="ALTA",5,IF(N545="MEDIO ALTA",4,IF(N545="MEDIA",3,IF(N545="MEDIO BAJA",2,IF(N545="BAJA",1,0)))))</f>
        <v>0</v>
      </c>
      <c r="P545" s="314"/>
      <c r="Q545" s="146"/>
      <c r="R545" s="306">
        <f t="shared" ref="R545" si="2700">Q545*O545</f>
        <v>0</v>
      </c>
      <c r="S545" s="92"/>
      <c r="T545" s="91">
        <f t="shared" si="2615"/>
        <v>0</v>
      </c>
      <c r="U545" s="307" t="e">
        <f t="shared" si="2670"/>
        <v>#DIV/0!</v>
      </c>
      <c r="V545" s="307" t="e">
        <f t="shared" si="2671"/>
        <v>#DIV/0!</v>
      </c>
      <c r="W545" s="147"/>
      <c r="X545" s="307" t="e">
        <f t="shared" ref="X545" si="2701">IF(S545="No_existen",5*$X$10,Y545*$X$10)</f>
        <v>#DIV/0!</v>
      </c>
      <c r="Y545" s="307" t="e">
        <f t="shared" si="2673"/>
        <v>#DIV/0!</v>
      </c>
      <c r="Z545" s="151">
        <f t="shared" si="2616"/>
        <v>0</v>
      </c>
      <c r="AA545" s="147"/>
      <c r="AB545" s="147"/>
      <c r="AC545" s="307" t="e">
        <f t="shared" ref="AC545" si="2702">IF(S545="No_existen",5*$AC$10,AD545*$AC$10)</f>
        <v>#DIV/0!</v>
      </c>
      <c r="AD545" s="307" t="e">
        <f t="shared" si="2675"/>
        <v>#DIV/0!</v>
      </c>
      <c r="AE545" s="151">
        <f t="shared" si="2617"/>
        <v>0</v>
      </c>
      <c r="AF545" s="147"/>
      <c r="AG545" s="147"/>
      <c r="AH545" s="307" t="e">
        <f t="shared" ref="AH545" si="2703">IF(S545="No_existen",5*$AH$10,AI545*$AH$10)</f>
        <v>#DIV/0!</v>
      </c>
      <c r="AI545" s="307" t="e">
        <f t="shared" si="2677"/>
        <v>#DIV/0!</v>
      </c>
      <c r="AJ545" s="151">
        <f t="shared" si="2618"/>
        <v>0</v>
      </c>
      <c r="AK545" s="147"/>
      <c r="AL545" s="147"/>
      <c r="AM545" s="307" t="e">
        <f t="shared" ref="AM545" si="2704">IF(S545="No_existen",5*$AM$10,AN545*$AM$10)</f>
        <v>#DIV/0!</v>
      </c>
      <c r="AN545" s="307" t="e">
        <f t="shared" si="2679"/>
        <v>#DIV/0!</v>
      </c>
      <c r="AO545" s="151">
        <f t="shared" si="2627"/>
        <v>0</v>
      </c>
      <c r="AP545" s="147"/>
      <c r="AQ545" s="307" t="e">
        <f t="shared" si="2664"/>
        <v>#DIV/0!</v>
      </c>
      <c r="AR545" s="384" t="e">
        <f t="shared" ref="AR545" si="2705">IF(AQ545&lt;1.5,"FUERTE",IF(AND(AQ545&gt;=1.5,AQ545&lt;2.5),"ACEPTABLE",IF(AQ545&gt;=5,"INEXISTENTE","DÉBIL")))</f>
        <v>#DIV/0!</v>
      </c>
      <c r="AS545" s="306">
        <f t="shared" ref="AS545" si="2706">IF(R545=0,0,ROUND((R545*AQ545),0))</f>
        <v>0</v>
      </c>
      <c r="AT545" s="386" t="str">
        <f t="shared" si="2682"/>
        <v>LEVE</v>
      </c>
      <c r="AU545" s="327"/>
      <c r="AV545" s="327"/>
      <c r="AW545" s="147"/>
      <c r="AX545" s="147"/>
      <c r="AY545" s="93"/>
      <c r="AZ545" s="94"/>
      <c r="BA545" s="95"/>
      <c r="BB545" s="95"/>
      <c r="BC545" s="95"/>
      <c r="BD545" s="95"/>
      <c r="BE545" s="95"/>
      <c r="BF545" s="95"/>
      <c r="BG545" s="95"/>
    </row>
    <row r="546" spans="1:59" s="97" customFormat="1" hidden="1" x14ac:dyDescent="0.2">
      <c r="A546" s="325"/>
      <c r="B546" s="314"/>
      <c r="C546" s="326"/>
      <c r="D546" s="327"/>
      <c r="E546" s="328"/>
      <c r="F546" s="305"/>
      <c r="G546" s="147"/>
      <c r="H546" s="147"/>
      <c r="I546" s="91"/>
      <c r="J546" s="305"/>
      <c r="K546" s="305"/>
      <c r="L546" s="305"/>
      <c r="M546" s="305"/>
      <c r="N546" s="314"/>
      <c r="O546" s="306"/>
      <c r="P546" s="314"/>
      <c r="Q546" s="146"/>
      <c r="R546" s="306"/>
      <c r="S546" s="92"/>
      <c r="T546" s="91">
        <f t="shared" si="2615"/>
        <v>0</v>
      </c>
      <c r="U546" s="307"/>
      <c r="V546" s="307"/>
      <c r="W546" s="147"/>
      <c r="X546" s="307"/>
      <c r="Y546" s="307"/>
      <c r="Z546" s="151">
        <f t="shared" si="2616"/>
        <v>0</v>
      </c>
      <c r="AA546" s="147"/>
      <c r="AB546" s="147"/>
      <c r="AC546" s="307"/>
      <c r="AD546" s="307"/>
      <c r="AE546" s="151">
        <f t="shared" si="2617"/>
        <v>0</v>
      </c>
      <c r="AF546" s="147"/>
      <c r="AG546" s="147"/>
      <c r="AH546" s="307"/>
      <c r="AI546" s="307"/>
      <c r="AJ546" s="151">
        <f t="shared" si="2618"/>
        <v>0</v>
      </c>
      <c r="AK546" s="147"/>
      <c r="AL546" s="147"/>
      <c r="AM546" s="307"/>
      <c r="AN546" s="307"/>
      <c r="AO546" s="151">
        <f t="shared" si="2627"/>
        <v>0</v>
      </c>
      <c r="AP546" s="147"/>
      <c r="AQ546" s="307"/>
      <c r="AR546" s="384"/>
      <c r="AS546" s="306"/>
      <c r="AT546" s="386"/>
      <c r="AU546" s="327"/>
      <c r="AV546" s="327"/>
      <c r="AW546" s="147"/>
      <c r="AX546" s="147"/>
      <c r="AY546" s="93"/>
      <c r="AZ546" s="94"/>
      <c r="BA546" s="95"/>
      <c r="BB546" s="95"/>
      <c r="BC546" s="95"/>
      <c r="BD546" s="95"/>
      <c r="BE546" s="95"/>
      <c r="BF546" s="95"/>
      <c r="BG546" s="95"/>
    </row>
    <row r="547" spans="1:59" s="97" customFormat="1" hidden="1" x14ac:dyDescent="0.2">
      <c r="A547" s="325"/>
      <c r="B547" s="314"/>
      <c r="C547" s="326"/>
      <c r="D547" s="327"/>
      <c r="E547" s="328"/>
      <c r="F547" s="305"/>
      <c r="G547" s="147"/>
      <c r="H547" s="147"/>
      <c r="I547" s="91"/>
      <c r="J547" s="305"/>
      <c r="K547" s="305"/>
      <c r="L547" s="305"/>
      <c r="M547" s="305"/>
      <c r="N547" s="314"/>
      <c r="O547" s="306"/>
      <c r="P547" s="314"/>
      <c r="Q547" s="146"/>
      <c r="R547" s="306"/>
      <c r="S547" s="92"/>
      <c r="T547" s="91">
        <f t="shared" si="2615"/>
        <v>0</v>
      </c>
      <c r="U547" s="307"/>
      <c r="V547" s="307"/>
      <c r="W547" s="147"/>
      <c r="X547" s="307"/>
      <c r="Y547" s="307"/>
      <c r="Z547" s="151">
        <f t="shared" si="2616"/>
        <v>0</v>
      </c>
      <c r="AA547" s="147"/>
      <c r="AB547" s="147"/>
      <c r="AC547" s="307"/>
      <c r="AD547" s="307"/>
      <c r="AE547" s="151">
        <f t="shared" si="2617"/>
        <v>0</v>
      </c>
      <c r="AF547" s="147"/>
      <c r="AG547" s="147"/>
      <c r="AH547" s="307"/>
      <c r="AI547" s="307"/>
      <c r="AJ547" s="151">
        <f t="shared" si="2618"/>
        <v>0</v>
      </c>
      <c r="AK547" s="147"/>
      <c r="AL547" s="147"/>
      <c r="AM547" s="307"/>
      <c r="AN547" s="307"/>
      <c r="AO547" s="151">
        <f t="shared" si="2627"/>
        <v>0</v>
      </c>
      <c r="AP547" s="147"/>
      <c r="AQ547" s="307"/>
      <c r="AR547" s="384"/>
      <c r="AS547" s="306"/>
      <c r="AT547" s="386"/>
      <c r="AU547" s="327"/>
      <c r="AV547" s="327"/>
      <c r="AW547" s="147"/>
      <c r="AX547" s="147"/>
      <c r="AY547" s="93"/>
      <c r="AZ547" s="94"/>
      <c r="BA547" s="95"/>
      <c r="BB547" s="95"/>
      <c r="BC547" s="95"/>
      <c r="BD547" s="95"/>
      <c r="BE547" s="95"/>
      <c r="BF547" s="95"/>
      <c r="BG547" s="95"/>
    </row>
    <row r="548" spans="1:59" s="97" customFormat="1" hidden="1" x14ac:dyDescent="0.2">
      <c r="A548" s="325">
        <v>180</v>
      </c>
      <c r="B548" s="314"/>
      <c r="C548" s="326" t="e">
        <f>+VLOOKUP(B548,$A$691:$B$730,2,0)</f>
        <v>#N/A</v>
      </c>
      <c r="D548" s="327"/>
      <c r="E548" s="328" t="e">
        <f>IF(D548=$D$661,$E$661,IF(D548=$D$662,$E$662,IF(D548=$D$663,$E$663,IF(D548=$D$664,$E$664,IF(D548=$D$665,$E$665,IF(D548=$D$666,$E$666,IF(D548=$D$667,$E$667,IF(D548=$D$668,$E$668,IF(D548=$D$669,$E$669,IF(D548=$D$670,$E$670,IF(D548=VICERRECTORÍA_ACADÉMICA_,BE1159,IF(D548=PLANEACIÓN_,BE1161, IF(D548=IMPACTO,BE1160,IF(D548=VICERRECTORÍA_ADMINISTRATIVA_FINANCIERA_,BE1162,IF(D548=_VICERRECTORÍA_RESPONSABILIDAD_SOCIAL_Y_BIENESTAR_UNIVERSITARIO_,BE1163," ")))))))))))))))</f>
        <v>#VALUE!</v>
      </c>
      <c r="F548" s="305"/>
      <c r="G548" s="147"/>
      <c r="H548" s="147"/>
      <c r="I548" s="91"/>
      <c r="J548" s="305"/>
      <c r="K548" s="314"/>
      <c r="L548" s="305"/>
      <c r="M548" s="305"/>
      <c r="N548" s="314"/>
      <c r="O548" s="306">
        <f t="shared" ref="O548" si="2707">IF(N548="ALTA",5,IF(N548="MEDIO ALTA",4,IF(N548="MEDIA",3,IF(N548="MEDIO BAJA",2,IF(N548="BAJA",1,0)))))</f>
        <v>0</v>
      </c>
      <c r="P548" s="314"/>
      <c r="Q548" s="146"/>
      <c r="R548" s="306">
        <f t="shared" ref="R548" si="2708">Q548*O548</f>
        <v>0</v>
      </c>
      <c r="S548" s="92"/>
      <c r="T548" s="91">
        <f t="shared" si="2615"/>
        <v>0</v>
      </c>
      <c r="U548" s="307" t="e">
        <f t="shared" si="2670"/>
        <v>#DIV/0!</v>
      </c>
      <c r="V548" s="307" t="e">
        <f t="shared" si="2671"/>
        <v>#DIV/0!</v>
      </c>
      <c r="W548" s="147"/>
      <c r="X548" s="307" t="e">
        <f t="shared" ref="X548" si="2709">IF(S548="No_existen",5*$X$10,Y548*$X$10)</f>
        <v>#DIV/0!</v>
      </c>
      <c r="Y548" s="307" t="e">
        <f t="shared" si="2673"/>
        <v>#DIV/0!</v>
      </c>
      <c r="Z548" s="151">
        <f t="shared" si="2616"/>
        <v>0</v>
      </c>
      <c r="AA548" s="147"/>
      <c r="AB548" s="147"/>
      <c r="AC548" s="307" t="e">
        <f t="shared" ref="AC548" si="2710">IF(S548="No_existen",5*$AC$10,AD548*$AC$10)</f>
        <v>#DIV/0!</v>
      </c>
      <c r="AD548" s="307" t="e">
        <f t="shared" si="2675"/>
        <v>#DIV/0!</v>
      </c>
      <c r="AE548" s="151">
        <f t="shared" si="2617"/>
        <v>0</v>
      </c>
      <c r="AF548" s="147"/>
      <c r="AG548" s="147"/>
      <c r="AH548" s="307" t="e">
        <f t="shared" ref="AH548" si="2711">IF(S548="No_existen",5*$AH$10,AI548*$AH$10)</f>
        <v>#DIV/0!</v>
      </c>
      <c r="AI548" s="307" t="e">
        <f t="shared" si="2677"/>
        <v>#DIV/0!</v>
      </c>
      <c r="AJ548" s="151">
        <f t="shared" si="2618"/>
        <v>0</v>
      </c>
      <c r="AK548" s="147"/>
      <c r="AL548" s="147"/>
      <c r="AM548" s="307" t="e">
        <f t="shared" ref="AM548" si="2712">IF(S548="No_existen",5*$AM$10,AN548*$AM$10)</f>
        <v>#DIV/0!</v>
      </c>
      <c r="AN548" s="307" t="e">
        <f t="shared" si="2679"/>
        <v>#DIV/0!</v>
      </c>
      <c r="AO548" s="151">
        <f t="shared" si="2627"/>
        <v>0</v>
      </c>
      <c r="AP548" s="147"/>
      <c r="AQ548" s="307" t="e">
        <f t="shared" si="2664"/>
        <v>#DIV/0!</v>
      </c>
      <c r="AR548" s="384" t="e">
        <f t="shared" ref="AR548" si="2713">IF(AQ548&lt;1.5,"FUERTE",IF(AND(AQ548&gt;=1.5,AQ548&lt;2.5),"ACEPTABLE",IF(AQ548&gt;=5,"INEXISTENTE","DÉBIL")))</f>
        <v>#DIV/0!</v>
      </c>
      <c r="AS548" s="306">
        <f t="shared" ref="AS548" si="2714">IF(R548=0,0,ROUND((R548*AQ548),0))</f>
        <v>0</v>
      </c>
      <c r="AT548" s="386" t="str">
        <f t="shared" si="2682"/>
        <v>LEVE</v>
      </c>
      <c r="AU548" s="327"/>
      <c r="AV548" s="327"/>
      <c r="AW548" s="147"/>
      <c r="AX548" s="147"/>
      <c r="AY548" s="93"/>
      <c r="AZ548" s="94"/>
      <c r="BA548" s="95"/>
      <c r="BB548" s="95"/>
      <c r="BC548" s="95"/>
      <c r="BD548" s="95"/>
      <c r="BE548" s="95"/>
      <c r="BF548" s="95"/>
      <c r="BG548" s="95"/>
    </row>
    <row r="549" spans="1:59" s="97" customFormat="1" hidden="1" x14ac:dyDescent="0.2">
      <c r="A549" s="325"/>
      <c r="B549" s="314"/>
      <c r="C549" s="326"/>
      <c r="D549" s="327"/>
      <c r="E549" s="328"/>
      <c r="F549" s="305"/>
      <c r="G549" s="147"/>
      <c r="H549" s="147"/>
      <c r="I549" s="91"/>
      <c r="J549" s="305"/>
      <c r="K549" s="305"/>
      <c r="L549" s="305"/>
      <c r="M549" s="305"/>
      <c r="N549" s="314"/>
      <c r="O549" s="306"/>
      <c r="P549" s="314"/>
      <c r="Q549" s="146"/>
      <c r="R549" s="306"/>
      <c r="S549" s="92"/>
      <c r="T549" s="91">
        <f t="shared" si="2615"/>
        <v>0</v>
      </c>
      <c r="U549" s="307"/>
      <c r="V549" s="307"/>
      <c r="W549" s="147"/>
      <c r="X549" s="307"/>
      <c r="Y549" s="307"/>
      <c r="Z549" s="151">
        <f t="shared" si="2616"/>
        <v>0</v>
      </c>
      <c r="AA549" s="147"/>
      <c r="AB549" s="147"/>
      <c r="AC549" s="307"/>
      <c r="AD549" s="307"/>
      <c r="AE549" s="151">
        <f t="shared" si="2617"/>
        <v>0</v>
      </c>
      <c r="AF549" s="147"/>
      <c r="AG549" s="147"/>
      <c r="AH549" s="307"/>
      <c r="AI549" s="307"/>
      <c r="AJ549" s="151">
        <f t="shared" si="2618"/>
        <v>0</v>
      </c>
      <c r="AK549" s="147"/>
      <c r="AL549" s="147"/>
      <c r="AM549" s="307"/>
      <c r="AN549" s="307"/>
      <c r="AO549" s="151">
        <f t="shared" si="2627"/>
        <v>0</v>
      </c>
      <c r="AP549" s="147"/>
      <c r="AQ549" s="307"/>
      <c r="AR549" s="384"/>
      <c r="AS549" s="306"/>
      <c r="AT549" s="386"/>
      <c r="AU549" s="327"/>
      <c r="AV549" s="327"/>
      <c r="AW549" s="147"/>
      <c r="AX549" s="147"/>
      <c r="AY549" s="93"/>
      <c r="AZ549" s="94"/>
      <c r="BA549" s="95"/>
      <c r="BB549" s="95"/>
      <c r="BC549" s="95"/>
      <c r="BD549" s="95"/>
      <c r="BE549" s="95"/>
      <c r="BF549" s="95"/>
      <c r="BG549" s="95"/>
    </row>
    <row r="550" spans="1:59" s="97" customFormat="1" hidden="1" x14ac:dyDescent="0.2">
      <c r="A550" s="325"/>
      <c r="B550" s="314"/>
      <c r="C550" s="326"/>
      <c r="D550" s="327"/>
      <c r="E550" s="328"/>
      <c r="F550" s="305"/>
      <c r="G550" s="147"/>
      <c r="H550" s="147"/>
      <c r="I550" s="91"/>
      <c r="J550" s="305"/>
      <c r="K550" s="305"/>
      <c r="L550" s="305"/>
      <c r="M550" s="305"/>
      <c r="N550" s="314"/>
      <c r="O550" s="306"/>
      <c r="P550" s="314"/>
      <c r="Q550" s="146"/>
      <c r="R550" s="306"/>
      <c r="S550" s="92"/>
      <c r="T550" s="91">
        <f t="shared" si="2615"/>
        <v>0</v>
      </c>
      <c r="U550" s="307"/>
      <c r="V550" s="307"/>
      <c r="W550" s="147"/>
      <c r="X550" s="307"/>
      <c r="Y550" s="307"/>
      <c r="Z550" s="151">
        <f t="shared" si="2616"/>
        <v>0</v>
      </c>
      <c r="AA550" s="147"/>
      <c r="AB550" s="147"/>
      <c r="AC550" s="307"/>
      <c r="AD550" s="307"/>
      <c r="AE550" s="151">
        <f t="shared" si="2617"/>
        <v>0</v>
      </c>
      <c r="AF550" s="147"/>
      <c r="AG550" s="147"/>
      <c r="AH550" s="307"/>
      <c r="AI550" s="307"/>
      <c r="AJ550" s="151">
        <f t="shared" si="2618"/>
        <v>0</v>
      </c>
      <c r="AK550" s="147"/>
      <c r="AL550" s="147"/>
      <c r="AM550" s="307"/>
      <c r="AN550" s="307"/>
      <c r="AO550" s="151">
        <f t="shared" si="2627"/>
        <v>0</v>
      </c>
      <c r="AP550" s="147"/>
      <c r="AQ550" s="307"/>
      <c r="AR550" s="384"/>
      <c r="AS550" s="306"/>
      <c r="AT550" s="386"/>
      <c r="AU550" s="327"/>
      <c r="AV550" s="327"/>
      <c r="AW550" s="147"/>
      <c r="AX550" s="147"/>
      <c r="AY550" s="93"/>
      <c r="AZ550" s="94"/>
      <c r="BA550" s="95"/>
      <c r="BB550" s="95"/>
      <c r="BC550" s="95"/>
      <c r="BD550" s="95"/>
      <c r="BE550" s="95"/>
      <c r="BF550" s="95"/>
      <c r="BG550" s="95"/>
    </row>
    <row r="551" spans="1:59" s="97" customFormat="1" hidden="1" x14ac:dyDescent="0.2">
      <c r="A551" s="325">
        <v>181</v>
      </c>
      <c r="B551" s="314"/>
      <c r="C551" s="326" t="e">
        <f>+VLOOKUP(B551,$A$691:$B$730,2,0)</f>
        <v>#N/A</v>
      </c>
      <c r="D551" s="327"/>
      <c r="E551" s="328" t="e">
        <f>IF(D551=$D$661,$E$661,IF(D551=$D$662,$E$662,IF(D551=$D$663,$E$663,IF(D551=$D$664,$E$664,IF(D551=$D$665,$E$665,IF(D551=$D$666,$E$666,IF(D551=$D$667,$E$667,IF(D551=$D$668,$E$668,IF(D551=$D$669,$E$669,IF(D551=$D$670,$E$670,IF(D551=VICERRECTORÍA_ACADÉMICA_,BE1162,IF(D551=PLANEACIÓN_,BE1164, IF(D551=IMPACTO,BE1163,IF(D551=VICERRECTORÍA_ADMINISTRATIVA_FINANCIERA_,BE1165,IF(D551=_VICERRECTORÍA_RESPONSABILIDAD_SOCIAL_Y_BIENESTAR_UNIVERSITARIO_,BE1166," ")))))))))))))))</f>
        <v>#VALUE!</v>
      </c>
      <c r="F551" s="305"/>
      <c r="G551" s="147"/>
      <c r="H551" s="147"/>
      <c r="I551" s="91"/>
      <c r="J551" s="305"/>
      <c r="K551" s="314"/>
      <c r="L551" s="305"/>
      <c r="M551" s="305"/>
      <c r="N551" s="314"/>
      <c r="O551" s="306">
        <f t="shared" ref="O551" si="2715">IF(N551="ALTA",5,IF(N551="MEDIO ALTA",4,IF(N551="MEDIA",3,IF(N551="MEDIO BAJA",2,IF(N551="BAJA",1,0)))))</f>
        <v>0</v>
      </c>
      <c r="P551" s="314"/>
      <c r="Q551" s="146"/>
      <c r="R551" s="306">
        <f t="shared" ref="R551" si="2716">Q551*O551</f>
        <v>0</v>
      </c>
      <c r="S551" s="92"/>
      <c r="T551" s="91">
        <f t="shared" si="2615"/>
        <v>0</v>
      </c>
      <c r="U551" s="307" t="e">
        <f t="shared" si="2670"/>
        <v>#DIV/0!</v>
      </c>
      <c r="V551" s="307" t="e">
        <f t="shared" si="2671"/>
        <v>#DIV/0!</v>
      </c>
      <c r="W551" s="147"/>
      <c r="X551" s="307" t="e">
        <f t="shared" ref="X551" si="2717">IF(S551="No_existen",5*$X$10,Y551*$X$10)</f>
        <v>#DIV/0!</v>
      </c>
      <c r="Y551" s="307" t="e">
        <f t="shared" si="2673"/>
        <v>#DIV/0!</v>
      </c>
      <c r="Z551" s="151">
        <f t="shared" si="2616"/>
        <v>0</v>
      </c>
      <c r="AA551" s="147"/>
      <c r="AB551" s="147"/>
      <c r="AC551" s="307" t="e">
        <f t="shared" ref="AC551" si="2718">IF(S551="No_existen",5*$AC$10,AD551*$AC$10)</f>
        <v>#DIV/0!</v>
      </c>
      <c r="AD551" s="307" t="e">
        <f t="shared" si="2675"/>
        <v>#DIV/0!</v>
      </c>
      <c r="AE551" s="151">
        <f t="shared" si="2617"/>
        <v>0</v>
      </c>
      <c r="AF551" s="147"/>
      <c r="AG551" s="147"/>
      <c r="AH551" s="307" t="e">
        <f t="shared" ref="AH551" si="2719">IF(S551="No_existen",5*$AH$10,AI551*$AH$10)</f>
        <v>#DIV/0!</v>
      </c>
      <c r="AI551" s="307" t="e">
        <f t="shared" si="2677"/>
        <v>#DIV/0!</v>
      </c>
      <c r="AJ551" s="151">
        <f t="shared" si="2618"/>
        <v>0</v>
      </c>
      <c r="AK551" s="147"/>
      <c r="AL551" s="147"/>
      <c r="AM551" s="307" t="e">
        <f t="shared" ref="AM551" si="2720">IF(S551="No_existen",5*$AM$10,AN551*$AM$10)</f>
        <v>#DIV/0!</v>
      </c>
      <c r="AN551" s="307" t="e">
        <f t="shared" si="2679"/>
        <v>#DIV/0!</v>
      </c>
      <c r="AO551" s="151">
        <f t="shared" si="2627"/>
        <v>0</v>
      </c>
      <c r="AP551" s="147"/>
      <c r="AQ551" s="307" t="e">
        <f t="shared" si="2664"/>
        <v>#DIV/0!</v>
      </c>
      <c r="AR551" s="384" t="e">
        <f t="shared" ref="AR551" si="2721">IF(AQ551&lt;1.5,"FUERTE",IF(AND(AQ551&gt;=1.5,AQ551&lt;2.5),"ACEPTABLE",IF(AQ551&gt;=5,"INEXISTENTE","DÉBIL")))</f>
        <v>#DIV/0!</v>
      </c>
      <c r="AS551" s="306">
        <f t="shared" ref="AS551" si="2722">IF(R551=0,0,ROUND((R551*AQ551),0))</f>
        <v>0</v>
      </c>
      <c r="AT551" s="386" t="str">
        <f t="shared" si="2682"/>
        <v>LEVE</v>
      </c>
      <c r="AU551" s="327"/>
      <c r="AV551" s="327"/>
      <c r="AW551" s="147"/>
      <c r="AX551" s="147"/>
      <c r="AY551" s="93"/>
      <c r="AZ551" s="94"/>
      <c r="BA551" s="95"/>
      <c r="BB551" s="95"/>
      <c r="BC551" s="95"/>
      <c r="BD551" s="95"/>
      <c r="BE551" s="95"/>
      <c r="BF551" s="95"/>
      <c r="BG551" s="95"/>
    </row>
    <row r="552" spans="1:59" s="97" customFormat="1" hidden="1" x14ac:dyDescent="0.2">
      <c r="A552" s="325"/>
      <c r="B552" s="314"/>
      <c r="C552" s="326"/>
      <c r="D552" s="327"/>
      <c r="E552" s="328"/>
      <c r="F552" s="305"/>
      <c r="G552" s="147"/>
      <c r="H552" s="147"/>
      <c r="I552" s="91"/>
      <c r="J552" s="305"/>
      <c r="K552" s="305"/>
      <c r="L552" s="305"/>
      <c r="M552" s="305"/>
      <c r="N552" s="314"/>
      <c r="O552" s="306"/>
      <c r="P552" s="314"/>
      <c r="Q552" s="146"/>
      <c r="R552" s="306"/>
      <c r="S552" s="92"/>
      <c r="T552" s="91">
        <f t="shared" si="2615"/>
        <v>0</v>
      </c>
      <c r="U552" s="307"/>
      <c r="V552" s="307"/>
      <c r="W552" s="147"/>
      <c r="X552" s="307"/>
      <c r="Y552" s="307"/>
      <c r="Z552" s="151">
        <f t="shared" si="2616"/>
        <v>0</v>
      </c>
      <c r="AA552" s="147"/>
      <c r="AB552" s="147"/>
      <c r="AC552" s="307"/>
      <c r="AD552" s="307"/>
      <c r="AE552" s="151">
        <f t="shared" si="2617"/>
        <v>0</v>
      </c>
      <c r="AF552" s="147"/>
      <c r="AG552" s="147"/>
      <c r="AH552" s="307"/>
      <c r="AI552" s="307"/>
      <c r="AJ552" s="151">
        <f t="shared" si="2618"/>
        <v>0</v>
      </c>
      <c r="AK552" s="147"/>
      <c r="AL552" s="147"/>
      <c r="AM552" s="307"/>
      <c r="AN552" s="307"/>
      <c r="AO552" s="151">
        <f t="shared" si="2627"/>
        <v>0</v>
      </c>
      <c r="AP552" s="147"/>
      <c r="AQ552" s="307"/>
      <c r="AR552" s="384"/>
      <c r="AS552" s="306"/>
      <c r="AT552" s="386"/>
      <c r="AU552" s="327"/>
      <c r="AV552" s="327"/>
      <c r="AW552" s="147"/>
      <c r="AX552" s="147"/>
      <c r="AY552" s="93"/>
      <c r="AZ552" s="94"/>
      <c r="BA552" s="95"/>
      <c r="BB552" s="95"/>
      <c r="BC552" s="95"/>
      <c r="BD552" s="95"/>
      <c r="BE552" s="95"/>
      <c r="BF552" s="95"/>
      <c r="BG552" s="95"/>
    </row>
    <row r="553" spans="1:59" s="97" customFormat="1" hidden="1" x14ac:dyDescent="0.2">
      <c r="A553" s="325"/>
      <c r="B553" s="314"/>
      <c r="C553" s="326"/>
      <c r="D553" s="327"/>
      <c r="E553" s="328"/>
      <c r="F553" s="305"/>
      <c r="G553" s="147"/>
      <c r="H553" s="147"/>
      <c r="I553" s="91"/>
      <c r="J553" s="305"/>
      <c r="K553" s="305"/>
      <c r="L553" s="305"/>
      <c r="M553" s="305"/>
      <c r="N553" s="314"/>
      <c r="O553" s="306"/>
      <c r="P553" s="314"/>
      <c r="Q553" s="146"/>
      <c r="R553" s="306"/>
      <c r="S553" s="92"/>
      <c r="T553" s="91">
        <f t="shared" si="2615"/>
        <v>0</v>
      </c>
      <c r="U553" s="307"/>
      <c r="V553" s="307"/>
      <c r="W553" s="147"/>
      <c r="X553" s="307"/>
      <c r="Y553" s="307"/>
      <c r="Z553" s="151">
        <f t="shared" si="2616"/>
        <v>0</v>
      </c>
      <c r="AA553" s="147"/>
      <c r="AB553" s="147"/>
      <c r="AC553" s="307"/>
      <c r="AD553" s="307"/>
      <c r="AE553" s="151">
        <f t="shared" si="2617"/>
        <v>0</v>
      </c>
      <c r="AF553" s="147"/>
      <c r="AG553" s="147"/>
      <c r="AH553" s="307"/>
      <c r="AI553" s="307"/>
      <c r="AJ553" s="151">
        <f t="shared" si="2618"/>
        <v>0</v>
      </c>
      <c r="AK553" s="147"/>
      <c r="AL553" s="147"/>
      <c r="AM553" s="307"/>
      <c r="AN553" s="307"/>
      <c r="AO553" s="151">
        <f t="shared" si="2627"/>
        <v>0</v>
      </c>
      <c r="AP553" s="147"/>
      <c r="AQ553" s="307"/>
      <c r="AR553" s="384"/>
      <c r="AS553" s="306"/>
      <c r="AT553" s="386"/>
      <c r="AU553" s="327"/>
      <c r="AV553" s="327"/>
      <c r="AW553" s="147"/>
      <c r="AX553" s="147"/>
      <c r="AY553" s="93"/>
      <c r="AZ553" s="94"/>
      <c r="BA553" s="95"/>
      <c r="BB553" s="95"/>
      <c r="BC553" s="95"/>
      <c r="BD553" s="95"/>
      <c r="BE553" s="95"/>
      <c r="BF553" s="95"/>
      <c r="BG553" s="95"/>
    </row>
    <row r="554" spans="1:59" s="97" customFormat="1" hidden="1" x14ac:dyDescent="0.2">
      <c r="A554" s="325">
        <v>182</v>
      </c>
      <c r="B554" s="314"/>
      <c r="C554" s="326" t="e">
        <f>+VLOOKUP(B554,$A$691:$B$730,2,0)</f>
        <v>#N/A</v>
      </c>
      <c r="D554" s="327"/>
      <c r="E554" s="328" t="e">
        <f>IF(D554=$D$661,$E$661,IF(D554=$D$662,$E$662,IF(D554=$D$663,$E$663,IF(D554=$D$664,$E$664,IF(D554=$D$665,$E$665,IF(D554=$D$666,$E$666,IF(D554=$D$667,$E$667,IF(D554=$D$668,$E$668,IF(D554=$D$669,$E$669,IF(D554=$D$670,$E$670,IF(D554=VICERRECTORÍA_ACADÉMICA_,BE1165,IF(D554=PLANEACIÓN_,BE1167, IF(D554=IMPACTO,BE1166,IF(D554=VICERRECTORÍA_ADMINISTRATIVA_FINANCIERA_,BE1168,IF(D554=_VICERRECTORÍA_RESPONSABILIDAD_SOCIAL_Y_BIENESTAR_UNIVERSITARIO_,BE1169," ")))))))))))))))</f>
        <v>#VALUE!</v>
      </c>
      <c r="F554" s="305"/>
      <c r="G554" s="147"/>
      <c r="H554" s="147"/>
      <c r="I554" s="91"/>
      <c r="J554" s="305"/>
      <c r="K554" s="314"/>
      <c r="L554" s="305"/>
      <c r="M554" s="305"/>
      <c r="N554" s="314"/>
      <c r="O554" s="306">
        <f t="shared" ref="O554" si="2723">IF(N554="ALTA",5,IF(N554="MEDIO ALTA",4,IF(N554="MEDIA",3,IF(N554="MEDIO BAJA",2,IF(N554="BAJA",1,0)))))</f>
        <v>0</v>
      </c>
      <c r="P554" s="314"/>
      <c r="Q554" s="146"/>
      <c r="R554" s="306">
        <f t="shared" ref="R554" si="2724">Q554*O554</f>
        <v>0</v>
      </c>
      <c r="S554" s="92"/>
      <c r="T554" s="91">
        <f t="shared" si="2615"/>
        <v>0</v>
      </c>
      <c r="U554" s="307" t="e">
        <f t="shared" si="2670"/>
        <v>#DIV/0!</v>
      </c>
      <c r="V554" s="307" t="e">
        <f t="shared" si="2671"/>
        <v>#DIV/0!</v>
      </c>
      <c r="W554" s="147"/>
      <c r="X554" s="307" t="e">
        <f t="shared" ref="X554" si="2725">IF(S554="No_existen",5*$X$10,Y554*$X$10)</f>
        <v>#DIV/0!</v>
      </c>
      <c r="Y554" s="307" t="e">
        <f t="shared" si="2673"/>
        <v>#DIV/0!</v>
      </c>
      <c r="Z554" s="151">
        <f t="shared" si="2616"/>
        <v>0</v>
      </c>
      <c r="AA554" s="147"/>
      <c r="AB554" s="147"/>
      <c r="AC554" s="307" t="e">
        <f t="shared" ref="AC554" si="2726">IF(S554="No_existen",5*$AC$10,AD554*$AC$10)</f>
        <v>#DIV/0!</v>
      </c>
      <c r="AD554" s="307" t="e">
        <f t="shared" si="2675"/>
        <v>#DIV/0!</v>
      </c>
      <c r="AE554" s="151">
        <f t="shared" si="2617"/>
        <v>0</v>
      </c>
      <c r="AF554" s="147"/>
      <c r="AG554" s="147"/>
      <c r="AH554" s="307" t="e">
        <f t="shared" ref="AH554" si="2727">IF(S554="No_existen",5*$AH$10,AI554*$AH$10)</f>
        <v>#DIV/0!</v>
      </c>
      <c r="AI554" s="307" t="e">
        <f t="shared" si="2677"/>
        <v>#DIV/0!</v>
      </c>
      <c r="AJ554" s="151">
        <f t="shared" si="2618"/>
        <v>0</v>
      </c>
      <c r="AK554" s="147"/>
      <c r="AL554" s="147"/>
      <c r="AM554" s="307" t="e">
        <f t="shared" ref="AM554" si="2728">IF(S554="No_existen",5*$AM$10,AN554*$AM$10)</f>
        <v>#DIV/0!</v>
      </c>
      <c r="AN554" s="307" t="e">
        <f t="shared" si="2679"/>
        <v>#DIV/0!</v>
      </c>
      <c r="AO554" s="151">
        <f t="shared" si="2627"/>
        <v>0</v>
      </c>
      <c r="AP554" s="147"/>
      <c r="AQ554" s="307" t="e">
        <f t="shared" si="2664"/>
        <v>#DIV/0!</v>
      </c>
      <c r="AR554" s="384" t="e">
        <f t="shared" ref="AR554" si="2729">IF(AQ554&lt;1.5,"FUERTE",IF(AND(AQ554&gt;=1.5,AQ554&lt;2.5),"ACEPTABLE",IF(AQ554&gt;=5,"INEXISTENTE","DÉBIL")))</f>
        <v>#DIV/0!</v>
      </c>
      <c r="AS554" s="306">
        <f t="shared" ref="AS554" si="2730">IF(R554=0,0,ROUND((R554*AQ554),0))</f>
        <v>0</v>
      </c>
      <c r="AT554" s="386" t="str">
        <f t="shared" si="2682"/>
        <v>LEVE</v>
      </c>
      <c r="AU554" s="327"/>
      <c r="AV554" s="327"/>
      <c r="AW554" s="147"/>
      <c r="AX554" s="147"/>
      <c r="AY554" s="93"/>
      <c r="AZ554" s="94"/>
      <c r="BA554" s="95"/>
      <c r="BB554" s="95"/>
      <c r="BC554" s="95"/>
      <c r="BD554" s="95"/>
      <c r="BE554" s="95"/>
      <c r="BF554" s="95"/>
      <c r="BG554" s="95"/>
    </row>
    <row r="555" spans="1:59" s="97" customFormat="1" hidden="1" x14ac:dyDescent="0.2">
      <c r="A555" s="325"/>
      <c r="B555" s="314"/>
      <c r="C555" s="326"/>
      <c r="D555" s="327"/>
      <c r="E555" s="328"/>
      <c r="F555" s="305"/>
      <c r="G555" s="147"/>
      <c r="H555" s="147"/>
      <c r="I555" s="91"/>
      <c r="J555" s="305"/>
      <c r="K555" s="305"/>
      <c r="L555" s="305"/>
      <c r="M555" s="305"/>
      <c r="N555" s="314"/>
      <c r="O555" s="306"/>
      <c r="P555" s="314"/>
      <c r="Q555" s="146"/>
      <c r="R555" s="306"/>
      <c r="S555" s="92"/>
      <c r="T555" s="91">
        <f t="shared" si="2615"/>
        <v>0</v>
      </c>
      <c r="U555" s="307"/>
      <c r="V555" s="307"/>
      <c r="W555" s="147"/>
      <c r="X555" s="307"/>
      <c r="Y555" s="307"/>
      <c r="Z555" s="151">
        <f t="shared" si="2616"/>
        <v>0</v>
      </c>
      <c r="AA555" s="147"/>
      <c r="AB555" s="147"/>
      <c r="AC555" s="307"/>
      <c r="AD555" s="307"/>
      <c r="AE555" s="151">
        <f t="shared" si="2617"/>
        <v>0</v>
      </c>
      <c r="AF555" s="147"/>
      <c r="AG555" s="147"/>
      <c r="AH555" s="307"/>
      <c r="AI555" s="307"/>
      <c r="AJ555" s="151">
        <f t="shared" si="2618"/>
        <v>0</v>
      </c>
      <c r="AK555" s="147"/>
      <c r="AL555" s="147"/>
      <c r="AM555" s="307"/>
      <c r="AN555" s="307"/>
      <c r="AO555" s="151">
        <f t="shared" si="2627"/>
        <v>0</v>
      </c>
      <c r="AP555" s="147"/>
      <c r="AQ555" s="307"/>
      <c r="AR555" s="384"/>
      <c r="AS555" s="306"/>
      <c r="AT555" s="386"/>
      <c r="AU555" s="327"/>
      <c r="AV555" s="327"/>
      <c r="AW555" s="147"/>
      <c r="AX555" s="147"/>
      <c r="AY555" s="93"/>
      <c r="AZ555" s="94"/>
      <c r="BA555" s="95"/>
      <c r="BB555" s="95"/>
      <c r="BC555" s="95"/>
      <c r="BD555" s="95"/>
      <c r="BE555" s="95"/>
      <c r="BF555" s="95"/>
      <c r="BG555" s="95"/>
    </row>
    <row r="556" spans="1:59" s="97" customFormat="1" hidden="1" x14ac:dyDescent="0.2">
      <c r="A556" s="325"/>
      <c r="B556" s="314"/>
      <c r="C556" s="326"/>
      <c r="D556" s="327"/>
      <c r="E556" s="328"/>
      <c r="F556" s="305"/>
      <c r="G556" s="147"/>
      <c r="H556" s="147"/>
      <c r="I556" s="91"/>
      <c r="J556" s="305"/>
      <c r="K556" s="305"/>
      <c r="L556" s="305"/>
      <c r="M556" s="305"/>
      <c r="N556" s="314"/>
      <c r="O556" s="306"/>
      <c r="P556" s="314"/>
      <c r="Q556" s="146"/>
      <c r="R556" s="306"/>
      <c r="S556" s="92"/>
      <c r="T556" s="91">
        <f t="shared" si="2615"/>
        <v>0</v>
      </c>
      <c r="U556" s="307"/>
      <c r="V556" s="307"/>
      <c r="W556" s="147"/>
      <c r="X556" s="307"/>
      <c r="Y556" s="307"/>
      <c r="Z556" s="151">
        <f t="shared" si="2616"/>
        <v>0</v>
      </c>
      <c r="AA556" s="147"/>
      <c r="AB556" s="147"/>
      <c r="AC556" s="307"/>
      <c r="AD556" s="307"/>
      <c r="AE556" s="151">
        <f t="shared" si="2617"/>
        <v>0</v>
      </c>
      <c r="AF556" s="147"/>
      <c r="AG556" s="147"/>
      <c r="AH556" s="307"/>
      <c r="AI556" s="307"/>
      <c r="AJ556" s="151">
        <f t="shared" si="2618"/>
        <v>0</v>
      </c>
      <c r="AK556" s="147"/>
      <c r="AL556" s="147"/>
      <c r="AM556" s="307"/>
      <c r="AN556" s="307"/>
      <c r="AO556" s="151">
        <f t="shared" si="2627"/>
        <v>0</v>
      </c>
      <c r="AP556" s="147"/>
      <c r="AQ556" s="307"/>
      <c r="AR556" s="384"/>
      <c r="AS556" s="306"/>
      <c r="AT556" s="386"/>
      <c r="AU556" s="327"/>
      <c r="AV556" s="327"/>
      <c r="AW556" s="147"/>
      <c r="AX556" s="147"/>
      <c r="AY556" s="93"/>
      <c r="AZ556" s="94"/>
      <c r="BA556" s="95"/>
      <c r="BB556" s="95"/>
      <c r="BC556" s="95"/>
      <c r="BD556" s="95"/>
      <c r="BE556" s="95"/>
      <c r="BF556" s="95"/>
      <c r="BG556" s="95"/>
    </row>
    <row r="557" spans="1:59" s="97" customFormat="1" hidden="1" x14ac:dyDescent="0.2">
      <c r="A557" s="325">
        <v>183</v>
      </c>
      <c r="B557" s="314"/>
      <c r="C557" s="326" t="e">
        <f>+VLOOKUP(B557,$A$691:$B$730,2,0)</f>
        <v>#N/A</v>
      </c>
      <c r="D557" s="327"/>
      <c r="E557" s="328" t="e">
        <f>IF(D557=$D$661,$E$661,IF(D557=$D$662,$E$662,IF(D557=$D$663,$E$663,IF(D557=$D$664,$E$664,IF(D557=$D$665,$E$665,IF(D557=$D$666,$E$666,IF(D557=$D$667,$E$667,IF(D557=$D$668,$E$668,IF(D557=$D$669,$E$669,IF(D557=$D$670,$E$670,IF(D557=VICERRECTORÍA_ACADÉMICA_,BE1168,IF(D557=PLANEACIÓN_,BE1170, IF(D557=IMPACTO,BE1169,IF(D557=VICERRECTORÍA_ADMINISTRATIVA_FINANCIERA_,BE1171,IF(D557=_VICERRECTORÍA_RESPONSABILIDAD_SOCIAL_Y_BIENESTAR_UNIVERSITARIO_,BE1172," ")))))))))))))))</f>
        <v>#VALUE!</v>
      </c>
      <c r="F557" s="305"/>
      <c r="G557" s="147"/>
      <c r="H557" s="147"/>
      <c r="I557" s="91"/>
      <c r="J557" s="305"/>
      <c r="K557" s="314"/>
      <c r="L557" s="305"/>
      <c r="M557" s="305"/>
      <c r="N557" s="314"/>
      <c r="O557" s="306">
        <f t="shared" ref="O557" si="2731">IF(N557="ALTA",5,IF(N557="MEDIO ALTA",4,IF(N557="MEDIA",3,IF(N557="MEDIO BAJA",2,IF(N557="BAJA",1,0)))))</f>
        <v>0</v>
      </c>
      <c r="P557" s="314"/>
      <c r="Q557" s="146"/>
      <c r="R557" s="306">
        <f t="shared" ref="R557" si="2732">Q557*O557</f>
        <v>0</v>
      </c>
      <c r="S557" s="92"/>
      <c r="T557" s="91">
        <f t="shared" si="2615"/>
        <v>0</v>
      </c>
      <c r="U557" s="307" t="e">
        <f t="shared" si="2670"/>
        <v>#DIV/0!</v>
      </c>
      <c r="V557" s="307" t="e">
        <f t="shared" si="2671"/>
        <v>#DIV/0!</v>
      </c>
      <c r="W557" s="147"/>
      <c r="X557" s="307" t="e">
        <f t="shared" ref="X557" si="2733">IF(S557="No_existen",5*$X$10,Y557*$X$10)</f>
        <v>#DIV/0!</v>
      </c>
      <c r="Y557" s="307" t="e">
        <f t="shared" si="2673"/>
        <v>#DIV/0!</v>
      </c>
      <c r="Z557" s="151">
        <f t="shared" si="2616"/>
        <v>0</v>
      </c>
      <c r="AA557" s="147"/>
      <c r="AB557" s="147"/>
      <c r="AC557" s="307" t="e">
        <f t="shared" ref="AC557" si="2734">IF(S557="No_existen",5*$AC$10,AD557*$AC$10)</f>
        <v>#DIV/0!</v>
      </c>
      <c r="AD557" s="307" t="e">
        <f t="shared" si="2675"/>
        <v>#DIV/0!</v>
      </c>
      <c r="AE557" s="151">
        <f t="shared" si="2617"/>
        <v>0</v>
      </c>
      <c r="AF557" s="147"/>
      <c r="AG557" s="147"/>
      <c r="AH557" s="307" t="e">
        <f t="shared" ref="AH557" si="2735">IF(S557="No_existen",5*$AH$10,AI557*$AH$10)</f>
        <v>#DIV/0!</v>
      </c>
      <c r="AI557" s="307" t="e">
        <f t="shared" si="2677"/>
        <v>#DIV/0!</v>
      </c>
      <c r="AJ557" s="151">
        <f t="shared" si="2618"/>
        <v>0</v>
      </c>
      <c r="AK557" s="147"/>
      <c r="AL557" s="147"/>
      <c r="AM557" s="307" t="e">
        <f t="shared" ref="AM557" si="2736">IF(S557="No_existen",5*$AM$10,AN557*$AM$10)</f>
        <v>#DIV/0!</v>
      </c>
      <c r="AN557" s="307" t="e">
        <f t="shared" si="2679"/>
        <v>#DIV/0!</v>
      </c>
      <c r="AO557" s="151">
        <f t="shared" si="2627"/>
        <v>0</v>
      </c>
      <c r="AP557" s="147"/>
      <c r="AQ557" s="307" t="e">
        <f t="shared" si="2664"/>
        <v>#DIV/0!</v>
      </c>
      <c r="AR557" s="384" t="e">
        <f t="shared" ref="AR557" si="2737">IF(AQ557&lt;1.5,"FUERTE",IF(AND(AQ557&gt;=1.5,AQ557&lt;2.5),"ACEPTABLE",IF(AQ557&gt;=5,"INEXISTENTE","DÉBIL")))</f>
        <v>#DIV/0!</v>
      </c>
      <c r="AS557" s="306">
        <f t="shared" ref="AS557" si="2738">IF(R557=0,0,ROUND((R557*AQ557),0))</f>
        <v>0</v>
      </c>
      <c r="AT557" s="386" t="str">
        <f t="shared" si="2682"/>
        <v>LEVE</v>
      </c>
      <c r="AU557" s="327"/>
      <c r="AV557" s="327"/>
      <c r="AW557" s="147"/>
      <c r="AX557" s="147"/>
      <c r="AY557" s="93"/>
      <c r="AZ557" s="94"/>
      <c r="BA557" s="95"/>
      <c r="BB557" s="95"/>
      <c r="BC557" s="95"/>
      <c r="BD557" s="95"/>
      <c r="BE557" s="95"/>
      <c r="BF557" s="95"/>
      <c r="BG557" s="95"/>
    </row>
    <row r="558" spans="1:59" s="97" customFormat="1" hidden="1" x14ac:dyDescent="0.2">
      <c r="A558" s="325"/>
      <c r="B558" s="314"/>
      <c r="C558" s="326"/>
      <c r="D558" s="327"/>
      <c r="E558" s="328"/>
      <c r="F558" s="305"/>
      <c r="G558" s="147"/>
      <c r="H558" s="147"/>
      <c r="I558" s="91"/>
      <c r="J558" s="305"/>
      <c r="K558" s="305"/>
      <c r="L558" s="305"/>
      <c r="M558" s="305"/>
      <c r="N558" s="314"/>
      <c r="O558" s="306"/>
      <c r="P558" s="314"/>
      <c r="Q558" s="146"/>
      <c r="R558" s="306"/>
      <c r="S558" s="92"/>
      <c r="T558" s="91">
        <f t="shared" si="2615"/>
        <v>0</v>
      </c>
      <c r="U558" s="307"/>
      <c r="V558" s="307"/>
      <c r="W558" s="147"/>
      <c r="X558" s="307"/>
      <c r="Y558" s="307"/>
      <c r="Z558" s="151">
        <f t="shared" si="2616"/>
        <v>0</v>
      </c>
      <c r="AA558" s="147"/>
      <c r="AB558" s="147"/>
      <c r="AC558" s="307"/>
      <c r="AD558" s="307"/>
      <c r="AE558" s="151">
        <f t="shared" si="2617"/>
        <v>0</v>
      </c>
      <c r="AF558" s="147"/>
      <c r="AG558" s="147"/>
      <c r="AH558" s="307"/>
      <c r="AI558" s="307"/>
      <c r="AJ558" s="151">
        <f t="shared" si="2618"/>
        <v>0</v>
      </c>
      <c r="AK558" s="147"/>
      <c r="AL558" s="147"/>
      <c r="AM558" s="307"/>
      <c r="AN558" s="307"/>
      <c r="AO558" s="151">
        <f t="shared" si="2627"/>
        <v>0</v>
      </c>
      <c r="AP558" s="147"/>
      <c r="AQ558" s="307"/>
      <c r="AR558" s="384"/>
      <c r="AS558" s="306"/>
      <c r="AT558" s="386"/>
      <c r="AU558" s="327"/>
      <c r="AV558" s="327"/>
      <c r="AW558" s="147"/>
      <c r="AX558" s="147"/>
      <c r="AY558" s="93"/>
      <c r="AZ558" s="94"/>
      <c r="BA558" s="95"/>
      <c r="BB558" s="95"/>
      <c r="BC558" s="95"/>
      <c r="BD558" s="95"/>
      <c r="BE558" s="95"/>
      <c r="BF558" s="95"/>
      <c r="BG558" s="95"/>
    </row>
    <row r="559" spans="1:59" s="97" customFormat="1" hidden="1" x14ac:dyDescent="0.2">
      <c r="A559" s="325"/>
      <c r="B559" s="314"/>
      <c r="C559" s="326"/>
      <c r="D559" s="327"/>
      <c r="E559" s="328"/>
      <c r="F559" s="305"/>
      <c r="G559" s="147"/>
      <c r="H559" s="147"/>
      <c r="I559" s="91"/>
      <c r="J559" s="305"/>
      <c r="K559" s="305"/>
      <c r="L559" s="305"/>
      <c r="M559" s="305"/>
      <c r="N559" s="314"/>
      <c r="O559" s="306"/>
      <c r="P559" s="314"/>
      <c r="Q559" s="146"/>
      <c r="R559" s="306"/>
      <c r="S559" s="92"/>
      <c r="T559" s="91">
        <f t="shared" si="2615"/>
        <v>0</v>
      </c>
      <c r="U559" s="307"/>
      <c r="V559" s="307"/>
      <c r="W559" s="147"/>
      <c r="X559" s="307"/>
      <c r="Y559" s="307"/>
      <c r="Z559" s="151">
        <f t="shared" si="2616"/>
        <v>0</v>
      </c>
      <c r="AA559" s="147"/>
      <c r="AB559" s="147"/>
      <c r="AC559" s="307"/>
      <c r="AD559" s="307"/>
      <c r="AE559" s="151">
        <f t="shared" si="2617"/>
        <v>0</v>
      </c>
      <c r="AF559" s="147"/>
      <c r="AG559" s="147"/>
      <c r="AH559" s="307"/>
      <c r="AI559" s="307"/>
      <c r="AJ559" s="151">
        <f t="shared" si="2618"/>
        <v>0</v>
      </c>
      <c r="AK559" s="147"/>
      <c r="AL559" s="147"/>
      <c r="AM559" s="307"/>
      <c r="AN559" s="307"/>
      <c r="AO559" s="151">
        <f t="shared" si="2627"/>
        <v>0</v>
      </c>
      <c r="AP559" s="147"/>
      <c r="AQ559" s="307"/>
      <c r="AR559" s="384"/>
      <c r="AS559" s="306"/>
      <c r="AT559" s="386"/>
      <c r="AU559" s="327"/>
      <c r="AV559" s="327"/>
      <c r="AW559" s="147"/>
      <c r="AX559" s="147"/>
      <c r="AY559" s="93"/>
      <c r="AZ559" s="94"/>
      <c r="BA559" s="95"/>
      <c r="BB559" s="95"/>
      <c r="BC559" s="95"/>
      <c r="BD559" s="95"/>
      <c r="BE559" s="95"/>
      <c r="BF559" s="95"/>
      <c r="BG559" s="95"/>
    </row>
    <row r="560" spans="1:59" s="97" customFormat="1" hidden="1" x14ac:dyDescent="0.2">
      <c r="A560" s="325">
        <v>184</v>
      </c>
      <c r="B560" s="314"/>
      <c r="C560" s="326" t="e">
        <f>+VLOOKUP(B560,$A$691:$B$730,2,0)</f>
        <v>#N/A</v>
      </c>
      <c r="D560" s="327"/>
      <c r="E560" s="328" t="e">
        <f>IF(D560=$D$661,$E$661,IF(D560=$D$662,$E$662,IF(D560=$D$663,$E$663,IF(D560=$D$664,$E$664,IF(D560=$D$665,$E$665,IF(D560=$D$666,$E$666,IF(D560=$D$667,$E$667,IF(D560=$D$668,$E$668,IF(D560=$D$669,$E$669,IF(D560=$D$670,$E$670,IF(D560=VICERRECTORÍA_ACADÉMICA_,BE1171,IF(D560=PLANEACIÓN_,BE1173, IF(D560=IMPACTO,BE1172,IF(D560=VICERRECTORÍA_ADMINISTRATIVA_FINANCIERA_,BE1174,IF(D560=_VICERRECTORÍA_RESPONSABILIDAD_SOCIAL_Y_BIENESTAR_UNIVERSITARIO_,BE1175," ")))))))))))))))</f>
        <v>#VALUE!</v>
      </c>
      <c r="F560" s="305"/>
      <c r="G560" s="147"/>
      <c r="H560" s="147"/>
      <c r="I560" s="91"/>
      <c r="J560" s="305"/>
      <c r="K560" s="314"/>
      <c r="L560" s="305"/>
      <c r="M560" s="305"/>
      <c r="N560" s="314"/>
      <c r="O560" s="306">
        <f t="shared" ref="O560" si="2739">IF(N560="ALTA",5,IF(N560="MEDIO ALTA",4,IF(N560="MEDIA",3,IF(N560="MEDIO BAJA",2,IF(N560="BAJA",1,0)))))</f>
        <v>0</v>
      </c>
      <c r="P560" s="314"/>
      <c r="Q560" s="146"/>
      <c r="R560" s="306">
        <f t="shared" ref="R560" si="2740">Q560*O560</f>
        <v>0</v>
      </c>
      <c r="S560" s="92"/>
      <c r="T560" s="91">
        <f t="shared" si="2615"/>
        <v>0</v>
      </c>
      <c r="U560" s="307" t="e">
        <f t="shared" si="2670"/>
        <v>#DIV/0!</v>
      </c>
      <c r="V560" s="307" t="e">
        <f t="shared" si="2671"/>
        <v>#DIV/0!</v>
      </c>
      <c r="W560" s="147"/>
      <c r="X560" s="307" t="e">
        <f t="shared" ref="X560" si="2741">IF(S560="No_existen",5*$X$10,Y560*$X$10)</f>
        <v>#DIV/0!</v>
      </c>
      <c r="Y560" s="307" t="e">
        <f t="shared" si="2673"/>
        <v>#DIV/0!</v>
      </c>
      <c r="Z560" s="151">
        <f t="shared" si="2616"/>
        <v>0</v>
      </c>
      <c r="AA560" s="147"/>
      <c r="AB560" s="147"/>
      <c r="AC560" s="307" t="e">
        <f t="shared" ref="AC560" si="2742">IF(S560="No_existen",5*$AC$10,AD560*$AC$10)</f>
        <v>#DIV/0!</v>
      </c>
      <c r="AD560" s="307" t="e">
        <f t="shared" si="2675"/>
        <v>#DIV/0!</v>
      </c>
      <c r="AE560" s="151">
        <f t="shared" si="2617"/>
        <v>0</v>
      </c>
      <c r="AF560" s="147"/>
      <c r="AG560" s="147"/>
      <c r="AH560" s="307" t="e">
        <f t="shared" ref="AH560" si="2743">IF(S560="No_existen",5*$AH$10,AI560*$AH$10)</f>
        <v>#DIV/0!</v>
      </c>
      <c r="AI560" s="307" t="e">
        <f t="shared" si="2677"/>
        <v>#DIV/0!</v>
      </c>
      <c r="AJ560" s="151">
        <f t="shared" si="2618"/>
        <v>0</v>
      </c>
      <c r="AK560" s="147"/>
      <c r="AL560" s="147"/>
      <c r="AM560" s="307" t="e">
        <f t="shared" ref="AM560" si="2744">IF(S560="No_existen",5*$AM$10,AN560*$AM$10)</f>
        <v>#DIV/0!</v>
      </c>
      <c r="AN560" s="307" t="e">
        <f t="shared" si="2679"/>
        <v>#DIV/0!</v>
      </c>
      <c r="AO560" s="151">
        <f t="shared" si="2627"/>
        <v>0</v>
      </c>
      <c r="AP560" s="147"/>
      <c r="AQ560" s="307" t="e">
        <f t="shared" si="2664"/>
        <v>#DIV/0!</v>
      </c>
      <c r="AR560" s="384" t="e">
        <f t="shared" ref="AR560" si="2745">IF(AQ560&lt;1.5,"FUERTE",IF(AND(AQ560&gt;=1.5,AQ560&lt;2.5),"ACEPTABLE",IF(AQ560&gt;=5,"INEXISTENTE","DÉBIL")))</f>
        <v>#DIV/0!</v>
      </c>
      <c r="AS560" s="306">
        <f t="shared" ref="AS560" si="2746">IF(R560=0,0,ROUND((R560*AQ560),0))</f>
        <v>0</v>
      </c>
      <c r="AT560" s="386" t="str">
        <f t="shared" si="2682"/>
        <v>LEVE</v>
      </c>
      <c r="AU560" s="327"/>
      <c r="AV560" s="327"/>
      <c r="AW560" s="147"/>
      <c r="AX560" s="147"/>
      <c r="AY560" s="93"/>
      <c r="AZ560" s="94"/>
      <c r="BA560" s="95"/>
      <c r="BB560" s="95"/>
      <c r="BC560" s="95"/>
      <c r="BD560" s="95"/>
      <c r="BE560" s="95"/>
      <c r="BF560" s="95"/>
      <c r="BG560" s="95"/>
    </row>
    <row r="561" spans="1:59" s="97" customFormat="1" hidden="1" x14ac:dyDescent="0.2">
      <c r="A561" s="325"/>
      <c r="B561" s="314"/>
      <c r="C561" s="326"/>
      <c r="D561" s="327"/>
      <c r="E561" s="328"/>
      <c r="F561" s="305"/>
      <c r="G561" s="147"/>
      <c r="H561" s="147"/>
      <c r="I561" s="91"/>
      <c r="J561" s="305"/>
      <c r="K561" s="305"/>
      <c r="L561" s="305"/>
      <c r="M561" s="305"/>
      <c r="N561" s="314"/>
      <c r="O561" s="306"/>
      <c r="P561" s="314"/>
      <c r="Q561" s="146"/>
      <c r="R561" s="306"/>
      <c r="S561" s="92"/>
      <c r="T561" s="91">
        <f t="shared" si="2615"/>
        <v>0</v>
      </c>
      <c r="U561" s="307"/>
      <c r="V561" s="307"/>
      <c r="W561" s="147"/>
      <c r="X561" s="307"/>
      <c r="Y561" s="307"/>
      <c r="Z561" s="151">
        <f t="shared" si="2616"/>
        <v>0</v>
      </c>
      <c r="AA561" s="147"/>
      <c r="AB561" s="147"/>
      <c r="AC561" s="307"/>
      <c r="AD561" s="307"/>
      <c r="AE561" s="151">
        <f t="shared" si="2617"/>
        <v>0</v>
      </c>
      <c r="AF561" s="147"/>
      <c r="AG561" s="147"/>
      <c r="AH561" s="307"/>
      <c r="AI561" s="307"/>
      <c r="AJ561" s="151">
        <f t="shared" si="2618"/>
        <v>0</v>
      </c>
      <c r="AK561" s="147"/>
      <c r="AL561" s="147"/>
      <c r="AM561" s="307"/>
      <c r="AN561" s="307"/>
      <c r="AO561" s="151">
        <f t="shared" si="2627"/>
        <v>0</v>
      </c>
      <c r="AP561" s="147"/>
      <c r="AQ561" s="307"/>
      <c r="AR561" s="384"/>
      <c r="AS561" s="306"/>
      <c r="AT561" s="386"/>
      <c r="AU561" s="327"/>
      <c r="AV561" s="327"/>
      <c r="AW561" s="147"/>
      <c r="AX561" s="147"/>
      <c r="AY561" s="93"/>
      <c r="AZ561" s="94"/>
      <c r="BA561" s="95"/>
      <c r="BB561" s="95"/>
      <c r="BC561" s="95"/>
      <c r="BD561" s="95"/>
      <c r="BE561" s="95"/>
      <c r="BF561" s="95"/>
      <c r="BG561" s="95"/>
    </row>
    <row r="562" spans="1:59" s="97" customFormat="1" hidden="1" x14ac:dyDescent="0.2">
      <c r="A562" s="325"/>
      <c r="B562" s="314"/>
      <c r="C562" s="326"/>
      <c r="D562" s="327"/>
      <c r="E562" s="328"/>
      <c r="F562" s="305"/>
      <c r="G562" s="147"/>
      <c r="H562" s="147"/>
      <c r="I562" s="91"/>
      <c r="J562" s="305"/>
      <c r="K562" s="305"/>
      <c r="L562" s="305"/>
      <c r="M562" s="305"/>
      <c r="N562" s="314"/>
      <c r="O562" s="306"/>
      <c r="P562" s="314"/>
      <c r="Q562" s="146"/>
      <c r="R562" s="306"/>
      <c r="S562" s="92"/>
      <c r="T562" s="91">
        <f t="shared" si="2615"/>
        <v>0</v>
      </c>
      <c r="U562" s="307"/>
      <c r="V562" s="307"/>
      <c r="W562" s="147"/>
      <c r="X562" s="307"/>
      <c r="Y562" s="307"/>
      <c r="Z562" s="151">
        <f t="shared" si="2616"/>
        <v>0</v>
      </c>
      <c r="AA562" s="147"/>
      <c r="AB562" s="147"/>
      <c r="AC562" s="307"/>
      <c r="AD562" s="307"/>
      <c r="AE562" s="151">
        <f t="shared" si="2617"/>
        <v>0</v>
      </c>
      <c r="AF562" s="147"/>
      <c r="AG562" s="147"/>
      <c r="AH562" s="307"/>
      <c r="AI562" s="307"/>
      <c r="AJ562" s="151">
        <f t="shared" si="2618"/>
        <v>0</v>
      </c>
      <c r="AK562" s="147"/>
      <c r="AL562" s="147"/>
      <c r="AM562" s="307"/>
      <c r="AN562" s="307"/>
      <c r="AO562" s="151">
        <f t="shared" si="2627"/>
        <v>0</v>
      </c>
      <c r="AP562" s="147"/>
      <c r="AQ562" s="307"/>
      <c r="AR562" s="384"/>
      <c r="AS562" s="306"/>
      <c r="AT562" s="386"/>
      <c r="AU562" s="327"/>
      <c r="AV562" s="327"/>
      <c r="AW562" s="147"/>
      <c r="AX562" s="147"/>
      <c r="AY562" s="93"/>
      <c r="AZ562" s="94"/>
      <c r="BA562" s="95"/>
      <c r="BB562" s="95"/>
      <c r="BC562" s="95"/>
      <c r="BD562" s="95"/>
      <c r="BE562" s="95"/>
      <c r="BF562" s="95"/>
      <c r="BG562" s="95"/>
    </row>
    <row r="563" spans="1:59" s="97" customFormat="1" hidden="1" x14ac:dyDescent="0.2">
      <c r="A563" s="325">
        <v>185</v>
      </c>
      <c r="B563" s="314"/>
      <c r="C563" s="326" t="e">
        <f>+VLOOKUP(B563,$A$691:$B$730,2,0)</f>
        <v>#N/A</v>
      </c>
      <c r="D563" s="327"/>
      <c r="E563" s="328" t="e">
        <f>IF(D563=$D$661,$E$661,IF(D563=$D$662,$E$662,IF(D563=$D$663,$E$663,IF(D563=$D$664,$E$664,IF(D563=$D$665,$E$665,IF(D563=$D$666,$E$666,IF(D563=$D$667,$E$667,IF(D563=$D$668,$E$668,IF(D563=$D$669,$E$669,IF(D563=$D$670,$E$670,IF(D563=VICERRECTORÍA_ACADÉMICA_,BE1174,IF(D563=PLANEACIÓN_,BE1176, IF(D563=IMPACTO,BE1175,IF(D563=VICERRECTORÍA_ADMINISTRATIVA_FINANCIERA_,BE1177,IF(D563=_VICERRECTORÍA_RESPONSABILIDAD_SOCIAL_Y_BIENESTAR_UNIVERSITARIO_,BE1178," ")))))))))))))))</f>
        <v>#VALUE!</v>
      </c>
      <c r="F563" s="305"/>
      <c r="G563" s="147"/>
      <c r="H563" s="147"/>
      <c r="I563" s="91"/>
      <c r="J563" s="305"/>
      <c r="K563" s="314"/>
      <c r="L563" s="305"/>
      <c r="M563" s="305"/>
      <c r="N563" s="314"/>
      <c r="O563" s="306">
        <f t="shared" ref="O563" si="2747">IF(N563="ALTA",5,IF(N563="MEDIO ALTA",4,IF(N563="MEDIA",3,IF(N563="MEDIO BAJA",2,IF(N563="BAJA",1,0)))))</f>
        <v>0</v>
      </c>
      <c r="P563" s="314"/>
      <c r="Q563" s="146"/>
      <c r="R563" s="306">
        <f t="shared" ref="R563" si="2748">Q563*O563</f>
        <v>0</v>
      </c>
      <c r="S563" s="92"/>
      <c r="T563" s="91">
        <f t="shared" si="2615"/>
        <v>0</v>
      </c>
      <c r="U563" s="307" t="e">
        <f t="shared" si="2670"/>
        <v>#DIV/0!</v>
      </c>
      <c r="V563" s="307" t="e">
        <f t="shared" si="2671"/>
        <v>#DIV/0!</v>
      </c>
      <c r="W563" s="147"/>
      <c r="X563" s="307" t="e">
        <f t="shared" ref="X563" si="2749">IF(S563="No_existen",5*$X$10,Y563*$X$10)</f>
        <v>#DIV/0!</v>
      </c>
      <c r="Y563" s="307" t="e">
        <f t="shared" si="2673"/>
        <v>#DIV/0!</v>
      </c>
      <c r="Z563" s="151">
        <f t="shared" si="2616"/>
        <v>0</v>
      </c>
      <c r="AA563" s="147"/>
      <c r="AB563" s="147"/>
      <c r="AC563" s="307" t="e">
        <f t="shared" ref="AC563" si="2750">IF(S563="No_existen",5*$AC$10,AD563*$AC$10)</f>
        <v>#DIV/0!</v>
      </c>
      <c r="AD563" s="307" t="e">
        <f t="shared" si="2675"/>
        <v>#DIV/0!</v>
      </c>
      <c r="AE563" s="151">
        <f t="shared" si="2617"/>
        <v>0</v>
      </c>
      <c r="AF563" s="147"/>
      <c r="AG563" s="147"/>
      <c r="AH563" s="307" t="e">
        <f t="shared" ref="AH563" si="2751">IF(S563="No_existen",5*$AH$10,AI563*$AH$10)</f>
        <v>#DIV/0!</v>
      </c>
      <c r="AI563" s="307" t="e">
        <f t="shared" si="2677"/>
        <v>#DIV/0!</v>
      </c>
      <c r="AJ563" s="151">
        <f t="shared" si="2618"/>
        <v>0</v>
      </c>
      <c r="AK563" s="147"/>
      <c r="AL563" s="147"/>
      <c r="AM563" s="307" t="e">
        <f t="shared" ref="AM563" si="2752">IF(S563="No_existen",5*$AM$10,AN563*$AM$10)</f>
        <v>#DIV/0!</v>
      </c>
      <c r="AN563" s="307" t="e">
        <f t="shared" si="2679"/>
        <v>#DIV/0!</v>
      </c>
      <c r="AO563" s="151">
        <f t="shared" si="2627"/>
        <v>0</v>
      </c>
      <c r="AP563" s="147"/>
      <c r="AQ563" s="307" t="e">
        <f t="shared" si="2664"/>
        <v>#DIV/0!</v>
      </c>
      <c r="AR563" s="384" t="e">
        <f t="shared" ref="AR563" si="2753">IF(AQ563&lt;1.5,"FUERTE",IF(AND(AQ563&gt;=1.5,AQ563&lt;2.5),"ACEPTABLE",IF(AQ563&gt;=5,"INEXISTENTE","DÉBIL")))</f>
        <v>#DIV/0!</v>
      </c>
      <c r="AS563" s="306">
        <f t="shared" ref="AS563" si="2754">IF(R563=0,0,ROUND((R563*AQ563),0))</f>
        <v>0</v>
      </c>
      <c r="AT563" s="386" t="str">
        <f t="shared" si="2682"/>
        <v>LEVE</v>
      </c>
      <c r="AU563" s="327"/>
      <c r="AV563" s="327"/>
      <c r="AW563" s="147"/>
      <c r="AX563" s="147"/>
      <c r="AY563" s="93"/>
      <c r="AZ563" s="94"/>
      <c r="BA563" s="95"/>
      <c r="BB563" s="95"/>
      <c r="BC563" s="95"/>
      <c r="BD563" s="95"/>
      <c r="BE563" s="95"/>
      <c r="BF563" s="95"/>
      <c r="BG563" s="95"/>
    </row>
    <row r="564" spans="1:59" s="97" customFormat="1" hidden="1" x14ac:dyDescent="0.2">
      <c r="A564" s="325"/>
      <c r="B564" s="314"/>
      <c r="C564" s="326"/>
      <c r="D564" s="327"/>
      <c r="E564" s="328"/>
      <c r="F564" s="305"/>
      <c r="G564" s="147"/>
      <c r="H564" s="147"/>
      <c r="I564" s="91"/>
      <c r="J564" s="305"/>
      <c r="K564" s="305"/>
      <c r="L564" s="305"/>
      <c r="M564" s="305"/>
      <c r="N564" s="314"/>
      <c r="O564" s="306"/>
      <c r="P564" s="314"/>
      <c r="Q564" s="146"/>
      <c r="R564" s="306"/>
      <c r="S564" s="92"/>
      <c r="T564" s="91">
        <f t="shared" si="2615"/>
        <v>0</v>
      </c>
      <c r="U564" s="307"/>
      <c r="V564" s="307"/>
      <c r="W564" s="147"/>
      <c r="X564" s="307"/>
      <c r="Y564" s="307"/>
      <c r="Z564" s="151">
        <f t="shared" si="2616"/>
        <v>0</v>
      </c>
      <c r="AA564" s="147"/>
      <c r="AB564" s="147"/>
      <c r="AC564" s="307"/>
      <c r="AD564" s="307"/>
      <c r="AE564" s="151">
        <f t="shared" si="2617"/>
        <v>0</v>
      </c>
      <c r="AF564" s="147"/>
      <c r="AG564" s="147"/>
      <c r="AH564" s="307"/>
      <c r="AI564" s="307"/>
      <c r="AJ564" s="151">
        <f t="shared" si="2618"/>
        <v>0</v>
      </c>
      <c r="AK564" s="147"/>
      <c r="AL564" s="147"/>
      <c r="AM564" s="307"/>
      <c r="AN564" s="307"/>
      <c r="AO564" s="151">
        <f t="shared" si="2627"/>
        <v>0</v>
      </c>
      <c r="AP564" s="147"/>
      <c r="AQ564" s="307"/>
      <c r="AR564" s="384"/>
      <c r="AS564" s="306"/>
      <c r="AT564" s="386"/>
      <c r="AU564" s="327"/>
      <c r="AV564" s="327"/>
      <c r="AW564" s="147"/>
      <c r="AX564" s="147"/>
      <c r="AY564" s="93"/>
      <c r="AZ564" s="94"/>
      <c r="BA564" s="95"/>
      <c r="BB564" s="95"/>
      <c r="BC564" s="95"/>
      <c r="BD564" s="95"/>
      <c r="BE564" s="95"/>
      <c r="BF564" s="95"/>
      <c r="BG564" s="95"/>
    </row>
    <row r="565" spans="1:59" s="97" customFormat="1" hidden="1" x14ac:dyDescent="0.2">
      <c r="A565" s="325"/>
      <c r="B565" s="314"/>
      <c r="C565" s="326"/>
      <c r="D565" s="327"/>
      <c r="E565" s="328"/>
      <c r="F565" s="305"/>
      <c r="G565" s="147"/>
      <c r="H565" s="147"/>
      <c r="I565" s="91"/>
      <c r="J565" s="305"/>
      <c r="K565" s="305"/>
      <c r="L565" s="305"/>
      <c r="M565" s="305"/>
      <c r="N565" s="314"/>
      <c r="O565" s="306"/>
      <c r="P565" s="314"/>
      <c r="Q565" s="146"/>
      <c r="R565" s="306"/>
      <c r="S565" s="92"/>
      <c r="T565" s="91">
        <f t="shared" si="2615"/>
        <v>0</v>
      </c>
      <c r="U565" s="307"/>
      <c r="V565" s="307"/>
      <c r="W565" s="147"/>
      <c r="X565" s="307"/>
      <c r="Y565" s="307"/>
      <c r="Z565" s="151">
        <f t="shared" si="2616"/>
        <v>0</v>
      </c>
      <c r="AA565" s="147"/>
      <c r="AB565" s="147"/>
      <c r="AC565" s="307"/>
      <c r="AD565" s="307"/>
      <c r="AE565" s="151">
        <f t="shared" si="2617"/>
        <v>0</v>
      </c>
      <c r="AF565" s="147"/>
      <c r="AG565" s="147"/>
      <c r="AH565" s="307"/>
      <c r="AI565" s="307"/>
      <c r="AJ565" s="151">
        <f t="shared" si="2618"/>
        <v>0</v>
      </c>
      <c r="AK565" s="147"/>
      <c r="AL565" s="147"/>
      <c r="AM565" s="307"/>
      <c r="AN565" s="307"/>
      <c r="AO565" s="151">
        <f t="shared" si="2627"/>
        <v>0</v>
      </c>
      <c r="AP565" s="147"/>
      <c r="AQ565" s="307"/>
      <c r="AR565" s="384"/>
      <c r="AS565" s="306"/>
      <c r="AT565" s="386"/>
      <c r="AU565" s="327"/>
      <c r="AV565" s="327"/>
      <c r="AW565" s="147"/>
      <c r="AX565" s="147"/>
      <c r="AY565" s="93"/>
      <c r="AZ565" s="94"/>
      <c r="BA565" s="95"/>
      <c r="BB565" s="95"/>
      <c r="BC565" s="95"/>
      <c r="BD565" s="95"/>
      <c r="BE565" s="95"/>
      <c r="BF565" s="95"/>
      <c r="BG565" s="95"/>
    </row>
    <row r="566" spans="1:59" s="97" customFormat="1" hidden="1" x14ac:dyDescent="0.2">
      <c r="A566" s="325">
        <v>186</v>
      </c>
      <c r="B566" s="314"/>
      <c r="C566" s="326" t="e">
        <f>+VLOOKUP(B566,$A$691:$B$730,2,0)</f>
        <v>#N/A</v>
      </c>
      <c r="D566" s="327"/>
      <c r="E566" s="328" t="e">
        <f>IF(D566=$D$661,$E$661,IF(D566=$D$662,$E$662,IF(D566=$D$663,$E$663,IF(D566=$D$664,$E$664,IF(D566=$D$665,$E$665,IF(D566=$D$666,$E$666,IF(D566=$D$667,$E$667,IF(D566=$D$668,$E$668,IF(D566=$D$669,$E$669,IF(D566=$D$670,$E$670,IF(D566=VICERRECTORÍA_ACADÉMICA_,BE1177,IF(D566=PLANEACIÓN_,BE1179, IF(D566=IMPACTO,BE1178,IF(D566=VICERRECTORÍA_ADMINISTRATIVA_FINANCIERA_,BE1180,IF(D566=_VICERRECTORÍA_RESPONSABILIDAD_SOCIAL_Y_BIENESTAR_UNIVERSITARIO_,BE1181," ")))))))))))))))</f>
        <v>#VALUE!</v>
      </c>
      <c r="F566" s="305"/>
      <c r="G566" s="147"/>
      <c r="H566" s="147"/>
      <c r="I566" s="91"/>
      <c r="J566" s="305"/>
      <c r="K566" s="314"/>
      <c r="L566" s="305"/>
      <c r="M566" s="305"/>
      <c r="N566" s="314"/>
      <c r="O566" s="306">
        <f t="shared" ref="O566" si="2755">IF(N566="ALTA",5,IF(N566="MEDIO ALTA",4,IF(N566="MEDIA",3,IF(N566="MEDIO BAJA",2,IF(N566="BAJA",1,0)))))</f>
        <v>0</v>
      </c>
      <c r="P566" s="314"/>
      <c r="Q566" s="146"/>
      <c r="R566" s="306">
        <f t="shared" ref="R566" si="2756">Q566*O566</f>
        <v>0</v>
      </c>
      <c r="S566" s="92"/>
      <c r="T566" s="91">
        <f t="shared" si="2615"/>
        <v>0</v>
      </c>
      <c r="U566" s="307" t="e">
        <f t="shared" si="2670"/>
        <v>#DIV/0!</v>
      </c>
      <c r="V566" s="307" t="e">
        <f t="shared" si="2671"/>
        <v>#DIV/0!</v>
      </c>
      <c r="W566" s="147"/>
      <c r="X566" s="307" t="e">
        <f t="shared" ref="X566" si="2757">IF(S566="No_existen",5*$X$10,Y566*$X$10)</f>
        <v>#DIV/0!</v>
      </c>
      <c r="Y566" s="307" t="e">
        <f t="shared" si="2673"/>
        <v>#DIV/0!</v>
      </c>
      <c r="Z566" s="151">
        <f t="shared" si="2616"/>
        <v>0</v>
      </c>
      <c r="AA566" s="147"/>
      <c r="AB566" s="147"/>
      <c r="AC566" s="307" t="e">
        <f t="shared" ref="AC566" si="2758">IF(S566="No_existen",5*$AC$10,AD566*$AC$10)</f>
        <v>#DIV/0!</v>
      </c>
      <c r="AD566" s="307" t="e">
        <f t="shared" si="2675"/>
        <v>#DIV/0!</v>
      </c>
      <c r="AE566" s="151">
        <f t="shared" si="2617"/>
        <v>0</v>
      </c>
      <c r="AF566" s="147"/>
      <c r="AG566" s="147"/>
      <c r="AH566" s="307" t="e">
        <f t="shared" ref="AH566" si="2759">IF(S566="No_existen",5*$AH$10,AI566*$AH$10)</f>
        <v>#DIV/0!</v>
      </c>
      <c r="AI566" s="307" t="e">
        <f t="shared" si="2677"/>
        <v>#DIV/0!</v>
      </c>
      <c r="AJ566" s="151">
        <f t="shared" si="2618"/>
        <v>0</v>
      </c>
      <c r="AK566" s="147"/>
      <c r="AL566" s="147"/>
      <c r="AM566" s="307" t="e">
        <f t="shared" ref="AM566" si="2760">IF(S566="No_existen",5*$AM$10,AN566*$AM$10)</f>
        <v>#DIV/0!</v>
      </c>
      <c r="AN566" s="307" t="e">
        <f t="shared" si="2679"/>
        <v>#DIV/0!</v>
      </c>
      <c r="AO566" s="151">
        <f t="shared" si="2627"/>
        <v>0</v>
      </c>
      <c r="AP566" s="147"/>
      <c r="AQ566" s="307" t="e">
        <f t="shared" si="2664"/>
        <v>#DIV/0!</v>
      </c>
      <c r="AR566" s="384" t="e">
        <f t="shared" ref="AR566" si="2761">IF(AQ566&lt;1.5,"FUERTE",IF(AND(AQ566&gt;=1.5,AQ566&lt;2.5),"ACEPTABLE",IF(AQ566&gt;=5,"INEXISTENTE","DÉBIL")))</f>
        <v>#DIV/0!</v>
      </c>
      <c r="AS566" s="306">
        <f t="shared" ref="AS566" si="2762">IF(R566=0,0,ROUND((R566*AQ566),0))</f>
        <v>0</v>
      </c>
      <c r="AT566" s="386" t="str">
        <f t="shared" si="2682"/>
        <v>LEVE</v>
      </c>
      <c r="AU566" s="327"/>
      <c r="AV566" s="327"/>
      <c r="AW566" s="147"/>
      <c r="AX566" s="147"/>
      <c r="AY566" s="93"/>
      <c r="AZ566" s="94"/>
      <c r="BA566" s="95"/>
      <c r="BB566" s="95"/>
      <c r="BC566" s="95"/>
      <c r="BD566" s="95"/>
      <c r="BE566" s="95"/>
      <c r="BF566" s="95"/>
      <c r="BG566" s="95"/>
    </row>
    <row r="567" spans="1:59" s="97" customFormat="1" hidden="1" x14ac:dyDescent="0.2">
      <c r="A567" s="325"/>
      <c r="B567" s="314"/>
      <c r="C567" s="326"/>
      <c r="D567" s="327"/>
      <c r="E567" s="328"/>
      <c r="F567" s="305"/>
      <c r="G567" s="147"/>
      <c r="H567" s="147"/>
      <c r="I567" s="91"/>
      <c r="J567" s="305"/>
      <c r="K567" s="305"/>
      <c r="L567" s="305"/>
      <c r="M567" s="305"/>
      <c r="N567" s="314"/>
      <c r="O567" s="306"/>
      <c r="P567" s="314"/>
      <c r="Q567" s="146"/>
      <c r="R567" s="306"/>
      <c r="S567" s="92"/>
      <c r="T567" s="91">
        <f t="shared" si="2615"/>
        <v>0</v>
      </c>
      <c r="U567" s="307"/>
      <c r="V567" s="307"/>
      <c r="W567" s="147"/>
      <c r="X567" s="307"/>
      <c r="Y567" s="307"/>
      <c r="Z567" s="151">
        <f t="shared" si="2616"/>
        <v>0</v>
      </c>
      <c r="AA567" s="147"/>
      <c r="AB567" s="147"/>
      <c r="AC567" s="307"/>
      <c r="AD567" s="307"/>
      <c r="AE567" s="151">
        <f t="shared" si="2617"/>
        <v>0</v>
      </c>
      <c r="AF567" s="147"/>
      <c r="AG567" s="147"/>
      <c r="AH567" s="307"/>
      <c r="AI567" s="307"/>
      <c r="AJ567" s="151">
        <f t="shared" si="2618"/>
        <v>0</v>
      </c>
      <c r="AK567" s="147"/>
      <c r="AL567" s="147"/>
      <c r="AM567" s="307"/>
      <c r="AN567" s="307"/>
      <c r="AO567" s="151">
        <f t="shared" si="2627"/>
        <v>0</v>
      </c>
      <c r="AP567" s="147"/>
      <c r="AQ567" s="307"/>
      <c r="AR567" s="384"/>
      <c r="AS567" s="306"/>
      <c r="AT567" s="386"/>
      <c r="AU567" s="327"/>
      <c r="AV567" s="327"/>
      <c r="AW567" s="147"/>
      <c r="AX567" s="147"/>
      <c r="AY567" s="93"/>
      <c r="AZ567" s="94"/>
      <c r="BA567" s="95"/>
      <c r="BB567" s="95"/>
      <c r="BC567" s="95"/>
      <c r="BD567" s="95"/>
      <c r="BE567" s="95"/>
      <c r="BF567" s="95"/>
      <c r="BG567" s="95"/>
    </row>
    <row r="568" spans="1:59" s="97" customFormat="1" ht="13.5" hidden="1" thickBot="1" x14ac:dyDescent="0.25">
      <c r="A568" s="329"/>
      <c r="B568" s="330"/>
      <c r="C568" s="331"/>
      <c r="D568" s="332"/>
      <c r="E568" s="333"/>
      <c r="F568" s="319"/>
      <c r="G568" s="155"/>
      <c r="H568" s="155"/>
      <c r="I568" s="99"/>
      <c r="J568" s="319"/>
      <c r="K568" s="319"/>
      <c r="L568" s="319"/>
      <c r="M568" s="319"/>
      <c r="N568" s="330"/>
      <c r="O568" s="403"/>
      <c r="P568" s="330"/>
      <c r="Q568" s="156"/>
      <c r="R568" s="403"/>
      <c r="S568" s="100"/>
      <c r="T568" s="99">
        <f t="shared" si="2615"/>
        <v>0</v>
      </c>
      <c r="U568" s="405"/>
      <c r="V568" s="405"/>
      <c r="W568" s="155"/>
      <c r="X568" s="405"/>
      <c r="Y568" s="405"/>
      <c r="Z568" s="157">
        <f t="shared" si="2616"/>
        <v>0</v>
      </c>
      <c r="AA568" s="155"/>
      <c r="AB568" s="155"/>
      <c r="AC568" s="405"/>
      <c r="AD568" s="405"/>
      <c r="AE568" s="157">
        <f t="shared" si="2617"/>
        <v>0</v>
      </c>
      <c r="AF568" s="155"/>
      <c r="AG568" s="155"/>
      <c r="AH568" s="405"/>
      <c r="AI568" s="405"/>
      <c r="AJ568" s="157">
        <f t="shared" si="2618"/>
        <v>0</v>
      </c>
      <c r="AK568" s="155"/>
      <c r="AL568" s="155"/>
      <c r="AM568" s="405"/>
      <c r="AN568" s="405"/>
      <c r="AO568" s="157">
        <f t="shared" si="2627"/>
        <v>0</v>
      </c>
      <c r="AP568" s="155"/>
      <c r="AQ568" s="405"/>
      <c r="AR568" s="402"/>
      <c r="AS568" s="403"/>
      <c r="AT568" s="404"/>
      <c r="AU568" s="332"/>
      <c r="AV568" s="332"/>
      <c r="AW568" s="155"/>
      <c r="AX568" s="155"/>
      <c r="AY568" s="101"/>
      <c r="AZ568" s="102"/>
      <c r="BA568" s="95"/>
      <c r="BB568" s="95"/>
      <c r="BC568" s="95"/>
      <c r="BD568" s="95"/>
      <c r="BE568" s="95"/>
      <c r="BF568" s="95"/>
      <c r="BG568" s="95"/>
    </row>
    <row r="569" spans="1:59" s="97" customFormat="1" x14ac:dyDescent="0.2">
      <c r="A569" s="103"/>
      <c r="B569" s="103"/>
      <c r="C569" s="103"/>
      <c r="D569" s="104"/>
      <c r="E569" s="143"/>
      <c r="F569" s="105"/>
      <c r="G569" s="105"/>
      <c r="H569" s="105"/>
      <c r="I569" s="106"/>
      <c r="J569" s="105"/>
      <c r="K569" s="103"/>
      <c r="L569" s="105"/>
      <c r="M569" s="105"/>
      <c r="N569" s="103"/>
      <c r="O569" s="107"/>
      <c r="P569" s="103"/>
      <c r="Q569" s="107"/>
      <c r="R569" s="114"/>
      <c r="S569" s="114"/>
      <c r="T569" s="114"/>
      <c r="U569" s="108"/>
      <c r="V569" s="108"/>
      <c r="W569" s="105"/>
      <c r="X569" s="108"/>
      <c r="Y569" s="108"/>
      <c r="Z569" s="108"/>
      <c r="AA569" s="105"/>
      <c r="AB569" s="105"/>
      <c r="AC569" s="108"/>
      <c r="AD569" s="108"/>
      <c r="AE569" s="108"/>
      <c r="AF569" s="105"/>
      <c r="AG569" s="105"/>
      <c r="AH569" s="108"/>
      <c r="AI569" s="108"/>
      <c r="AJ569" s="108"/>
      <c r="AK569" s="105"/>
      <c r="AL569" s="105"/>
      <c r="AM569" s="108"/>
      <c r="AN569" s="108"/>
      <c r="AO569" s="108"/>
      <c r="AP569" s="105"/>
      <c r="AQ569" s="108"/>
      <c r="AR569" s="144"/>
      <c r="AS569" s="107"/>
      <c r="AT569" s="145"/>
      <c r="AU569" s="104"/>
      <c r="AV569" s="104"/>
      <c r="AW569" s="105"/>
      <c r="AX569" s="105"/>
      <c r="AY569" s="109"/>
      <c r="AZ569" s="110"/>
      <c r="BA569" s="95"/>
      <c r="BB569" s="95"/>
      <c r="BC569" s="95"/>
      <c r="BD569" s="95"/>
      <c r="BE569" s="95"/>
      <c r="BF569" s="95"/>
      <c r="BG569" s="95"/>
    </row>
    <row r="570" spans="1:59" s="97" customFormat="1" x14ac:dyDescent="0.2">
      <c r="A570" s="103"/>
      <c r="B570" s="103"/>
      <c r="C570" s="103"/>
      <c r="D570" s="104"/>
      <c r="E570" s="105"/>
      <c r="F570" s="105"/>
      <c r="G570" s="105"/>
      <c r="H570" s="105"/>
      <c r="I570" s="106"/>
      <c r="J570" s="105"/>
      <c r="K570" s="103"/>
      <c r="L570" s="105"/>
      <c r="M570" s="105"/>
      <c r="N570" s="103"/>
      <c r="O570" s="107"/>
      <c r="P570" s="103"/>
      <c r="Q570" s="107"/>
      <c r="R570" s="114"/>
      <c r="S570" s="114"/>
      <c r="T570" s="114"/>
      <c r="U570" s="108"/>
      <c r="V570" s="108"/>
      <c r="W570" s="105"/>
      <c r="X570" s="108"/>
      <c r="Y570" s="108"/>
      <c r="Z570" s="108"/>
      <c r="AA570" s="105"/>
      <c r="AB570" s="105"/>
      <c r="AC570" s="108"/>
      <c r="AD570" s="108"/>
      <c r="AE570" s="108"/>
      <c r="AF570" s="105"/>
      <c r="AG570" s="105"/>
      <c r="AH570" s="108"/>
      <c r="AI570" s="108"/>
      <c r="AJ570" s="108"/>
      <c r="AK570" s="105"/>
      <c r="AL570" s="105"/>
      <c r="AM570" s="108"/>
      <c r="AN570" s="108"/>
      <c r="AO570" s="108"/>
      <c r="AP570" s="105"/>
      <c r="AQ570" s="108"/>
      <c r="AR570" s="144"/>
      <c r="AS570" s="107"/>
      <c r="AT570" s="104"/>
      <c r="AU570" s="104"/>
      <c r="AV570" s="104"/>
      <c r="AW570" s="105"/>
      <c r="AX570" s="105"/>
      <c r="AY570" s="109"/>
      <c r="AZ570" s="110"/>
      <c r="BA570" s="95"/>
      <c r="BB570" s="95"/>
      <c r="BC570" s="95"/>
      <c r="BD570" s="95"/>
      <c r="BE570" s="95"/>
      <c r="BF570" s="95"/>
      <c r="BG570" s="95"/>
    </row>
    <row r="571" spans="1:59" s="97" customFormat="1" x14ac:dyDescent="0.2">
      <c r="A571" s="103"/>
      <c r="B571" s="103"/>
      <c r="C571" s="103"/>
      <c r="D571" s="104"/>
      <c r="E571" s="105"/>
      <c r="F571" s="105"/>
      <c r="G571" s="105"/>
      <c r="H571" s="105"/>
      <c r="I571" s="106"/>
      <c r="J571" s="105"/>
      <c r="K571" s="103"/>
      <c r="L571" s="105"/>
      <c r="M571" s="105"/>
      <c r="N571" s="103"/>
      <c r="O571" s="107"/>
      <c r="P571" s="103"/>
      <c r="Q571" s="107"/>
      <c r="R571" s="114"/>
      <c r="S571" s="114"/>
      <c r="T571" s="114"/>
      <c r="U571" s="108"/>
      <c r="V571" s="108"/>
      <c r="W571" s="105"/>
      <c r="X571" s="108"/>
      <c r="Y571" s="108"/>
      <c r="Z571" s="108"/>
      <c r="AA571" s="105"/>
      <c r="AB571" s="105"/>
      <c r="AC571" s="108"/>
      <c r="AD571" s="108"/>
      <c r="AE571" s="108"/>
      <c r="AF571" s="105"/>
      <c r="AG571" s="105"/>
      <c r="AH571" s="108"/>
      <c r="AI571" s="108"/>
      <c r="AJ571" s="108"/>
      <c r="AK571" s="105"/>
      <c r="AL571" s="105"/>
      <c r="AM571" s="108"/>
      <c r="AN571" s="108"/>
      <c r="AO571" s="108"/>
      <c r="AP571" s="105"/>
      <c r="AQ571" s="108"/>
      <c r="AR571" s="107"/>
      <c r="AS571" s="107"/>
      <c r="AT571" s="104"/>
      <c r="AU571" s="104"/>
      <c r="AV571" s="104"/>
      <c r="AW571" s="105"/>
      <c r="AX571" s="105"/>
      <c r="AY571" s="109"/>
      <c r="AZ571" s="110"/>
      <c r="BA571" s="95"/>
      <c r="BB571" s="95"/>
      <c r="BC571" s="95"/>
      <c r="BD571" s="95"/>
      <c r="BE571" s="95"/>
      <c r="BF571" s="95"/>
      <c r="BG571" s="95"/>
    </row>
    <row r="572" spans="1:59" s="97" customFormat="1" x14ac:dyDescent="0.2">
      <c r="A572" s="103"/>
      <c r="B572" s="103"/>
      <c r="C572" s="103"/>
      <c r="D572" s="104"/>
      <c r="E572" s="105"/>
      <c r="F572" s="105"/>
      <c r="G572" s="105"/>
      <c r="H572" s="105"/>
      <c r="I572" s="106"/>
      <c r="J572" s="105"/>
      <c r="K572" s="103"/>
      <c r="L572" s="105"/>
      <c r="M572" s="105"/>
      <c r="N572" s="103"/>
      <c r="O572" s="107"/>
      <c r="P572" s="103"/>
      <c r="Q572" s="107"/>
      <c r="R572" s="114"/>
      <c r="S572" s="114"/>
      <c r="T572" s="114"/>
      <c r="U572" s="108"/>
      <c r="V572" s="108"/>
      <c r="W572" s="105"/>
      <c r="X572" s="108"/>
      <c r="Y572" s="108"/>
      <c r="Z572" s="108"/>
      <c r="AA572" s="105"/>
      <c r="AB572" s="105"/>
      <c r="AC572" s="108"/>
      <c r="AD572" s="108"/>
      <c r="AE572" s="108"/>
      <c r="AF572" s="105"/>
      <c r="AG572" s="105"/>
      <c r="AH572" s="108"/>
      <c r="AI572" s="108"/>
      <c r="AJ572" s="108"/>
      <c r="AK572" s="105"/>
      <c r="AL572" s="105"/>
      <c r="AM572" s="108"/>
      <c r="AN572" s="108"/>
      <c r="AO572" s="108"/>
      <c r="AP572" s="105"/>
      <c r="AQ572" s="108"/>
      <c r="AR572" s="107"/>
      <c r="AS572" s="107"/>
      <c r="AT572" s="104"/>
      <c r="AU572" s="104"/>
      <c r="AV572" s="104"/>
      <c r="AW572" s="105"/>
      <c r="AX572" s="105"/>
      <c r="AY572" s="109"/>
      <c r="AZ572" s="110"/>
      <c r="BA572" s="95"/>
      <c r="BB572" s="95"/>
      <c r="BC572" s="95"/>
      <c r="BD572" s="95"/>
      <c r="BE572" s="95"/>
      <c r="BF572" s="95"/>
      <c r="BG572" s="95"/>
    </row>
    <row r="573" spans="1:59" s="97" customFormat="1" x14ac:dyDescent="0.2">
      <c r="A573" s="103"/>
      <c r="B573" s="103"/>
      <c r="C573" s="103"/>
      <c r="D573" s="104"/>
      <c r="E573" s="105"/>
      <c r="F573" s="105"/>
      <c r="G573" s="105"/>
      <c r="H573" s="105"/>
      <c r="I573" s="106"/>
      <c r="J573" s="105"/>
      <c r="K573" s="103"/>
      <c r="L573" s="105"/>
      <c r="M573" s="105"/>
      <c r="N573" s="103"/>
      <c r="O573" s="107"/>
      <c r="P573" s="103"/>
      <c r="Q573" s="107"/>
      <c r="R573" s="114"/>
      <c r="S573" s="114"/>
      <c r="T573" s="114"/>
      <c r="U573" s="108"/>
      <c r="V573" s="108"/>
      <c r="W573" s="105"/>
      <c r="X573" s="108"/>
      <c r="Y573" s="108"/>
      <c r="Z573" s="108"/>
      <c r="AA573" s="105"/>
      <c r="AB573" s="105"/>
      <c r="AC573" s="108"/>
      <c r="AD573" s="108"/>
      <c r="AE573" s="108"/>
      <c r="AF573" s="105"/>
      <c r="AG573" s="105"/>
      <c r="AH573" s="108"/>
      <c r="AI573" s="108"/>
      <c r="AJ573" s="108"/>
      <c r="AK573" s="105"/>
      <c r="AL573" s="105"/>
      <c r="AM573" s="108"/>
      <c r="AN573" s="108"/>
      <c r="AO573" s="108"/>
      <c r="AP573" s="105"/>
      <c r="AQ573" s="108"/>
      <c r="AR573" s="107"/>
      <c r="AS573" s="107"/>
      <c r="AT573" s="104"/>
      <c r="AU573" s="104"/>
      <c r="AV573" s="104"/>
      <c r="AW573" s="105"/>
      <c r="AX573" s="105"/>
      <c r="AY573" s="109"/>
      <c r="AZ573" s="110"/>
      <c r="BA573" s="95"/>
      <c r="BB573" s="95"/>
      <c r="BC573" s="95"/>
      <c r="BD573" s="95"/>
      <c r="BE573" s="95"/>
      <c r="BF573" s="95"/>
      <c r="BG573" s="95"/>
    </row>
    <row r="574" spans="1:59" s="97" customFormat="1" x14ac:dyDescent="0.2">
      <c r="A574" s="103"/>
      <c r="B574" s="103"/>
      <c r="C574" s="103"/>
      <c r="D574" s="104"/>
      <c r="E574" s="105"/>
      <c r="F574" s="105"/>
      <c r="G574" s="105"/>
      <c r="H574" s="105"/>
      <c r="I574" s="106"/>
      <c r="J574" s="105"/>
      <c r="K574" s="103"/>
      <c r="L574" s="105"/>
      <c r="M574" s="105"/>
      <c r="N574" s="103"/>
      <c r="O574" s="107"/>
      <c r="P574" s="103"/>
      <c r="Q574" s="107"/>
      <c r="R574" s="114"/>
      <c r="S574" s="114"/>
      <c r="T574" s="114"/>
      <c r="U574" s="108"/>
      <c r="V574" s="108"/>
      <c r="W574" s="105"/>
      <c r="X574" s="108"/>
      <c r="Y574" s="108"/>
      <c r="Z574" s="108"/>
      <c r="AA574" s="105"/>
      <c r="AB574" s="105"/>
      <c r="AC574" s="108"/>
      <c r="AD574" s="108"/>
      <c r="AE574" s="108"/>
      <c r="AF574" s="105"/>
      <c r="AG574" s="105"/>
      <c r="AH574" s="108"/>
      <c r="AI574" s="108"/>
      <c r="AJ574" s="108"/>
      <c r="AK574" s="105"/>
      <c r="AL574" s="105"/>
      <c r="AM574" s="108"/>
      <c r="AN574" s="108"/>
      <c r="AO574" s="108"/>
      <c r="AP574" s="105"/>
      <c r="AQ574" s="108"/>
      <c r="AR574" s="107"/>
      <c r="AS574" s="107"/>
      <c r="AT574" s="104"/>
      <c r="AU574" s="104"/>
      <c r="AV574" s="104"/>
      <c r="AW574" s="105"/>
      <c r="AX574" s="105"/>
      <c r="AY574" s="109"/>
      <c r="AZ574" s="110"/>
      <c r="BA574" s="95"/>
      <c r="BB574" s="95"/>
      <c r="BC574" s="95"/>
      <c r="BD574" s="95"/>
      <c r="BE574" s="95"/>
      <c r="BF574" s="95"/>
      <c r="BG574" s="95"/>
    </row>
    <row r="575" spans="1:59" s="97" customFormat="1" x14ac:dyDescent="0.2">
      <c r="A575" s="103"/>
      <c r="B575" s="103"/>
      <c r="C575" s="103"/>
      <c r="D575" s="104"/>
      <c r="E575" s="105"/>
      <c r="F575" s="105"/>
      <c r="G575" s="105"/>
      <c r="H575" s="105"/>
      <c r="I575" s="106"/>
      <c r="J575" s="105"/>
      <c r="K575" s="103"/>
      <c r="L575" s="105"/>
      <c r="M575" s="105"/>
      <c r="N575" s="103"/>
      <c r="O575" s="107"/>
      <c r="P575" s="103"/>
      <c r="Q575" s="107"/>
      <c r="R575" s="114"/>
      <c r="S575" s="114"/>
      <c r="T575" s="114"/>
      <c r="U575" s="108"/>
      <c r="V575" s="108"/>
      <c r="W575" s="105"/>
      <c r="X575" s="108"/>
      <c r="Y575" s="108"/>
      <c r="Z575" s="108"/>
      <c r="AA575" s="105"/>
      <c r="AB575" s="105"/>
      <c r="AC575" s="108"/>
      <c r="AD575" s="108"/>
      <c r="AE575" s="108"/>
      <c r="AF575" s="105"/>
      <c r="AG575" s="105"/>
      <c r="AH575" s="108"/>
      <c r="AI575" s="108"/>
      <c r="AJ575" s="108"/>
      <c r="AK575" s="105"/>
      <c r="AL575" s="105"/>
      <c r="AM575" s="108"/>
      <c r="AN575" s="108"/>
      <c r="AO575" s="108"/>
      <c r="AP575" s="105"/>
      <c r="AQ575" s="108"/>
      <c r="AR575" s="107"/>
      <c r="AS575" s="107"/>
      <c r="AT575" s="104"/>
      <c r="AU575" s="104"/>
      <c r="AV575" s="104"/>
      <c r="AW575" s="105"/>
      <c r="AX575" s="105"/>
      <c r="AY575" s="109"/>
      <c r="AZ575" s="110"/>
      <c r="BA575" s="95"/>
      <c r="BB575" s="95"/>
      <c r="BC575" s="95"/>
      <c r="BD575" s="95"/>
      <c r="BE575" s="95"/>
      <c r="BF575" s="95"/>
      <c r="BG575" s="95"/>
    </row>
    <row r="576" spans="1:59" s="97" customFormat="1" x14ac:dyDescent="0.2">
      <c r="A576" s="103"/>
      <c r="B576" s="103"/>
      <c r="C576" s="103"/>
      <c r="D576" s="104"/>
      <c r="E576" s="105"/>
      <c r="F576" s="105"/>
      <c r="G576" s="105"/>
      <c r="H576" s="105"/>
      <c r="I576" s="106"/>
      <c r="J576" s="105"/>
      <c r="K576" s="103"/>
      <c r="L576" s="105"/>
      <c r="M576" s="105"/>
      <c r="N576" s="103"/>
      <c r="O576" s="107"/>
      <c r="P576" s="103"/>
      <c r="Q576" s="107"/>
      <c r="R576" s="114"/>
      <c r="S576" s="114"/>
      <c r="T576" s="114"/>
      <c r="U576" s="108"/>
      <c r="V576" s="108"/>
      <c r="W576" s="105"/>
      <c r="X576" s="108"/>
      <c r="Y576" s="108"/>
      <c r="Z576" s="108"/>
      <c r="AA576" s="105"/>
      <c r="AB576" s="105"/>
      <c r="AC576" s="108"/>
      <c r="AD576" s="108"/>
      <c r="AE576" s="108"/>
      <c r="AF576" s="105"/>
      <c r="AG576" s="105"/>
      <c r="AH576" s="108"/>
      <c r="AI576" s="108"/>
      <c r="AJ576" s="108"/>
      <c r="AK576" s="105"/>
      <c r="AL576" s="105"/>
      <c r="AM576" s="108"/>
      <c r="AN576" s="108"/>
      <c r="AO576" s="108"/>
      <c r="AP576" s="105"/>
      <c r="AQ576" s="108"/>
      <c r="AR576" s="107"/>
      <c r="AS576" s="107"/>
      <c r="AT576" s="104"/>
      <c r="AU576" s="104"/>
      <c r="AV576" s="104"/>
      <c r="AW576" s="105"/>
      <c r="AX576" s="105"/>
      <c r="AY576" s="109"/>
      <c r="AZ576" s="110"/>
      <c r="BA576" s="95"/>
      <c r="BB576" s="95"/>
      <c r="BC576" s="95"/>
      <c r="BD576" s="95"/>
      <c r="BE576" s="95"/>
      <c r="BF576" s="95"/>
      <c r="BG576" s="95"/>
    </row>
    <row r="577" spans="1:59" s="97" customFormat="1" x14ac:dyDescent="0.2">
      <c r="A577" s="103"/>
      <c r="B577" s="103"/>
      <c r="C577" s="103"/>
      <c r="D577" s="104"/>
      <c r="E577" s="105"/>
      <c r="F577" s="105"/>
      <c r="G577" s="105"/>
      <c r="H577" s="105"/>
      <c r="I577" s="106"/>
      <c r="J577" s="105"/>
      <c r="K577" s="103"/>
      <c r="L577" s="105"/>
      <c r="M577" s="105"/>
      <c r="N577" s="103"/>
      <c r="O577" s="107"/>
      <c r="P577" s="103"/>
      <c r="Q577" s="107"/>
      <c r="R577" s="114"/>
      <c r="S577" s="114"/>
      <c r="T577" s="114"/>
      <c r="U577" s="108"/>
      <c r="V577" s="108"/>
      <c r="W577" s="105"/>
      <c r="X577" s="108"/>
      <c r="Y577" s="108"/>
      <c r="Z577" s="108"/>
      <c r="AA577" s="105"/>
      <c r="AB577" s="105"/>
      <c r="AC577" s="108"/>
      <c r="AD577" s="108"/>
      <c r="AE577" s="108"/>
      <c r="AF577" s="105"/>
      <c r="AG577" s="105"/>
      <c r="AH577" s="108"/>
      <c r="AI577" s="108"/>
      <c r="AJ577" s="108"/>
      <c r="AK577" s="105"/>
      <c r="AL577" s="105"/>
      <c r="AM577" s="108"/>
      <c r="AN577" s="108"/>
      <c r="AO577" s="108"/>
      <c r="AP577" s="105"/>
      <c r="AQ577" s="108"/>
      <c r="AR577" s="107"/>
      <c r="AS577" s="107"/>
      <c r="AT577" s="104"/>
      <c r="AU577" s="104"/>
      <c r="AV577" s="104"/>
      <c r="AW577" s="105"/>
      <c r="AX577" s="105"/>
      <c r="AY577" s="109"/>
      <c r="AZ577" s="110"/>
      <c r="BA577" s="95"/>
      <c r="BB577" s="95"/>
      <c r="BC577" s="95"/>
      <c r="BD577" s="95"/>
      <c r="BE577" s="95"/>
      <c r="BF577" s="95"/>
      <c r="BG577" s="95"/>
    </row>
    <row r="578" spans="1:59" s="97" customFormat="1" x14ac:dyDescent="0.2">
      <c r="A578" s="103"/>
      <c r="B578" s="103"/>
      <c r="C578" s="103"/>
      <c r="D578" s="104"/>
      <c r="E578" s="105"/>
      <c r="F578" s="105"/>
      <c r="G578" s="105"/>
      <c r="H578" s="105"/>
      <c r="I578" s="106"/>
      <c r="J578" s="105"/>
      <c r="K578" s="103"/>
      <c r="L578" s="105"/>
      <c r="M578" s="105"/>
      <c r="N578" s="103"/>
      <c r="O578" s="107"/>
      <c r="P578" s="103"/>
      <c r="Q578" s="107"/>
      <c r="R578" s="114"/>
      <c r="S578" s="114"/>
      <c r="T578" s="114"/>
      <c r="U578" s="108"/>
      <c r="V578" s="108"/>
      <c r="W578" s="105"/>
      <c r="X578" s="108"/>
      <c r="Y578" s="108"/>
      <c r="Z578" s="108"/>
      <c r="AA578" s="105"/>
      <c r="AB578" s="105"/>
      <c r="AC578" s="108"/>
      <c r="AD578" s="108"/>
      <c r="AE578" s="108"/>
      <c r="AF578" s="105"/>
      <c r="AG578" s="105"/>
      <c r="AH578" s="108"/>
      <c r="AI578" s="108"/>
      <c r="AJ578" s="108"/>
      <c r="AK578" s="105"/>
      <c r="AL578" s="105"/>
      <c r="AM578" s="108"/>
      <c r="AN578" s="108"/>
      <c r="AO578" s="108"/>
      <c r="AP578" s="105"/>
      <c r="AQ578" s="108"/>
      <c r="AR578" s="107"/>
      <c r="AS578" s="107"/>
      <c r="AT578" s="104"/>
      <c r="AU578" s="104"/>
      <c r="AV578" s="104"/>
      <c r="AW578" s="105"/>
      <c r="AX578" s="105"/>
      <c r="AY578" s="109"/>
      <c r="AZ578" s="110"/>
      <c r="BA578" s="95"/>
      <c r="BB578" s="95"/>
      <c r="BC578" s="95"/>
      <c r="BD578" s="95"/>
      <c r="BE578" s="95"/>
      <c r="BF578" s="95"/>
      <c r="BG578" s="95"/>
    </row>
    <row r="579" spans="1:59" s="97" customFormat="1" x14ac:dyDescent="0.2">
      <c r="A579" s="103"/>
      <c r="B579" s="103"/>
      <c r="C579" s="103"/>
      <c r="D579" s="104"/>
      <c r="E579" s="105"/>
      <c r="F579" s="105"/>
      <c r="G579" s="105"/>
      <c r="H579" s="105"/>
      <c r="I579" s="106"/>
      <c r="J579" s="105"/>
      <c r="K579" s="103"/>
      <c r="L579" s="105"/>
      <c r="M579" s="105"/>
      <c r="N579" s="103"/>
      <c r="O579" s="107"/>
      <c r="P579" s="103"/>
      <c r="Q579" s="107"/>
      <c r="R579" s="114"/>
      <c r="S579" s="114"/>
      <c r="T579" s="114"/>
      <c r="U579" s="108"/>
      <c r="V579" s="108"/>
      <c r="W579" s="105"/>
      <c r="X579" s="108"/>
      <c r="Y579" s="108"/>
      <c r="Z579" s="108"/>
      <c r="AA579" s="105"/>
      <c r="AB579" s="105"/>
      <c r="AC579" s="108"/>
      <c r="AD579" s="108"/>
      <c r="AE579" s="108"/>
      <c r="AF579" s="105"/>
      <c r="AG579" s="105"/>
      <c r="AH579" s="108"/>
      <c r="AI579" s="108"/>
      <c r="AJ579" s="108"/>
      <c r="AK579" s="105"/>
      <c r="AL579" s="105"/>
      <c r="AM579" s="108"/>
      <c r="AN579" s="108"/>
      <c r="AO579" s="108"/>
      <c r="AP579" s="105"/>
      <c r="AQ579" s="108"/>
      <c r="AR579" s="107"/>
      <c r="AS579" s="107"/>
      <c r="AT579" s="104"/>
      <c r="AU579" s="104"/>
      <c r="AV579" s="104"/>
      <c r="AW579" s="105"/>
      <c r="AX579" s="105"/>
      <c r="AY579" s="109"/>
      <c r="AZ579" s="110"/>
      <c r="BA579" s="95"/>
      <c r="BB579" s="95"/>
      <c r="BC579" s="95"/>
      <c r="BD579" s="95"/>
      <c r="BE579" s="95"/>
      <c r="BF579" s="95"/>
      <c r="BG579" s="95"/>
    </row>
    <row r="580" spans="1:59" s="97" customFormat="1" x14ac:dyDescent="0.2">
      <c r="A580" s="103"/>
      <c r="B580" s="103"/>
      <c r="C580" s="103"/>
      <c r="D580" s="104"/>
      <c r="E580" s="105"/>
      <c r="F580" s="105"/>
      <c r="G580" s="105"/>
      <c r="H580" s="105"/>
      <c r="I580" s="106"/>
      <c r="J580" s="105"/>
      <c r="K580" s="103"/>
      <c r="L580" s="105"/>
      <c r="M580" s="105"/>
      <c r="N580" s="103"/>
      <c r="O580" s="107"/>
      <c r="P580" s="103"/>
      <c r="Q580" s="107"/>
      <c r="R580" s="114"/>
      <c r="S580" s="114"/>
      <c r="T580" s="114"/>
      <c r="U580" s="108"/>
      <c r="V580" s="108"/>
      <c r="W580" s="105"/>
      <c r="X580" s="108"/>
      <c r="Y580" s="108"/>
      <c r="Z580" s="108"/>
      <c r="AA580" s="105"/>
      <c r="AB580" s="105"/>
      <c r="AC580" s="108"/>
      <c r="AD580" s="108"/>
      <c r="AE580" s="108"/>
      <c r="AF580" s="105"/>
      <c r="AG580" s="105"/>
      <c r="AH580" s="108"/>
      <c r="AI580" s="108"/>
      <c r="AJ580" s="108"/>
      <c r="AK580" s="105"/>
      <c r="AL580" s="105"/>
      <c r="AM580" s="108"/>
      <c r="AN580" s="108"/>
      <c r="AO580" s="108"/>
      <c r="AP580" s="105"/>
      <c r="AQ580" s="108"/>
      <c r="AR580" s="107"/>
      <c r="AS580" s="107"/>
      <c r="AT580" s="104"/>
      <c r="AU580" s="104"/>
      <c r="AV580" s="104"/>
      <c r="AW580" s="105"/>
      <c r="AX580" s="105"/>
      <c r="AY580" s="109"/>
      <c r="AZ580" s="110"/>
      <c r="BA580" s="95"/>
      <c r="BB580" s="95"/>
      <c r="BC580" s="95"/>
      <c r="BD580" s="95"/>
      <c r="BE580" s="95"/>
      <c r="BF580" s="95"/>
      <c r="BG580" s="95"/>
    </row>
    <row r="581" spans="1:59" s="97" customFormat="1" x14ac:dyDescent="0.2">
      <c r="A581" s="103"/>
      <c r="B581" s="103"/>
      <c r="C581" s="103"/>
      <c r="D581" s="104"/>
      <c r="E581" s="105"/>
      <c r="F581" s="105"/>
      <c r="G581" s="105"/>
      <c r="H581" s="105"/>
      <c r="I581" s="106"/>
      <c r="J581" s="105"/>
      <c r="K581" s="103"/>
      <c r="L581" s="105"/>
      <c r="M581" s="105"/>
      <c r="N581" s="103"/>
      <c r="O581" s="107"/>
      <c r="P581" s="103"/>
      <c r="Q581" s="107"/>
      <c r="R581" s="114"/>
      <c r="S581" s="114"/>
      <c r="T581" s="114"/>
      <c r="U581" s="108"/>
      <c r="V581" s="108"/>
      <c r="W581" s="105"/>
      <c r="X581" s="108"/>
      <c r="Y581" s="108"/>
      <c r="Z581" s="108"/>
      <c r="AA581" s="105"/>
      <c r="AB581" s="105"/>
      <c r="AC581" s="108"/>
      <c r="AD581" s="108"/>
      <c r="AE581" s="108"/>
      <c r="AF581" s="105"/>
      <c r="AG581" s="105"/>
      <c r="AH581" s="108"/>
      <c r="AI581" s="108"/>
      <c r="AJ581" s="108"/>
      <c r="AK581" s="105"/>
      <c r="AL581" s="105"/>
      <c r="AM581" s="108"/>
      <c r="AN581" s="108"/>
      <c r="AO581" s="108"/>
      <c r="AP581" s="105"/>
      <c r="AQ581" s="108"/>
      <c r="AR581" s="107"/>
      <c r="AS581" s="107"/>
      <c r="AT581" s="104"/>
      <c r="AU581" s="104"/>
      <c r="AV581" s="104"/>
      <c r="AW581" s="105"/>
      <c r="AX581" s="105"/>
      <c r="AY581" s="109"/>
      <c r="AZ581" s="110"/>
      <c r="BA581" s="95"/>
      <c r="BB581" s="95"/>
      <c r="BC581" s="95"/>
      <c r="BD581" s="95"/>
      <c r="BE581" s="95"/>
      <c r="BF581" s="95"/>
      <c r="BG581" s="95"/>
    </row>
    <row r="582" spans="1:59" s="97" customFormat="1" x14ac:dyDescent="0.2">
      <c r="A582" s="103"/>
      <c r="B582" s="103"/>
      <c r="C582" s="103"/>
      <c r="D582" s="104"/>
      <c r="E582" s="105"/>
      <c r="F582" s="105"/>
      <c r="G582" s="105"/>
      <c r="H582" s="105"/>
      <c r="I582" s="106"/>
      <c r="J582" s="105"/>
      <c r="K582" s="103"/>
      <c r="L582" s="105"/>
      <c r="M582" s="105"/>
      <c r="N582" s="103"/>
      <c r="O582" s="107"/>
      <c r="P582" s="103"/>
      <c r="Q582" s="107"/>
      <c r="R582" s="114"/>
      <c r="S582" s="114"/>
      <c r="T582" s="114"/>
      <c r="U582" s="108"/>
      <c r="V582" s="108"/>
      <c r="W582" s="105"/>
      <c r="X582" s="108"/>
      <c r="Y582" s="108"/>
      <c r="Z582" s="108"/>
      <c r="AA582" s="105"/>
      <c r="AB582" s="105"/>
      <c r="AC582" s="108"/>
      <c r="AD582" s="108"/>
      <c r="AE582" s="108"/>
      <c r="AF582" s="105"/>
      <c r="AG582" s="105"/>
      <c r="AH582" s="108"/>
      <c r="AI582" s="108"/>
      <c r="AJ582" s="108"/>
      <c r="AK582" s="105"/>
      <c r="AL582" s="105"/>
      <c r="AM582" s="108"/>
      <c r="AN582" s="108"/>
      <c r="AO582" s="108"/>
      <c r="AP582" s="105"/>
      <c r="AQ582" s="108"/>
      <c r="AR582" s="107"/>
      <c r="AS582" s="107"/>
      <c r="AT582" s="104"/>
      <c r="AU582" s="104"/>
      <c r="AV582" s="104"/>
      <c r="AW582" s="105"/>
      <c r="AX582" s="105"/>
      <c r="AY582" s="109"/>
      <c r="AZ582" s="110"/>
      <c r="BA582" s="95"/>
      <c r="BB582" s="95"/>
      <c r="BC582" s="95"/>
      <c r="BD582" s="95"/>
      <c r="BE582" s="95"/>
      <c r="BF582" s="95"/>
      <c r="BG582" s="95"/>
    </row>
    <row r="583" spans="1:59" s="97" customFormat="1" x14ac:dyDescent="0.2">
      <c r="A583" s="103"/>
      <c r="B583" s="103"/>
      <c r="C583" s="103"/>
      <c r="D583" s="104"/>
      <c r="E583" s="105"/>
      <c r="F583" s="105"/>
      <c r="G583" s="105"/>
      <c r="H583" s="105"/>
      <c r="I583" s="106"/>
      <c r="J583" s="105"/>
      <c r="K583" s="103"/>
      <c r="L583" s="105"/>
      <c r="M583" s="105"/>
      <c r="N583" s="103"/>
      <c r="O583" s="107"/>
      <c r="P583" s="103"/>
      <c r="Q583" s="107"/>
      <c r="R583" s="114"/>
      <c r="S583" s="114"/>
      <c r="T583" s="114"/>
      <c r="U583" s="108"/>
      <c r="V583" s="108"/>
      <c r="W583" s="105"/>
      <c r="X583" s="108"/>
      <c r="Y583" s="108"/>
      <c r="Z583" s="108"/>
      <c r="AA583" s="105"/>
      <c r="AB583" s="105"/>
      <c r="AC583" s="108"/>
      <c r="AD583" s="108"/>
      <c r="AE583" s="108"/>
      <c r="AF583" s="105"/>
      <c r="AG583" s="105"/>
      <c r="AH583" s="108"/>
      <c r="AI583" s="108"/>
      <c r="AJ583" s="108"/>
      <c r="AK583" s="105"/>
      <c r="AL583" s="105"/>
      <c r="AM583" s="108"/>
      <c r="AN583" s="108"/>
      <c r="AO583" s="108"/>
      <c r="AP583" s="105"/>
      <c r="AQ583" s="108"/>
      <c r="AR583" s="107"/>
      <c r="AS583" s="107"/>
      <c r="AT583" s="104"/>
      <c r="AU583" s="104"/>
      <c r="AV583" s="104"/>
      <c r="AW583" s="105"/>
      <c r="AX583" s="105"/>
      <c r="AY583" s="109"/>
      <c r="AZ583" s="110"/>
      <c r="BA583" s="95"/>
      <c r="BB583" s="95"/>
      <c r="BC583" s="95"/>
      <c r="BD583" s="95"/>
      <c r="BE583" s="95"/>
      <c r="BF583" s="95"/>
      <c r="BG583" s="95"/>
    </row>
    <row r="584" spans="1:59" s="97" customFormat="1" x14ac:dyDescent="0.2">
      <c r="A584" s="103"/>
      <c r="B584" s="103"/>
      <c r="C584" s="103"/>
      <c r="D584" s="104"/>
      <c r="E584" s="105"/>
      <c r="F584" s="105"/>
      <c r="G584" s="105"/>
      <c r="H584" s="105"/>
      <c r="I584" s="106"/>
      <c r="J584" s="105"/>
      <c r="K584" s="103"/>
      <c r="L584" s="105"/>
      <c r="M584" s="105"/>
      <c r="N584" s="103"/>
      <c r="O584" s="107"/>
      <c r="P584" s="103"/>
      <c r="Q584" s="107"/>
      <c r="R584" s="114"/>
      <c r="S584" s="114"/>
      <c r="T584" s="114"/>
      <c r="U584" s="108"/>
      <c r="V584" s="108"/>
      <c r="W584" s="105"/>
      <c r="X584" s="108"/>
      <c r="Y584" s="108"/>
      <c r="Z584" s="108"/>
      <c r="AA584" s="105"/>
      <c r="AB584" s="105"/>
      <c r="AC584" s="108"/>
      <c r="AD584" s="108"/>
      <c r="AE584" s="108"/>
      <c r="AF584" s="105"/>
      <c r="AG584" s="105"/>
      <c r="AH584" s="108"/>
      <c r="AI584" s="108"/>
      <c r="AJ584" s="108"/>
      <c r="AK584" s="105"/>
      <c r="AL584" s="105"/>
      <c r="AM584" s="108"/>
      <c r="AN584" s="108"/>
      <c r="AO584" s="108"/>
      <c r="AP584" s="105"/>
      <c r="AQ584" s="108"/>
      <c r="AR584" s="107"/>
      <c r="AS584" s="107"/>
      <c r="AT584" s="104"/>
      <c r="AU584" s="104"/>
      <c r="AV584" s="104"/>
      <c r="AW584" s="105"/>
      <c r="AX584" s="105"/>
      <c r="AY584" s="109"/>
      <c r="AZ584" s="110"/>
      <c r="BA584" s="95"/>
      <c r="BB584" s="95"/>
      <c r="BC584" s="95"/>
      <c r="BD584" s="95"/>
      <c r="BE584" s="95"/>
      <c r="BF584" s="95"/>
      <c r="BG584" s="95"/>
    </row>
    <row r="585" spans="1:59" s="97" customFormat="1" x14ac:dyDescent="0.2">
      <c r="A585" s="103"/>
      <c r="B585" s="103"/>
      <c r="C585" s="103"/>
      <c r="D585" s="104"/>
      <c r="E585" s="105"/>
      <c r="F585" s="105"/>
      <c r="G585" s="105"/>
      <c r="H585" s="105"/>
      <c r="I585" s="106"/>
      <c r="J585" s="105"/>
      <c r="K585" s="103"/>
      <c r="L585" s="105"/>
      <c r="M585" s="105"/>
      <c r="N585" s="103"/>
      <c r="O585" s="107"/>
      <c r="P585" s="103"/>
      <c r="Q585" s="107"/>
      <c r="R585" s="114"/>
      <c r="S585" s="114"/>
      <c r="T585" s="114"/>
      <c r="U585" s="108"/>
      <c r="V585" s="108"/>
      <c r="W585" s="105"/>
      <c r="X585" s="108"/>
      <c r="Y585" s="108"/>
      <c r="Z585" s="108"/>
      <c r="AA585" s="105"/>
      <c r="AB585" s="105"/>
      <c r="AC585" s="108"/>
      <c r="AD585" s="108"/>
      <c r="AE585" s="108"/>
      <c r="AF585" s="105"/>
      <c r="AG585" s="105"/>
      <c r="AH585" s="108"/>
      <c r="AI585" s="108"/>
      <c r="AJ585" s="108"/>
      <c r="AK585" s="105"/>
      <c r="AL585" s="105"/>
      <c r="AM585" s="108"/>
      <c r="AN585" s="108"/>
      <c r="AO585" s="108"/>
      <c r="AP585" s="105"/>
      <c r="AQ585" s="108"/>
      <c r="AR585" s="107"/>
      <c r="AS585" s="107"/>
      <c r="AT585" s="104"/>
      <c r="AU585" s="104"/>
      <c r="AV585" s="104"/>
      <c r="AW585" s="105"/>
      <c r="AX585" s="105"/>
      <c r="AY585" s="109"/>
      <c r="AZ585" s="110"/>
      <c r="BA585" s="95"/>
      <c r="BB585" s="95"/>
      <c r="BC585" s="95"/>
      <c r="BD585" s="95"/>
      <c r="BE585" s="95"/>
      <c r="BF585" s="95"/>
      <c r="BG585" s="95"/>
    </row>
    <row r="586" spans="1:59" s="97" customFormat="1" x14ac:dyDescent="0.2">
      <c r="A586" s="103"/>
      <c r="B586" s="103"/>
      <c r="C586" s="103"/>
      <c r="D586" s="104"/>
      <c r="E586" s="105"/>
      <c r="F586" s="105"/>
      <c r="G586" s="105"/>
      <c r="H586" s="105"/>
      <c r="I586" s="106"/>
      <c r="J586" s="105"/>
      <c r="K586" s="103"/>
      <c r="L586" s="105"/>
      <c r="M586" s="105"/>
      <c r="N586" s="103"/>
      <c r="O586" s="107"/>
      <c r="P586" s="103"/>
      <c r="Q586" s="107"/>
      <c r="R586" s="114"/>
      <c r="S586" s="114"/>
      <c r="T586" s="114"/>
      <c r="U586" s="108"/>
      <c r="V586" s="108"/>
      <c r="W586" s="105"/>
      <c r="X586" s="108"/>
      <c r="Y586" s="108"/>
      <c r="Z586" s="108"/>
      <c r="AA586" s="105"/>
      <c r="AB586" s="105"/>
      <c r="AC586" s="108"/>
      <c r="AD586" s="108"/>
      <c r="AE586" s="108"/>
      <c r="AF586" s="105"/>
      <c r="AG586" s="105"/>
      <c r="AH586" s="108"/>
      <c r="AI586" s="108"/>
      <c r="AJ586" s="108"/>
      <c r="AK586" s="105"/>
      <c r="AL586" s="105"/>
      <c r="AM586" s="108"/>
      <c r="AN586" s="108"/>
      <c r="AO586" s="108"/>
      <c r="AP586" s="105"/>
      <c r="AQ586" s="108"/>
      <c r="AR586" s="107"/>
      <c r="AS586" s="107"/>
      <c r="AT586" s="104"/>
      <c r="AU586" s="104"/>
      <c r="AV586" s="104"/>
      <c r="AW586" s="105"/>
      <c r="AX586" s="105"/>
      <c r="AY586" s="109"/>
      <c r="AZ586" s="110"/>
      <c r="BA586" s="95"/>
      <c r="BB586" s="95"/>
      <c r="BC586" s="95"/>
      <c r="BD586" s="95"/>
      <c r="BE586" s="95"/>
      <c r="BF586" s="95"/>
      <c r="BG586" s="95"/>
    </row>
    <row r="587" spans="1:59" s="97" customFormat="1" x14ac:dyDescent="0.2">
      <c r="A587" s="103"/>
      <c r="B587" s="103"/>
      <c r="C587" s="103"/>
      <c r="D587" s="104"/>
      <c r="E587" s="105"/>
      <c r="F587" s="105"/>
      <c r="G587" s="105"/>
      <c r="H587" s="105"/>
      <c r="I587" s="106"/>
      <c r="J587" s="105"/>
      <c r="K587" s="103"/>
      <c r="L587" s="105"/>
      <c r="M587" s="105"/>
      <c r="N587" s="103"/>
      <c r="O587" s="107"/>
      <c r="P587" s="103"/>
      <c r="Q587" s="107"/>
      <c r="R587" s="114"/>
      <c r="S587" s="114"/>
      <c r="T587" s="114"/>
      <c r="U587" s="108"/>
      <c r="V587" s="108"/>
      <c r="W587" s="105"/>
      <c r="X587" s="108"/>
      <c r="Y587" s="108"/>
      <c r="Z587" s="108"/>
      <c r="AA587" s="105"/>
      <c r="AB587" s="105"/>
      <c r="AC587" s="108"/>
      <c r="AD587" s="108"/>
      <c r="AE587" s="108"/>
      <c r="AF587" s="105"/>
      <c r="AG587" s="105"/>
      <c r="AH587" s="108"/>
      <c r="AI587" s="108"/>
      <c r="AJ587" s="108"/>
      <c r="AK587" s="105"/>
      <c r="AL587" s="105"/>
      <c r="AM587" s="108"/>
      <c r="AN587" s="108"/>
      <c r="AO587" s="108"/>
      <c r="AP587" s="105"/>
      <c r="AQ587" s="108"/>
      <c r="AR587" s="107"/>
      <c r="AS587" s="107"/>
      <c r="AT587" s="104"/>
      <c r="AU587" s="104"/>
      <c r="AV587" s="104"/>
      <c r="AW587" s="105"/>
      <c r="AX587" s="105"/>
      <c r="AY587" s="109"/>
      <c r="AZ587" s="110"/>
      <c r="BA587" s="95"/>
      <c r="BB587" s="95"/>
      <c r="BC587" s="95"/>
      <c r="BD587" s="95"/>
      <c r="BE587" s="95"/>
      <c r="BF587" s="95"/>
      <c r="BG587" s="95"/>
    </row>
    <row r="588" spans="1:59" s="97" customFormat="1" x14ac:dyDescent="0.2">
      <c r="A588" s="103"/>
      <c r="B588" s="103"/>
      <c r="C588" s="103"/>
      <c r="D588" s="104"/>
      <c r="E588" s="105"/>
      <c r="F588" s="105"/>
      <c r="G588" s="105"/>
      <c r="H588" s="105"/>
      <c r="I588" s="106"/>
      <c r="J588" s="105"/>
      <c r="K588" s="103"/>
      <c r="L588" s="105"/>
      <c r="M588" s="105"/>
      <c r="N588" s="103"/>
      <c r="O588" s="107"/>
      <c r="P588" s="103"/>
      <c r="Q588" s="107"/>
      <c r="R588" s="114"/>
      <c r="S588" s="114"/>
      <c r="T588" s="114"/>
      <c r="U588" s="108"/>
      <c r="V588" s="108"/>
      <c r="W588" s="105"/>
      <c r="X588" s="108"/>
      <c r="Y588" s="108"/>
      <c r="Z588" s="108"/>
      <c r="AA588" s="105"/>
      <c r="AB588" s="105"/>
      <c r="AC588" s="108"/>
      <c r="AD588" s="108"/>
      <c r="AE588" s="108"/>
      <c r="AF588" s="105"/>
      <c r="AG588" s="105"/>
      <c r="AH588" s="108"/>
      <c r="AI588" s="108"/>
      <c r="AJ588" s="108"/>
      <c r="AK588" s="105"/>
      <c r="AL588" s="105"/>
      <c r="AM588" s="108"/>
      <c r="AN588" s="108"/>
      <c r="AO588" s="108"/>
      <c r="AP588" s="105"/>
      <c r="AQ588" s="108"/>
      <c r="AR588" s="107"/>
      <c r="AS588" s="107"/>
      <c r="AT588" s="104"/>
      <c r="AU588" s="104"/>
      <c r="AV588" s="104"/>
      <c r="AW588" s="105"/>
      <c r="AX588" s="105"/>
      <c r="AY588" s="109"/>
      <c r="AZ588" s="110"/>
      <c r="BA588" s="95"/>
      <c r="BB588" s="95"/>
      <c r="BC588" s="95"/>
      <c r="BD588" s="95"/>
      <c r="BE588" s="95"/>
      <c r="BF588" s="95"/>
      <c r="BG588" s="95"/>
    </row>
    <row r="589" spans="1:59" s="97" customFormat="1" x14ac:dyDescent="0.2">
      <c r="A589" s="103"/>
      <c r="B589" s="103"/>
      <c r="C589" s="103"/>
      <c r="D589" s="104"/>
      <c r="E589" s="105"/>
      <c r="F589" s="105"/>
      <c r="G589" s="105"/>
      <c r="H589" s="105"/>
      <c r="I589" s="106"/>
      <c r="J589" s="105"/>
      <c r="K589" s="103"/>
      <c r="L589" s="105"/>
      <c r="M589" s="105"/>
      <c r="N589" s="103"/>
      <c r="O589" s="107"/>
      <c r="P589" s="103"/>
      <c r="Q589" s="107"/>
      <c r="R589" s="114"/>
      <c r="S589" s="114"/>
      <c r="T589" s="114"/>
      <c r="U589" s="108"/>
      <c r="V589" s="108"/>
      <c r="W589" s="105"/>
      <c r="X589" s="108"/>
      <c r="Y589" s="108"/>
      <c r="Z589" s="108"/>
      <c r="AA589" s="105"/>
      <c r="AB589" s="105"/>
      <c r="AC589" s="108"/>
      <c r="AD589" s="108"/>
      <c r="AE589" s="108"/>
      <c r="AF589" s="105"/>
      <c r="AG589" s="105"/>
      <c r="AH589" s="108"/>
      <c r="AI589" s="108"/>
      <c r="AJ589" s="108"/>
      <c r="AK589" s="105"/>
      <c r="AL589" s="105"/>
      <c r="AM589" s="108"/>
      <c r="AN589" s="108"/>
      <c r="AO589" s="108"/>
      <c r="AP589" s="105"/>
      <c r="AQ589" s="108"/>
      <c r="AR589" s="107"/>
      <c r="AS589" s="107"/>
      <c r="AT589" s="104"/>
      <c r="AU589" s="104"/>
      <c r="AV589" s="104"/>
      <c r="AW589" s="105"/>
      <c r="AX589" s="105"/>
      <c r="AY589" s="109"/>
      <c r="AZ589" s="110"/>
      <c r="BA589" s="95"/>
      <c r="BB589" s="95"/>
      <c r="BC589" s="95"/>
      <c r="BD589" s="95"/>
      <c r="BE589" s="95"/>
      <c r="BF589" s="95"/>
      <c r="BG589" s="95"/>
    </row>
    <row r="590" spans="1:59" s="97" customFormat="1" x14ac:dyDescent="0.2">
      <c r="A590" s="103"/>
      <c r="B590" s="103"/>
      <c r="C590" s="103"/>
      <c r="D590" s="104"/>
      <c r="E590" s="105"/>
      <c r="F590" s="105"/>
      <c r="G590" s="105"/>
      <c r="H590" s="105"/>
      <c r="I590" s="106"/>
      <c r="J590" s="105"/>
      <c r="K590" s="103"/>
      <c r="L590" s="105"/>
      <c r="M590" s="105"/>
      <c r="N590" s="103"/>
      <c r="O590" s="107"/>
      <c r="P590" s="103"/>
      <c r="Q590" s="107"/>
      <c r="R590" s="114"/>
      <c r="S590" s="114"/>
      <c r="T590" s="114"/>
      <c r="U590" s="108"/>
      <c r="V590" s="108"/>
      <c r="W590" s="105"/>
      <c r="X590" s="108"/>
      <c r="Y590" s="108"/>
      <c r="Z590" s="108"/>
      <c r="AA590" s="105"/>
      <c r="AB590" s="105"/>
      <c r="AC590" s="108"/>
      <c r="AD590" s="108"/>
      <c r="AE590" s="108"/>
      <c r="AF590" s="105"/>
      <c r="AG590" s="105"/>
      <c r="AH590" s="108"/>
      <c r="AI590" s="108"/>
      <c r="AJ590" s="108"/>
      <c r="AK590" s="105"/>
      <c r="AL590" s="105"/>
      <c r="AM590" s="108"/>
      <c r="AN590" s="108"/>
      <c r="AO590" s="108"/>
      <c r="AP590" s="105"/>
      <c r="AQ590" s="108"/>
      <c r="AR590" s="107"/>
      <c r="AS590" s="107"/>
      <c r="AT590" s="104"/>
      <c r="AU590" s="104"/>
      <c r="AV590" s="104"/>
      <c r="AW590" s="105"/>
      <c r="AX590" s="105"/>
      <c r="AY590" s="109"/>
      <c r="AZ590" s="110"/>
      <c r="BA590" s="95"/>
      <c r="BB590" s="95"/>
      <c r="BC590" s="95"/>
      <c r="BD590" s="95"/>
      <c r="BE590" s="95"/>
      <c r="BF590" s="95"/>
      <c r="BG590" s="95"/>
    </row>
    <row r="591" spans="1:59" s="97" customFormat="1" x14ac:dyDescent="0.2">
      <c r="A591" s="103"/>
      <c r="B591" s="103"/>
      <c r="C591" s="103"/>
      <c r="D591" s="104"/>
      <c r="E591" s="105"/>
      <c r="F591" s="105"/>
      <c r="G591" s="105"/>
      <c r="H591" s="105"/>
      <c r="I591" s="106"/>
      <c r="J591" s="105"/>
      <c r="K591" s="103"/>
      <c r="L591" s="105"/>
      <c r="M591" s="105"/>
      <c r="N591" s="103"/>
      <c r="O591" s="107"/>
      <c r="P591" s="103"/>
      <c r="Q591" s="107"/>
      <c r="R591" s="114"/>
      <c r="S591" s="114"/>
      <c r="T591" s="114"/>
      <c r="U591" s="108"/>
      <c r="V591" s="108"/>
      <c r="W591" s="105"/>
      <c r="X591" s="108"/>
      <c r="Y591" s="108"/>
      <c r="Z591" s="108"/>
      <c r="AA591" s="105"/>
      <c r="AB591" s="105"/>
      <c r="AC591" s="108"/>
      <c r="AD591" s="108"/>
      <c r="AE591" s="108"/>
      <c r="AF591" s="105"/>
      <c r="AG591" s="105"/>
      <c r="AH591" s="108"/>
      <c r="AI591" s="108"/>
      <c r="AJ591" s="108"/>
      <c r="AK591" s="105"/>
      <c r="AL591" s="105"/>
      <c r="AM591" s="108"/>
      <c r="AN591" s="108"/>
      <c r="AO591" s="108"/>
      <c r="AP591" s="105"/>
      <c r="AQ591" s="108"/>
      <c r="AR591" s="107"/>
      <c r="AS591" s="107"/>
      <c r="AT591" s="104"/>
      <c r="AU591" s="104"/>
      <c r="AV591" s="104"/>
      <c r="AW591" s="105"/>
      <c r="AX591" s="105"/>
      <c r="AY591" s="109"/>
      <c r="AZ591" s="110"/>
      <c r="BA591" s="95"/>
      <c r="BB591" s="95"/>
      <c r="BC591" s="95"/>
      <c r="BD591" s="95"/>
      <c r="BE591" s="95"/>
      <c r="BF591" s="95"/>
      <c r="BG591" s="95"/>
    </row>
    <row r="592" spans="1:59" s="97" customFormat="1" x14ac:dyDescent="0.2">
      <c r="A592" s="103"/>
      <c r="B592" s="103"/>
      <c r="C592" s="103"/>
      <c r="D592" s="104"/>
      <c r="E592" s="105"/>
      <c r="F592" s="105"/>
      <c r="G592" s="105"/>
      <c r="H592" s="105"/>
      <c r="I592" s="106"/>
      <c r="J592" s="105"/>
      <c r="K592" s="103"/>
      <c r="L592" s="105"/>
      <c r="M592" s="105"/>
      <c r="N592" s="103"/>
      <c r="O592" s="107"/>
      <c r="P592" s="103"/>
      <c r="Q592" s="107"/>
      <c r="R592" s="114"/>
      <c r="S592" s="114"/>
      <c r="T592" s="114"/>
      <c r="U592" s="108"/>
      <c r="V592" s="108"/>
      <c r="W592" s="105"/>
      <c r="X592" s="108"/>
      <c r="Y592" s="108"/>
      <c r="Z592" s="108"/>
      <c r="AA592" s="105"/>
      <c r="AB592" s="105"/>
      <c r="AC592" s="108"/>
      <c r="AD592" s="108"/>
      <c r="AE592" s="108"/>
      <c r="AF592" s="105"/>
      <c r="AG592" s="105"/>
      <c r="AH592" s="108"/>
      <c r="AI592" s="108"/>
      <c r="AJ592" s="108"/>
      <c r="AK592" s="105"/>
      <c r="AL592" s="105"/>
      <c r="AM592" s="108"/>
      <c r="AN592" s="108"/>
      <c r="AO592" s="108"/>
      <c r="AP592" s="105"/>
      <c r="AQ592" s="108"/>
      <c r="AR592" s="107"/>
      <c r="AS592" s="107"/>
      <c r="AT592" s="104"/>
      <c r="AU592" s="104"/>
      <c r="AV592" s="104"/>
      <c r="AW592" s="105"/>
      <c r="AX592" s="105"/>
      <c r="AY592" s="109"/>
      <c r="AZ592" s="110"/>
      <c r="BA592" s="95"/>
      <c r="BB592" s="95"/>
      <c r="BC592" s="95"/>
      <c r="BD592" s="95"/>
      <c r="BE592" s="95"/>
      <c r="BF592" s="95"/>
      <c r="BG592" s="95"/>
    </row>
    <row r="593" spans="1:59" s="97" customFormat="1" x14ac:dyDescent="0.2">
      <c r="A593" s="103"/>
      <c r="B593" s="103"/>
      <c r="C593" s="103"/>
      <c r="D593" s="104"/>
      <c r="E593" s="105"/>
      <c r="F593" s="105"/>
      <c r="G593" s="105"/>
      <c r="H593" s="105"/>
      <c r="I593" s="106"/>
      <c r="J593" s="105"/>
      <c r="K593" s="103"/>
      <c r="L593" s="105"/>
      <c r="M593" s="105"/>
      <c r="N593" s="103"/>
      <c r="O593" s="107"/>
      <c r="P593" s="103"/>
      <c r="Q593" s="107"/>
      <c r="R593" s="114"/>
      <c r="S593" s="114"/>
      <c r="T593" s="114"/>
      <c r="U593" s="108"/>
      <c r="V593" s="108"/>
      <c r="W593" s="105"/>
      <c r="X593" s="108"/>
      <c r="Y593" s="108"/>
      <c r="Z593" s="108"/>
      <c r="AA593" s="105"/>
      <c r="AB593" s="105"/>
      <c r="AC593" s="108"/>
      <c r="AD593" s="108"/>
      <c r="AE593" s="108"/>
      <c r="AF593" s="105"/>
      <c r="AG593" s="105"/>
      <c r="AH593" s="108"/>
      <c r="AI593" s="108"/>
      <c r="AJ593" s="108"/>
      <c r="AK593" s="105"/>
      <c r="AL593" s="105"/>
      <c r="AM593" s="108"/>
      <c r="AN593" s="108"/>
      <c r="AO593" s="108"/>
      <c r="AP593" s="105"/>
      <c r="AQ593" s="108"/>
      <c r="AR593" s="107"/>
      <c r="AS593" s="107"/>
      <c r="AT593" s="104"/>
      <c r="AU593" s="104"/>
      <c r="AV593" s="104"/>
      <c r="AW593" s="105"/>
      <c r="AX593" s="105"/>
      <c r="AY593" s="109"/>
      <c r="AZ593" s="110"/>
      <c r="BA593" s="95"/>
      <c r="BB593" s="95"/>
      <c r="BC593" s="95"/>
      <c r="BD593" s="95"/>
      <c r="BE593" s="95"/>
      <c r="BF593" s="95"/>
      <c r="BG593" s="95"/>
    </row>
    <row r="594" spans="1:59" s="97" customFormat="1" x14ac:dyDescent="0.2">
      <c r="A594" s="103"/>
      <c r="B594" s="103"/>
      <c r="C594" s="103"/>
      <c r="D594" s="104"/>
      <c r="E594" s="105"/>
      <c r="F594" s="105"/>
      <c r="G594" s="105"/>
      <c r="H594" s="105"/>
      <c r="I594" s="106"/>
      <c r="J594" s="105"/>
      <c r="K594" s="103"/>
      <c r="L594" s="105"/>
      <c r="M594" s="105"/>
      <c r="N594" s="103"/>
      <c r="O594" s="107"/>
      <c r="P594" s="103"/>
      <c r="Q594" s="107"/>
      <c r="R594" s="114"/>
      <c r="S594" s="114"/>
      <c r="T594" s="114"/>
      <c r="U594" s="108"/>
      <c r="V594" s="108"/>
      <c r="W594" s="105"/>
      <c r="X594" s="108"/>
      <c r="Y594" s="108"/>
      <c r="Z594" s="108"/>
      <c r="AA594" s="105"/>
      <c r="AB594" s="105"/>
      <c r="AC594" s="108"/>
      <c r="AD594" s="108"/>
      <c r="AE594" s="108"/>
      <c r="AF594" s="105"/>
      <c r="AG594" s="105"/>
      <c r="AH594" s="108"/>
      <c r="AI594" s="108"/>
      <c r="AJ594" s="108"/>
      <c r="AK594" s="105"/>
      <c r="AL594" s="105"/>
      <c r="AM594" s="108"/>
      <c r="AN594" s="108"/>
      <c r="AO594" s="108"/>
      <c r="AP594" s="105"/>
      <c r="AQ594" s="108"/>
      <c r="AR594" s="107"/>
      <c r="AS594" s="107"/>
      <c r="AT594" s="104"/>
      <c r="AU594" s="104"/>
      <c r="AV594" s="104"/>
      <c r="AW594" s="105"/>
      <c r="AX594" s="105"/>
      <c r="AY594" s="109"/>
      <c r="AZ594" s="110"/>
      <c r="BA594" s="95"/>
      <c r="BB594" s="95"/>
      <c r="BC594" s="95"/>
      <c r="BD594" s="95"/>
      <c r="BE594" s="95"/>
      <c r="BF594" s="95"/>
      <c r="BG594" s="95"/>
    </row>
    <row r="595" spans="1:59" s="97" customFormat="1" x14ac:dyDescent="0.2">
      <c r="A595" s="103"/>
      <c r="B595" s="103"/>
      <c r="C595" s="103"/>
      <c r="D595" s="104"/>
      <c r="E595" s="105"/>
      <c r="F595" s="105"/>
      <c r="G595" s="105"/>
      <c r="H595" s="105"/>
      <c r="I595" s="106"/>
      <c r="J595" s="105"/>
      <c r="K595" s="103"/>
      <c r="L595" s="105"/>
      <c r="M595" s="105"/>
      <c r="N595" s="103"/>
      <c r="O595" s="107"/>
      <c r="P595" s="103"/>
      <c r="Q595" s="107"/>
      <c r="R595" s="114"/>
      <c r="S595" s="114"/>
      <c r="T595" s="114"/>
      <c r="U595" s="108"/>
      <c r="V595" s="108"/>
      <c r="W595" s="105"/>
      <c r="X595" s="108"/>
      <c r="Y595" s="108"/>
      <c r="Z595" s="108"/>
      <c r="AA595" s="105"/>
      <c r="AB595" s="105"/>
      <c r="AC595" s="108"/>
      <c r="AD595" s="108"/>
      <c r="AE595" s="108"/>
      <c r="AF595" s="105"/>
      <c r="AG595" s="105"/>
      <c r="AH595" s="108"/>
      <c r="AI595" s="108"/>
      <c r="AJ595" s="108"/>
      <c r="AK595" s="105"/>
      <c r="AL595" s="105"/>
      <c r="AM595" s="108"/>
      <c r="AN595" s="108"/>
      <c r="AO595" s="108"/>
      <c r="AP595" s="105"/>
      <c r="AQ595" s="108"/>
      <c r="AR595" s="107"/>
      <c r="AS595" s="107"/>
      <c r="AT595" s="104"/>
      <c r="AU595" s="104"/>
      <c r="AV595" s="104"/>
      <c r="AW595" s="105"/>
      <c r="AX595" s="105"/>
      <c r="AY595" s="109"/>
      <c r="AZ595" s="110"/>
      <c r="BA595" s="95"/>
      <c r="BB595" s="95"/>
      <c r="BC595" s="95"/>
      <c r="BD595" s="95"/>
      <c r="BE595" s="95"/>
      <c r="BF595" s="95"/>
      <c r="BG595" s="95"/>
    </row>
    <row r="596" spans="1:59" s="97" customFormat="1" x14ac:dyDescent="0.2">
      <c r="A596" s="103"/>
      <c r="B596" s="103"/>
      <c r="C596" s="103"/>
      <c r="D596" s="104"/>
      <c r="E596" s="105"/>
      <c r="F596" s="105"/>
      <c r="G596" s="105"/>
      <c r="H596" s="105"/>
      <c r="I596" s="106"/>
      <c r="J596" s="105"/>
      <c r="K596" s="103"/>
      <c r="L596" s="105"/>
      <c r="M596" s="105"/>
      <c r="N596" s="103"/>
      <c r="O596" s="107"/>
      <c r="P596" s="103"/>
      <c r="Q596" s="107"/>
      <c r="R596" s="114"/>
      <c r="S596" s="114"/>
      <c r="T596" s="114"/>
      <c r="U596" s="108"/>
      <c r="V596" s="108"/>
      <c r="W596" s="105"/>
      <c r="X596" s="108"/>
      <c r="Y596" s="108"/>
      <c r="Z596" s="108"/>
      <c r="AA596" s="105"/>
      <c r="AB596" s="105"/>
      <c r="AC596" s="108"/>
      <c r="AD596" s="108"/>
      <c r="AE596" s="108"/>
      <c r="AF596" s="105"/>
      <c r="AG596" s="105"/>
      <c r="AH596" s="108"/>
      <c r="AI596" s="108"/>
      <c r="AJ596" s="108"/>
      <c r="AK596" s="105"/>
      <c r="AL596" s="105"/>
      <c r="AM596" s="108"/>
      <c r="AN596" s="108"/>
      <c r="AO596" s="108"/>
      <c r="AP596" s="105"/>
      <c r="AQ596" s="108"/>
      <c r="AR596" s="107"/>
      <c r="AS596" s="107"/>
      <c r="AT596" s="104"/>
      <c r="AU596" s="104"/>
      <c r="AV596" s="104"/>
      <c r="AW596" s="105"/>
      <c r="AX596" s="105"/>
      <c r="AY596" s="109"/>
      <c r="AZ596" s="110"/>
      <c r="BA596" s="95"/>
      <c r="BB596" s="95"/>
      <c r="BC596" s="95"/>
      <c r="BD596" s="95"/>
      <c r="BE596" s="95"/>
      <c r="BF596" s="95"/>
      <c r="BG596" s="95"/>
    </row>
    <row r="597" spans="1:59" s="97" customFormat="1" x14ac:dyDescent="0.2">
      <c r="A597" s="103"/>
      <c r="B597" s="103"/>
      <c r="C597" s="103"/>
      <c r="D597" s="104"/>
      <c r="E597" s="105"/>
      <c r="F597" s="105"/>
      <c r="G597" s="105"/>
      <c r="H597" s="105"/>
      <c r="I597" s="106"/>
      <c r="J597" s="105"/>
      <c r="K597" s="103"/>
      <c r="L597" s="105"/>
      <c r="M597" s="105"/>
      <c r="N597" s="103"/>
      <c r="O597" s="107"/>
      <c r="P597" s="103"/>
      <c r="Q597" s="107"/>
      <c r="R597" s="114"/>
      <c r="S597" s="114"/>
      <c r="T597" s="114"/>
      <c r="U597" s="108"/>
      <c r="V597" s="108"/>
      <c r="W597" s="105"/>
      <c r="X597" s="108"/>
      <c r="Y597" s="108"/>
      <c r="Z597" s="108"/>
      <c r="AA597" s="105"/>
      <c r="AB597" s="105"/>
      <c r="AC597" s="108"/>
      <c r="AD597" s="108"/>
      <c r="AE597" s="108"/>
      <c r="AF597" s="105"/>
      <c r="AG597" s="105"/>
      <c r="AH597" s="108"/>
      <c r="AI597" s="108"/>
      <c r="AJ597" s="108"/>
      <c r="AK597" s="105"/>
      <c r="AL597" s="105"/>
      <c r="AM597" s="108"/>
      <c r="AN597" s="108"/>
      <c r="AO597" s="108"/>
      <c r="AP597" s="105"/>
      <c r="AQ597" s="108"/>
      <c r="AR597" s="107"/>
      <c r="AS597" s="107"/>
      <c r="AT597" s="104"/>
      <c r="AU597" s="104"/>
      <c r="AV597" s="104"/>
      <c r="AW597" s="105"/>
      <c r="AX597" s="105"/>
      <c r="AY597" s="109"/>
      <c r="AZ597" s="110"/>
      <c r="BA597" s="95"/>
      <c r="BB597" s="95"/>
      <c r="BC597" s="95"/>
      <c r="BD597" s="95"/>
      <c r="BE597" s="95"/>
      <c r="BF597" s="95"/>
      <c r="BG597" s="95"/>
    </row>
    <row r="598" spans="1:59" s="97" customFormat="1" x14ac:dyDescent="0.2">
      <c r="A598" s="103"/>
      <c r="B598" s="103"/>
      <c r="C598" s="103"/>
      <c r="D598" s="104"/>
      <c r="E598" s="105"/>
      <c r="F598" s="105"/>
      <c r="G598" s="105"/>
      <c r="H598" s="105"/>
      <c r="I598" s="106"/>
      <c r="J598" s="105"/>
      <c r="K598" s="103"/>
      <c r="L598" s="105"/>
      <c r="M598" s="105"/>
      <c r="N598" s="103"/>
      <c r="O598" s="107"/>
      <c r="P598" s="103"/>
      <c r="Q598" s="107"/>
      <c r="R598" s="114"/>
      <c r="S598" s="114"/>
      <c r="T598" s="114"/>
      <c r="U598" s="108"/>
      <c r="V598" s="108"/>
      <c r="W598" s="105"/>
      <c r="X598" s="108"/>
      <c r="Y598" s="108"/>
      <c r="Z598" s="108"/>
      <c r="AA598" s="105"/>
      <c r="AB598" s="105"/>
      <c r="AC598" s="108"/>
      <c r="AD598" s="108"/>
      <c r="AE598" s="108"/>
      <c r="AF598" s="105"/>
      <c r="AG598" s="105"/>
      <c r="AH598" s="108"/>
      <c r="AI598" s="108"/>
      <c r="AJ598" s="108"/>
      <c r="AK598" s="105"/>
      <c r="AL598" s="105"/>
      <c r="AM598" s="108"/>
      <c r="AN598" s="108"/>
      <c r="AO598" s="108"/>
      <c r="AP598" s="105"/>
      <c r="AQ598" s="108"/>
      <c r="AR598" s="107"/>
      <c r="AS598" s="107"/>
      <c r="AT598" s="104"/>
      <c r="AU598" s="104"/>
      <c r="AV598" s="104"/>
      <c r="AW598" s="105"/>
      <c r="AX598" s="105"/>
      <c r="AY598" s="109"/>
      <c r="AZ598" s="110"/>
      <c r="BA598" s="95"/>
      <c r="BB598" s="95"/>
      <c r="BC598" s="95"/>
      <c r="BD598" s="95"/>
      <c r="BE598" s="95"/>
      <c r="BF598" s="95"/>
      <c r="BG598" s="95"/>
    </row>
    <row r="599" spans="1:59" s="97" customFormat="1" x14ac:dyDescent="0.2">
      <c r="A599" s="103"/>
      <c r="B599" s="103"/>
      <c r="C599" s="103"/>
      <c r="D599" s="104"/>
      <c r="E599" s="105"/>
      <c r="F599" s="105"/>
      <c r="G599" s="105"/>
      <c r="H599" s="105"/>
      <c r="I599" s="106"/>
      <c r="J599" s="105"/>
      <c r="K599" s="103"/>
      <c r="L599" s="105"/>
      <c r="M599" s="105"/>
      <c r="N599" s="103"/>
      <c r="O599" s="107"/>
      <c r="P599" s="103"/>
      <c r="Q599" s="107"/>
      <c r="R599" s="114"/>
      <c r="S599" s="114"/>
      <c r="T599" s="114"/>
      <c r="U599" s="108"/>
      <c r="V599" s="108"/>
      <c r="W599" s="105"/>
      <c r="X599" s="108"/>
      <c r="Y599" s="108"/>
      <c r="Z599" s="108"/>
      <c r="AA599" s="105"/>
      <c r="AB599" s="105"/>
      <c r="AC599" s="108"/>
      <c r="AD599" s="108"/>
      <c r="AE599" s="108"/>
      <c r="AF599" s="105"/>
      <c r="AG599" s="105"/>
      <c r="AH599" s="108"/>
      <c r="AI599" s="108"/>
      <c r="AJ599" s="108"/>
      <c r="AK599" s="105"/>
      <c r="AL599" s="105"/>
      <c r="AM599" s="108"/>
      <c r="AN599" s="108"/>
      <c r="AO599" s="108"/>
      <c r="AP599" s="105"/>
      <c r="AQ599" s="108"/>
      <c r="AR599" s="107"/>
      <c r="AS599" s="107"/>
      <c r="AT599" s="104"/>
      <c r="AU599" s="104"/>
      <c r="AV599" s="104"/>
      <c r="AW599" s="105"/>
      <c r="AX599" s="105"/>
      <c r="AY599" s="109"/>
      <c r="AZ599" s="110"/>
      <c r="BA599" s="95"/>
      <c r="BB599" s="95"/>
      <c r="BC599" s="95"/>
      <c r="BD599" s="95"/>
      <c r="BE599" s="95"/>
      <c r="BF599" s="95"/>
      <c r="BG599" s="95"/>
    </row>
    <row r="600" spans="1:59" s="97" customFormat="1" x14ac:dyDescent="0.2">
      <c r="A600" s="103"/>
      <c r="B600" s="103"/>
      <c r="C600" s="103"/>
      <c r="D600" s="104"/>
      <c r="E600" s="105"/>
      <c r="F600" s="105"/>
      <c r="G600" s="105"/>
      <c r="H600" s="105"/>
      <c r="I600" s="106"/>
      <c r="J600" s="105"/>
      <c r="K600" s="103"/>
      <c r="L600" s="105"/>
      <c r="M600" s="105"/>
      <c r="N600" s="103"/>
      <c r="O600" s="107"/>
      <c r="P600" s="103"/>
      <c r="Q600" s="107"/>
      <c r="R600" s="114"/>
      <c r="S600" s="114"/>
      <c r="T600" s="114"/>
      <c r="U600" s="108"/>
      <c r="V600" s="108"/>
      <c r="W600" s="105"/>
      <c r="X600" s="108"/>
      <c r="Y600" s="108"/>
      <c r="Z600" s="108"/>
      <c r="AA600" s="105"/>
      <c r="AB600" s="105"/>
      <c r="AC600" s="108"/>
      <c r="AD600" s="108"/>
      <c r="AE600" s="108"/>
      <c r="AF600" s="105"/>
      <c r="AG600" s="105"/>
      <c r="AH600" s="108"/>
      <c r="AI600" s="108"/>
      <c r="AJ600" s="108"/>
      <c r="AK600" s="105"/>
      <c r="AL600" s="105"/>
      <c r="AM600" s="108"/>
      <c r="AN600" s="108"/>
      <c r="AO600" s="108"/>
      <c r="AP600" s="105"/>
      <c r="AQ600" s="108"/>
      <c r="AR600" s="107"/>
      <c r="AS600" s="107"/>
      <c r="AT600" s="104"/>
      <c r="AU600" s="104"/>
      <c r="AV600" s="104"/>
      <c r="AW600" s="105"/>
      <c r="AX600" s="105"/>
      <c r="AY600" s="109"/>
      <c r="AZ600" s="110"/>
      <c r="BA600" s="95"/>
      <c r="BB600" s="95"/>
      <c r="BC600" s="95"/>
      <c r="BD600" s="95"/>
      <c r="BE600" s="95"/>
      <c r="BF600" s="95"/>
      <c r="BG600" s="95"/>
    </row>
    <row r="601" spans="1:59" s="97" customFormat="1" x14ac:dyDescent="0.2">
      <c r="A601" s="103"/>
      <c r="B601" s="103"/>
      <c r="C601" s="103"/>
      <c r="D601" s="104"/>
      <c r="E601" s="105"/>
      <c r="F601" s="105"/>
      <c r="G601" s="105"/>
      <c r="H601" s="105"/>
      <c r="I601" s="106"/>
      <c r="J601" s="105"/>
      <c r="K601" s="103"/>
      <c r="L601" s="105"/>
      <c r="M601" s="105"/>
      <c r="N601" s="103"/>
      <c r="O601" s="107"/>
      <c r="P601" s="103"/>
      <c r="Q601" s="107"/>
      <c r="R601" s="114"/>
      <c r="S601" s="114"/>
      <c r="T601" s="114"/>
      <c r="U601" s="108"/>
      <c r="V601" s="108"/>
      <c r="W601" s="105"/>
      <c r="X601" s="108"/>
      <c r="Y601" s="108"/>
      <c r="Z601" s="108"/>
      <c r="AA601" s="105"/>
      <c r="AB601" s="105"/>
      <c r="AC601" s="108"/>
      <c r="AD601" s="108"/>
      <c r="AE601" s="108"/>
      <c r="AF601" s="105"/>
      <c r="AG601" s="105"/>
      <c r="AH601" s="108"/>
      <c r="AI601" s="108"/>
      <c r="AJ601" s="108"/>
      <c r="AK601" s="105"/>
      <c r="AL601" s="105"/>
      <c r="AM601" s="108"/>
      <c r="AN601" s="108"/>
      <c r="AO601" s="108"/>
      <c r="AP601" s="105"/>
      <c r="AQ601" s="108"/>
      <c r="AR601" s="107"/>
      <c r="AS601" s="107"/>
      <c r="AT601" s="104"/>
      <c r="AU601" s="104"/>
      <c r="AV601" s="104"/>
      <c r="AW601" s="105"/>
      <c r="AX601" s="105"/>
      <c r="AY601" s="109"/>
      <c r="AZ601" s="110"/>
      <c r="BA601" s="95"/>
      <c r="BB601" s="95"/>
      <c r="BC601" s="95"/>
      <c r="BD601" s="95"/>
      <c r="BE601" s="95"/>
      <c r="BF601" s="95"/>
      <c r="BG601" s="95"/>
    </row>
    <row r="602" spans="1:59" s="97" customFormat="1" x14ac:dyDescent="0.2">
      <c r="A602" s="103"/>
      <c r="B602" s="103"/>
      <c r="C602" s="103"/>
      <c r="D602" s="104"/>
      <c r="E602" s="105"/>
      <c r="F602" s="105"/>
      <c r="G602" s="105"/>
      <c r="H602" s="105"/>
      <c r="I602" s="106"/>
      <c r="J602" s="105"/>
      <c r="K602" s="103"/>
      <c r="L602" s="105"/>
      <c r="M602" s="105"/>
      <c r="N602" s="103"/>
      <c r="O602" s="107"/>
      <c r="P602" s="103"/>
      <c r="Q602" s="107"/>
      <c r="R602" s="114"/>
      <c r="S602" s="114"/>
      <c r="T602" s="114"/>
      <c r="U602" s="108"/>
      <c r="V602" s="108"/>
      <c r="W602" s="105"/>
      <c r="X602" s="108"/>
      <c r="Y602" s="108"/>
      <c r="Z602" s="108"/>
      <c r="AA602" s="105"/>
      <c r="AB602" s="105"/>
      <c r="AC602" s="108"/>
      <c r="AD602" s="108"/>
      <c r="AE602" s="108"/>
      <c r="AF602" s="105"/>
      <c r="AG602" s="105"/>
      <c r="AH602" s="108"/>
      <c r="AI602" s="108"/>
      <c r="AJ602" s="108"/>
      <c r="AK602" s="105"/>
      <c r="AL602" s="105"/>
      <c r="AM602" s="108"/>
      <c r="AN602" s="108"/>
      <c r="AO602" s="108"/>
      <c r="AP602" s="105"/>
      <c r="AQ602" s="108"/>
      <c r="AR602" s="107"/>
      <c r="AS602" s="107"/>
      <c r="AT602" s="104"/>
      <c r="AU602" s="104"/>
      <c r="AV602" s="104"/>
      <c r="AW602" s="105"/>
      <c r="AX602" s="105"/>
      <c r="AY602" s="109"/>
      <c r="AZ602" s="110"/>
      <c r="BA602" s="95"/>
      <c r="BB602" s="95"/>
      <c r="BC602" s="95"/>
      <c r="BD602" s="95"/>
      <c r="BE602" s="95"/>
      <c r="BF602" s="95"/>
      <c r="BG602" s="95"/>
    </row>
    <row r="603" spans="1:59" s="97" customFormat="1" x14ac:dyDescent="0.2">
      <c r="A603" s="103"/>
      <c r="B603" s="103"/>
      <c r="C603" s="103"/>
      <c r="D603" s="104"/>
      <c r="E603" s="105"/>
      <c r="F603" s="105"/>
      <c r="G603" s="105"/>
      <c r="H603" s="105"/>
      <c r="I603" s="106"/>
      <c r="J603" s="105"/>
      <c r="K603" s="103"/>
      <c r="L603" s="105"/>
      <c r="M603" s="105"/>
      <c r="N603" s="103"/>
      <c r="O603" s="107"/>
      <c r="P603" s="103"/>
      <c r="Q603" s="107"/>
      <c r="R603" s="114"/>
      <c r="S603" s="114"/>
      <c r="T603" s="114"/>
      <c r="U603" s="108"/>
      <c r="V603" s="108"/>
      <c r="W603" s="105"/>
      <c r="X603" s="108"/>
      <c r="Y603" s="108"/>
      <c r="Z603" s="108"/>
      <c r="AA603" s="105"/>
      <c r="AB603" s="105"/>
      <c r="AC603" s="108"/>
      <c r="AD603" s="108"/>
      <c r="AE603" s="108"/>
      <c r="AF603" s="105"/>
      <c r="AG603" s="105"/>
      <c r="AH603" s="108"/>
      <c r="AI603" s="108"/>
      <c r="AJ603" s="108"/>
      <c r="AK603" s="105"/>
      <c r="AL603" s="105"/>
      <c r="AM603" s="108"/>
      <c r="AN603" s="108"/>
      <c r="AO603" s="108"/>
      <c r="AP603" s="105"/>
      <c r="AQ603" s="108"/>
      <c r="AR603" s="107"/>
      <c r="AS603" s="107"/>
      <c r="AT603" s="104"/>
      <c r="AU603" s="104"/>
      <c r="AV603" s="104"/>
      <c r="AW603" s="105"/>
      <c r="AX603" s="105"/>
      <c r="AY603" s="109"/>
      <c r="AZ603" s="110"/>
      <c r="BA603" s="95"/>
      <c r="BB603" s="95"/>
      <c r="BC603" s="95"/>
      <c r="BD603" s="95"/>
      <c r="BE603" s="95"/>
      <c r="BF603" s="95"/>
      <c r="BG603" s="95"/>
    </row>
    <row r="604" spans="1:59" s="97" customFormat="1" x14ac:dyDescent="0.2">
      <c r="A604" s="103"/>
      <c r="B604" s="103"/>
      <c r="C604" s="103"/>
      <c r="D604" s="104"/>
      <c r="E604" s="105"/>
      <c r="F604" s="105"/>
      <c r="G604" s="105"/>
      <c r="H604" s="105"/>
      <c r="I604" s="106"/>
      <c r="J604" s="105"/>
      <c r="K604" s="103"/>
      <c r="L604" s="105"/>
      <c r="M604" s="105"/>
      <c r="N604" s="103"/>
      <c r="O604" s="107"/>
      <c r="P604" s="103"/>
      <c r="Q604" s="107"/>
      <c r="R604" s="114"/>
      <c r="S604" s="114"/>
      <c r="T604" s="114"/>
      <c r="U604" s="108"/>
      <c r="V604" s="108"/>
      <c r="W604" s="105"/>
      <c r="X604" s="108"/>
      <c r="Y604" s="108"/>
      <c r="Z604" s="108"/>
      <c r="AA604" s="105"/>
      <c r="AB604" s="105"/>
      <c r="AC604" s="108"/>
      <c r="AD604" s="108"/>
      <c r="AE604" s="108"/>
      <c r="AF604" s="105"/>
      <c r="AG604" s="105"/>
      <c r="AH604" s="108"/>
      <c r="AI604" s="108"/>
      <c r="AJ604" s="108"/>
      <c r="AK604" s="105"/>
      <c r="AL604" s="105"/>
      <c r="AM604" s="108"/>
      <c r="AN604" s="108"/>
      <c r="AO604" s="108"/>
      <c r="AP604" s="105"/>
      <c r="AQ604" s="108"/>
      <c r="AR604" s="107"/>
      <c r="AS604" s="107"/>
      <c r="AT604" s="104"/>
      <c r="AU604" s="104"/>
      <c r="AV604" s="104"/>
      <c r="AW604" s="105"/>
      <c r="AX604" s="105"/>
      <c r="AY604" s="109"/>
      <c r="AZ604" s="110"/>
      <c r="BA604" s="95"/>
      <c r="BB604" s="95"/>
      <c r="BC604" s="95"/>
      <c r="BD604" s="95"/>
      <c r="BE604" s="95"/>
      <c r="BF604" s="95"/>
      <c r="BG604" s="95"/>
    </row>
    <row r="605" spans="1:59" s="97" customFormat="1" x14ac:dyDescent="0.2">
      <c r="A605" s="103"/>
      <c r="B605" s="103"/>
      <c r="C605" s="103"/>
      <c r="D605" s="104"/>
      <c r="E605" s="105"/>
      <c r="F605" s="105"/>
      <c r="G605" s="105"/>
      <c r="H605" s="105"/>
      <c r="I605" s="106"/>
      <c r="J605" s="105"/>
      <c r="K605" s="103"/>
      <c r="L605" s="105"/>
      <c r="M605" s="105"/>
      <c r="N605" s="103"/>
      <c r="O605" s="107"/>
      <c r="P605" s="103"/>
      <c r="Q605" s="107"/>
      <c r="R605" s="114"/>
      <c r="S605" s="114"/>
      <c r="T605" s="114"/>
      <c r="U605" s="108"/>
      <c r="V605" s="108"/>
      <c r="W605" s="105"/>
      <c r="X605" s="108"/>
      <c r="Y605" s="108"/>
      <c r="Z605" s="108"/>
      <c r="AA605" s="105"/>
      <c r="AB605" s="105"/>
      <c r="AC605" s="108"/>
      <c r="AD605" s="108"/>
      <c r="AE605" s="108"/>
      <c r="AF605" s="105"/>
      <c r="AG605" s="105"/>
      <c r="AH605" s="108"/>
      <c r="AI605" s="108"/>
      <c r="AJ605" s="108"/>
      <c r="AK605" s="105"/>
      <c r="AL605" s="105"/>
      <c r="AM605" s="108"/>
      <c r="AN605" s="108"/>
      <c r="AO605" s="108"/>
      <c r="AP605" s="105"/>
      <c r="AQ605" s="108"/>
      <c r="AR605" s="107"/>
      <c r="AS605" s="107"/>
      <c r="AT605" s="104"/>
      <c r="AU605" s="104"/>
      <c r="AV605" s="104"/>
      <c r="AW605" s="105"/>
      <c r="AX605" s="105"/>
      <c r="AY605" s="109"/>
      <c r="AZ605" s="110"/>
      <c r="BA605" s="95"/>
      <c r="BB605" s="95"/>
      <c r="BC605" s="95"/>
      <c r="BD605" s="95"/>
      <c r="BE605" s="95"/>
      <c r="BF605" s="95"/>
      <c r="BG605" s="95"/>
    </row>
    <row r="606" spans="1:59" s="97" customFormat="1" x14ac:dyDescent="0.2">
      <c r="A606" s="103"/>
      <c r="B606" s="103"/>
      <c r="C606" s="103"/>
      <c r="D606" s="104"/>
      <c r="E606" s="105"/>
      <c r="F606" s="105"/>
      <c r="G606" s="105"/>
      <c r="H606" s="105"/>
      <c r="I606" s="106"/>
      <c r="J606" s="105"/>
      <c r="K606" s="103"/>
      <c r="L606" s="105"/>
      <c r="M606" s="105"/>
      <c r="N606" s="103"/>
      <c r="O606" s="107"/>
      <c r="P606" s="103"/>
      <c r="Q606" s="107"/>
      <c r="R606" s="114"/>
      <c r="S606" s="114"/>
      <c r="T606" s="114"/>
      <c r="U606" s="108"/>
      <c r="V606" s="108"/>
      <c r="W606" s="105"/>
      <c r="X606" s="108"/>
      <c r="Y606" s="108"/>
      <c r="Z606" s="108"/>
      <c r="AA606" s="105"/>
      <c r="AB606" s="105"/>
      <c r="AC606" s="108"/>
      <c r="AD606" s="108"/>
      <c r="AE606" s="108"/>
      <c r="AF606" s="105"/>
      <c r="AG606" s="105"/>
      <c r="AH606" s="108"/>
      <c r="AI606" s="108"/>
      <c r="AJ606" s="108"/>
      <c r="AK606" s="105"/>
      <c r="AL606" s="105"/>
      <c r="AM606" s="108"/>
      <c r="AN606" s="108"/>
      <c r="AO606" s="108"/>
      <c r="AP606" s="105"/>
      <c r="AQ606" s="108"/>
      <c r="AR606" s="107"/>
      <c r="AS606" s="107"/>
      <c r="AT606" s="104"/>
      <c r="AU606" s="104"/>
      <c r="AV606" s="104"/>
      <c r="AW606" s="105"/>
      <c r="AX606" s="105"/>
      <c r="AY606" s="109"/>
      <c r="AZ606" s="110"/>
      <c r="BA606" s="95"/>
      <c r="BB606" s="95"/>
      <c r="BC606" s="95"/>
      <c r="BD606" s="95"/>
      <c r="BE606" s="95"/>
      <c r="BF606" s="95"/>
      <c r="BG606" s="95"/>
    </row>
    <row r="607" spans="1:59" s="97" customFormat="1" x14ac:dyDescent="0.2">
      <c r="A607" s="103"/>
      <c r="B607" s="103"/>
      <c r="C607" s="103"/>
      <c r="D607" s="104"/>
      <c r="E607" s="105"/>
      <c r="F607" s="105"/>
      <c r="G607" s="105"/>
      <c r="H607" s="105"/>
      <c r="I607" s="106"/>
      <c r="J607" s="105"/>
      <c r="K607" s="103"/>
      <c r="L607" s="105"/>
      <c r="M607" s="105"/>
      <c r="N607" s="103"/>
      <c r="O607" s="107"/>
      <c r="P607" s="103"/>
      <c r="Q607" s="107"/>
      <c r="R607" s="114"/>
      <c r="S607" s="114"/>
      <c r="T607" s="114"/>
      <c r="U607" s="108"/>
      <c r="V607" s="108"/>
      <c r="W607" s="105"/>
      <c r="X607" s="108"/>
      <c r="Y607" s="108"/>
      <c r="Z607" s="108"/>
      <c r="AA607" s="105"/>
      <c r="AB607" s="105"/>
      <c r="AC607" s="108"/>
      <c r="AD607" s="108"/>
      <c r="AE607" s="108"/>
      <c r="AF607" s="105"/>
      <c r="AG607" s="105"/>
      <c r="AH607" s="108"/>
      <c r="AI607" s="108"/>
      <c r="AJ607" s="108"/>
      <c r="AK607" s="105"/>
      <c r="AL607" s="105"/>
      <c r="AM607" s="108"/>
      <c r="AN607" s="108"/>
      <c r="AO607" s="108"/>
      <c r="AP607" s="105"/>
      <c r="AQ607" s="108"/>
      <c r="AR607" s="107"/>
      <c r="AS607" s="107"/>
      <c r="AT607" s="104"/>
      <c r="AU607" s="104"/>
      <c r="AV607" s="104"/>
      <c r="AW607" s="105"/>
      <c r="AX607" s="105"/>
      <c r="AY607" s="109"/>
      <c r="AZ607" s="110"/>
      <c r="BA607" s="95"/>
      <c r="BB607" s="95"/>
      <c r="BC607" s="95"/>
      <c r="BD607" s="95"/>
      <c r="BE607" s="95"/>
      <c r="BF607" s="95"/>
      <c r="BG607" s="95"/>
    </row>
    <row r="608" spans="1:59" s="97" customFormat="1" x14ac:dyDescent="0.2">
      <c r="A608" s="103"/>
      <c r="B608" s="103"/>
      <c r="C608" s="103"/>
      <c r="D608" s="104"/>
      <c r="E608" s="105"/>
      <c r="F608" s="105"/>
      <c r="G608" s="105"/>
      <c r="H608" s="105"/>
      <c r="I608" s="106"/>
      <c r="J608" s="105"/>
      <c r="K608" s="103"/>
      <c r="L608" s="105"/>
      <c r="M608" s="105"/>
      <c r="N608" s="103"/>
      <c r="O608" s="107"/>
      <c r="P608" s="103"/>
      <c r="Q608" s="107"/>
      <c r="R608" s="114"/>
      <c r="S608" s="114"/>
      <c r="T608" s="114"/>
      <c r="U608" s="108"/>
      <c r="V608" s="108"/>
      <c r="W608" s="105"/>
      <c r="X608" s="108"/>
      <c r="Y608" s="108"/>
      <c r="Z608" s="108"/>
      <c r="AA608" s="105"/>
      <c r="AB608" s="105"/>
      <c r="AC608" s="108"/>
      <c r="AD608" s="108"/>
      <c r="AE608" s="108"/>
      <c r="AF608" s="105"/>
      <c r="AG608" s="105"/>
      <c r="AH608" s="108"/>
      <c r="AI608" s="108"/>
      <c r="AJ608" s="108"/>
      <c r="AK608" s="105"/>
      <c r="AL608" s="105"/>
      <c r="AM608" s="108"/>
      <c r="AN608" s="108"/>
      <c r="AO608" s="108"/>
      <c r="AP608" s="105"/>
      <c r="AQ608" s="108"/>
      <c r="AR608" s="107"/>
      <c r="AS608" s="107"/>
      <c r="AT608" s="104"/>
      <c r="AU608" s="104"/>
      <c r="AV608" s="104"/>
      <c r="AW608" s="105"/>
      <c r="AX608" s="105"/>
      <c r="AY608" s="109"/>
      <c r="AZ608" s="110"/>
      <c r="BA608" s="95"/>
      <c r="BB608" s="95"/>
      <c r="BC608" s="95"/>
      <c r="BD608" s="95"/>
      <c r="BE608" s="95"/>
      <c r="BF608" s="95"/>
      <c r="BG608" s="95"/>
    </row>
    <row r="609" spans="1:59" s="97" customFormat="1" x14ac:dyDescent="0.2">
      <c r="A609" s="103"/>
      <c r="B609" s="103"/>
      <c r="C609" s="103"/>
      <c r="D609" s="104"/>
      <c r="E609" s="105"/>
      <c r="F609" s="105"/>
      <c r="G609" s="105"/>
      <c r="H609" s="105"/>
      <c r="I609" s="106"/>
      <c r="J609" s="105"/>
      <c r="K609" s="103"/>
      <c r="L609" s="105"/>
      <c r="M609" s="105"/>
      <c r="N609" s="103"/>
      <c r="O609" s="107"/>
      <c r="P609" s="103"/>
      <c r="Q609" s="107"/>
      <c r="R609" s="114"/>
      <c r="S609" s="114"/>
      <c r="T609" s="114"/>
      <c r="U609" s="108"/>
      <c r="V609" s="108"/>
      <c r="W609" s="105"/>
      <c r="X609" s="108"/>
      <c r="Y609" s="108"/>
      <c r="Z609" s="108"/>
      <c r="AA609" s="105"/>
      <c r="AB609" s="105"/>
      <c r="AC609" s="108"/>
      <c r="AD609" s="108"/>
      <c r="AE609" s="108"/>
      <c r="AF609" s="105"/>
      <c r="AG609" s="105"/>
      <c r="AH609" s="108"/>
      <c r="AI609" s="108"/>
      <c r="AJ609" s="108"/>
      <c r="AK609" s="105"/>
      <c r="AL609" s="105"/>
      <c r="AM609" s="108"/>
      <c r="AN609" s="108"/>
      <c r="AO609" s="108"/>
      <c r="AP609" s="105"/>
      <c r="AQ609" s="108"/>
      <c r="AR609" s="107"/>
      <c r="AS609" s="107"/>
      <c r="AT609" s="104"/>
      <c r="AU609" s="104"/>
      <c r="AV609" s="104"/>
      <c r="AW609" s="105"/>
      <c r="AX609" s="105"/>
      <c r="AY609" s="109"/>
      <c r="AZ609" s="110"/>
      <c r="BA609" s="95"/>
      <c r="BB609" s="95"/>
      <c r="BC609" s="95"/>
      <c r="BD609" s="95"/>
      <c r="BE609" s="95"/>
      <c r="BF609" s="95"/>
      <c r="BG609" s="95"/>
    </row>
    <row r="610" spans="1:59" s="97" customFormat="1" x14ac:dyDescent="0.2">
      <c r="A610" s="103"/>
      <c r="B610" s="103"/>
      <c r="C610" s="103"/>
      <c r="D610" s="104"/>
      <c r="E610" s="105"/>
      <c r="F610" s="105"/>
      <c r="G610" s="105"/>
      <c r="H610" s="105"/>
      <c r="I610" s="106"/>
      <c r="J610" s="105"/>
      <c r="K610" s="103"/>
      <c r="L610" s="105"/>
      <c r="M610" s="105"/>
      <c r="N610" s="103"/>
      <c r="O610" s="107"/>
      <c r="P610" s="103"/>
      <c r="Q610" s="107"/>
      <c r="R610" s="114"/>
      <c r="S610" s="114"/>
      <c r="T610" s="114"/>
      <c r="U610" s="108"/>
      <c r="V610" s="108"/>
      <c r="W610" s="105"/>
      <c r="X610" s="108"/>
      <c r="Y610" s="108"/>
      <c r="Z610" s="108"/>
      <c r="AA610" s="105"/>
      <c r="AB610" s="105"/>
      <c r="AC610" s="108"/>
      <c r="AD610" s="108"/>
      <c r="AE610" s="108"/>
      <c r="AF610" s="105"/>
      <c r="AG610" s="105"/>
      <c r="AH610" s="108"/>
      <c r="AI610" s="108"/>
      <c r="AJ610" s="108"/>
      <c r="AK610" s="105"/>
      <c r="AL610" s="105"/>
      <c r="AM610" s="108"/>
      <c r="AN610" s="108"/>
      <c r="AO610" s="108"/>
      <c r="AP610" s="105"/>
      <c r="AQ610" s="108"/>
      <c r="AR610" s="107"/>
      <c r="AS610" s="107"/>
      <c r="AT610" s="104"/>
      <c r="AU610" s="104"/>
      <c r="AV610" s="104"/>
      <c r="AW610" s="105"/>
      <c r="AX610" s="105"/>
      <c r="AY610" s="109"/>
      <c r="AZ610" s="110"/>
      <c r="BA610" s="95"/>
      <c r="BB610" s="95"/>
      <c r="BC610" s="95"/>
      <c r="BD610" s="95"/>
      <c r="BE610" s="95"/>
      <c r="BF610" s="95"/>
      <c r="BG610" s="95"/>
    </row>
    <row r="611" spans="1:59" s="97" customFormat="1" x14ac:dyDescent="0.2">
      <c r="A611" s="103"/>
      <c r="B611" s="103"/>
      <c r="C611" s="103"/>
      <c r="D611" s="104"/>
      <c r="E611" s="105"/>
      <c r="F611" s="105"/>
      <c r="G611" s="105"/>
      <c r="H611" s="105"/>
      <c r="I611" s="106"/>
      <c r="J611" s="105"/>
      <c r="K611" s="103"/>
      <c r="L611" s="105"/>
      <c r="M611" s="105"/>
      <c r="N611" s="103"/>
      <c r="O611" s="107"/>
      <c r="P611" s="103"/>
      <c r="Q611" s="107"/>
      <c r="R611" s="114"/>
      <c r="S611" s="114"/>
      <c r="T611" s="114"/>
      <c r="U611" s="108"/>
      <c r="V611" s="108"/>
      <c r="W611" s="105"/>
      <c r="X611" s="108"/>
      <c r="Y611" s="108"/>
      <c r="Z611" s="108"/>
      <c r="AA611" s="105"/>
      <c r="AB611" s="105"/>
      <c r="AC611" s="108"/>
      <c r="AD611" s="108"/>
      <c r="AE611" s="108"/>
      <c r="AF611" s="105"/>
      <c r="AG611" s="105"/>
      <c r="AH611" s="108"/>
      <c r="AI611" s="108"/>
      <c r="AJ611" s="108"/>
      <c r="AK611" s="105"/>
      <c r="AL611" s="105"/>
      <c r="AM611" s="108"/>
      <c r="AN611" s="108"/>
      <c r="AO611" s="108"/>
      <c r="AP611" s="105"/>
      <c r="AQ611" s="108"/>
      <c r="AR611" s="107"/>
      <c r="AS611" s="107"/>
      <c r="AT611" s="104"/>
      <c r="AU611" s="104"/>
      <c r="AV611" s="104"/>
      <c r="AW611" s="105"/>
      <c r="AX611" s="105"/>
      <c r="AY611" s="109"/>
      <c r="AZ611" s="110"/>
      <c r="BA611" s="95"/>
      <c r="BB611" s="95"/>
      <c r="BC611" s="95"/>
      <c r="BD611" s="95"/>
      <c r="BE611" s="95"/>
      <c r="BF611" s="95"/>
      <c r="BG611" s="95"/>
    </row>
    <row r="612" spans="1:59" s="97" customFormat="1" x14ac:dyDescent="0.2">
      <c r="A612" s="103"/>
      <c r="B612" s="103"/>
      <c r="C612" s="103"/>
      <c r="D612" s="104"/>
      <c r="E612" s="105"/>
      <c r="F612" s="105"/>
      <c r="G612" s="105"/>
      <c r="H612" s="105"/>
      <c r="I612" s="106"/>
      <c r="J612" s="105"/>
      <c r="K612" s="103"/>
      <c r="L612" s="105"/>
      <c r="M612" s="105"/>
      <c r="N612" s="103"/>
      <c r="O612" s="107"/>
      <c r="P612" s="103"/>
      <c r="Q612" s="107"/>
      <c r="R612" s="114"/>
      <c r="S612" s="114"/>
      <c r="T612" s="114"/>
      <c r="U612" s="108"/>
      <c r="V612" s="108"/>
      <c r="W612" s="105"/>
      <c r="X612" s="108"/>
      <c r="Y612" s="108"/>
      <c r="Z612" s="108"/>
      <c r="AA612" s="105"/>
      <c r="AB612" s="105"/>
      <c r="AC612" s="108"/>
      <c r="AD612" s="108"/>
      <c r="AE612" s="108"/>
      <c r="AF612" s="105"/>
      <c r="AG612" s="105"/>
      <c r="AH612" s="108"/>
      <c r="AI612" s="108"/>
      <c r="AJ612" s="108"/>
      <c r="AK612" s="105"/>
      <c r="AL612" s="105"/>
      <c r="AM612" s="108"/>
      <c r="AN612" s="108"/>
      <c r="AO612" s="108"/>
      <c r="AP612" s="105"/>
      <c r="AQ612" s="108"/>
      <c r="AR612" s="107"/>
      <c r="AS612" s="107"/>
      <c r="AT612" s="104"/>
      <c r="AU612" s="104"/>
      <c r="AV612" s="104"/>
      <c r="AW612" s="105"/>
      <c r="AX612" s="105"/>
      <c r="AY612" s="109"/>
      <c r="AZ612" s="110"/>
      <c r="BA612" s="95"/>
      <c r="BB612" s="95"/>
      <c r="BC612" s="95"/>
      <c r="BD612" s="95"/>
      <c r="BE612" s="95"/>
      <c r="BF612" s="95"/>
      <c r="BG612" s="95"/>
    </row>
    <row r="613" spans="1:59" s="97" customFormat="1" x14ac:dyDescent="0.2">
      <c r="A613" s="103"/>
      <c r="B613" s="103"/>
      <c r="C613" s="103"/>
      <c r="D613" s="104"/>
      <c r="E613" s="105"/>
      <c r="F613" s="105"/>
      <c r="G613" s="105"/>
      <c r="H613" s="105"/>
      <c r="I613" s="106"/>
      <c r="J613" s="105"/>
      <c r="K613" s="103"/>
      <c r="L613" s="105"/>
      <c r="M613" s="105"/>
      <c r="N613" s="103"/>
      <c r="O613" s="107"/>
      <c r="P613" s="103"/>
      <c r="Q613" s="107"/>
      <c r="R613" s="114"/>
      <c r="S613" s="114"/>
      <c r="T613" s="114"/>
      <c r="U613" s="108"/>
      <c r="V613" s="108"/>
      <c r="W613" s="105"/>
      <c r="X613" s="108"/>
      <c r="Y613" s="108"/>
      <c r="Z613" s="108"/>
      <c r="AA613" s="105"/>
      <c r="AB613" s="105"/>
      <c r="AC613" s="108"/>
      <c r="AD613" s="108"/>
      <c r="AE613" s="108"/>
      <c r="AF613" s="105"/>
      <c r="AG613" s="105"/>
      <c r="AH613" s="108"/>
      <c r="AI613" s="108"/>
      <c r="AJ613" s="108"/>
      <c r="AK613" s="105"/>
      <c r="AL613" s="105"/>
      <c r="AM613" s="108"/>
      <c r="AN613" s="108"/>
      <c r="AO613" s="108"/>
      <c r="AP613" s="105"/>
      <c r="AQ613" s="108"/>
      <c r="AR613" s="107"/>
      <c r="AS613" s="107"/>
      <c r="AT613" s="104"/>
      <c r="AU613" s="104"/>
      <c r="AV613" s="104"/>
      <c r="AW613" s="105"/>
      <c r="AX613" s="105"/>
      <c r="AY613" s="109"/>
      <c r="AZ613" s="110"/>
      <c r="BA613" s="95"/>
      <c r="BB613" s="95"/>
      <c r="BC613" s="95"/>
      <c r="BD613" s="95"/>
      <c r="BE613" s="95"/>
      <c r="BF613" s="95"/>
      <c r="BG613" s="95"/>
    </row>
    <row r="614" spans="1:59" s="97" customFormat="1" x14ac:dyDescent="0.2">
      <c r="A614" s="103"/>
      <c r="B614" s="103"/>
      <c r="C614" s="103"/>
      <c r="D614" s="104"/>
      <c r="E614" s="105"/>
      <c r="F614" s="105"/>
      <c r="G614" s="105"/>
      <c r="H614" s="105"/>
      <c r="I614" s="106"/>
      <c r="J614" s="105"/>
      <c r="K614" s="103"/>
      <c r="L614" s="105"/>
      <c r="M614" s="105"/>
      <c r="N614" s="103"/>
      <c r="O614" s="107"/>
      <c r="P614" s="103"/>
      <c r="Q614" s="107"/>
      <c r="R614" s="114"/>
      <c r="S614" s="114"/>
      <c r="T614" s="114"/>
      <c r="U614" s="108"/>
      <c r="V614" s="108"/>
      <c r="W614" s="105"/>
      <c r="X614" s="108"/>
      <c r="Y614" s="108"/>
      <c r="Z614" s="108"/>
      <c r="AA614" s="105"/>
      <c r="AB614" s="105"/>
      <c r="AC614" s="108"/>
      <c r="AD614" s="108"/>
      <c r="AE614" s="108"/>
      <c r="AF614" s="105"/>
      <c r="AG614" s="105"/>
      <c r="AH614" s="108"/>
      <c r="AI614" s="108"/>
      <c r="AJ614" s="108"/>
      <c r="AK614" s="105"/>
      <c r="AL614" s="105"/>
      <c r="AM614" s="108"/>
      <c r="AN614" s="108"/>
      <c r="AO614" s="108"/>
      <c r="AP614" s="105"/>
      <c r="AQ614" s="108"/>
      <c r="AR614" s="107"/>
      <c r="AS614" s="107"/>
      <c r="AT614" s="104"/>
      <c r="AU614" s="104"/>
      <c r="AV614" s="104"/>
      <c r="AW614" s="105"/>
      <c r="AX614" s="105"/>
      <c r="AY614" s="109"/>
      <c r="AZ614" s="110"/>
      <c r="BA614" s="95"/>
      <c r="BB614" s="95"/>
      <c r="BC614" s="95"/>
      <c r="BD614" s="95"/>
      <c r="BE614" s="95"/>
      <c r="BF614" s="95"/>
      <c r="BG614" s="95"/>
    </row>
    <row r="615" spans="1:59" s="97" customFormat="1" x14ac:dyDescent="0.2">
      <c r="A615" s="103"/>
      <c r="B615" s="103"/>
      <c r="C615" s="103"/>
      <c r="D615" s="104"/>
      <c r="E615" s="105"/>
      <c r="F615" s="105"/>
      <c r="G615" s="105"/>
      <c r="H615" s="105"/>
      <c r="I615" s="106"/>
      <c r="J615" s="105"/>
      <c r="K615" s="103"/>
      <c r="L615" s="105"/>
      <c r="M615" s="105"/>
      <c r="N615" s="103"/>
      <c r="O615" s="107"/>
      <c r="P615" s="103"/>
      <c r="Q615" s="107"/>
      <c r="R615" s="114"/>
      <c r="S615" s="114"/>
      <c r="T615" s="114"/>
      <c r="U615" s="108"/>
      <c r="V615" s="108"/>
      <c r="W615" s="105"/>
      <c r="X615" s="108"/>
      <c r="Y615" s="108"/>
      <c r="Z615" s="108"/>
      <c r="AA615" s="105"/>
      <c r="AB615" s="105"/>
      <c r="AC615" s="108"/>
      <c r="AD615" s="108"/>
      <c r="AE615" s="108"/>
      <c r="AF615" s="105"/>
      <c r="AG615" s="105"/>
      <c r="AH615" s="108"/>
      <c r="AI615" s="108"/>
      <c r="AJ615" s="108"/>
      <c r="AK615" s="105"/>
      <c r="AL615" s="105"/>
      <c r="AM615" s="108"/>
      <c r="AN615" s="108"/>
      <c r="AO615" s="108"/>
      <c r="AP615" s="105"/>
      <c r="AQ615" s="108"/>
      <c r="AR615" s="107"/>
      <c r="AS615" s="107"/>
      <c r="AT615" s="104"/>
      <c r="AU615" s="104"/>
      <c r="AV615" s="104"/>
      <c r="AW615" s="105"/>
      <c r="AX615" s="105"/>
      <c r="AY615" s="109"/>
      <c r="AZ615" s="110"/>
      <c r="BA615" s="95"/>
      <c r="BB615" s="95"/>
      <c r="BC615" s="95"/>
      <c r="BD615" s="95"/>
      <c r="BE615" s="95"/>
      <c r="BF615" s="95"/>
      <c r="BG615" s="95"/>
    </row>
    <row r="616" spans="1:59" s="97" customFormat="1" x14ac:dyDescent="0.2">
      <c r="A616" s="103"/>
      <c r="B616" s="103"/>
      <c r="C616" s="103"/>
      <c r="D616" s="104"/>
      <c r="E616" s="105"/>
      <c r="F616" s="105"/>
      <c r="G616" s="105"/>
      <c r="H616" s="105"/>
      <c r="I616" s="106"/>
      <c r="J616" s="105"/>
      <c r="K616" s="103"/>
      <c r="L616" s="105"/>
      <c r="M616" s="105"/>
      <c r="N616" s="103"/>
      <c r="O616" s="107"/>
      <c r="P616" s="103"/>
      <c r="Q616" s="107"/>
      <c r="R616" s="114"/>
      <c r="S616" s="114"/>
      <c r="T616" s="114"/>
      <c r="U616" s="108"/>
      <c r="V616" s="108"/>
      <c r="W616" s="105"/>
      <c r="X616" s="108"/>
      <c r="Y616" s="108"/>
      <c r="Z616" s="108"/>
      <c r="AA616" s="105"/>
      <c r="AB616" s="105"/>
      <c r="AC616" s="108"/>
      <c r="AD616" s="108"/>
      <c r="AE616" s="108"/>
      <c r="AF616" s="105"/>
      <c r="AG616" s="105"/>
      <c r="AH616" s="108"/>
      <c r="AI616" s="108"/>
      <c r="AJ616" s="108"/>
      <c r="AK616" s="105"/>
      <c r="AL616" s="105"/>
      <c r="AM616" s="108"/>
      <c r="AN616" s="108"/>
      <c r="AO616" s="108"/>
      <c r="AP616" s="105"/>
      <c r="AQ616" s="108"/>
      <c r="AR616" s="107"/>
      <c r="AS616" s="107"/>
      <c r="AT616" s="104"/>
      <c r="AU616" s="104"/>
      <c r="AV616" s="104"/>
      <c r="AW616" s="105"/>
      <c r="AX616" s="105"/>
      <c r="AY616" s="109"/>
      <c r="AZ616" s="110"/>
      <c r="BA616" s="95"/>
      <c r="BB616" s="95"/>
      <c r="BC616" s="95"/>
      <c r="BD616" s="95"/>
      <c r="BE616" s="95"/>
      <c r="BF616" s="95"/>
      <c r="BG616" s="95"/>
    </row>
    <row r="617" spans="1:59" s="97" customFormat="1" x14ac:dyDescent="0.2">
      <c r="A617" s="103"/>
      <c r="B617" s="103"/>
      <c r="C617" s="103"/>
      <c r="D617" s="104"/>
      <c r="E617" s="105"/>
      <c r="F617" s="105"/>
      <c r="G617" s="105"/>
      <c r="H617" s="105"/>
      <c r="I617" s="106"/>
      <c r="J617" s="105"/>
      <c r="K617" s="103"/>
      <c r="L617" s="105"/>
      <c r="M617" s="105"/>
      <c r="N617" s="103"/>
      <c r="O617" s="107"/>
      <c r="P617" s="103"/>
      <c r="Q617" s="107"/>
      <c r="R617" s="114"/>
      <c r="S617" s="114"/>
      <c r="T617" s="114"/>
      <c r="U617" s="108"/>
      <c r="V617" s="108"/>
      <c r="W617" s="105"/>
      <c r="X617" s="108"/>
      <c r="Y617" s="108"/>
      <c r="Z617" s="108"/>
      <c r="AA617" s="105"/>
      <c r="AB617" s="105"/>
      <c r="AC617" s="108"/>
      <c r="AD617" s="108"/>
      <c r="AE617" s="108"/>
      <c r="AF617" s="105"/>
      <c r="AG617" s="105"/>
      <c r="AH617" s="108"/>
      <c r="AI617" s="108"/>
      <c r="AJ617" s="108"/>
      <c r="AK617" s="105"/>
      <c r="AL617" s="105"/>
      <c r="AM617" s="108"/>
      <c r="AN617" s="108"/>
      <c r="AO617" s="108"/>
      <c r="AP617" s="105"/>
      <c r="AQ617" s="108"/>
      <c r="AR617" s="107"/>
      <c r="AS617" s="107"/>
      <c r="AT617" s="104"/>
      <c r="AU617" s="104"/>
      <c r="AV617" s="104"/>
      <c r="AW617" s="105"/>
      <c r="AX617" s="105"/>
      <c r="AY617" s="109"/>
      <c r="AZ617" s="110"/>
      <c r="BA617" s="95"/>
      <c r="BB617" s="95"/>
      <c r="BC617" s="95"/>
      <c r="BD617" s="95"/>
      <c r="BE617" s="95"/>
      <c r="BF617" s="95"/>
      <c r="BG617" s="95"/>
    </row>
    <row r="618" spans="1:59" s="97" customFormat="1" x14ac:dyDescent="0.2">
      <c r="A618" s="103"/>
      <c r="B618" s="103"/>
      <c r="C618" s="103"/>
      <c r="D618" s="104"/>
      <c r="E618" s="105"/>
      <c r="F618" s="105"/>
      <c r="G618" s="105"/>
      <c r="H618" s="105"/>
      <c r="I618" s="106"/>
      <c r="J618" s="105"/>
      <c r="K618" s="103"/>
      <c r="L618" s="105"/>
      <c r="M618" s="105"/>
      <c r="N618" s="103"/>
      <c r="O618" s="107"/>
      <c r="P618" s="103"/>
      <c r="Q618" s="107"/>
      <c r="R618" s="114"/>
      <c r="S618" s="114"/>
      <c r="T618" s="114"/>
      <c r="U618" s="108"/>
      <c r="V618" s="108"/>
      <c r="W618" s="105"/>
      <c r="X618" s="108"/>
      <c r="Y618" s="108"/>
      <c r="Z618" s="108"/>
      <c r="AA618" s="105"/>
      <c r="AB618" s="105"/>
      <c r="AC618" s="108"/>
      <c r="AD618" s="108"/>
      <c r="AE618" s="108"/>
      <c r="AF618" s="105"/>
      <c r="AG618" s="105"/>
      <c r="AH618" s="108"/>
      <c r="AI618" s="108"/>
      <c r="AJ618" s="108"/>
      <c r="AK618" s="105"/>
      <c r="AL618" s="105"/>
      <c r="AM618" s="108"/>
      <c r="AN618" s="108"/>
      <c r="AO618" s="108"/>
      <c r="AP618" s="105"/>
      <c r="AQ618" s="108"/>
      <c r="AR618" s="107"/>
      <c r="AS618" s="107"/>
      <c r="AT618" s="104"/>
      <c r="AU618" s="104"/>
      <c r="AV618" s="104"/>
      <c r="AW618" s="105"/>
      <c r="AX618" s="105"/>
      <c r="AY618" s="109"/>
      <c r="AZ618" s="110"/>
      <c r="BA618" s="95"/>
      <c r="BB618" s="95"/>
      <c r="BC618" s="95"/>
      <c r="BD618" s="95"/>
      <c r="BE618" s="95"/>
      <c r="BF618" s="95"/>
      <c r="BG618" s="95"/>
    </row>
    <row r="619" spans="1:59" s="97" customFormat="1" x14ac:dyDescent="0.2">
      <c r="A619" s="103"/>
      <c r="B619" s="103"/>
      <c r="C619" s="103"/>
      <c r="D619" s="104"/>
      <c r="E619" s="105"/>
      <c r="F619" s="105"/>
      <c r="G619" s="105"/>
      <c r="H619" s="105"/>
      <c r="I619" s="106"/>
      <c r="J619" s="105"/>
      <c r="K619" s="103"/>
      <c r="L619" s="105"/>
      <c r="M619" s="105"/>
      <c r="N619" s="103"/>
      <c r="O619" s="107"/>
      <c r="P619" s="103"/>
      <c r="Q619" s="107"/>
      <c r="R619" s="114"/>
      <c r="S619" s="114"/>
      <c r="T619" s="114"/>
      <c r="U619" s="108"/>
      <c r="V619" s="108"/>
      <c r="W619" s="105"/>
      <c r="X619" s="108"/>
      <c r="Y619" s="108"/>
      <c r="Z619" s="108"/>
      <c r="AA619" s="105"/>
      <c r="AB619" s="105"/>
      <c r="AC619" s="108"/>
      <c r="AD619" s="108"/>
      <c r="AE619" s="108"/>
      <c r="AF619" s="105"/>
      <c r="AG619" s="105"/>
      <c r="AH619" s="108"/>
      <c r="AI619" s="108"/>
      <c r="AJ619" s="108"/>
      <c r="AK619" s="105"/>
      <c r="AL619" s="105"/>
      <c r="AM619" s="108"/>
      <c r="AN619" s="108"/>
      <c r="AO619" s="108"/>
      <c r="AP619" s="105"/>
      <c r="AQ619" s="108"/>
      <c r="AR619" s="107"/>
      <c r="AS619" s="107"/>
      <c r="AT619" s="104"/>
      <c r="AU619" s="104"/>
      <c r="AV619" s="104"/>
      <c r="AW619" s="105"/>
      <c r="AX619" s="105"/>
      <c r="AY619" s="109"/>
      <c r="AZ619" s="110"/>
      <c r="BA619" s="95"/>
      <c r="BB619" s="95"/>
      <c r="BC619" s="95"/>
      <c r="BD619" s="95"/>
      <c r="BE619" s="95"/>
      <c r="BF619" s="95"/>
      <c r="BG619" s="95"/>
    </row>
    <row r="620" spans="1:59" s="97" customFormat="1" x14ac:dyDescent="0.2">
      <c r="A620" s="103"/>
      <c r="B620" s="103"/>
      <c r="C620" s="103"/>
      <c r="D620" s="104"/>
      <c r="E620" s="105"/>
      <c r="F620" s="105"/>
      <c r="G620" s="105"/>
      <c r="H620" s="105"/>
      <c r="I620" s="106"/>
      <c r="J620" s="105"/>
      <c r="K620" s="103"/>
      <c r="L620" s="105"/>
      <c r="M620" s="105"/>
      <c r="N620" s="103"/>
      <c r="O620" s="107"/>
      <c r="P620" s="103"/>
      <c r="Q620" s="107"/>
      <c r="R620" s="114"/>
      <c r="S620" s="114"/>
      <c r="T620" s="114"/>
      <c r="U620" s="108"/>
      <c r="V620" s="108"/>
      <c r="W620" s="105"/>
      <c r="X620" s="108"/>
      <c r="Y620" s="108"/>
      <c r="Z620" s="108"/>
      <c r="AA620" s="105"/>
      <c r="AB620" s="105"/>
      <c r="AC620" s="108"/>
      <c r="AD620" s="108"/>
      <c r="AE620" s="108"/>
      <c r="AF620" s="105"/>
      <c r="AG620" s="105"/>
      <c r="AH620" s="108"/>
      <c r="AI620" s="108"/>
      <c r="AJ620" s="108"/>
      <c r="AK620" s="105"/>
      <c r="AL620" s="105"/>
      <c r="AM620" s="108"/>
      <c r="AN620" s="108"/>
      <c r="AO620" s="108"/>
      <c r="AP620" s="105"/>
      <c r="AQ620" s="108"/>
      <c r="AR620" s="107"/>
      <c r="AS620" s="107"/>
      <c r="AT620" s="104"/>
      <c r="AU620" s="104"/>
      <c r="AV620" s="104"/>
      <c r="AW620" s="105"/>
      <c r="AX620" s="105"/>
      <c r="AY620" s="109"/>
      <c r="AZ620" s="110"/>
      <c r="BA620" s="95"/>
      <c r="BB620" s="95"/>
      <c r="BC620" s="95"/>
      <c r="BD620" s="95"/>
      <c r="BE620" s="95"/>
      <c r="BF620" s="95"/>
      <c r="BG620" s="95"/>
    </row>
    <row r="621" spans="1:59" s="97" customFormat="1" x14ac:dyDescent="0.2">
      <c r="A621" s="103"/>
      <c r="B621" s="103"/>
      <c r="C621" s="103"/>
      <c r="D621" s="104"/>
      <c r="E621" s="105"/>
      <c r="F621" s="105"/>
      <c r="G621" s="105"/>
      <c r="H621" s="105"/>
      <c r="I621" s="106"/>
      <c r="J621" s="105"/>
      <c r="K621" s="103"/>
      <c r="L621" s="105"/>
      <c r="M621" s="105"/>
      <c r="N621" s="103"/>
      <c r="O621" s="107"/>
      <c r="P621" s="103"/>
      <c r="Q621" s="107"/>
      <c r="R621" s="114"/>
      <c r="S621" s="114"/>
      <c r="T621" s="114"/>
      <c r="U621" s="108"/>
      <c r="V621" s="108"/>
      <c r="W621" s="105"/>
      <c r="X621" s="108"/>
      <c r="Y621" s="108"/>
      <c r="Z621" s="108"/>
      <c r="AA621" s="105"/>
      <c r="AB621" s="105"/>
      <c r="AC621" s="108"/>
      <c r="AD621" s="108"/>
      <c r="AE621" s="108"/>
      <c r="AF621" s="105"/>
      <c r="AG621" s="105"/>
      <c r="AH621" s="108"/>
      <c r="AI621" s="108"/>
      <c r="AJ621" s="108"/>
      <c r="AK621" s="105"/>
      <c r="AL621" s="105"/>
      <c r="AM621" s="108"/>
      <c r="AN621" s="108"/>
      <c r="AO621" s="108"/>
      <c r="AP621" s="105"/>
      <c r="AQ621" s="108"/>
      <c r="AR621" s="107"/>
      <c r="AS621" s="107"/>
      <c r="AT621" s="104"/>
      <c r="AU621" s="104"/>
      <c r="AV621" s="104"/>
      <c r="AW621" s="105"/>
      <c r="AX621" s="105"/>
      <c r="AY621" s="109"/>
      <c r="AZ621" s="110"/>
      <c r="BA621" s="95"/>
      <c r="BB621" s="95"/>
      <c r="BC621" s="95"/>
      <c r="BD621" s="95"/>
      <c r="BE621" s="95"/>
      <c r="BF621" s="95"/>
      <c r="BG621" s="95"/>
    </row>
    <row r="622" spans="1:59" s="97" customFormat="1" x14ac:dyDescent="0.2">
      <c r="A622" s="103"/>
      <c r="B622" s="103"/>
      <c r="C622" s="103"/>
      <c r="D622" s="104"/>
      <c r="E622" s="105"/>
      <c r="F622" s="105"/>
      <c r="G622" s="105"/>
      <c r="H622" s="105"/>
      <c r="I622" s="106"/>
      <c r="J622" s="105"/>
      <c r="K622" s="103"/>
      <c r="L622" s="105"/>
      <c r="M622" s="105"/>
      <c r="N622" s="103"/>
      <c r="O622" s="107"/>
      <c r="P622" s="103"/>
      <c r="Q622" s="107"/>
      <c r="R622" s="114"/>
      <c r="S622" s="114"/>
      <c r="T622" s="114"/>
      <c r="U622" s="108"/>
      <c r="V622" s="108"/>
      <c r="W622" s="105"/>
      <c r="X622" s="108"/>
      <c r="Y622" s="108"/>
      <c r="Z622" s="108"/>
      <c r="AA622" s="105"/>
      <c r="AB622" s="105"/>
      <c r="AC622" s="108"/>
      <c r="AD622" s="108"/>
      <c r="AE622" s="108"/>
      <c r="AF622" s="105"/>
      <c r="AG622" s="105"/>
      <c r="AH622" s="108"/>
      <c r="AI622" s="108"/>
      <c r="AJ622" s="108"/>
      <c r="AK622" s="105"/>
      <c r="AL622" s="105"/>
      <c r="AM622" s="108"/>
      <c r="AN622" s="108"/>
      <c r="AO622" s="108"/>
      <c r="AP622" s="105"/>
      <c r="AQ622" s="108"/>
      <c r="AR622" s="107"/>
      <c r="AS622" s="107"/>
      <c r="AT622" s="104"/>
      <c r="AU622" s="104"/>
      <c r="AV622" s="104"/>
      <c r="AW622" s="105"/>
      <c r="AX622" s="105"/>
      <c r="AY622" s="109"/>
      <c r="AZ622" s="110"/>
      <c r="BA622" s="95"/>
      <c r="BB622" s="95"/>
      <c r="BC622" s="95"/>
      <c r="BD622" s="95"/>
      <c r="BE622" s="95"/>
      <c r="BF622" s="95"/>
      <c r="BG622" s="95"/>
    </row>
    <row r="623" spans="1:59" s="97" customFormat="1" x14ac:dyDescent="0.2">
      <c r="A623" s="103"/>
      <c r="B623" s="103"/>
      <c r="C623" s="103"/>
      <c r="D623" s="104"/>
      <c r="E623" s="105"/>
      <c r="F623" s="105"/>
      <c r="G623" s="105"/>
      <c r="H623" s="105"/>
      <c r="I623" s="106"/>
      <c r="J623" s="105"/>
      <c r="K623" s="103"/>
      <c r="L623" s="105"/>
      <c r="M623" s="105"/>
      <c r="N623" s="103"/>
      <c r="O623" s="107"/>
      <c r="P623" s="103"/>
      <c r="Q623" s="107"/>
      <c r="R623" s="114"/>
      <c r="S623" s="114"/>
      <c r="T623" s="114"/>
      <c r="U623" s="108"/>
      <c r="V623" s="108"/>
      <c r="W623" s="105"/>
      <c r="X623" s="108"/>
      <c r="Y623" s="108"/>
      <c r="Z623" s="108"/>
      <c r="AA623" s="105"/>
      <c r="AB623" s="105"/>
      <c r="AC623" s="108"/>
      <c r="AD623" s="108"/>
      <c r="AE623" s="108"/>
      <c r="AF623" s="105"/>
      <c r="AG623" s="105"/>
      <c r="AH623" s="108"/>
      <c r="AI623" s="108"/>
      <c r="AJ623" s="108"/>
      <c r="AK623" s="105"/>
      <c r="AL623" s="105"/>
      <c r="AM623" s="108"/>
      <c r="AN623" s="108"/>
      <c r="AO623" s="108"/>
      <c r="AP623" s="105"/>
      <c r="AQ623" s="108"/>
      <c r="AR623" s="107"/>
      <c r="AS623" s="107"/>
      <c r="AT623" s="104"/>
      <c r="AU623" s="104"/>
      <c r="AV623" s="104"/>
      <c r="AW623" s="105"/>
      <c r="AX623" s="105"/>
      <c r="AY623" s="109"/>
      <c r="AZ623" s="110"/>
      <c r="BA623" s="95"/>
      <c r="BB623" s="95"/>
      <c r="BC623" s="95"/>
      <c r="BD623" s="95"/>
      <c r="BE623" s="95"/>
      <c r="BF623" s="95"/>
      <c r="BG623" s="95"/>
    </row>
    <row r="624" spans="1:59" s="97" customFormat="1" x14ac:dyDescent="0.2">
      <c r="A624" s="103"/>
      <c r="B624" s="103"/>
      <c r="C624" s="103"/>
      <c r="D624" s="104"/>
      <c r="E624" s="105"/>
      <c r="F624" s="105"/>
      <c r="G624" s="105"/>
      <c r="H624" s="105"/>
      <c r="I624" s="106"/>
      <c r="J624" s="105"/>
      <c r="K624" s="103"/>
      <c r="L624" s="105"/>
      <c r="M624" s="105"/>
      <c r="N624" s="103"/>
      <c r="O624" s="107"/>
      <c r="P624" s="103"/>
      <c r="Q624" s="107"/>
      <c r="R624" s="114"/>
      <c r="S624" s="114"/>
      <c r="T624" s="114"/>
      <c r="U624" s="108"/>
      <c r="V624" s="108"/>
      <c r="W624" s="105"/>
      <c r="X624" s="108"/>
      <c r="Y624" s="108"/>
      <c r="Z624" s="108"/>
      <c r="AA624" s="105"/>
      <c r="AB624" s="105"/>
      <c r="AC624" s="108"/>
      <c r="AD624" s="108"/>
      <c r="AE624" s="108"/>
      <c r="AF624" s="105"/>
      <c r="AG624" s="105"/>
      <c r="AH624" s="108"/>
      <c r="AI624" s="108"/>
      <c r="AJ624" s="108"/>
      <c r="AK624" s="105"/>
      <c r="AL624" s="105"/>
      <c r="AM624" s="108"/>
      <c r="AN624" s="108"/>
      <c r="AO624" s="108"/>
      <c r="AP624" s="105"/>
      <c r="AQ624" s="108"/>
      <c r="AR624" s="107"/>
      <c r="AS624" s="107"/>
      <c r="AT624" s="104"/>
      <c r="AU624" s="104"/>
      <c r="AV624" s="104"/>
      <c r="AW624" s="105"/>
      <c r="AX624" s="105"/>
      <c r="AY624" s="109"/>
      <c r="AZ624" s="110"/>
      <c r="BA624" s="95"/>
      <c r="BB624" s="95"/>
      <c r="BC624" s="95"/>
      <c r="BD624" s="95"/>
      <c r="BE624" s="95"/>
      <c r="BF624" s="95"/>
      <c r="BG624" s="95"/>
    </row>
    <row r="625" spans="1:59" s="97" customFormat="1" x14ac:dyDescent="0.2">
      <c r="A625" s="103"/>
      <c r="B625" s="103"/>
      <c r="C625" s="103"/>
      <c r="D625" s="104"/>
      <c r="E625" s="105"/>
      <c r="F625" s="105"/>
      <c r="G625" s="105"/>
      <c r="H625" s="105"/>
      <c r="I625" s="106"/>
      <c r="J625" s="105"/>
      <c r="K625" s="103"/>
      <c r="L625" s="105"/>
      <c r="M625" s="105"/>
      <c r="N625" s="103"/>
      <c r="O625" s="107"/>
      <c r="P625" s="103"/>
      <c r="Q625" s="107"/>
      <c r="R625" s="114"/>
      <c r="S625" s="114"/>
      <c r="T625" s="114"/>
      <c r="U625" s="108"/>
      <c r="V625" s="108"/>
      <c r="W625" s="105"/>
      <c r="X625" s="108"/>
      <c r="Y625" s="108"/>
      <c r="Z625" s="108"/>
      <c r="AA625" s="105"/>
      <c r="AB625" s="105"/>
      <c r="AC625" s="108"/>
      <c r="AD625" s="108"/>
      <c r="AE625" s="108"/>
      <c r="AF625" s="105"/>
      <c r="AG625" s="105"/>
      <c r="AH625" s="108"/>
      <c r="AI625" s="108"/>
      <c r="AJ625" s="108"/>
      <c r="AK625" s="105"/>
      <c r="AL625" s="105"/>
      <c r="AM625" s="108"/>
      <c r="AN625" s="108"/>
      <c r="AO625" s="108"/>
      <c r="AP625" s="105"/>
      <c r="AQ625" s="108"/>
      <c r="AR625" s="107"/>
      <c r="AS625" s="107"/>
      <c r="AT625" s="104"/>
      <c r="AU625" s="104"/>
      <c r="AV625" s="104"/>
      <c r="AW625" s="105"/>
      <c r="AX625" s="105"/>
      <c r="AY625" s="109"/>
      <c r="AZ625" s="110"/>
      <c r="BA625" s="95"/>
      <c r="BB625" s="95"/>
      <c r="BC625" s="95"/>
      <c r="BD625" s="95"/>
      <c r="BE625" s="95"/>
      <c r="BF625" s="95"/>
      <c r="BG625" s="95"/>
    </row>
    <row r="626" spans="1:59" s="97" customFormat="1" x14ac:dyDescent="0.2">
      <c r="A626" s="103"/>
      <c r="B626" s="103"/>
      <c r="C626" s="103"/>
      <c r="D626" s="104"/>
      <c r="E626" s="105"/>
      <c r="F626" s="105"/>
      <c r="G626" s="105"/>
      <c r="H626" s="105"/>
      <c r="I626" s="106"/>
      <c r="J626" s="105"/>
      <c r="K626" s="103"/>
      <c r="L626" s="105"/>
      <c r="M626" s="105"/>
      <c r="N626" s="103"/>
      <c r="O626" s="107"/>
      <c r="P626" s="103"/>
      <c r="Q626" s="107"/>
      <c r="R626" s="114"/>
      <c r="S626" s="114"/>
      <c r="T626" s="114"/>
      <c r="U626" s="108"/>
      <c r="V626" s="108"/>
      <c r="W626" s="105"/>
      <c r="X626" s="108"/>
      <c r="Y626" s="108"/>
      <c r="Z626" s="108"/>
      <c r="AA626" s="105"/>
      <c r="AB626" s="105"/>
      <c r="AC626" s="108"/>
      <c r="AD626" s="108"/>
      <c r="AE626" s="108"/>
      <c r="AF626" s="105"/>
      <c r="AG626" s="105"/>
      <c r="AH626" s="108"/>
      <c r="AI626" s="108"/>
      <c r="AJ626" s="108"/>
      <c r="AK626" s="105"/>
      <c r="AL626" s="105"/>
      <c r="AM626" s="108"/>
      <c r="AN626" s="108"/>
      <c r="AO626" s="108"/>
      <c r="AP626" s="105"/>
      <c r="AQ626" s="108"/>
      <c r="AR626" s="107"/>
      <c r="AS626" s="107"/>
      <c r="AT626" s="104"/>
      <c r="AU626" s="104"/>
      <c r="AV626" s="104"/>
      <c r="AW626" s="105"/>
      <c r="AX626" s="105"/>
      <c r="AY626" s="109"/>
      <c r="AZ626" s="110"/>
      <c r="BA626" s="95"/>
      <c r="BB626" s="95"/>
      <c r="BC626" s="95"/>
      <c r="BD626" s="95"/>
      <c r="BE626" s="95"/>
      <c r="BF626" s="95"/>
      <c r="BG626" s="95"/>
    </row>
    <row r="627" spans="1:59" s="97" customFormat="1" x14ac:dyDescent="0.2">
      <c r="A627" s="103"/>
      <c r="B627" s="103"/>
      <c r="C627" s="103"/>
      <c r="D627" s="104"/>
      <c r="E627" s="105"/>
      <c r="F627" s="105"/>
      <c r="G627" s="105"/>
      <c r="H627" s="105"/>
      <c r="I627" s="106"/>
      <c r="J627" s="105"/>
      <c r="K627" s="103"/>
      <c r="L627" s="105"/>
      <c r="M627" s="105"/>
      <c r="N627" s="103"/>
      <c r="O627" s="107"/>
      <c r="P627" s="103"/>
      <c r="Q627" s="107"/>
      <c r="R627" s="114"/>
      <c r="S627" s="114"/>
      <c r="T627" s="114"/>
      <c r="U627" s="108"/>
      <c r="V627" s="108"/>
      <c r="W627" s="105"/>
      <c r="X627" s="108"/>
      <c r="Y627" s="108"/>
      <c r="Z627" s="108"/>
      <c r="AA627" s="105"/>
      <c r="AB627" s="105"/>
      <c r="AC627" s="108"/>
      <c r="AD627" s="108"/>
      <c r="AE627" s="108"/>
      <c r="AF627" s="105"/>
      <c r="AG627" s="105"/>
      <c r="AH627" s="108"/>
      <c r="AI627" s="108"/>
      <c r="AJ627" s="108"/>
      <c r="AK627" s="105"/>
      <c r="AL627" s="105"/>
      <c r="AM627" s="108"/>
      <c r="AN627" s="108"/>
      <c r="AO627" s="108"/>
      <c r="AP627" s="105"/>
      <c r="AQ627" s="108"/>
      <c r="AR627" s="107"/>
      <c r="AS627" s="107"/>
      <c r="AT627" s="104"/>
      <c r="AU627" s="104"/>
      <c r="AV627" s="104"/>
      <c r="AW627" s="105"/>
      <c r="AX627" s="105"/>
      <c r="AY627" s="109"/>
      <c r="AZ627" s="110"/>
      <c r="BA627" s="95"/>
      <c r="BB627" s="95"/>
      <c r="BC627" s="95"/>
      <c r="BD627" s="95"/>
      <c r="BE627" s="95"/>
      <c r="BF627" s="95"/>
      <c r="BG627" s="95"/>
    </row>
    <row r="628" spans="1:59" s="97" customFormat="1" x14ac:dyDescent="0.2">
      <c r="A628" s="103"/>
      <c r="B628" s="103"/>
      <c r="C628" s="103"/>
      <c r="D628" s="104"/>
      <c r="E628" s="105"/>
      <c r="F628" s="105"/>
      <c r="G628" s="105"/>
      <c r="H628" s="105"/>
      <c r="I628" s="106"/>
      <c r="J628" s="105"/>
      <c r="K628" s="103"/>
      <c r="L628" s="105"/>
      <c r="M628" s="105"/>
      <c r="N628" s="103"/>
      <c r="O628" s="107"/>
      <c r="P628" s="103"/>
      <c r="Q628" s="107"/>
      <c r="R628" s="114"/>
      <c r="S628" s="114"/>
      <c r="T628" s="114"/>
      <c r="U628" s="108"/>
      <c r="V628" s="108"/>
      <c r="W628" s="105"/>
      <c r="X628" s="108"/>
      <c r="Y628" s="108"/>
      <c r="Z628" s="108"/>
      <c r="AA628" s="105"/>
      <c r="AB628" s="105"/>
      <c r="AC628" s="108"/>
      <c r="AD628" s="108"/>
      <c r="AE628" s="108"/>
      <c r="AF628" s="105"/>
      <c r="AG628" s="105"/>
      <c r="AH628" s="108"/>
      <c r="AI628" s="108"/>
      <c r="AJ628" s="108"/>
      <c r="AK628" s="105"/>
      <c r="AL628" s="105"/>
      <c r="AM628" s="108"/>
      <c r="AN628" s="108"/>
      <c r="AO628" s="108"/>
      <c r="AP628" s="105"/>
      <c r="AQ628" s="108"/>
      <c r="AR628" s="107"/>
      <c r="AS628" s="107"/>
      <c r="AT628" s="104"/>
      <c r="AU628" s="104"/>
      <c r="AV628" s="104"/>
      <c r="AW628" s="105"/>
      <c r="AX628" s="105"/>
      <c r="AY628" s="109"/>
      <c r="AZ628" s="110"/>
      <c r="BA628" s="95"/>
      <c r="BB628" s="95"/>
      <c r="BC628" s="95"/>
      <c r="BD628" s="95"/>
      <c r="BE628" s="95"/>
      <c r="BF628" s="95"/>
      <c r="BG628" s="95"/>
    </row>
    <row r="629" spans="1:59" s="97" customFormat="1" x14ac:dyDescent="0.2">
      <c r="A629" s="103"/>
      <c r="B629" s="103"/>
      <c r="C629" s="103"/>
      <c r="D629" s="104"/>
      <c r="E629" s="105"/>
      <c r="F629" s="105"/>
      <c r="G629" s="105"/>
      <c r="H629" s="105"/>
      <c r="I629" s="106"/>
      <c r="J629" s="105"/>
      <c r="K629" s="103"/>
      <c r="L629" s="105"/>
      <c r="M629" s="105"/>
      <c r="N629" s="103"/>
      <c r="O629" s="107"/>
      <c r="P629" s="103"/>
      <c r="Q629" s="107"/>
      <c r="R629" s="114"/>
      <c r="S629" s="114"/>
      <c r="T629" s="114"/>
      <c r="U629" s="108"/>
      <c r="V629" s="108"/>
      <c r="W629" s="105"/>
      <c r="X629" s="108"/>
      <c r="Y629" s="108"/>
      <c r="Z629" s="108"/>
      <c r="AA629" s="105"/>
      <c r="AB629" s="105"/>
      <c r="AC629" s="108"/>
      <c r="AD629" s="108"/>
      <c r="AE629" s="108"/>
      <c r="AF629" s="105"/>
      <c r="AG629" s="105"/>
      <c r="AH629" s="108"/>
      <c r="AI629" s="108"/>
      <c r="AJ629" s="108"/>
      <c r="AK629" s="105"/>
      <c r="AL629" s="105"/>
      <c r="AM629" s="108"/>
      <c r="AN629" s="108"/>
      <c r="AO629" s="108"/>
      <c r="AP629" s="105"/>
      <c r="AQ629" s="108"/>
      <c r="AR629" s="107"/>
      <c r="AS629" s="107"/>
      <c r="AT629" s="104"/>
      <c r="AU629" s="104"/>
      <c r="AV629" s="104"/>
      <c r="AW629" s="105"/>
      <c r="AX629" s="105"/>
      <c r="AY629" s="109"/>
      <c r="AZ629" s="110"/>
      <c r="BA629" s="95"/>
      <c r="BB629" s="95"/>
      <c r="BC629" s="95"/>
      <c r="BD629" s="95"/>
      <c r="BE629" s="95"/>
      <c r="BF629" s="95"/>
      <c r="BG629" s="95"/>
    </row>
    <row r="630" spans="1:59" s="97" customFormat="1" x14ac:dyDescent="0.2">
      <c r="A630" s="103"/>
      <c r="B630" s="103"/>
      <c r="C630" s="103"/>
      <c r="D630" s="104"/>
      <c r="E630" s="105"/>
      <c r="F630" s="105"/>
      <c r="G630" s="105"/>
      <c r="H630" s="105"/>
      <c r="I630" s="106"/>
      <c r="J630" s="105"/>
      <c r="K630" s="103"/>
      <c r="L630" s="105"/>
      <c r="M630" s="105"/>
      <c r="N630" s="103"/>
      <c r="O630" s="107"/>
      <c r="P630" s="103"/>
      <c r="Q630" s="107"/>
      <c r="R630" s="114"/>
      <c r="S630" s="114"/>
      <c r="T630" s="114"/>
      <c r="U630" s="108"/>
      <c r="V630" s="108"/>
      <c r="W630" s="105"/>
      <c r="X630" s="108"/>
      <c r="Y630" s="108"/>
      <c r="Z630" s="108"/>
      <c r="AA630" s="105"/>
      <c r="AB630" s="105"/>
      <c r="AC630" s="108"/>
      <c r="AD630" s="108"/>
      <c r="AE630" s="108"/>
      <c r="AF630" s="105"/>
      <c r="AG630" s="105"/>
      <c r="AH630" s="108"/>
      <c r="AI630" s="108"/>
      <c r="AJ630" s="108"/>
      <c r="AK630" s="105"/>
      <c r="AL630" s="105"/>
      <c r="AM630" s="108"/>
      <c r="AN630" s="108"/>
      <c r="AO630" s="108"/>
      <c r="AP630" s="105"/>
      <c r="AQ630" s="108"/>
      <c r="AR630" s="107"/>
      <c r="AS630" s="107"/>
      <c r="AT630" s="104"/>
      <c r="AU630" s="104"/>
      <c r="AV630" s="104"/>
      <c r="AW630" s="105"/>
      <c r="AX630" s="105"/>
      <c r="AY630" s="109"/>
      <c r="AZ630" s="110"/>
      <c r="BA630" s="95"/>
      <c r="BB630" s="95"/>
      <c r="BC630" s="95"/>
      <c r="BD630" s="95"/>
      <c r="BE630" s="95"/>
      <c r="BF630" s="95"/>
      <c r="BG630" s="95"/>
    </row>
    <row r="631" spans="1:59" s="97" customFormat="1" x14ac:dyDescent="0.2">
      <c r="A631" s="103"/>
      <c r="B631" s="103"/>
      <c r="C631" s="103"/>
      <c r="D631" s="104"/>
      <c r="E631" s="105"/>
      <c r="F631" s="105"/>
      <c r="G631" s="105"/>
      <c r="H631" s="105"/>
      <c r="I631" s="106"/>
      <c r="J631" s="105"/>
      <c r="K631" s="103"/>
      <c r="L631" s="105"/>
      <c r="M631" s="105"/>
      <c r="N631" s="103"/>
      <c r="O631" s="107"/>
      <c r="P631" s="103"/>
      <c r="Q631" s="107"/>
      <c r="R631" s="114"/>
      <c r="S631" s="114"/>
      <c r="T631" s="114"/>
      <c r="U631" s="108"/>
      <c r="V631" s="108"/>
      <c r="W631" s="105"/>
      <c r="X631" s="108"/>
      <c r="Y631" s="108"/>
      <c r="Z631" s="108"/>
      <c r="AA631" s="105"/>
      <c r="AB631" s="105"/>
      <c r="AC631" s="108"/>
      <c r="AD631" s="108"/>
      <c r="AE631" s="108"/>
      <c r="AF631" s="105"/>
      <c r="AG631" s="105"/>
      <c r="AH631" s="108"/>
      <c r="AI631" s="108"/>
      <c r="AJ631" s="108"/>
      <c r="AK631" s="105"/>
      <c r="AL631" s="105"/>
      <c r="AM631" s="108"/>
      <c r="AN631" s="108"/>
      <c r="AO631" s="108"/>
      <c r="AP631" s="105"/>
      <c r="AQ631" s="108"/>
      <c r="AR631" s="107"/>
      <c r="AS631" s="107"/>
      <c r="AT631" s="104"/>
      <c r="AU631" s="104"/>
      <c r="AV631" s="104"/>
      <c r="AW631" s="105"/>
      <c r="AX631" s="105"/>
      <c r="AY631" s="109"/>
      <c r="AZ631" s="110"/>
      <c r="BA631" s="95"/>
      <c r="BB631" s="95"/>
      <c r="BC631" s="95"/>
      <c r="BD631" s="95"/>
      <c r="BE631" s="95"/>
      <c r="BF631" s="95"/>
      <c r="BG631" s="95"/>
    </row>
    <row r="632" spans="1:59" s="97" customFormat="1" x14ac:dyDescent="0.2">
      <c r="A632" s="103"/>
      <c r="B632" s="103"/>
      <c r="C632" s="103"/>
      <c r="D632" s="104"/>
      <c r="E632" s="105"/>
      <c r="F632" s="105"/>
      <c r="G632" s="105"/>
      <c r="H632" s="105"/>
      <c r="I632" s="106"/>
      <c r="J632" s="105"/>
      <c r="K632" s="103"/>
      <c r="L632" s="105"/>
      <c r="M632" s="105"/>
      <c r="N632" s="103"/>
      <c r="O632" s="107"/>
      <c r="P632" s="103"/>
      <c r="Q632" s="107"/>
      <c r="R632" s="114"/>
      <c r="S632" s="114"/>
      <c r="T632" s="114"/>
      <c r="U632" s="108"/>
      <c r="V632" s="108"/>
      <c r="W632" s="105"/>
      <c r="X632" s="108"/>
      <c r="Y632" s="108"/>
      <c r="Z632" s="108"/>
      <c r="AA632" s="105"/>
      <c r="AB632" s="105"/>
      <c r="AC632" s="108"/>
      <c r="AD632" s="108"/>
      <c r="AE632" s="108"/>
      <c r="AF632" s="105"/>
      <c r="AG632" s="105"/>
      <c r="AH632" s="108"/>
      <c r="AI632" s="108"/>
      <c r="AJ632" s="108"/>
      <c r="AK632" s="105"/>
      <c r="AL632" s="105"/>
      <c r="AM632" s="108"/>
      <c r="AN632" s="108"/>
      <c r="AO632" s="108"/>
      <c r="AP632" s="105"/>
      <c r="AQ632" s="108"/>
      <c r="AR632" s="107"/>
      <c r="AS632" s="107"/>
      <c r="AT632" s="104"/>
      <c r="AU632" s="104"/>
      <c r="AV632" s="104"/>
      <c r="AW632" s="105"/>
      <c r="AX632" s="105"/>
      <c r="AY632" s="109"/>
      <c r="AZ632" s="110"/>
      <c r="BA632" s="95"/>
      <c r="BB632" s="95"/>
      <c r="BC632" s="95"/>
      <c r="BD632" s="95"/>
      <c r="BE632" s="95"/>
      <c r="BF632" s="95"/>
      <c r="BG632" s="95"/>
    </row>
    <row r="633" spans="1:59" s="97" customFormat="1" x14ac:dyDescent="0.2">
      <c r="A633" s="103"/>
      <c r="B633" s="103"/>
      <c r="C633" s="103"/>
      <c r="D633" s="104"/>
      <c r="E633" s="105"/>
      <c r="F633" s="105"/>
      <c r="G633" s="105"/>
      <c r="H633" s="105"/>
      <c r="I633" s="106"/>
      <c r="J633" s="105"/>
      <c r="K633" s="103"/>
      <c r="L633" s="105"/>
      <c r="M633" s="105"/>
      <c r="N633" s="103"/>
      <c r="O633" s="107"/>
      <c r="P633" s="103"/>
      <c r="Q633" s="107"/>
      <c r="R633" s="114"/>
      <c r="S633" s="114"/>
      <c r="T633" s="114"/>
      <c r="U633" s="108"/>
      <c r="V633" s="108"/>
      <c r="W633" s="105"/>
      <c r="X633" s="108"/>
      <c r="Y633" s="108"/>
      <c r="Z633" s="108"/>
      <c r="AA633" s="105"/>
      <c r="AB633" s="105"/>
      <c r="AC633" s="108"/>
      <c r="AD633" s="108"/>
      <c r="AE633" s="108"/>
      <c r="AF633" s="105"/>
      <c r="AG633" s="105"/>
      <c r="AH633" s="108"/>
      <c r="AI633" s="108"/>
      <c r="AJ633" s="108"/>
      <c r="AK633" s="105"/>
      <c r="AL633" s="105"/>
      <c r="AM633" s="108"/>
      <c r="AN633" s="108"/>
      <c r="AO633" s="108"/>
      <c r="AP633" s="105"/>
      <c r="AQ633" s="108"/>
      <c r="AR633" s="107"/>
      <c r="AS633" s="107"/>
      <c r="AT633" s="104"/>
      <c r="AU633" s="104"/>
      <c r="AV633" s="104"/>
      <c r="AW633" s="105"/>
      <c r="AX633" s="105"/>
      <c r="AY633" s="109"/>
      <c r="AZ633" s="110"/>
      <c r="BA633" s="95"/>
      <c r="BB633" s="95"/>
      <c r="BC633" s="95"/>
      <c r="BD633" s="95"/>
      <c r="BE633" s="95"/>
      <c r="BF633" s="95"/>
      <c r="BG633" s="95"/>
    </row>
    <row r="634" spans="1:59" s="97" customFormat="1" x14ac:dyDescent="0.2">
      <c r="A634" s="103"/>
      <c r="B634" s="103"/>
      <c r="C634" s="103"/>
      <c r="D634" s="104"/>
      <c r="E634" s="105"/>
      <c r="F634" s="105"/>
      <c r="G634" s="105"/>
      <c r="H634" s="105"/>
      <c r="I634" s="106"/>
      <c r="J634" s="105"/>
      <c r="K634" s="103"/>
      <c r="L634" s="105"/>
      <c r="M634" s="105"/>
      <c r="N634" s="103"/>
      <c r="O634" s="107"/>
      <c r="P634" s="103"/>
      <c r="Q634" s="107"/>
      <c r="R634" s="114"/>
      <c r="S634" s="114"/>
      <c r="T634" s="114"/>
      <c r="U634" s="108"/>
      <c r="V634" s="108"/>
      <c r="W634" s="105"/>
      <c r="X634" s="108"/>
      <c r="Y634" s="108"/>
      <c r="Z634" s="108"/>
      <c r="AA634" s="105"/>
      <c r="AB634" s="105"/>
      <c r="AC634" s="108"/>
      <c r="AD634" s="108"/>
      <c r="AE634" s="108"/>
      <c r="AF634" s="105"/>
      <c r="AG634" s="105"/>
      <c r="AH634" s="108"/>
      <c r="AI634" s="108"/>
      <c r="AJ634" s="108"/>
      <c r="AK634" s="105"/>
      <c r="AL634" s="105"/>
      <c r="AM634" s="108"/>
      <c r="AN634" s="108"/>
      <c r="AO634" s="108"/>
      <c r="AP634" s="105"/>
      <c r="AQ634" s="108"/>
      <c r="AR634" s="107"/>
      <c r="AS634" s="107"/>
      <c r="AT634" s="104"/>
      <c r="AU634" s="104"/>
      <c r="AV634" s="104"/>
      <c r="AW634" s="105"/>
      <c r="AX634" s="105"/>
      <c r="AY634" s="109"/>
      <c r="AZ634" s="110"/>
      <c r="BA634" s="95"/>
      <c r="BB634" s="95"/>
      <c r="BC634" s="95"/>
      <c r="BD634" s="95"/>
      <c r="BE634" s="95"/>
      <c r="BF634" s="95"/>
      <c r="BG634" s="95"/>
    </row>
    <row r="635" spans="1:59" s="97" customFormat="1" x14ac:dyDescent="0.2">
      <c r="A635" s="103"/>
      <c r="B635" s="103"/>
      <c r="C635" s="103"/>
      <c r="D635" s="104"/>
      <c r="E635" s="105"/>
      <c r="F635" s="105"/>
      <c r="G635" s="105"/>
      <c r="H635" s="105"/>
      <c r="I635" s="106"/>
      <c r="J635" s="105"/>
      <c r="K635" s="103"/>
      <c r="L635" s="105"/>
      <c r="M635" s="105"/>
      <c r="N635" s="103"/>
      <c r="O635" s="107"/>
      <c r="P635" s="103"/>
      <c r="Q635" s="107"/>
      <c r="R635" s="114"/>
      <c r="S635" s="114"/>
      <c r="T635" s="114"/>
      <c r="U635" s="108"/>
      <c r="V635" s="108"/>
      <c r="W635" s="105"/>
      <c r="X635" s="108"/>
      <c r="Y635" s="108"/>
      <c r="Z635" s="108"/>
      <c r="AA635" s="105"/>
      <c r="AB635" s="105"/>
      <c r="AC635" s="108"/>
      <c r="AD635" s="108"/>
      <c r="AE635" s="108"/>
      <c r="AF635" s="105"/>
      <c r="AG635" s="105"/>
      <c r="AH635" s="108"/>
      <c r="AI635" s="108"/>
      <c r="AJ635" s="108"/>
      <c r="AK635" s="105"/>
      <c r="AL635" s="105"/>
      <c r="AM635" s="108"/>
      <c r="AN635" s="108"/>
      <c r="AO635" s="108"/>
      <c r="AP635" s="105"/>
      <c r="AQ635" s="108"/>
      <c r="AR635" s="107"/>
      <c r="AS635" s="107"/>
      <c r="AT635" s="104"/>
      <c r="AU635" s="104"/>
      <c r="AV635" s="104"/>
      <c r="AW635" s="105"/>
      <c r="AX635" s="105"/>
      <c r="AY635" s="109"/>
      <c r="AZ635" s="110"/>
      <c r="BA635" s="95"/>
      <c r="BB635" s="95"/>
      <c r="BC635" s="95"/>
      <c r="BD635" s="95"/>
      <c r="BE635" s="95"/>
      <c r="BF635" s="95"/>
      <c r="BG635" s="95"/>
    </row>
    <row r="636" spans="1:59" s="97" customFormat="1" x14ac:dyDescent="0.2">
      <c r="A636" s="103"/>
      <c r="B636" s="103"/>
      <c r="C636" s="103"/>
      <c r="D636" s="104"/>
      <c r="E636" s="105"/>
      <c r="F636" s="105"/>
      <c r="G636" s="105"/>
      <c r="H636" s="105"/>
      <c r="I636" s="106"/>
      <c r="J636" s="105"/>
      <c r="K636" s="103"/>
      <c r="L636" s="105"/>
      <c r="M636" s="105"/>
      <c r="N636" s="103"/>
      <c r="O636" s="107"/>
      <c r="P636" s="103"/>
      <c r="Q636" s="107"/>
      <c r="R636" s="114"/>
      <c r="S636" s="114"/>
      <c r="T636" s="114"/>
      <c r="U636" s="108"/>
      <c r="V636" s="108"/>
      <c r="W636" s="105"/>
      <c r="X636" s="108"/>
      <c r="Y636" s="108"/>
      <c r="Z636" s="108"/>
      <c r="AA636" s="105"/>
      <c r="AB636" s="105"/>
      <c r="AC636" s="108"/>
      <c r="AD636" s="108"/>
      <c r="AE636" s="108"/>
      <c r="AF636" s="105"/>
      <c r="AG636" s="105"/>
      <c r="AH636" s="108"/>
      <c r="AI636" s="108"/>
      <c r="AJ636" s="108"/>
      <c r="AK636" s="105"/>
      <c r="AL636" s="105"/>
      <c r="AM636" s="108"/>
      <c r="AN636" s="108"/>
      <c r="AO636" s="108"/>
      <c r="AP636" s="105"/>
      <c r="AQ636" s="108"/>
      <c r="AR636" s="107"/>
      <c r="AS636" s="107"/>
      <c r="AT636" s="104"/>
      <c r="AU636" s="104"/>
      <c r="AV636" s="104"/>
      <c r="AW636" s="105"/>
      <c r="AX636" s="105"/>
      <c r="AY636" s="109"/>
      <c r="AZ636" s="110"/>
      <c r="BA636" s="95"/>
      <c r="BB636" s="95"/>
      <c r="BC636" s="95"/>
      <c r="BD636" s="95"/>
      <c r="BE636" s="95"/>
      <c r="BF636" s="95"/>
      <c r="BG636" s="95"/>
    </row>
    <row r="637" spans="1:59" s="97" customFormat="1" x14ac:dyDescent="0.2">
      <c r="A637" s="103"/>
      <c r="B637" s="103"/>
      <c r="C637" s="103"/>
      <c r="D637" s="104"/>
      <c r="E637" s="105"/>
      <c r="F637" s="105"/>
      <c r="G637" s="105"/>
      <c r="H637" s="105"/>
      <c r="I637" s="106"/>
      <c r="J637" s="105"/>
      <c r="K637" s="103"/>
      <c r="L637" s="105"/>
      <c r="M637" s="105"/>
      <c r="N637" s="103"/>
      <c r="O637" s="107"/>
      <c r="P637" s="103"/>
      <c r="Q637" s="107"/>
      <c r="R637" s="114"/>
      <c r="S637" s="114"/>
      <c r="T637" s="114"/>
      <c r="U637" s="108"/>
      <c r="V637" s="108"/>
      <c r="W637" s="105"/>
      <c r="X637" s="108"/>
      <c r="Y637" s="108"/>
      <c r="Z637" s="108"/>
      <c r="AA637" s="105"/>
      <c r="AB637" s="105"/>
      <c r="AC637" s="108"/>
      <c r="AD637" s="108"/>
      <c r="AE637" s="108"/>
      <c r="AF637" s="105"/>
      <c r="AG637" s="105"/>
      <c r="AH637" s="108"/>
      <c r="AI637" s="108"/>
      <c r="AJ637" s="108"/>
      <c r="AK637" s="105"/>
      <c r="AL637" s="105"/>
      <c r="AM637" s="108"/>
      <c r="AN637" s="108"/>
      <c r="AO637" s="108"/>
      <c r="AP637" s="105"/>
      <c r="AQ637" s="108"/>
      <c r="AR637" s="107"/>
      <c r="AS637" s="107"/>
      <c r="AT637" s="104"/>
      <c r="AU637" s="104"/>
      <c r="AV637" s="104"/>
      <c r="AW637" s="105"/>
      <c r="AX637" s="105"/>
      <c r="AY637" s="109"/>
      <c r="AZ637" s="110"/>
      <c r="BA637" s="95"/>
      <c r="BB637" s="95"/>
      <c r="BC637" s="95"/>
      <c r="BD637" s="95"/>
      <c r="BE637" s="95"/>
      <c r="BF637" s="95"/>
      <c r="BG637" s="95"/>
    </row>
    <row r="638" spans="1:59" s="97" customFormat="1" x14ac:dyDescent="0.2">
      <c r="A638" s="103"/>
      <c r="B638" s="103"/>
      <c r="C638" s="103"/>
      <c r="D638" s="104"/>
      <c r="E638" s="105"/>
      <c r="F638" s="105"/>
      <c r="G638" s="105"/>
      <c r="H638" s="105"/>
      <c r="I638" s="106"/>
      <c r="J638" s="105"/>
      <c r="K638" s="103"/>
      <c r="L638" s="105"/>
      <c r="M638" s="105"/>
      <c r="N638" s="103"/>
      <c r="O638" s="107"/>
      <c r="P638" s="103"/>
      <c r="Q638" s="107"/>
      <c r="R638" s="114"/>
      <c r="S638" s="114"/>
      <c r="T638" s="114"/>
      <c r="U638" s="108"/>
      <c r="V638" s="108"/>
      <c r="W638" s="105"/>
      <c r="X638" s="108"/>
      <c r="Y638" s="108"/>
      <c r="Z638" s="108"/>
      <c r="AA638" s="105"/>
      <c r="AB638" s="105"/>
      <c r="AC638" s="108"/>
      <c r="AD638" s="108"/>
      <c r="AE638" s="108"/>
      <c r="AF638" s="105"/>
      <c r="AG638" s="105"/>
      <c r="AH638" s="108"/>
      <c r="AI638" s="108"/>
      <c r="AJ638" s="108"/>
      <c r="AK638" s="105"/>
      <c r="AL638" s="105"/>
      <c r="AM638" s="108"/>
      <c r="AN638" s="108"/>
      <c r="AO638" s="108"/>
      <c r="AP638" s="105"/>
      <c r="AQ638" s="108"/>
      <c r="AR638" s="107"/>
      <c r="AS638" s="107"/>
      <c r="AT638" s="104"/>
      <c r="AU638" s="104"/>
      <c r="AV638" s="104"/>
      <c r="AW638" s="105"/>
      <c r="AX638" s="105"/>
      <c r="AY638" s="109"/>
      <c r="AZ638" s="110"/>
      <c r="BA638" s="95"/>
      <c r="BB638" s="95"/>
      <c r="BC638" s="95"/>
      <c r="BD638" s="95"/>
      <c r="BE638" s="95"/>
      <c r="BF638" s="95"/>
      <c r="BG638" s="95"/>
    </row>
    <row r="639" spans="1:59" s="97" customFormat="1" x14ac:dyDescent="0.2">
      <c r="A639" s="103"/>
      <c r="B639" s="103"/>
      <c r="C639" s="103"/>
      <c r="D639" s="104"/>
      <c r="E639" s="105"/>
      <c r="F639" s="105"/>
      <c r="G639" s="105"/>
      <c r="H639" s="105"/>
      <c r="I639" s="106"/>
      <c r="J639" s="105"/>
      <c r="K639" s="103"/>
      <c r="L639" s="105"/>
      <c r="M639" s="105"/>
      <c r="N639" s="103"/>
      <c r="O639" s="107"/>
      <c r="P639" s="103"/>
      <c r="Q639" s="107"/>
      <c r="R639" s="114"/>
      <c r="S639" s="114"/>
      <c r="T639" s="114"/>
      <c r="U639" s="108"/>
      <c r="V639" s="108"/>
      <c r="W639" s="105"/>
      <c r="X639" s="108"/>
      <c r="Y639" s="108"/>
      <c r="Z639" s="108"/>
      <c r="AA639" s="105"/>
      <c r="AB639" s="105"/>
      <c r="AC639" s="108"/>
      <c r="AD639" s="108"/>
      <c r="AE639" s="108"/>
      <c r="AF639" s="105"/>
      <c r="AG639" s="105"/>
      <c r="AH639" s="108"/>
      <c r="AI639" s="108"/>
      <c r="AJ639" s="108"/>
      <c r="AK639" s="105"/>
      <c r="AL639" s="105"/>
      <c r="AM639" s="108"/>
      <c r="AN639" s="108"/>
      <c r="AO639" s="108"/>
      <c r="AP639" s="105"/>
      <c r="AQ639" s="108"/>
      <c r="AR639" s="107"/>
      <c r="AS639" s="107"/>
      <c r="AT639" s="104"/>
      <c r="AU639" s="104"/>
      <c r="AV639" s="104"/>
      <c r="AW639" s="105"/>
      <c r="AX639" s="105"/>
      <c r="AY639" s="109"/>
      <c r="AZ639" s="110"/>
      <c r="BA639" s="95"/>
      <c r="BB639" s="95"/>
      <c r="BC639" s="95"/>
      <c r="BD639" s="95"/>
      <c r="BE639" s="95"/>
      <c r="BF639" s="95"/>
      <c r="BG639" s="95"/>
    </row>
    <row r="640" spans="1:59" s="97" customFormat="1" x14ac:dyDescent="0.2">
      <c r="A640" s="103"/>
      <c r="B640" s="103"/>
      <c r="C640" s="103"/>
      <c r="D640" s="104"/>
      <c r="E640" s="105"/>
      <c r="F640" s="105"/>
      <c r="G640" s="105"/>
      <c r="H640" s="105"/>
      <c r="I640" s="106"/>
      <c r="J640" s="105"/>
      <c r="K640" s="103"/>
      <c r="L640" s="105"/>
      <c r="M640" s="105"/>
      <c r="N640" s="103"/>
      <c r="O640" s="107"/>
      <c r="P640" s="103"/>
      <c r="Q640" s="107"/>
      <c r="R640" s="114"/>
      <c r="S640" s="114"/>
      <c r="T640" s="114"/>
      <c r="U640" s="108"/>
      <c r="V640" s="108"/>
      <c r="W640" s="105"/>
      <c r="X640" s="108"/>
      <c r="Y640" s="108"/>
      <c r="Z640" s="108"/>
      <c r="AA640" s="105"/>
      <c r="AB640" s="105"/>
      <c r="AC640" s="108"/>
      <c r="AD640" s="108"/>
      <c r="AE640" s="108"/>
      <c r="AF640" s="105"/>
      <c r="AG640" s="105"/>
      <c r="AH640" s="108"/>
      <c r="AI640" s="108"/>
      <c r="AJ640" s="108"/>
      <c r="AK640" s="105"/>
      <c r="AL640" s="105"/>
      <c r="AM640" s="108"/>
      <c r="AN640" s="108"/>
      <c r="AO640" s="108"/>
      <c r="AP640" s="105"/>
      <c r="AQ640" s="108"/>
      <c r="AR640" s="107"/>
      <c r="AS640" s="107"/>
      <c r="AT640" s="104"/>
      <c r="AU640" s="104"/>
      <c r="AV640" s="104"/>
      <c r="AW640" s="105"/>
      <c r="AX640" s="105"/>
      <c r="AY640" s="109"/>
      <c r="AZ640" s="110"/>
      <c r="BA640" s="95"/>
      <c r="BB640" s="95"/>
      <c r="BC640" s="95"/>
      <c r="BD640" s="95"/>
      <c r="BE640" s="95"/>
      <c r="BF640" s="95"/>
      <c r="BG640" s="95"/>
    </row>
    <row r="641" spans="1:59" s="97" customFormat="1" x14ac:dyDescent="0.2">
      <c r="A641" s="103"/>
      <c r="B641" s="103"/>
      <c r="C641" s="103"/>
      <c r="D641" s="104"/>
      <c r="E641" s="105"/>
      <c r="F641" s="105"/>
      <c r="G641" s="105"/>
      <c r="H641" s="105"/>
      <c r="I641" s="106"/>
      <c r="J641" s="105"/>
      <c r="K641" s="103"/>
      <c r="L641" s="105"/>
      <c r="M641" s="105"/>
      <c r="N641" s="103"/>
      <c r="O641" s="107"/>
      <c r="P641" s="103"/>
      <c r="Q641" s="107"/>
      <c r="R641" s="114"/>
      <c r="S641" s="114"/>
      <c r="T641" s="114"/>
      <c r="U641" s="108"/>
      <c r="V641" s="108"/>
      <c r="W641" s="105"/>
      <c r="X641" s="108"/>
      <c r="Y641" s="108"/>
      <c r="Z641" s="108"/>
      <c r="AA641" s="105"/>
      <c r="AB641" s="105"/>
      <c r="AC641" s="108"/>
      <c r="AD641" s="108"/>
      <c r="AE641" s="108"/>
      <c r="AF641" s="105"/>
      <c r="AG641" s="105"/>
      <c r="AH641" s="108"/>
      <c r="AI641" s="108"/>
      <c r="AJ641" s="108"/>
      <c r="AK641" s="105"/>
      <c r="AL641" s="105"/>
      <c r="AM641" s="108"/>
      <c r="AN641" s="108"/>
      <c r="AO641" s="108"/>
      <c r="AP641" s="105"/>
      <c r="AQ641" s="108"/>
      <c r="AR641" s="107"/>
      <c r="AS641" s="107"/>
      <c r="AT641" s="104"/>
      <c r="AU641" s="104"/>
      <c r="AV641" s="104"/>
      <c r="AW641" s="105"/>
      <c r="AX641" s="105"/>
      <c r="AY641" s="109"/>
      <c r="AZ641" s="110"/>
      <c r="BA641" s="95"/>
      <c r="BB641" s="95"/>
      <c r="BC641" s="95"/>
      <c r="BD641" s="95"/>
      <c r="BE641" s="95"/>
      <c r="BF641" s="95"/>
      <c r="BG641" s="95"/>
    </row>
    <row r="642" spans="1:59" s="97" customFormat="1" x14ac:dyDescent="0.2">
      <c r="A642" s="103"/>
      <c r="B642" s="103"/>
      <c r="C642" s="103"/>
      <c r="D642" s="104"/>
      <c r="E642" s="105"/>
      <c r="F642" s="105"/>
      <c r="G642" s="105"/>
      <c r="H642" s="105"/>
      <c r="I642" s="106"/>
      <c r="J642" s="105"/>
      <c r="K642" s="103"/>
      <c r="L642" s="105"/>
      <c r="M642" s="105"/>
      <c r="N642" s="103"/>
      <c r="O642" s="107"/>
      <c r="P642" s="103"/>
      <c r="Q642" s="107"/>
      <c r="R642" s="114"/>
      <c r="S642" s="114"/>
      <c r="T642" s="114"/>
      <c r="U642" s="108"/>
      <c r="V642" s="108"/>
      <c r="W642" s="105"/>
      <c r="X642" s="108"/>
      <c r="Y642" s="108"/>
      <c r="Z642" s="108"/>
      <c r="AA642" s="105"/>
      <c r="AB642" s="105"/>
      <c r="AC642" s="108"/>
      <c r="AD642" s="108"/>
      <c r="AE642" s="108"/>
      <c r="AF642" s="105"/>
      <c r="AG642" s="105"/>
      <c r="AH642" s="108"/>
      <c r="AI642" s="108"/>
      <c r="AJ642" s="108"/>
      <c r="AK642" s="105"/>
      <c r="AL642" s="105"/>
      <c r="AM642" s="108"/>
      <c r="AN642" s="108"/>
      <c r="AO642" s="108"/>
      <c r="AP642" s="105"/>
      <c r="AQ642" s="108"/>
      <c r="AR642" s="107"/>
      <c r="AS642" s="107"/>
      <c r="AT642" s="104"/>
      <c r="AU642" s="104"/>
      <c r="AV642" s="104"/>
      <c r="AW642" s="105"/>
      <c r="AX642" s="105"/>
      <c r="AY642" s="109"/>
      <c r="AZ642" s="110"/>
      <c r="BA642" s="95"/>
      <c r="BB642" s="95"/>
      <c r="BC642" s="95"/>
      <c r="BD642" s="95"/>
      <c r="BE642" s="95"/>
      <c r="BF642" s="95"/>
      <c r="BG642" s="95"/>
    </row>
    <row r="643" spans="1:59" s="97" customFormat="1" x14ac:dyDescent="0.2">
      <c r="A643" s="103"/>
      <c r="B643" s="103"/>
      <c r="C643" s="103"/>
      <c r="D643" s="104"/>
      <c r="E643" s="105"/>
      <c r="F643" s="105"/>
      <c r="G643" s="105"/>
      <c r="H643" s="105"/>
      <c r="I643" s="106"/>
      <c r="J643" s="105"/>
      <c r="K643" s="103"/>
      <c r="L643" s="105"/>
      <c r="M643" s="105"/>
      <c r="N643" s="103"/>
      <c r="O643" s="107"/>
      <c r="P643" s="103"/>
      <c r="Q643" s="107"/>
      <c r="R643" s="114"/>
      <c r="S643" s="114"/>
      <c r="T643" s="114"/>
      <c r="U643" s="108"/>
      <c r="V643" s="108"/>
      <c r="W643" s="105"/>
      <c r="X643" s="108"/>
      <c r="Y643" s="108"/>
      <c r="Z643" s="108"/>
      <c r="AA643" s="105"/>
      <c r="AB643" s="105"/>
      <c r="AC643" s="108"/>
      <c r="AD643" s="108"/>
      <c r="AE643" s="108"/>
      <c r="AF643" s="105"/>
      <c r="AG643" s="105"/>
      <c r="AH643" s="108"/>
      <c r="AI643" s="108"/>
      <c r="AJ643" s="108"/>
      <c r="AK643" s="105"/>
      <c r="AL643" s="105"/>
      <c r="AM643" s="108"/>
      <c r="AN643" s="108"/>
      <c r="AO643" s="108"/>
      <c r="AP643" s="105"/>
      <c r="AQ643" s="108"/>
      <c r="AR643" s="107"/>
      <c r="AS643" s="107"/>
      <c r="AT643" s="104"/>
      <c r="AU643" s="104"/>
      <c r="AV643" s="104"/>
      <c r="AW643" s="105"/>
      <c r="AX643" s="105"/>
      <c r="AY643" s="109"/>
      <c r="AZ643" s="110"/>
      <c r="BA643" s="95"/>
      <c r="BB643" s="95"/>
      <c r="BC643" s="95"/>
      <c r="BD643" s="95"/>
      <c r="BE643" s="95"/>
      <c r="BF643" s="95"/>
      <c r="BG643" s="95"/>
    </row>
    <row r="644" spans="1:59" s="97" customFormat="1" x14ac:dyDescent="0.2">
      <c r="A644" s="103"/>
      <c r="B644" s="103"/>
      <c r="C644" s="103"/>
      <c r="D644" s="104"/>
      <c r="E644" s="105"/>
      <c r="F644" s="105"/>
      <c r="G644" s="105"/>
      <c r="H644" s="105"/>
      <c r="I644" s="106"/>
      <c r="J644" s="105"/>
      <c r="K644" s="103"/>
      <c r="L644" s="105"/>
      <c r="M644" s="105"/>
      <c r="N644" s="103"/>
      <c r="O644" s="107"/>
      <c r="P644" s="103"/>
      <c r="Q644" s="107"/>
      <c r="R644" s="114"/>
      <c r="S644" s="114"/>
      <c r="T644" s="114"/>
      <c r="U644" s="108"/>
      <c r="V644" s="108"/>
      <c r="W644" s="105"/>
      <c r="X644" s="108"/>
      <c r="Y644" s="108"/>
      <c r="Z644" s="108"/>
      <c r="AA644" s="105"/>
      <c r="AB644" s="105"/>
      <c r="AC644" s="108"/>
      <c r="AD644" s="108"/>
      <c r="AE644" s="108"/>
      <c r="AF644" s="105"/>
      <c r="AG644" s="105"/>
      <c r="AH644" s="108"/>
      <c r="AI644" s="108"/>
      <c r="AJ644" s="108"/>
      <c r="AK644" s="105"/>
      <c r="AL644" s="105"/>
      <c r="AM644" s="108"/>
      <c r="AN644" s="108"/>
      <c r="AO644" s="108"/>
      <c r="AP644" s="105"/>
      <c r="AQ644" s="108"/>
      <c r="AR644" s="107"/>
      <c r="AS644" s="107"/>
      <c r="AT644" s="104"/>
      <c r="AU644" s="104"/>
      <c r="AV644" s="104"/>
      <c r="AW644" s="105"/>
      <c r="AX644" s="105"/>
      <c r="AY644" s="109"/>
      <c r="AZ644" s="110"/>
      <c r="BA644" s="95"/>
      <c r="BB644" s="95"/>
      <c r="BC644" s="95"/>
      <c r="BD644" s="95"/>
      <c r="BE644" s="95"/>
      <c r="BF644" s="95"/>
      <c r="BG644" s="95"/>
    </row>
    <row r="645" spans="1:59" s="97" customFormat="1" x14ac:dyDescent="0.2">
      <c r="A645" s="103"/>
      <c r="B645" s="103"/>
      <c r="C645" s="103"/>
      <c r="D645" s="104"/>
      <c r="E645" s="105"/>
      <c r="F645" s="105"/>
      <c r="G645" s="105"/>
      <c r="H645" s="105"/>
      <c r="I645" s="106"/>
      <c r="J645" s="105"/>
      <c r="K645" s="103"/>
      <c r="L645" s="105"/>
      <c r="M645" s="105"/>
      <c r="N645" s="103"/>
      <c r="O645" s="107"/>
      <c r="P645" s="103"/>
      <c r="Q645" s="107"/>
      <c r="R645" s="114"/>
      <c r="S645" s="114"/>
      <c r="T645" s="114"/>
      <c r="U645" s="108"/>
      <c r="V645" s="108"/>
      <c r="W645" s="105"/>
      <c r="X645" s="108"/>
      <c r="Y645" s="108"/>
      <c r="Z645" s="108"/>
      <c r="AA645" s="105"/>
      <c r="AB645" s="105"/>
      <c r="AC645" s="108"/>
      <c r="AD645" s="108"/>
      <c r="AE645" s="108"/>
      <c r="AF645" s="105"/>
      <c r="AG645" s="105"/>
      <c r="AH645" s="108"/>
      <c r="AI645" s="108"/>
      <c r="AJ645" s="108"/>
      <c r="AK645" s="105"/>
      <c r="AL645" s="105"/>
      <c r="AM645" s="108"/>
      <c r="AN645" s="108"/>
      <c r="AO645" s="108"/>
      <c r="AP645" s="105"/>
      <c r="AQ645" s="108"/>
      <c r="AR645" s="107"/>
      <c r="AS645" s="107"/>
      <c r="AT645" s="104"/>
      <c r="AU645" s="104"/>
      <c r="AV645" s="104"/>
      <c r="AW645" s="105"/>
      <c r="AX645" s="105"/>
      <c r="AY645" s="109"/>
      <c r="AZ645" s="110"/>
      <c r="BA645" s="95"/>
      <c r="BB645" s="95"/>
      <c r="BC645" s="95"/>
      <c r="BD645" s="95"/>
      <c r="BE645" s="95"/>
      <c r="BF645" s="95"/>
      <c r="BG645" s="95"/>
    </row>
    <row r="646" spans="1:59" s="97" customFormat="1" x14ac:dyDescent="0.2">
      <c r="A646" s="103"/>
      <c r="B646" s="103"/>
      <c r="C646" s="103"/>
      <c r="D646" s="104"/>
      <c r="E646" s="105"/>
      <c r="F646" s="105"/>
      <c r="G646" s="105"/>
      <c r="H646" s="105"/>
      <c r="I646" s="106"/>
      <c r="J646" s="105"/>
      <c r="K646" s="103"/>
      <c r="L646" s="105"/>
      <c r="M646" s="105"/>
      <c r="N646" s="103"/>
      <c r="O646" s="107"/>
      <c r="P646" s="103"/>
      <c r="Q646" s="107"/>
      <c r="R646" s="114"/>
      <c r="S646" s="114"/>
      <c r="T646" s="114"/>
      <c r="U646" s="108"/>
      <c r="V646" s="108"/>
      <c r="W646" s="105"/>
      <c r="X646" s="108"/>
      <c r="Y646" s="108"/>
      <c r="Z646" s="108"/>
      <c r="AA646" s="105"/>
      <c r="AB646" s="105"/>
      <c r="AC646" s="108"/>
      <c r="AD646" s="108"/>
      <c r="AE646" s="108"/>
      <c r="AF646" s="105"/>
      <c r="AG646" s="105"/>
      <c r="AH646" s="108"/>
      <c r="AI646" s="108"/>
      <c r="AJ646" s="108"/>
      <c r="AK646" s="105"/>
      <c r="AL646" s="105"/>
      <c r="AM646" s="108"/>
      <c r="AN646" s="108"/>
      <c r="AO646" s="108"/>
      <c r="AP646" s="105"/>
      <c r="AQ646" s="108"/>
      <c r="AR646" s="107"/>
      <c r="AS646" s="107"/>
      <c r="AT646" s="104"/>
      <c r="AU646" s="104"/>
      <c r="AV646" s="104"/>
      <c r="AW646" s="105"/>
      <c r="AX646" s="105"/>
      <c r="AY646" s="109"/>
      <c r="AZ646" s="110"/>
      <c r="BA646" s="95"/>
      <c r="BB646" s="95"/>
      <c r="BC646" s="95"/>
      <c r="BD646" s="95"/>
      <c r="BE646" s="95"/>
      <c r="BF646" s="95"/>
      <c r="BG646" s="95"/>
    </row>
    <row r="647" spans="1:59" s="97" customFormat="1" x14ac:dyDescent="0.2">
      <c r="A647" s="103"/>
      <c r="B647" s="103"/>
      <c r="C647" s="103"/>
      <c r="D647" s="104"/>
      <c r="E647" s="105"/>
      <c r="F647" s="105"/>
      <c r="G647" s="105"/>
      <c r="H647" s="105"/>
      <c r="I647" s="106"/>
      <c r="J647" s="105"/>
      <c r="K647" s="103"/>
      <c r="L647" s="105"/>
      <c r="M647" s="105"/>
      <c r="N647" s="103"/>
      <c r="O647" s="107"/>
      <c r="P647" s="103"/>
      <c r="Q647" s="107"/>
      <c r="R647" s="114"/>
      <c r="S647" s="114"/>
      <c r="T647" s="114"/>
      <c r="U647" s="108"/>
      <c r="V647" s="108"/>
      <c r="W647" s="105"/>
      <c r="X647" s="108"/>
      <c r="Y647" s="108"/>
      <c r="Z647" s="108"/>
      <c r="AA647" s="105"/>
      <c r="AB647" s="105"/>
      <c r="AC647" s="108"/>
      <c r="AD647" s="108"/>
      <c r="AE647" s="108"/>
      <c r="AF647" s="105"/>
      <c r="AG647" s="105"/>
      <c r="AH647" s="108"/>
      <c r="AI647" s="108"/>
      <c r="AJ647" s="108"/>
      <c r="AK647" s="105"/>
      <c r="AL647" s="105"/>
      <c r="AM647" s="108"/>
      <c r="AN647" s="108"/>
      <c r="AO647" s="108"/>
      <c r="AP647" s="105"/>
      <c r="AQ647" s="108"/>
      <c r="AR647" s="107"/>
      <c r="AS647" s="107"/>
      <c r="AT647" s="104"/>
      <c r="AU647" s="104"/>
      <c r="AV647" s="104"/>
      <c r="AW647" s="105"/>
      <c r="AX647" s="105"/>
      <c r="AY647" s="109"/>
      <c r="AZ647" s="110"/>
      <c r="BA647" s="95"/>
      <c r="BB647" s="95"/>
      <c r="BC647" s="95"/>
      <c r="BD647" s="95"/>
      <c r="BE647" s="95"/>
      <c r="BF647" s="95"/>
      <c r="BG647" s="95"/>
    </row>
    <row r="648" spans="1:59" x14ac:dyDescent="0.2">
      <c r="R648" s="114"/>
      <c r="S648" s="114"/>
      <c r="T648" s="114">
        <f>IF(S648=$S$665,1,IF(S648=$S$661,5,IF(S648=$S$662,4,IF(S648=$S$663,3,IF(S648=$S$664,2,0)))))</f>
        <v>0</v>
      </c>
    </row>
    <row r="649" spans="1:59" x14ac:dyDescent="0.2">
      <c r="R649" s="114"/>
      <c r="S649" s="114"/>
      <c r="T649" s="114"/>
    </row>
    <row r="650" spans="1:59" ht="57" customHeight="1" x14ac:dyDescent="0.2"/>
    <row r="654" spans="1:59" s="136" customFormat="1" x14ac:dyDescent="0.2">
      <c r="O654" s="148"/>
      <c r="Q654" s="148"/>
      <c r="R654" s="148"/>
      <c r="T654" s="148"/>
      <c r="U654" s="148"/>
      <c r="V654" s="148"/>
      <c r="X654" s="148"/>
      <c r="Y654" s="148"/>
      <c r="Z654" s="148"/>
      <c r="AC654" s="148"/>
      <c r="AD654" s="148"/>
      <c r="AE654" s="148"/>
      <c r="AH654" s="148"/>
      <c r="AI654" s="148"/>
      <c r="AJ654" s="148"/>
      <c r="AM654" s="148"/>
      <c r="AN654" s="148"/>
      <c r="AO654" s="148"/>
      <c r="AQ654" s="148"/>
      <c r="AR654" s="152"/>
      <c r="AS654" s="148"/>
    </row>
    <row r="655" spans="1:59" s="136" customFormat="1" x14ac:dyDescent="0.2">
      <c r="O655" s="148"/>
      <c r="Q655" s="148"/>
      <c r="R655" s="148"/>
      <c r="T655" s="148"/>
      <c r="U655" s="148"/>
      <c r="V655" s="148"/>
      <c r="X655" s="148"/>
      <c r="Y655" s="148"/>
      <c r="Z655" s="148"/>
      <c r="AC655" s="148"/>
      <c r="AD655" s="148"/>
      <c r="AE655" s="148"/>
      <c r="AH655" s="148"/>
      <c r="AI655" s="148"/>
      <c r="AJ655" s="148"/>
      <c r="AM655" s="148"/>
      <c r="AN655" s="148"/>
      <c r="AO655" s="148"/>
      <c r="AQ655" s="148"/>
      <c r="AR655" s="137"/>
      <c r="AS655" s="148"/>
    </row>
    <row r="656" spans="1:59" s="136" customFormat="1" x14ac:dyDescent="0.2">
      <c r="O656" s="148"/>
      <c r="Q656" s="148"/>
      <c r="R656" s="148"/>
      <c r="T656" s="148"/>
      <c r="U656" s="148"/>
      <c r="V656" s="148"/>
      <c r="X656" s="148"/>
      <c r="Y656" s="148"/>
      <c r="Z656" s="148"/>
      <c r="AC656" s="148"/>
      <c r="AD656" s="148"/>
      <c r="AE656" s="148"/>
      <c r="AH656" s="148"/>
      <c r="AI656" s="148"/>
      <c r="AJ656" s="148"/>
      <c r="AM656" s="148"/>
      <c r="AN656" s="148"/>
      <c r="AO656" s="148"/>
      <c r="AQ656" s="148"/>
      <c r="AR656" s="152"/>
      <c r="AS656" s="148"/>
    </row>
    <row r="657" spans="1:107" s="136" customFormat="1" x14ac:dyDescent="0.2">
      <c r="O657" s="148"/>
      <c r="Q657" s="148"/>
      <c r="R657" s="148"/>
      <c r="T657" s="148"/>
      <c r="U657" s="148"/>
      <c r="V657" s="148"/>
      <c r="X657" s="148"/>
      <c r="Y657" s="148"/>
      <c r="Z657" s="148"/>
      <c r="AC657" s="148"/>
      <c r="AD657" s="148"/>
      <c r="AE657" s="148"/>
      <c r="AH657" s="148"/>
      <c r="AI657" s="148"/>
      <c r="AJ657" s="148"/>
      <c r="AM657" s="148"/>
      <c r="AN657" s="148"/>
      <c r="AO657" s="148"/>
      <c r="AQ657" s="148"/>
      <c r="AR657" s="152"/>
      <c r="AS657" s="148"/>
    </row>
    <row r="658" spans="1:107" s="136" customFormat="1" x14ac:dyDescent="0.2">
      <c r="O658" s="148"/>
      <c r="Q658" s="148"/>
      <c r="R658" s="148"/>
      <c r="T658" s="148"/>
      <c r="U658" s="148"/>
      <c r="V658" s="148"/>
      <c r="X658" s="148"/>
      <c r="Y658" s="148"/>
      <c r="Z658" s="148"/>
      <c r="AC658" s="148"/>
      <c r="AD658" s="148"/>
      <c r="AE658" s="148"/>
      <c r="AH658" s="148"/>
      <c r="AI658" s="148"/>
      <c r="AJ658" s="148"/>
      <c r="AM658" s="148"/>
      <c r="AN658" s="148"/>
      <c r="AO658" s="148"/>
      <c r="AQ658" s="148"/>
      <c r="AR658" s="152"/>
      <c r="AS658" s="148"/>
    </row>
    <row r="659" spans="1:107" s="136" customFormat="1" x14ac:dyDescent="0.2">
      <c r="O659" s="148"/>
      <c r="Q659" s="148"/>
      <c r="R659" s="148"/>
      <c r="T659" s="148"/>
      <c r="U659" s="148"/>
      <c r="V659" s="148"/>
      <c r="X659" s="148"/>
      <c r="Y659" s="148"/>
      <c r="Z659" s="148"/>
      <c r="AC659" s="148"/>
      <c r="AD659" s="148"/>
      <c r="AE659" s="148"/>
      <c r="AH659" s="148"/>
      <c r="AI659" s="148"/>
      <c r="AJ659" s="148"/>
      <c r="AM659" s="148"/>
      <c r="AN659" s="148"/>
      <c r="AO659" s="148"/>
      <c r="AQ659" s="148"/>
      <c r="AR659" s="152"/>
      <c r="AS659" s="148"/>
    </row>
    <row r="660" spans="1:107" s="148" customFormat="1" ht="25.5" x14ac:dyDescent="0.2">
      <c r="A660" s="152" t="s">
        <v>111</v>
      </c>
      <c r="B660" s="152"/>
      <c r="C660" s="152"/>
      <c r="D660" s="152" t="s">
        <v>107</v>
      </c>
      <c r="E660" s="152" t="s">
        <v>208</v>
      </c>
      <c r="F660" s="152"/>
      <c r="G660" s="152" t="s">
        <v>187</v>
      </c>
      <c r="H660" s="152" t="s">
        <v>188</v>
      </c>
      <c r="I660" s="152" t="s">
        <v>189</v>
      </c>
      <c r="J660" s="152" t="s">
        <v>364</v>
      </c>
      <c r="L660" s="148" t="s">
        <v>343</v>
      </c>
      <c r="N660" s="152" t="s">
        <v>16</v>
      </c>
      <c r="S660" s="152" t="s">
        <v>44</v>
      </c>
      <c r="AA660" s="152" t="s">
        <v>242</v>
      </c>
      <c r="AK660" s="152" t="s">
        <v>218</v>
      </c>
      <c r="AL660" s="152"/>
      <c r="AP660" s="152" t="s">
        <v>223</v>
      </c>
      <c r="AV660" s="152" t="s">
        <v>222</v>
      </c>
      <c r="AW660" s="152" t="s">
        <v>210</v>
      </c>
      <c r="AY660" s="152" t="s">
        <v>209</v>
      </c>
      <c r="AZ660" s="152"/>
      <c r="BA660" s="152"/>
      <c r="BB660" s="152" t="s">
        <v>115</v>
      </c>
      <c r="BC660" s="152" t="s">
        <v>212</v>
      </c>
      <c r="BD660" s="137" t="s">
        <v>211</v>
      </c>
      <c r="BE660" s="152" t="s">
        <v>295</v>
      </c>
      <c r="BF660" s="152" t="s">
        <v>307</v>
      </c>
      <c r="BG660" s="152" t="s">
        <v>115</v>
      </c>
      <c r="BH660" s="152" t="s">
        <v>213</v>
      </c>
      <c r="BI660" s="334" t="s">
        <v>214</v>
      </c>
      <c r="BJ660" s="334"/>
      <c r="BK660" s="334"/>
      <c r="BL660" s="334"/>
      <c r="BM660" s="334"/>
      <c r="BN660" s="334"/>
      <c r="BO660" s="334"/>
      <c r="BP660" s="334"/>
      <c r="BQ660" s="334"/>
      <c r="BR660" s="334"/>
      <c r="BS660" s="334"/>
      <c r="BT660" s="334"/>
      <c r="BU660" s="334"/>
      <c r="BV660" s="334"/>
      <c r="BW660" s="334"/>
      <c r="BX660" s="334"/>
      <c r="BY660" s="334"/>
      <c r="BZ660" s="334"/>
      <c r="CA660" s="334"/>
      <c r="CC660" s="334" t="s">
        <v>215</v>
      </c>
      <c r="CD660" s="334"/>
      <c r="CE660" s="334"/>
      <c r="CF660" s="334"/>
      <c r="CG660" s="334"/>
      <c r="CH660" s="334"/>
      <c r="CI660" s="334"/>
      <c r="CJ660" s="334"/>
      <c r="CK660" s="334"/>
      <c r="CL660" s="334"/>
      <c r="CN660" s="334" t="s">
        <v>216</v>
      </c>
      <c r="CO660" s="334"/>
      <c r="CP660" s="334"/>
      <c r="CQ660" s="334"/>
      <c r="CR660" s="334"/>
      <c r="CS660" s="334"/>
      <c r="CT660" s="334"/>
      <c r="CU660" s="334"/>
      <c r="CV660" s="334"/>
      <c r="CW660" s="137"/>
      <c r="CY660" s="374" t="s">
        <v>349</v>
      </c>
      <c r="CZ660" s="374"/>
      <c r="DA660" s="374"/>
      <c r="DB660" s="374"/>
      <c r="DC660" s="374"/>
    </row>
    <row r="661" spans="1:107" s="148" customFormat="1" ht="153" x14ac:dyDescent="0.2">
      <c r="A661" s="148" t="s">
        <v>107</v>
      </c>
      <c r="D661" s="148" t="s">
        <v>121</v>
      </c>
      <c r="E661" s="148" t="s">
        <v>147</v>
      </c>
      <c r="G661" s="148" t="s">
        <v>188</v>
      </c>
      <c r="H661" s="148" t="s">
        <v>27</v>
      </c>
      <c r="I661" s="148" t="s">
        <v>190</v>
      </c>
      <c r="J661" s="148" t="s">
        <v>87</v>
      </c>
      <c r="K661" s="148" t="s">
        <v>248</v>
      </c>
      <c r="L661" s="152" t="s">
        <v>192</v>
      </c>
      <c r="N661" s="148" t="s">
        <v>103</v>
      </c>
      <c r="S661" s="148" t="s">
        <v>204</v>
      </c>
      <c r="AA661" s="148" t="s">
        <v>243</v>
      </c>
      <c r="AK661" s="148" t="s">
        <v>219</v>
      </c>
      <c r="AP661" s="148" t="s">
        <v>217</v>
      </c>
      <c r="AV661" s="148" t="s">
        <v>224</v>
      </c>
      <c r="AW661" s="148" t="s">
        <v>106</v>
      </c>
      <c r="AY661" s="152" t="s">
        <v>68</v>
      </c>
      <c r="AZ661" s="152" t="s">
        <v>69</v>
      </c>
      <c r="BA661" s="152" t="s">
        <v>70</v>
      </c>
      <c r="BB661" s="148" t="s">
        <v>309</v>
      </c>
      <c r="BC661" s="148" t="s">
        <v>345</v>
      </c>
      <c r="BD661" s="148" t="s">
        <v>131</v>
      </c>
      <c r="BE661" s="148" t="s">
        <v>296</v>
      </c>
      <c r="BF661" s="138" t="s">
        <v>302</v>
      </c>
      <c r="BG661" s="148" t="s">
        <v>309</v>
      </c>
      <c r="BH661" s="148" t="s">
        <v>375</v>
      </c>
      <c r="BI661" s="152" t="str">
        <f>BG682</f>
        <v>RECTORÍA</v>
      </c>
      <c r="BJ661" s="152" t="str">
        <f>BG680</f>
        <v>JURIDICA</v>
      </c>
      <c r="BK661" s="152" t="str">
        <f>+BG687</f>
        <v>VICERRECTORIA_ADMINISTRATIVA_FINANCIERA</v>
      </c>
      <c r="BL661" s="152" t="str">
        <f>+BG689</f>
        <v>VICERRECTORÍA_INVESTIGACIONES_INNOVACIÓN_Y_EXTENSIÓN</v>
      </c>
      <c r="BM661" s="152" t="str">
        <f>BG686</f>
        <v>VICERRECTORÍA_ACADÉMICA</v>
      </c>
      <c r="BN661" s="152" t="str">
        <f>+BG688</f>
        <v>VICERRECTORÍA_RESPONSABILIDAD_SOCIAL_Y_BIENESTAR_UNIVERSITARIO</v>
      </c>
      <c r="BO661" s="152" t="str">
        <f>BG681</f>
        <v>PLANEACIÓN</v>
      </c>
      <c r="BP661" s="152" t="str">
        <f>BG684</f>
        <v>RELACIONES_INTERNACIONALES</v>
      </c>
      <c r="BQ661" s="152" t="str">
        <f>BG663</f>
        <v>CONTROL_INTERNO</v>
      </c>
      <c r="BR661" s="152" t="str">
        <f>BG664</f>
        <v>CONTROL_DISCIPLINARIO_INTERNO</v>
      </c>
      <c r="BS661" s="152" t="str">
        <f>BG685</f>
        <v>SECRETARIA_GENERAL</v>
      </c>
      <c r="BT661" s="152" t="str">
        <f>BG679</f>
        <v>GESTIÓN_FINANCIERA</v>
      </c>
      <c r="BU661" s="152" t="str">
        <f>BG677</f>
        <v>GESTIÓN_DE_TECNOLOGÍAS_INFORMÁTICAS_Y_SISTEMAS_DE_INFORMACIÓN</v>
      </c>
      <c r="BV661" s="152" t="str">
        <f>BG676</f>
        <v>GESTIÓN_DEL_TALENTO_HUMANO</v>
      </c>
      <c r="BW661" s="152" t="str">
        <f>BG675</f>
        <v>GESTIÓN_DE_SERVICIOS_INSTITUCIONALES</v>
      </c>
      <c r="BX661" s="152" t="str">
        <f>BG683</f>
        <v>RECURSOS_INFORMÁTICOS_Y_EDUCATIVOS_CRIE</v>
      </c>
      <c r="BY661" s="152" t="str">
        <f>BG661</f>
        <v>ADMISIONES_REGISTRO_Y_CONTROL_ACADÉMICO</v>
      </c>
      <c r="BZ661" s="152" t="str">
        <f>BG662</f>
        <v>BIBLIOTECA_E_INFORMACIÓN_CIENTIFICA</v>
      </c>
      <c r="CA661" s="152" t="s">
        <v>271</v>
      </c>
      <c r="CC661" s="152" t="s">
        <v>146</v>
      </c>
      <c r="CD661" s="152" t="s">
        <v>145</v>
      </c>
      <c r="CE661" s="152" t="s">
        <v>142</v>
      </c>
      <c r="CF661" s="152" t="s">
        <v>143</v>
      </c>
      <c r="CG661" s="152" t="s">
        <v>144</v>
      </c>
      <c r="CH661" s="152" t="s">
        <v>139</v>
      </c>
      <c r="CI661" s="152" t="s">
        <v>291</v>
      </c>
      <c r="CJ661" s="152" t="s">
        <v>353</v>
      </c>
      <c r="CK661" s="152" t="s">
        <v>140</v>
      </c>
      <c r="CL661" s="152" t="s">
        <v>141</v>
      </c>
      <c r="CN661" s="152" t="s">
        <v>205</v>
      </c>
      <c r="CO661" s="152" t="s">
        <v>178</v>
      </c>
      <c r="CP661" s="152" t="s">
        <v>181</v>
      </c>
      <c r="CQ661" s="152" t="s">
        <v>179</v>
      </c>
      <c r="CR661" s="152" t="s">
        <v>177</v>
      </c>
      <c r="CS661" s="152" t="s">
        <v>186</v>
      </c>
      <c r="CT661" s="152"/>
      <c r="CV661" s="152"/>
      <c r="CY661" s="148" t="s">
        <v>345</v>
      </c>
      <c r="CZ661" s="148" t="s">
        <v>346</v>
      </c>
      <c r="DA661" s="148" t="s">
        <v>347</v>
      </c>
      <c r="DB661" s="148" t="s">
        <v>350</v>
      </c>
      <c r="DC661" s="148" t="s">
        <v>348</v>
      </c>
    </row>
    <row r="662" spans="1:107" s="148" customFormat="1" ht="229.5" x14ac:dyDescent="0.2">
      <c r="A662" s="148" t="s">
        <v>112</v>
      </c>
      <c r="D662" s="148" t="s">
        <v>108</v>
      </c>
      <c r="E662" s="139" t="s">
        <v>148</v>
      </c>
      <c r="F662" s="139"/>
      <c r="G662" s="148" t="s">
        <v>189</v>
      </c>
      <c r="H662" s="148" t="s">
        <v>26</v>
      </c>
      <c r="I662" s="148" t="s">
        <v>30</v>
      </c>
      <c r="J662" s="148" t="s">
        <v>88</v>
      </c>
      <c r="K662" s="148" t="s">
        <v>249</v>
      </c>
      <c r="L662" s="152" t="s">
        <v>193</v>
      </c>
      <c r="N662" s="148" t="s">
        <v>104</v>
      </c>
      <c r="S662" s="148" t="s">
        <v>263</v>
      </c>
      <c r="AA662" s="148" t="s">
        <v>244</v>
      </c>
      <c r="AK662" s="148" t="s">
        <v>220</v>
      </c>
      <c r="AP662" s="148" t="s">
        <v>221</v>
      </c>
      <c r="AV662" s="148" t="s">
        <v>225</v>
      </c>
      <c r="AW662" s="148" t="s">
        <v>69</v>
      </c>
      <c r="AY662" s="148" t="s">
        <v>71</v>
      </c>
      <c r="AZ662" s="148" t="s">
        <v>72</v>
      </c>
      <c r="BA662" s="148" t="s">
        <v>73</v>
      </c>
      <c r="BB662" s="148" t="s">
        <v>138</v>
      </c>
      <c r="BC662" s="148" t="s">
        <v>346</v>
      </c>
      <c r="BD662" s="148" t="s">
        <v>379</v>
      </c>
      <c r="BE662" s="148" t="s">
        <v>297</v>
      </c>
      <c r="BF662" s="138" t="s">
        <v>303</v>
      </c>
      <c r="BG662" s="148" t="s">
        <v>138</v>
      </c>
      <c r="BH662" s="148" t="s">
        <v>130</v>
      </c>
      <c r="BI662" s="148" t="s">
        <v>120</v>
      </c>
      <c r="BJ662" s="148" t="s">
        <v>120</v>
      </c>
      <c r="BK662" s="148" t="s">
        <v>121</v>
      </c>
      <c r="BL662" s="148" t="s">
        <v>122</v>
      </c>
      <c r="BM662" s="148" t="s">
        <v>121</v>
      </c>
      <c r="BN662" s="148" t="s">
        <v>108</v>
      </c>
      <c r="BO662" s="148" t="s">
        <v>121</v>
      </c>
      <c r="BP662" s="148" t="s">
        <v>109</v>
      </c>
      <c r="BQ662" s="148" t="s">
        <v>123</v>
      </c>
      <c r="BR662" s="148" t="s">
        <v>123</v>
      </c>
      <c r="BS662" s="148" t="s">
        <v>120</v>
      </c>
      <c r="BT662" s="148" t="s">
        <v>120</v>
      </c>
      <c r="BU662" s="148" t="s">
        <v>120</v>
      </c>
      <c r="BV662" s="148" t="s">
        <v>120</v>
      </c>
      <c r="BW662" s="148" t="s">
        <v>120</v>
      </c>
      <c r="BX662" s="148" t="s">
        <v>120</v>
      </c>
      <c r="BY662" s="148" t="s">
        <v>108</v>
      </c>
      <c r="BZ662" s="148" t="s">
        <v>108</v>
      </c>
      <c r="CA662" s="148" t="s">
        <v>124</v>
      </c>
      <c r="CC662" s="148" t="s">
        <v>108</v>
      </c>
      <c r="CD662" s="148" t="s">
        <v>108</v>
      </c>
      <c r="CE662" s="148" t="s">
        <v>108</v>
      </c>
      <c r="CF662" s="148" t="s">
        <v>108</v>
      </c>
      <c r="CG662" s="148" t="s">
        <v>108</v>
      </c>
      <c r="CH662" s="148" t="s">
        <v>108</v>
      </c>
      <c r="CI662" s="148" t="s">
        <v>108</v>
      </c>
      <c r="CJ662" s="148" t="s">
        <v>108</v>
      </c>
      <c r="CK662" s="148" t="s">
        <v>108</v>
      </c>
      <c r="CL662" s="148" t="s">
        <v>108</v>
      </c>
      <c r="CN662" s="148" t="s">
        <v>125</v>
      </c>
      <c r="CO662" s="148" t="s">
        <v>125</v>
      </c>
      <c r="CP662" s="148" t="s">
        <v>125</v>
      </c>
      <c r="CQ662" s="148" t="s">
        <v>125</v>
      </c>
      <c r="CR662" s="148" t="s">
        <v>125</v>
      </c>
      <c r="CS662" s="148" t="s">
        <v>125</v>
      </c>
      <c r="CY662" s="148" t="s">
        <v>296</v>
      </c>
      <c r="CZ662" s="148" t="s">
        <v>297</v>
      </c>
      <c r="DA662" s="148" t="s">
        <v>298</v>
      </c>
      <c r="DB662" s="148" t="s">
        <v>300</v>
      </c>
      <c r="DC662" s="148" t="s">
        <v>301</v>
      </c>
    </row>
    <row r="663" spans="1:107" s="148" customFormat="1" ht="255" x14ac:dyDescent="0.2">
      <c r="A663" s="148" t="s">
        <v>247</v>
      </c>
      <c r="D663" s="148" t="s">
        <v>122</v>
      </c>
      <c r="E663" s="139" t="s">
        <v>149</v>
      </c>
      <c r="F663" s="139"/>
      <c r="G663" s="148" t="s">
        <v>97</v>
      </c>
      <c r="H663" s="148" t="s">
        <v>171</v>
      </c>
      <c r="I663" s="148" t="s">
        <v>333</v>
      </c>
      <c r="J663" s="148" t="s">
        <v>86</v>
      </c>
      <c r="K663" s="148" t="s">
        <v>262</v>
      </c>
      <c r="N663" s="148" t="s">
        <v>85</v>
      </c>
      <c r="S663" s="148" t="s">
        <v>246</v>
      </c>
      <c r="AA663" s="148" t="s">
        <v>245</v>
      </c>
      <c r="AV663" s="148" t="s">
        <v>226</v>
      </c>
      <c r="AW663" s="148" t="s">
        <v>70</v>
      </c>
      <c r="AZ663" s="148" t="s">
        <v>74</v>
      </c>
      <c r="BA663" s="148" t="s">
        <v>72</v>
      </c>
      <c r="BB663" s="148" t="s">
        <v>137</v>
      </c>
      <c r="BC663" s="148" t="s">
        <v>347</v>
      </c>
      <c r="BD663" s="148" t="s">
        <v>299</v>
      </c>
      <c r="BE663" s="148" t="s">
        <v>298</v>
      </c>
      <c r="BF663" s="140" t="s">
        <v>304</v>
      </c>
      <c r="BG663" s="148" t="s">
        <v>137</v>
      </c>
      <c r="BH663" s="148" t="s">
        <v>128</v>
      </c>
      <c r="BI663" s="148" t="s">
        <v>121</v>
      </c>
      <c r="BK663" s="148" t="s">
        <v>120</v>
      </c>
      <c r="BL663" s="148" t="s">
        <v>125</v>
      </c>
      <c r="BM663" s="148" t="s">
        <v>108</v>
      </c>
      <c r="BN663" s="148" t="s">
        <v>119</v>
      </c>
      <c r="BO663" s="148" t="s">
        <v>120</v>
      </c>
      <c r="BV663" s="148" t="s">
        <v>119</v>
      </c>
      <c r="BW663" s="148" t="s">
        <v>123</v>
      </c>
      <c r="CC663" s="148" t="s">
        <v>122</v>
      </c>
      <c r="CD663" s="148" t="s">
        <v>122</v>
      </c>
      <c r="CE663" s="148" t="s">
        <v>122</v>
      </c>
      <c r="CF663" s="148" t="s">
        <v>122</v>
      </c>
      <c r="CG663" s="148" t="s">
        <v>122</v>
      </c>
      <c r="CH663" s="148" t="s">
        <v>122</v>
      </c>
      <c r="CI663" s="148" t="s">
        <v>122</v>
      </c>
      <c r="CJ663" s="148" t="s">
        <v>122</v>
      </c>
      <c r="CK663" s="148" t="s">
        <v>122</v>
      </c>
      <c r="CL663" s="148" t="s">
        <v>122</v>
      </c>
      <c r="CY663" s="141"/>
      <c r="CZ663" s="141"/>
      <c r="DA663" s="141"/>
      <c r="DB663" s="141"/>
      <c r="DC663" s="141"/>
    </row>
    <row r="664" spans="1:107" s="148" customFormat="1" ht="178.5" x14ac:dyDescent="0.2">
      <c r="D664" s="148" t="s">
        <v>125</v>
      </c>
      <c r="E664" s="139" t="s">
        <v>150</v>
      </c>
      <c r="F664" s="139"/>
      <c r="H664" s="148" t="s">
        <v>25</v>
      </c>
      <c r="I664" s="148" t="s">
        <v>29</v>
      </c>
      <c r="J664" s="148" t="s">
        <v>89</v>
      </c>
      <c r="N664" s="148" t="s">
        <v>105</v>
      </c>
      <c r="S664" s="148" t="s">
        <v>239</v>
      </c>
      <c r="AV664" s="148" t="s">
        <v>308</v>
      </c>
      <c r="AZ664" s="148" t="s">
        <v>75</v>
      </c>
      <c r="BA664" s="148" t="s">
        <v>74</v>
      </c>
      <c r="BB664" s="148" t="s">
        <v>381</v>
      </c>
      <c r="BC664" s="148" t="s">
        <v>350</v>
      </c>
      <c r="BD664" s="148" t="s">
        <v>114</v>
      </c>
      <c r="BE664" s="148" t="s">
        <v>300</v>
      </c>
      <c r="BF664" s="138" t="s">
        <v>305</v>
      </c>
      <c r="BG664" s="148" t="s">
        <v>381</v>
      </c>
      <c r="BH664" s="148" t="s">
        <v>126</v>
      </c>
      <c r="BK664" s="148" t="s">
        <v>125</v>
      </c>
      <c r="BL664" s="148" t="s">
        <v>108</v>
      </c>
      <c r="BM664" s="148" t="s">
        <v>110</v>
      </c>
      <c r="BO664" s="148" t="s">
        <v>124</v>
      </c>
      <c r="CC664" s="148" t="s">
        <v>125</v>
      </c>
      <c r="CD664" s="148" t="s">
        <v>125</v>
      </c>
      <c r="CE664" s="148" t="s">
        <v>125</v>
      </c>
      <c r="CF664" s="148" t="s">
        <v>125</v>
      </c>
      <c r="CG664" s="148" t="s">
        <v>125</v>
      </c>
      <c r="CH664" s="148" t="s">
        <v>125</v>
      </c>
      <c r="CI664" s="148" t="s">
        <v>125</v>
      </c>
      <c r="CJ664" s="148" t="s">
        <v>125</v>
      </c>
      <c r="CK664" s="148" t="s">
        <v>125</v>
      </c>
      <c r="CL664" s="148" t="s">
        <v>125</v>
      </c>
      <c r="CY664" s="141"/>
      <c r="CZ664" s="141"/>
      <c r="DA664" s="141"/>
      <c r="DB664" s="141"/>
      <c r="DC664" s="141"/>
    </row>
    <row r="665" spans="1:107" s="148" customFormat="1" ht="216.75" x14ac:dyDescent="0.2">
      <c r="D665" s="148" t="s">
        <v>120</v>
      </c>
      <c r="E665" s="148" t="s">
        <v>151</v>
      </c>
      <c r="H665" s="148" t="s">
        <v>24</v>
      </c>
      <c r="I665" s="148" t="s">
        <v>28</v>
      </c>
      <c r="J665" s="148" t="s">
        <v>90</v>
      </c>
      <c r="N665" s="148" t="s">
        <v>96</v>
      </c>
      <c r="S665" s="148" t="s">
        <v>240</v>
      </c>
      <c r="AV665" s="148" t="s">
        <v>227</v>
      </c>
      <c r="BA665" s="148" t="s">
        <v>75</v>
      </c>
      <c r="BB665" s="148" t="s">
        <v>146</v>
      </c>
      <c r="BC665" s="148" t="s">
        <v>348</v>
      </c>
      <c r="BD665" s="148" t="s">
        <v>175</v>
      </c>
      <c r="BE665" s="148" t="s">
        <v>301</v>
      </c>
      <c r="BF665" s="138" t="s">
        <v>306</v>
      </c>
      <c r="BG665" s="148" t="s">
        <v>146</v>
      </c>
      <c r="BH665" s="148" t="s">
        <v>206</v>
      </c>
      <c r="BK665" s="148" t="s">
        <v>119</v>
      </c>
      <c r="BL665" s="148" t="s">
        <v>124</v>
      </c>
      <c r="BM665" s="148" t="s">
        <v>124</v>
      </c>
      <c r="CC665" s="148" t="s">
        <v>120</v>
      </c>
      <c r="CD665" s="148" t="s">
        <v>120</v>
      </c>
      <c r="CE665" s="148" t="s">
        <v>120</v>
      </c>
      <c r="CF665" s="148" t="s">
        <v>120</v>
      </c>
      <c r="CG665" s="148" t="s">
        <v>120</v>
      </c>
      <c r="CH665" s="148" t="s">
        <v>120</v>
      </c>
      <c r="CI665" s="148" t="s">
        <v>120</v>
      </c>
      <c r="CJ665" s="148" t="s">
        <v>120</v>
      </c>
      <c r="CK665" s="148" t="s">
        <v>120</v>
      </c>
      <c r="CL665" s="148" t="s">
        <v>120</v>
      </c>
      <c r="CY665" s="141"/>
      <c r="CZ665" s="141"/>
      <c r="DA665" s="141"/>
      <c r="DB665" s="141"/>
      <c r="DC665" s="141"/>
    </row>
    <row r="666" spans="1:107" s="148" customFormat="1" ht="178.5" x14ac:dyDescent="0.2">
      <c r="D666" s="148" t="s">
        <v>123</v>
      </c>
      <c r="E666" s="148" t="s">
        <v>154</v>
      </c>
      <c r="H666" s="148" t="s">
        <v>23</v>
      </c>
      <c r="I666" s="148" t="s">
        <v>170</v>
      </c>
      <c r="J666" s="148" t="s">
        <v>91</v>
      </c>
      <c r="AV666" s="148" t="s">
        <v>228</v>
      </c>
      <c r="BB666" s="148" t="s">
        <v>145</v>
      </c>
      <c r="BG666" s="148" t="s">
        <v>145</v>
      </c>
      <c r="BH666" s="148" t="s">
        <v>356</v>
      </c>
      <c r="BK666" s="148" t="s">
        <v>123</v>
      </c>
      <c r="BM666" s="148" t="s">
        <v>119</v>
      </c>
      <c r="CY666" s="141"/>
      <c r="CZ666" s="141"/>
      <c r="DA666" s="141"/>
      <c r="DB666" s="141"/>
      <c r="DC666" s="141"/>
    </row>
    <row r="667" spans="1:107" s="148" customFormat="1" ht="331.5" x14ac:dyDescent="0.2">
      <c r="D667" s="148" t="s">
        <v>124</v>
      </c>
      <c r="E667" s="148" t="s">
        <v>155</v>
      </c>
      <c r="H667" s="148" t="s">
        <v>92</v>
      </c>
      <c r="I667" s="148" t="s">
        <v>367</v>
      </c>
      <c r="J667" s="148" t="s">
        <v>92</v>
      </c>
      <c r="K667" s="315" t="s">
        <v>17</v>
      </c>
      <c r="L667" s="315"/>
      <c r="M667" s="315"/>
      <c r="N667" s="315"/>
      <c r="O667" s="315"/>
      <c r="P667" s="315"/>
      <c r="Q667" s="315"/>
      <c r="R667" s="315"/>
      <c r="S667" s="315"/>
      <c r="T667" s="315"/>
      <c r="U667" s="315"/>
      <c r="V667" s="315"/>
      <c r="W667" s="315"/>
      <c r="X667" s="315"/>
      <c r="Y667" s="315"/>
      <c r="Z667" s="315"/>
      <c r="AA667" s="315"/>
      <c r="AB667" s="315"/>
      <c r="AC667" s="315"/>
      <c r="AD667" s="315"/>
      <c r="AE667" s="315"/>
      <c r="AF667" s="315"/>
      <c r="AG667" s="315"/>
      <c r="AH667" s="315"/>
      <c r="AI667" s="315"/>
      <c r="AJ667" s="315"/>
      <c r="AK667" s="315"/>
      <c r="AL667" s="315"/>
      <c r="AM667" s="315"/>
      <c r="AN667" s="315"/>
      <c r="AO667" s="315"/>
      <c r="AP667" s="315"/>
      <c r="AQ667" s="315"/>
      <c r="AR667" s="315"/>
      <c r="AS667" s="315"/>
      <c r="AT667" s="315"/>
      <c r="AU667" s="315"/>
      <c r="AV667" s="148" t="s">
        <v>229</v>
      </c>
      <c r="AW667" s="137"/>
      <c r="BB667" s="148" t="s">
        <v>142</v>
      </c>
      <c r="BG667" s="148" t="s">
        <v>142</v>
      </c>
      <c r="BH667" s="148" t="s">
        <v>357</v>
      </c>
      <c r="BK667" s="148" t="s">
        <v>124</v>
      </c>
    </row>
    <row r="668" spans="1:107" s="148" customFormat="1" ht="178.5" x14ac:dyDescent="0.2">
      <c r="D668" s="148" t="s">
        <v>109</v>
      </c>
      <c r="E668" s="148" t="s">
        <v>153</v>
      </c>
      <c r="H668" s="148" t="s">
        <v>368</v>
      </c>
      <c r="J668" s="148" t="s">
        <v>93</v>
      </c>
      <c r="K668" s="158" t="s">
        <v>87</v>
      </c>
      <c r="L668" s="158" t="s">
        <v>88</v>
      </c>
      <c r="M668" s="158" t="s">
        <v>86</v>
      </c>
      <c r="N668" s="158" t="s">
        <v>89</v>
      </c>
      <c r="O668" s="152"/>
      <c r="P668" s="158" t="s">
        <v>90</v>
      </c>
      <c r="Q668" s="152"/>
      <c r="R668" s="152"/>
      <c r="S668" s="158" t="s">
        <v>91</v>
      </c>
      <c r="T668" s="152"/>
      <c r="W668" s="158" t="s">
        <v>92</v>
      </c>
      <c r="AA668" s="158" t="s">
        <v>93</v>
      </c>
      <c r="AB668" s="158" t="s">
        <v>101</v>
      </c>
      <c r="AC668" s="152"/>
      <c r="AD668" s="152"/>
      <c r="AE668" s="152"/>
      <c r="AF668" s="158" t="s">
        <v>365</v>
      </c>
      <c r="AG668" s="158" t="s">
        <v>94</v>
      </c>
      <c r="AJ668" s="152"/>
      <c r="AK668" s="158" t="s">
        <v>102</v>
      </c>
      <c r="AL668" s="158" t="s">
        <v>369</v>
      </c>
      <c r="AP668" s="158" t="s">
        <v>370</v>
      </c>
      <c r="AS668" s="152" t="s">
        <v>371</v>
      </c>
      <c r="AT668" s="158" t="s">
        <v>374</v>
      </c>
      <c r="AU668" s="158" t="s">
        <v>373</v>
      </c>
      <c r="AV668" s="148" t="s">
        <v>230</v>
      </c>
      <c r="AY668" s="152"/>
      <c r="AZ668" s="152"/>
      <c r="BB668" s="148" t="s">
        <v>143</v>
      </c>
      <c r="BC668" s="152"/>
      <c r="BD668" s="152"/>
      <c r="BE668" s="152"/>
      <c r="BF668" s="152"/>
      <c r="BG668" s="148" t="s">
        <v>143</v>
      </c>
      <c r="BH668" s="148" t="s">
        <v>315</v>
      </c>
    </row>
    <row r="669" spans="1:107" s="148" customFormat="1" ht="255" x14ac:dyDescent="0.2">
      <c r="D669" s="148" t="s">
        <v>110</v>
      </c>
      <c r="E669" s="148" t="s">
        <v>276</v>
      </c>
      <c r="H669" s="148" t="s">
        <v>366</v>
      </c>
      <c r="J669" s="148" t="s">
        <v>101</v>
      </c>
      <c r="K669" s="148" t="s">
        <v>98</v>
      </c>
      <c r="L669" s="148" t="s">
        <v>98</v>
      </c>
      <c r="M669" s="148" t="s">
        <v>98</v>
      </c>
      <c r="N669" s="148" t="s">
        <v>98</v>
      </c>
      <c r="P669" s="148" t="s">
        <v>98</v>
      </c>
      <c r="S669" s="148" t="s">
        <v>98</v>
      </c>
      <c r="W669" s="148" t="s">
        <v>98</v>
      </c>
      <c r="AA669" s="148" t="s">
        <v>98</v>
      </c>
      <c r="AB669" s="148" t="s">
        <v>98</v>
      </c>
      <c r="AF669" s="148" t="s">
        <v>98</v>
      </c>
      <c r="AG669" s="148" t="s">
        <v>98</v>
      </c>
      <c r="AK669" s="148" t="s">
        <v>98</v>
      </c>
      <c r="AL669" s="148" t="s">
        <v>98</v>
      </c>
      <c r="AP669" s="148" t="s">
        <v>98</v>
      </c>
      <c r="AS669" s="148" t="s">
        <v>98</v>
      </c>
      <c r="AT669" s="148" t="s">
        <v>98</v>
      </c>
      <c r="AU669" s="148" t="s">
        <v>98</v>
      </c>
      <c r="AV669" s="148" t="s">
        <v>231</v>
      </c>
      <c r="AY669" s="152"/>
      <c r="BB669" s="148" t="s">
        <v>144</v>
      </c>
      <c r="BC669" s="152" t="s">
        <v>247</v>
      </c>
      <c r="BD669" s="152"/>
      <c r="BG669" s="148" t="s">
        <v>144</v>
      </c>
      <c r="BH669" s="148" t="s">
        <v>316</v>
      </c>
    </row>
    <row r="670" spans="1:107" s="148" customFormat="1" ht="153" x14ac:dyDescent="0.2">
      <c r="D670" s="148" t="s">
        <v>119</v>
      </c>
      <c r="E670" s="148" t="s">
        <v>152</v>
      </c>
      <c r="J670" s="148" t="s">
        <v>365</v>
      </c>
      <c r="K670" s="148" t="s">
        <v>165</v>
      </c>
      <c r="L670" s="148" t="s">
        <v>165</v>
      </c>
      <c r="M670" s="148" t="s">
        <v>165</v>
      </c>
      <c r="N670" s="148" t="s">
        <v>165</v>
      </c>
      <c r="P670" s="148" t="s">
        <v>165</v>
      </c>
      <c r="S670" s="148" t="s">
        <v>165</v>
      </c>
      <c r="W670" s="148" t="s">
        <v>165</v>
      </c>
      <c r="AA670" s="148" t="s">
        <v>99</v>
      </c>
      <c r="AB670" s="148" t="s">
        <v>165</v>
      </c>
      <c r="AF670" s="148" t="s">
        <v>165</v>
      </c>
      <c r="AG670" s="148" t="s">
        <v>165</v>
      </c>
      <c r="AK670" s="148" t="s">
        <v>165</v>
      </c>
      <c r="AL670" s="148" t="s">
        <v>165</v>
      </c>
      <c r="AP670" s="148" t="s">
        <v>165</v>
      </c>
      <c r="AS670" s="148" t="s">
        <v>165</v>
      </c>
      <c r="AT670" s="148" t="s">
        <v>165</v>
      </c>
      <c r="AU670" s="148" t="s">
        <v>165</v>
      </c>
      <c r="AV670" s="148" t="s">
        <v>232</v>
      </c>
      <c r="BB670" s="148" t="s">
        <v>139</v>
      </c>
      <c r="BC670" s="148" t="s">
        <v>186</v>
      </c>
      <c r="BD670" s="148" t="s">
        <v>185</v>
      </c>
      <c r="BG670" s="148" t="s">
        <v>139</v>
      </c>
      <c r="BH670" s="148" t="s">
        <v>317</v>
      </c>
    </row>
    <row r="671" spans="1:107" s="148" customFormat="1" ht="51" x14ac:dyDescent="0.2">
      <c r="J671" s="148" t="s">
        <v>94</v>
      </c>
      <c r="K671" s="148" t="s">
        <v>99</v>
      </c>
      <c r="L671" s="148" t="s">
        <v>99</v>
      </c>
      <c r="M671" s="148" t="s">
        <v>99</v>
      </c>
      <c r="N671" s="148" t="s">
        <v>99</v>
      </c>
      <c r="P671" s="148" t="s">
        <v>99</v>
      </c>
      <c r="S671" s="148" t="s">
        <v>99</v>
      </c>
      <c r="W671" s="148" t="s">
        <v>99</v>
      </c>
      <c r="AA671" s="148" t="s">
        <v>100</v>
      </c>
      <c r="AB671" s="148" t="s">
        <v>99</v>
      </c>
      <c r="AF671" s="148" t="s">
        <v>99</v>
      </c>
      <c r="AG671" s="148" t="s">
        <v>99</v>
      </c>
      <c r="AK671" s="148" t="s">
        <v>99</v>
      </c>
      <c r="AL671" s="148" t="s">
        <v>99</v>
      </c>
      <c r="AP671" s="148" t="s">
        <v>99</v>
      </c>
      <c r="AR671" s="152"/>
      <c r="AS671" s="148" t="s">
        <v>99</v>
      </c>
      <c r="AT671" s="148" t="s">
        <v>99</v>
      </c>
      <c r="AU671" s="148" t="s">
        <v>99</v>
      </c>
      <c r="BB671" s="148" t="s">
        <v>291</v>
      </c>
      <c r="BC671" s="148" t="s">
        <v>178</v>
      </c>
      <c r="BD671" s="148" t="s">
        <v>176</v>
      </c>
      <c r="BG671" s="148" t="s">
        <v>291</v>
      </c>
      <c r="BH671" s="148" t="s">
        <v>352</v>
      </c>
    </row>
    <row r="672" spans="1:107" s="148" customFormat="1" ht="51" x14ac:dyDescent="0.2">
      <c r="D672" s="152"/>
      <c r="E672" s="152"/>
      <c r="F672" s="152"/>
      <c r="J672" s="148" t="s">
        <v>102</v>
      </c>
      <c r="K672" s="148" t="s">
        <v>164</v>
      </c>
      <c r="L672" s="148" t="s">
        <v>164</v>
      </c>
      <c r="M672" s="148" t="s">
        <v>164</v>
      </c>
      <c r="N672" s="148" t="s">
        <v>164</v>
      </c>
      <c r="P672" s="148" t="s">
        <v>164</v>
      </c>
      <c r="S672" s="148" t="s">
        <v>164</v>
      </c>
      <c r="W672" s="148" t="s">
        <v>164</v>
      </c>
      <c r="AF672" s="148" t="s">
        <v>164</v>
      </c>
      <c r="AG672" s="148" t="s">
        <v>164</v>
      </c>
      <c r="AL672" s="148" t="s">
        <v>164</v>
      </c>
      <c r="AP672" s="148" t="s">
        <v>164</v>
      </c>
      <c r="AR672" s="152"/>
      <c r="BB672" s="148" t="s">
        <v>353</v>
      </c>
      <c r="BC672" s="148" t="s">
        <v>181</v>
      </c>
      <c r="BD672" s="148" t="s">
        <v>182</v>
      </c>
      <c r="BG672" s="148" t="s">
        <v>353</v>
      </c>
      <c r="BH672" s="148" t="s">
        <v>318</v>
      </c>
    </row>
    <row r="673" spans="10:60" s="148" customFormat="1" ht="51" x14ac:dyDescent="0.2">
      <c r="J673" s="148" t="s">
        <v>369</v>
      </c>
      <c r="K673" s="148" t="s">
        <v>100</v>
      </c>
      <c r="L673" s="148" t="s">
        <v>100</v>
      </c>
      <c r="M673" s="148" t="s">
        <v>100</v>
      </c>
      <c r="N673" s="148" t="s">
        <v>100</v>
      </c>
      <c r="P673" s="148" t="s">
        <v>100</v>
      </c>
      <c r="S673" s="148" t="s">
        <v>100</v>
      </c>
      <c r="W673" s="148" t="s">
        <v>100</v>
      </c>
      <c r="AF673" s="148" t="s">
        <v>100</v>
      </c>
      <c r="AG673" s="148" t="s">
        <v>100</v>
      </c>
      <c r="AL673" s="148" t="s">
        <v>100</v>
      </c>
      <c r="AP673" s="148" t="s">
        <v>100</v>
      </c>
      <c r="AR673" s="152"/>
      <c r="AY673" s="152"/>
      <c r="BB673" s="148" t="s">
        <v>140</v>
      </c>
      <c r="BC673" s="148" t="s">
        <v>179</v>
      </c>
      <c r="BD673" s="148" t="s">
        <v>183</v>
      </c>
      <c r="BG673" s="148" t="s">
        <v>140</v>
      </c>
      <c r="BH673" s="148" t="s">
        <v>207</v>
      </c>
    </row>
    <row r="674" spans="10:60" s="148" customFormat="1" ht="51" x14ac:dyDescent="0.2">
      <c r="J674" s="148" t="s">
        <v>370</v>
      </c>
      <c r="AR674" s="152"/>
      <c r="BB674" s="148" t="s">
        <v>141</v>
      </c>
      <c r="BC674" s="148" t="s">
        <v>205</v>
      </c>
      <c r="BD674" s="148" t="s">
        <v>184</v>
      </c>
      <c r="BG674" s="148" t="s">
        <v>141</v>
      </c>
      <c r="BH674" s="148" t="s">
        <v>355</v>
      </c>
    </row>
    <row r="675" spans="10:60" s="148" customFormat="1" ht="38.25" x14ac:dyDescent="0.2">
      <c r="J675" s="148" t="s">
        <v>371</v>
      </c>
      <c r="AR675" s="152"/>
      <c r="BB675" s="148" t="s">
        <v>136</v>
      </c>
      <c r="BC675" s="148" t="s">
        <v>177</v>
      </c>
      <c r="BD675" s="148" t="s">
        <v>313</v>
      </c>
      <c r="BG675" s="148" t="s">
        <v>136</v>
      </c>
      <c r="BH675" s="148" t="s">
        <v>173</v>
      </c>
    </row>
    <row r="676" spans="10:60" s="148" customFormat="1" ht="25.5" x14ac:dyDescent="0.2">
      <c r="J676" s="148" t="s">
        <v>372</v>
      </c>
      <c r="AR676" s="152"/>
      <c r="BB676" s="148" t="s">
        <v>310</v>
      </c>
      <c r="BG676" s="148" t="s">
        <v>310</v>
      </c>
      <c r="BH676" s="148" t="s">
        <v>174</v>
      </c>
    </row>
    <row r="677" spans="10:60" s="148" customFormat="1" ht="63.75" x14ac:dyDescent="0.2">
      <c r="J677" s="148" t="s">
        <v>373</v>
      </c>
      <c r="AR677" s="152"/>
      <c r="BB677" s="148" t="s">
        <v>311</v>
      </c>
      <c r="BG677" s="148" t="s">
        <v>311</v>
      </c>
      <c r="BH677" s="148" t="s">
        <v>127</v>
      </c>
    </row>
    <row r="678" spans="10:60" s="148" customFormat="1" ht="25.5" x14ac:dyDescent="0.2">
      <c r="AR678" s="152"/>
      <c r="BB678" s="148" t="s">
        <v>382</v>
      </c>
      <c r="BG678" s="148" t="s">
        <v>382</v>
      </c>
      <c r="BH678" s="148" t="s">
        <v>380</v>
      </c>
    </row>
    <row r="679" spans="10:60" s="148" customFormat="1" ht="51" x14ac:dyDescent="0.2">
      <c r="AR679" s="152"/>
      <c r="BB679" s="148" t="s">
        <v>135</v>
      </c>
      <c r="BG679" s="148" t="s">
        <v>135</v>
      </c>
      <c r="BH679" s="148" t="s">
        <v>275</v>
      </c>
    </row>
    <row r="680" spans="10:60" s="148" customFormat="1" ht="38.25" x14ac:dyDescent="0.2">
      <c r="AR680" s="152"/>
      <c r="BB680" s="148" t="s">
        <v>186</v>
      </c>
      <c r="BG680" s="148" t="s">
        <v>117</v>
      </c>
      <c r="BH680" s="148" t="s">
        <v>376</v>
      </c>
    </row>
    <row r="681" spans="10:60" s="148" customFormat="1" ht="38.25" x14ac:dyDescent="0.2">
      <c r="AR681" s="152"/>
      <c r="BG681" s="148" t="s">
        <v>118</v>
      </c>
      <c r="BH681" s="148" t="s">
        <v>172</v>
      </c>
    </row>
    <row r="682" spans="10:60" s="148" customFormat="1" ht="25.5" x14ac:dyDescent="0.2">
      <c r="AR682" s="152"/>
      <c r="BB682" s="148" t="s">
        <v>117</v>
      </c>
      <c r="BG682" s="148" t="s">
        <v>116</v>
      </c>
      <c r="BH682" s="148" t="s">
        <v>377</v>
      </c>
    </row>
    <row r="683" spans="10:60" s="148" customFormat="1" ht="38.25" x14ac:dyDescent="0.2">
      <c r="AR683" s="152"/>
      <c r="BB683" s="148" t="s">
        <v>178</v>
      </c>
      <c r="BG683" s="148" t="s">
        <v>312</v>
      </c>
      <c r="BH683" s="148" t="s">
        <v>129</v>
      </c>
    </row>
    <row r="684" spans="10:60" s="148" customFormat="1" ht="51" x14ac:dyDescent="0.2">
      <c r="AR684" s="152"/>
      <c r="BB684" s="148" t="s">
        <v>314</v>
      </c>
      <c r="BG684" s="148" t="s">
        <v>132</v>
      </c>
      <c r="BH684" s="148" t="s">
        <v>319</v>
      </c>
    </row>
    <row r="685" spans="10:60" s="148" customFormat="1" ht="51" x14ac:dyDescent="0.2">
      <c r="O685" s="152"/>
      <c r="AR685" s="152"/>
      <c r="BB685" s="148" t="s">
        <v>179</v>
      </c>
      <c r="BG685" s="148" t="s">
        <v>133</v>
      </c>
      <c r="BH685" s="148" t="s">
        <v>378</v>
      </c>
    </row>
    <row r="686" spans="10:60" s="148" customFormat="1" ht="51" x14ac:dyDescent="0.2">
      <c r="AR686" s="152"/>
      <c r="BB686" s="148" t="s">
        <v>180</v>
      </c>
      <c r="BG686" s="148" t="s">
        <v>134</v>
      </c>
      <c r="BH686" s="148" t="s">
        <v>131</v>
      </c>
    </row>
    <row r="687" spans="10:60" s="148" customFormat="1" ht="38.25" x14ac:dyDescent="0.2">
      <c r="AR687" s="152"/>
      <c r="BB687" s="148" t="s">
        <v>177</v>
      </c>
      <c r="BG687" s="148" t="s">
        <v>335</v>
      </c>
      <c r="BH687" s="148" t="s">
        <v>114</v>
      </c>
    </row>
    <row r="688" spans="10:60" s="148" customFormat="1" ht="63.75" x14ac:dyDescent="0.2">
      <c r="AR688" s="152"/>
      <c r="BB688" s="148" t="s">
        <v>118</v>
      </c>
      <c r="BG688" s="148" t="s">
        <v>338</v>
      </c>
      <c r="BH688" s="148" t="s">
        <v>175</v>
      </c>
    </row>
    <row r="689" spans="1:60" s="148" customFormat="1" ht="51" x14ac:dyDescent="0.2">
      <c r="AR689" s="152"/>
      <c r="BB689" s="148" t="s">
        <v>116</v>
      </c>
      <c r="BG689" s="148" t="s">
        <v>339</v>
      </c>
      <c r="BH689" s="148" t="s">
        <v>379</v>
      </c>
    </row>
    <row r="690" spans="1:60" s="148" customFormat="1" ht="38.25" x14ac:dyDescent="0.2">
      <c r="A690" s="152" t="s">
        <v>115</v>
      </c>
      <c r="B690" s="152" t="s">
        <v>213</v>
      </c>
      <c r="AR690" s="152"/>
      <c r="BB690" s="148" t="s">
        <v>334</v>
      </c>
    </row>
    <row r="691" spans="1:60" s="148" customFormat="1" ht="38.25" x14ac:dyDescent="0.2">
      <c r="A691" s="148" t="s">
        <v>309</v>
      </c>
      <c r="B691" s="148" t="s">
        <v>375</v>
      </c>
      <c r="AR691" s="152"/>
      <c r="BB691" s="148" t="s">
        <v>132</v>
      </c>
    </row>
    <row r="692" spans="1:60" s="148" customFormat="1" ht="38.25" x14ac:dyDescent="0.2">
      <c r="A692" s="148" t="s">
        <v>138</v>
      </c>
      <c r="B692" s="148" t="s">
        <v>130</v>
      </c>
      <c r="AR692" s="152"/>
      <c r="BB692" s="148" t="s">
        <v>133</v>
      </c>
    </row>
    <row r="693" spans="1:60" s="148" customFormat="1" ht="25.5" x14ac:dyDescent="0.2">
      <c r="A693" s="148" t="s">
        <v>137</v>
      </c>
      <c r="B693" s="148" t="s">
        <v>128</v>
      </c>
      <c r="AR693" s="152"/>
      <c r="BB693" s="148" t="s">
        <v>134</v>
      </c>
    </row>
    <row r="694" spans="1:60" s="148" customFormat="1" ht="38.25" x14ac:dyDescent="0.2">
      <c r="A694" s="148" t="s">
        <v>381</v>
      </c>
      <c r="B694" s="148" t="s">
        <v>126</v>
      </c>
      <c r="AR694" s="152"/>
      <c r="BB694" s="148" t="s">
        <v>335</v>
      </c>
    </row>
    <row r="695" spans="1:60" s="148" customFormat="1" ht="63.75" x14ac:dyDescent="0.2">
      <c r="A695" s="148" t="s">
        <v>146</v>
      </c>
      <c r="B695" s="148" t="s">
        <v>206</v>
      </c>
      <c r="AR695" s="152"/>
      <c r="BB695" s="148" t="s">
        <v>336</v>
      </c>
    </row>
    <row r="696" spans="1:60" s="148" customFormat="1" ht="51" x14ac:dyDescent="0.2">
      <c r="A696" s="148" t="s">
        <v>145</v>
      </c>
      <c r="B696" s="148" t="s">
        <v>356</v>
      </c>
      <c r="AR696" s="152"/>
      <c r="BB696" s="148" t="s">
        <v>337</v>
      </c>
    </row>
    <row r="697" spans="1:60" s="148" customFormat="1" ht="25.5" x14ac:dyDescent="0.2">
      <c r="A697" s="148" t="s">
        <v>142</v>
      </c>
      <c r="B697" s="148" t="s">
        <v>357</v>
      </c>
      <c r="AR697" s="152"/>
    </row>
    <row r="698" spans="1:60" s="148" customFormat="1" ht="25.5" x14ac:dyDescent="0.2">
      <c r="A698" s="148" t="s">
        <v>143</v>
      </c>
      <c r="B698" s="148" t="s">
        <v>315</v>
      </c>
      <c r="AR698" s="152"/>
    </row>
    <row r="699" spans="1:60" s="148" customFormat="1" ht="38.25" x14ac:dyDescent="0.2">
      <c r="A699" s="148" t="s">
        <v>144</v>
      </c>
      <c r="B699" s="148" t="s">
        <v>316</v>
      </c>
      <c r="AR699" s="152"/>
    </row>
    <row r="700" spans="1:60" s="148" customFormat="1" ht="25.5" x14ac:dyDescent="0.2">
      <c r="A700" s="148" t="s">
        <v>139</v>
      </c>
      <c r="B700" s="148" t="s">
        <v>317</v>
      </c>
      <c r="AR700" s="152"/>
    </row>
    <row r="701" spans="1:60" s="148" customFormat="1" ht="38.25" x14ac:dyDescent="0.2">
      <c r="A701" s="148" t="s">
        <v>291</v>
      </c>
      <c r="B701" s="148" t="s">
        <v>351</v>
      </c>
      <c r="AR701" s="152"/>
    </row>
    <row r="702" spans="1:60" s="148" customFormat="1" ht="38.25" x14ac:dyDescent="0.2">
      <c r="A702" s="148" t="s">
        <v>353</v>
      </c>
      <c r="B702" s="148" t="s">
        <v>318</v>
      </c>
      <c r="AR702" s="152"/>
    </row>
    <row r="703" spans="1:60" s="148" customFormat="1" ht="25.5" x14ac:dyDescent="0.2">
      <c r="A703" s="148" t="s">
        <v>140</v>
      </c>
      <c r="B703" s="148" t="s">
        <v>207</v>
      </c>
      <c r="AR703" s="152"/>
    </row>
    <row r="704" spans="1:60" s="148" customFormat="1" ht="25.5" x14ac:dyDescent="0.2">
      <c r="A704" s="148" t="s">
        <v>141</v>
      </c>
      <c r="B704" s="148" t="s">
        <v>354</v>
      </c>
      <c r="AR704" s="152"/>
    </row>
    <row r="705" spans="1:44" s="148" customFormat="1" ht="38.25" x14ac:dyDescent="0.2">
      <c r="A705" s="148" t="s">
        <v>136</v>
      </c>
      <c r="B705" s="148" t="s">
        <v>173</v>
      </c>
      <c r="AR705" s="152"/>
    </row>
    <row r="706" spans="1:44" s="148" customFormat="1" ht="25.5" x14ac:dyDescent="0.2">
      <c r="A706" s="148" t="s">
        <v>310</v>
      </c>
      <c r="B706" s="148" t="s">
        <v>174</v>
      </c>
      <c r="AR706" s="152"/>
    </row>
    <row r="707" spans="1:44" s="148" customFormat="1" ht="63.75" x14ac:dyDescent="0.2">
      <c r="A707" s="148" t="s">
        <v>311</v>
      </c>
      <c r="B707" s="148" t="s">
        <v>127</v>
      </c>
      <c r="AR707" s="152"/>
    </row>
    <row r="708" spans="1:44" s="148" customFormat="1" ht="25.5" x14ac:dyDescent="0.2">
      <c r="A708" s="148" t="s">
        <v>382</v>
      </c>
      <c r="B708" s="148" t="s">
        <v>380</v>
      </c>
      <c r="AR708" s="152"/>
    </row>
    <row r="709" spans="1:44" s="148" customFormat="1" ht="51" x14ac:dyDescent="0.2">
      <c r="A709" s="148" t="s">
        <v>135</v>
      </c>
      <c r="B709" s="148" t="s">
        <v>275</v>
      </c>
      <c r="AR709" s="152"/>
    </row>
    <row r="710" spans="1:44" s="148" customFormat="1" ht="25.5" x14ac:dyDescent="0.2">
      <c r="A710" s="148" t="s">
        <v>117</v>
      </c>
      <c r="B710" s="148" t="s">
        <v>376</v>
      </c>
      <c r="AR710" s="152"/>
    </row>
    <row r="711" spans="1:44" s="148" customFormat="1" ht="38.25" x14ac:dyDescent="0.2">
      <c r="A711" s="148" t="s">
        <v>118</v>
      </c>
      <c r="B711" s="148" t="s">
        <v>172</v>
      </c>
      <c r="AR711" s="152"/>
    </row>
    <row r="712" spans="1:44" s="148" customFormat="1" ht="25.5" x14ac:dyDescent="0.2">
      <c r="A712" s="148" t="s">
        <v>116</v>
      </c>
      <c r="B712" s="148" t="s">
        <v>377</v>
      </c>
      <c r="AR712" s="152"/>
    </row>
    <row r="713" spans="1:44" s="148" customFormat="1" ht="38.25" x14ac:dyDescent="0.2">
      <c r="A713" s="148" t="s">
        <v>312</v>
      </c>
      <c r="B713" s="148" t="s">
        <v>129</v>
      </c>
      <c r="AR713" s="152"/>
    </row>
    <row r="714" spans="1:44" s="148" customFormat="1" ht="25.5" x14ac:dyDescent="0.2">
      <c r="A714" s="148" t="s">
        <v>132</v>
      </c>
      <c r="B714" s="148" t="s">
        <v>319</v>
      </c>
      <c r="AR714" s="152"/>
    </row>
    <row r="715" spans="1:44" s="148" customFormat="1" ht="25.5" x14ac:dyDescent="0.2">
      <c r="A715" s="148" t="s">
        <v>133</v>
      </c>
      <c r="B715" s="148" t="s">
        <v>378</v>
      </c>
      <c r="AR715" s="152"/>
    </row>
    <row r="716" spans="1:44" s="148" customFormat="1" ht="25.5" x14ac:dyDescent="0.2">
      <c r="A716" s="148" t="s">
        <v>134</v>
      </c>
      <c r="B716" s="148" t="s">
        <v>131</v>
      </c>
      <c r="AR716" s="152"/>
    </row>
    <row r="717" spans="1:44" s="148" customFormat="1" ht="38.25" x14ac:dyDescent="0.2">
      <c r="A717" s="148" t="s">
        <v>335</v>
      </c>
      <c r="B717" s="148" t="s">
        <v>114</v>
      </c>
      <c r="AR717" s="152"/>
    </row>
    <row r="718" spans="1:44" s="148" customFormat="1" ht="63.75" x14ac:dyDescent="0.2">
      <c r="A718" s="148" t="s">
        <v>338</v>
      </c>
      <c r="B718" s="148" t="s">
        <v>175</v>
      </c>
      <c r="AR718" s="152"/>
    </row>
    <row r="719" spans="1:44" s="148" customFormat="1" ht="51" x14ac:dyDescent="0.2">
      <c r="A719" s="148" t="s">
        <v>339</v>
      </c>
      <c r="B719" s="148" t="s">
        <v>379</v>
      </c>
      <c r="AR719" s="152"/>
    </row>
    <row r="720" spans="1:44" s="148" customFormat="1" ht="38.25" x14ac:dyDescent="0.2">
      <c r="A720" s="148" t="s">
        <v>186</v>
      </c>
      <c r="B720" s="148" t="s">
        <v>185</v>
      </c>
      <c r="AR720" s="152"/>
    </row>
    <row r="721" spans="1:44" s="148" customFormat="1" ht="51" x14ac:dyDescent="0.2">
      <c r="A721" s="148" t="s">
        <v>178</v>
      </c>
      <c r="B721" s="148" t="s">
        <v>176</v>
      </c>
      <c r="AR721" s="152"/>
    </row>
    <row r="722" spans="1:44" s="148" customFormat="1" ht="51" x14ac:dyDescent="0.2">
      <c r="A722" s="148" t="s">
        <v>181</v>
      </c>
      <c r="B722" s="148" t="s">
        <v>182</v>
      </c>
      <c r="AR722" s="152"/>
    </row>
    <row r="723" spans="1:44" s="148" customFormat="1" ht="51" x14ac:dyDescent="0.2">
      <c r="A723" s="148" t="s">
        <v>179</v>
      </c>
      <c r="B723" s="148" t="s">
        <v>183</v>
      </c>
      <c r="AR723" s="152"/>
    </row>
    <row r="724" spans="1:44" s="148" customFormat="1" ht="51" x14ac:dyDescent="0.2">
      <c r="A724" s="148" t="s">
        <v>205</v>
      </c>
      <c r="B724" s="148" t="s">
        <v>184</v>
      </c>
      <c r="AR724" s="152"/>
    </row>
    <row r="725" spans="1:44" s="148" customFormat="1" ht="25.5" x14ac:dyDescent="0.2">
      <c r="A725" s="148" t="s">
        <v>177</v>
      </c>
      <c r="B725" s="148" t="s">
        <v>313</v>
      </c>
      <c r="AR725" s="152"/>
    </row>
    <row r="726" spans="1:44" s="148" customFormat="1" ht="25.5" x14ac:dyDescent="0.2">
      <c r="A726" s="148" t="s">
        <v>345</v>
      </c>
      <c r="B726" s="148" t="s">
        <v>131</v>
      </c>
      <c r="AR726" s="152"/>
    </row>
    <row r="727" spans="1:44" s="148" customFormat="1" ht="51" x14ac:dyDescent="0.2">
      <c r="A727" s="148" t="s">
        <v>346</v>
      </c>
      <c r="B727" s="148" t="s">
        <v>379</v>
      </c>
      <c r="AR727" s="152"/>
    </row>
    <row r="728" spans="1:44" s="148" customFormat="1" ht="38.25" x14ac:dyDescent="0.2">
      <c r="A728" s="148" t="s">
        <v>347</v>
      </c>
      <c r="B728" s="148" t="s">
        <v>299</v>
      </c>
      <c r="AR728" s="152"/>
    </row>
    <row r="729" spans="1:44" s="148" customFormat="1" ht="38.25" x14ac:dyDescent="0.2">
      <c r="A729" s="148" t="s">
        <v>350</v>
      </c>
      <c r="B729" s="148" t="s">
        <v>114</v>
      </c>
      <c r="AR729" s="152"/>
    </row>
    <row r="730" spans="1:44" s="148" customFormat="1" ht="63.75" x14ac:dyDescent="0.2">
      <c r="A730" s="148" t="s">
        <v>348</v>
      </c>
      <c r="B730" s="148" t="s">
        <v>175</v>
      </c>
      <c r="AR730" s="152"/>
    </row>
    <row r="731" spans="1:44" s="148" customFormat="1" x14ac:dyDescent="0.2">
      <c r="AR731" s="152"/>
    </row>
    <row r="732" spans="1:44" s="148" customFormat="1" x14ac:dyDescent="0.2">
      <c r="AR732" s="152"/>
    </row>
    <row r="733" spans="1:44" s="148" customFormat="1" x14ac:dyDescent="0.2">
      <c r="AR733" s="152"/>
    </row>
    <row r="734" spans="1:44" s="148" customFormat="1" x14ac:dyDescent="0.2">
      <c r="AR734" s="152"/>
    </row>
    <row r="735" spans="1:44" s="148" customFormat="1" ht="54.75" customHeight="1" x14ac:dyDescent="0.2">
      <c r="AR735" s="152"/>
    </row>
    <row r="736" spans="1:44" s="148" customFormat="1" x14ac:dyDescent="0.2">
      <c r="AR736" s="152"/>
    </row>
    <row r="737" spans="44:44" s="148" customFormat="1" x14ac:dyDescent="0.2">
      <c r="AR737" s="152"/>
    </row>
    <row r="738" spans="44:44" s="148" customFormat="1" x14ac:dyDescent="0.2">
      <c r="AR738" s="152"/>
    </row>
    <row r="739" spans="44:44" s="148" customFormat="1" x14ac:dyDescent="0.2">
      <c r="AR739" s="152"/>
    </row>
    <row r="740" spans="44:44" s="148" customFormat="1" x14ac:dyDescent="0.2">
      <c r="AR740" s="152"/>
    </row>
    <row r="741" spans="44:44" s="148" customFormat="1" x14ac:dyDescent="0.2">
      <c r="AR741" s="152"/>
    </row>
    <row r="742" spans="44:44" s="148" customFormat="1" x14ac:dyDescent="0.2">
      <c r="AR742" s="152"/>
    </row>
    <row r="743" spans="44:44" s="148" customFormat="1" x14ac:dyDescent="0.2">
      <c r="AR743" s="152"/>
    </row>
    <row r="744" spans="44:44" s="148" customFormat="1" x14ac:dyDescent="0.2">
      <c r="AR744" s="152"/>
    </row>
    <row r="745" spans="44:44" s="148" customFormat="1" x14ac:dyDescent="0.2">
      <c r="AR745" s="152"/>
    </row>
    <row r="746" spans="44:44" s="148" customFormat="1" x14ac:dyDescent="0.2">
      <c r="AR746" s="152"/>
    </row>
    <row r="747" spans="44:44" s="148" customFormat="1" x14ac:dyDescent="0.2">
      <c r="AR747" s="152"/>
    </row>
    <row r="748" spans="44:44" s="148" customFormat="1" x14ac:dyDescent="0.2">
      <c r="AR748" s="152"/>
    </row>
    <row r="749" spans="44:44" s="148" customFormat="1" x14ac:dyDescent="0.2">
      <c r="AR749" s="152"/>
    </row>
    <row r="750" spans="44:44" s="148" customFormat="1" x14ac:dyDescent="0.2">
      <c r="AR750" s="152"/>
    </row>
    <row r="751" spans="44:44" s="148" customFormat="1" x14ac:dyDescent="0.2">
      <c r="AR751" s="152"/>
    </row>
    <row r="752" spans="44:44" s="148" customFormat="1" x14ac:dyDescent="0.2">
      <c r="AR752" s="152"/>
    </row>
    <row r="753" spans="44:44" s="148" customFormat="1" x14ac:dyDescent="0.2">
      <c r="AR753" s="152"/>
    </row>
    <row r="754" spans="44:44" s="148" customFormat="1" x14ac:dyDescent="0.2">
      <c r="AR754" s="152"/>
    </row>
    <row r="755" spans="44:44" s="148" customFormat="1" x14ac:dyDescent="0.2">
      <c r="AR755" s="152"/>
    </row>
    <row r="756" spans="44:44" s="148" customFormat="1" x14ac:dyDescent="0.2">
      <c r="AR756" s="152"/>
    </row>
    <row r="757" spans="44:44" s="148" customFormat="1" x14ac:dyDescent="0.2">
      <c r="AR757" s="152"/>
    </row>
    <row r="758" spans="44:44" s="148" customFormat="1" x14ac:dyDescent="0.2">
      <c r="AR758" s="152"/>
    </row>
    <row r="759" spans="44:44" s="148" customFormat="1" x14ac:dyDescent="0.2">
      <c r="AR759" s="152"/>
    </row>
    <row r="760" spans="44:44" s="148" customFormat="1" x14ac:dyDescent="0.2">
      <c r="AR760" s="152"/>
    </row>
    <row r="761" spans="44:44" s="148" customFormat="1" x14ac:dyDescent="0.2">
      <c r="AR761" s="152"/>
    </row>
    <row r="762" spans="44:44" s="148" customFormat="1" x14ac:dyDescent="0.2">
      <c r="AR762" s="152"/>
    </row>
    <row r="763" spans="44:44" s="148" customFormat="1" x14ac:dyDescent="0.2">
      <c r="AR763" s="152"/>
    </row>
    <row r="764" spans="44:44" s="148" customFormat="1" x14ac:dyDescent="0.2">
      <c r="AR764" s="152"/>
    </row>
    <row r="765" spans="44:44" s="148" customFormat="1" x14ac:dyDescent="0.2">
      <c r="AR765" s="152"/>
    </row>
    <row r="766" spans="44:44" s="148" customFormat="1" x14ac:dyDescent="0.2">
      <c r="AR766" s="152"/>
    </row>
    <row r="767" spans="44:44" s="148" customFormat="1" x14ac:dyDescent="0.2">
      <c r="AR767" s="152"/>
    </row>
    <row r="768" spans="44:44" s="148" customFormat="1" x14ac:dyDescent="0.2">
      <c r="AR768" s="152"/>
    </row>
    <row r="769" spans="44:44" s="148" customFormat="1" x14ac:dyDescent="0.2">
      <c r="AR769" s="152"/>
    </row>
    <row r="770" spans="44:44" s="148" customFormat="1" x14ac:dyDescent="0.2">
      <c r="AR770" s="152"/>
    </row>
    <row r="771" spans="44:44" s="148" customFormat="1" x14ac:dyDescent="0.2">
      <c r="AR771" s="152"/>
    </row>
    <row r="772" spans="44:44" s="148" customFormat="1" x14ac:dyDescent="0.2">
      <c r="AR772" s="152"/>
    </row>
    <row r="773" spans="44:44" s="148" customFormat="1" x14ac:dyDescent="0.2">
      <c r="AR773" s="152"/>
    </row>
    <row r="774" spans="44:44" s="148" customFormat="1" x14ac:dyDescent="0.2">
      <c r="AR774" s="152"/>
    </row>
    <row r="775" spans="44:44" s="148" customFormat="1" x14ac:dyDescent="0.2">
      <c r="AR775" s="152"/>
    </row>
    <row r="776" spans="44:44" s="148" customFormat="1" x14ac:dyDescent="0.2">
      <c r="AR776" s="152"/>
    </row>
    <row r="777" spans="44:44" s="148" customFormat="1" x14ac:dyDescent="0.2">
      <c r="AR777" s="152"/>
    </row>
    <row r="778" spans="44:44" s="148" customFormat="1" x14ac:dyDescent="0.2">
      <c r="AR778" s="152"/>
    </row>
    <row r="779" spans="44:44" s="148" customFormat="1" x14ac:dyDescent="0.2">
      <c r="AR779" s="152"/>
    </row>
    <row r="780" spans="44:44" s="148" customFormat="1" x14ac:dyDescent="0.2">
      <c r="AR780" s="152"/>
    </row>
    <row r="781" spans="44:44" s="148" customFormat="1" x14ac:dyDescent="0.2">
      <c r="AR781" s="152"/>
    </row>
    <row r="782" spans="44:44" s="148" customFormat="1" x14ac:dyDescent="0.2">
      <c r="AR782" s="152"/>
    </row>
    <row r="783" spans="44:44" s="148" customFormat="1" x14ac:dyDescent="0.2">
      <c r="AR783" s="152"/>
    </row>
    <row r="784" spans="44:44" s="148" customFormat="1" x14ac:dyDescent="0.2">
      <c r="AR784" s="152"/>
    </row>
    <row r="785" spans="44:44" s="148" customFormat="1" x14ac:dyDescent="0.2">
      <c r="AR785" s="152"/>
    </row>
    <row r="786" spans="44:44" s="148" customFormat="1" x14ac:dyDescent="0.2">
      <c r="AR786" s="152"/>
    </row>
    <row r="787" spans="44:44" s="148" customFormat="1" x14ac:dyDescent="0.2">
      <c r="AR787" s="152"/>
    </row>
    <row r="788" spans="44:44" s="148" customFormat="1" x14ac:dyDescent="0.2">
      <c r="AR788" s="152"/>
    </row>
    <row r="789" spans="44:44" s="148" customFormat="1" x14ac:dyDescent="0.2">
      <c r="AR789" s="152"/>
    </row>
    <row r="790" spans="44:44" s="148" customFormat="1" x14ac:dyDescent="0.2">
      <c r="AR790" s="152"/>
    </row>
    <row r="791" spans="44:44" s="148" customFormat="1" x14ac:dyDescent="0.2">
      <c r="AR791" s="152"/>
    </row>
    <row r="792" spans="44:44" s="148" customFormat="1" x14ac:dyDescent="0.2">
      <c r="AR792" s="152"/>
    </row>
    <row r="793" spans="44:44" s="148" customFormat="1" x14ac:dyDescent="0.2">
      <c r="AR793" s="152"/>
    </row>
    <row r="794" spans="44:44" s="148" customFormat="1" x14ac:dyDescent="0.2">
      <c r="AR794" s="152"/>
    </row>
    <row r="795" spans="44:44" s="148" customFormat="1" x14ac:dyDescent="0.2">
      <c r="AR795" s="152"/>
    </row>
    <row r="796" spans="44:44" s="148" customFormat="1" x14ac:dyDescent="0.2">
      <c r="AR796" s="152"/>
    </row>
    <row r="797" spans="44:44" s="148" customFormat="1" x14ac:dyDescent="0.2">
      <c r="AR797" s="152"/>
    </row>
    <row r="798" spans="44:44" s="148" customFormat="1" x14ac:dyDescent="0.2">
      <c r="AR798" s="152"/>
    </row>
    <row r="799" spans="44:44" s="148" customFormat="1" x14ac:dyDescent="0.2">
      <c r="AR799" s="152"/>
    </row>
    <row r="800" spans="44:44" s="148" customFormat="1" x14ac:dyDescent="0.2">
      <c r="AR800" s="152"/>
    </row>
    <row r="801" spans="44:44" s="148" customFormat="1" x14ac:dyDescent="0.2">
      <c r="AR801" s="152"/>
    </row>
  </sheetData>
  <sheetProtection insertHyperlinks="0"/>
  <autoFilter ref="A8:AZ295" xr:uid="{00000000-0009-0000-0000-000000000000}">
    <filterColumn colId="6" showButton="0"/>
    <filterColumn colId="7" showButton="0"/>
    <filterColumn colId="8" showButton="0"/>
    <filterColumn colId="9" showButton="0"/>
    <filterColumn colId="10" showButton="0"/>
    <filterColumn colId="11" showButton="0"/>
    <filterColumn colId="13" showButton="0"/>
    <filterColumn colId="14" showButton="0"/>
    <filterColumn colId="15" showButton="0"/>
    <filterColumn colId="16"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4" showButton="0"/>
    <filterColumn colId="46" showButton="0"/>
    <filterColumn colId="48" showButton="0"/>
    <filterColumn colId="49" showButton="0"/>
    <filterColumn colId="50" showButton="0"/>
  </autoFilter>
  <dataConsolidate/>
  <mergeCells count="5796">
    <mergeCell ref="CC660:CL660"/>
    <mergeCell ref="CN660:CV660"/>
    <mergeCell ref="CY660:DC660"/>
    <mergeCell ref="K667:AU667"/>
    <mergeCell ref="AR566:AR568"/>
    <mergeCell ref="AS566:AS568"/>
    <mergeCell ref="AT566:AT568"/>
    <mergeCell ref="AU566:AU568"/>
    <mergeCell ref="AV566:AV568"/>
    <mergeCell ref="BI660:CA660"/>
    <mergeCell ref="AD566:AD568"/>
    <mergeCell ref="AH566:AH568"/>
    <mergeCell ref="AI566:AI568"/>
    <mergeCell ref="AM566:AM568"/>
    <mergeCell ref="AN566:AN568"/>
    <mergeCell ref="AQ566:AQ568"/>
    <mergeCell ref="R566:R568"/>
    <mergeCell ref="U566:U568"/>
    <mergeCell ref="V566:V568"/>
    <mergeCell ref="X566:X568"/>
    <mergeCell ref="Y566:Y568"/>
    <mergeCell ref="AC566:AC568"/>
    <mergeCell ref="K566:K568"/>
    <mergeCell ref="L566:L568"/>
    <mergeCell ref="M566:M568"/>
    <mergeCell ref="N566:N568"/>
    <mergeCell ref="O566:O568"/>
    <mergeCell ref="P566:P568"/>
    <mergeCell ref="AV563:AV565"/>
    <mergeCell ref="A566:A568"/>
    <mergeCell ref="B566:B568"/>
    <mergeCell ref="C566:C568"/>
    <mergeCell ref="D566:D568"/>
    <mergeCell ref="E566:E568"/>
    <mergeCell ref="F566:F568"/>
    <mergeCell ref="J566:J568"/>
    <mergeCell ref="AI563:AI565"/>
    <mergeCell ref="AM563:AM565"/>
    <mergeCell ref="AN563:AN565"/>
    <mergeCell ref="AQ563:AQ565"/>
    <mergeCell ref="AR563:AR565"/>
    <mergeCell ref="AS563:AS565"/>
    <mergeCell ref="V563:V565"/>
    <mergeCell ref="X563:X565"/>
    <mergeCell ref="Y563:Y565"/>
    <mergeCell ref="AC563:AC565"/>
    <mergeCell ref="AD563:AD565"/>
    <mergeCell ref="AH563:AH565"/>
    <mergeCell ref="M563:M565"/>
    <mergeCell ref="N563:N565"/>
    <mergeCell ref="O563:O565"/>
    <mergeCell ref="P563:P565"/>
    <mergeCell ref="R563:R565"/>
    <mergeCell ref="U563:U565"/>
    <mergeCell ref="A563:A565"/>
    <mergeCell ref="B563:B565"/>
    <mergeCell ref="C563:C565"/>
    <mergeCell ref="D563:D565"/>
    <mergeCell ref="E563:E565"/>
    <mergeCell ref="F563:F565"/>
    <mergeCell ref="L563:L565"/>
    <mergeCell ref="AN560:AN562"/>
    <mergeCell ref="AQ560:AQ562"/>
    <mergeCell ref="AR560:AR562"/>
    <mergeCell ref="AS560:AS562"/>
    <mergeCell ref="AT560:AT562"/>
    <mergeCell ref="AU560:AU562"/>
    <mergeCell ref="Y560:Y562"/>
    <mergeCell ref="AC560:AC562"/>
    <mergeCell ref="AD560:AD562"/>
    <mergeCell ref="AH560:AH562"/>
    <mergeCell ref="AI560:AI562"/>
    <mergeCell ref="AM560:AM562"/>
    <mergeCell ref="O560:O562"/>
    <mergeCell ref="P560:P562"/>
    <mergeCell ref="R560:R562"/>
    <mergeCell ref="U560:U562"/>
    <mergeCell ref="V560:V562"/>
    <mergeCell ref="X560:X562"/>
    <mergeCell ref="K560:K562"/>
    <mergeCell ref="L560:L562"/>
    <mergeCell ref="AT563:AT565"/>
    <mergeCell ref="M560:M562"/>
    <mergeCell ref="N560:N562"/>
    <mergeCell ref="AU563:AU565"/>
    <mergeCell ref="AS557:AS559"/>
    <mergeCell ref="AT557:AT559"/>
    <mergeCell ref="AU557:AU559"/>
    <mergeCell ref="AV557:AV559"/>
    <mergeCell ref="A560:A562"/>
    <mergeCell ref="B560:B562"/>
    <mergeCell ref="C560:C562"/>
    <mergeCell ref="D560:D562"/>
    <mergeCell ref="E560:E562"/>
    <mergeCell ref="AD557:AD559"/>
    <mergeCell ref="AH557:AH559"/>
    <mergeCell ref="AI557:AI559"/>
    <mergeCell ref="AM557:AM559"/>
    <mergeCell ref="AN557:AN559"/>
    <mergeCell ref="AQ557:AQ559"/>
    <mergeCell ref="R557:R559"/>
    <mergeCell ref="U557:U559"/>
    <mergeCell ref="V557:V559"/>
    <mergeCell ref="X557:X559"/>
    <mergeCell ref="Y557:Y559"/>
    <mergeCell ref="AC557:AC559"/>
    <mergeCell ref="K557:K559"/>
    <mergeCell ref="L557:L559"/>
    <mergeCell ref="M557:M559"/>
    <mergeCell ref="J563:J565"/>
    <mergeCell ref="K563:K565"/>
    <mergeCell ref="P557:P559"/>
    <mergeCell ref="AV560:AV562"/>
    <mergeCell ref="AV554:AV556"/>
    <mergeCell ref="A557:A559"/>
    <mergeCell ref="B557:B559"/>
    <mergeCell ref="C557:C559"/>
    <mergeCell ref="D557:D559"/>
    <mergeCell ref="E557:E559"/>
    <mergeCell ref="F557:F559"/>
    <mergeCell ref="J557:J559"/>
    <mergeCell ref="AI554:AI556"/>
    <mergeCell ref="AM554:AM556"/>
    <mergeCell ref="AN554:AN556"/>
    <mergeCell ref="AQ554:AQ556"/>
    <mergeCell ref="AR554:AR556"/>
    <mergeCell ref="AS554:AS556"/>
    <mergeCell ref="V554:V556"/>
    <mergeCell ref="X554:X556"/>
    <mergeCell ref="Y554:Y556"/>
    <mergeCell ref="AC554:AC556"/>
    <mergeCell ref="AD554:AD556"/>
    <mergeCell ref="AH554:AH556"/>
    <mergeCell ref="M554:M556"/>
    <mergeCell ref="N554:N556"/>
    <mergeCell ref="O554:O556"/>
    <mergeCell ref="P554:P556"/>
    <mergeCell ref="R554:R556"/>
    <mergeCell ref="U554:U556"/>
    <mergeCell ref="A554:A556"/>
    <mergeCell ref="B554:B556"/>
    <mergeCell ref="F560:F562"/>
    <mergeCell ref="J560:J562"/>
    <mergeCell ref="E554:E556"/>
    <mergeCell ref="AR557:AR559"/>
    <mergeCell ref="F554:F556"/>
    <mergeCell ref="J554:J556"/>
    <mergeCell ref="K554:K556"/>
    <mergeCell ref="L554:L556"/>
    <mergeCell ref="AN551:AN553"/>
    <mergeCell ref="AQ551:AQ553"/>
    <mergeCell ref="AR551:AR553"/>
    <mergeCell ref="AS551:AS553"/>
    <mergeCell ref="AT551:AT553"/>
    <mergeCell ref="AU551:AU553"/>
    <mergeCell ref="Y551:Y553"/>
    <mergeCell ref="AC551:AC553"/>
    <mergeCell ref="AD551:AD553"/>
    <mergeCell ref="AH551:AH553"/>
    <mergeCell ref="AI551:AI553"/>
    <mergeCell ref="AM551:AM553"/>
    <mergeCell ref="O551:O553"/>
    <mergeCell ref="P551:P553"/>
    <mergeCell ref="R551:R553"/>
    <mergeCell ref="U551:U553"/>
    <mergeCell ref="V551:V553"/>
    <mergeCell ref="X551:X553"/>
    <mergeCell ref="F551:F553"/>
    <mergeCell ref="J551:J553"/>
    <mergeCell ref="K551:K553"/>
    <mergeCell ref="L551:L553"/>
    <mergeCell ref="AT554:AT556"/>
    <mergeCell ref="M551:M553"/>
    <mergeCell ref="N557:N559"/>
    <mergeCell ref="O557:O559"/>
    <mergeCell ref="N551:N553"/>
    <mergeCell ref="AU554:AU556"/>
    <mergeCell ref="AS548:AS550"/>
    <mergeCell ref="AT548:AT550"/>
    <mergeCell ref="AU548:AU550"/>
    <mergeCell ref="AV548:AV550"/>
    <mergeCell ref="A551:A553"/>
    <mergeCell ref="B551:B553"/>
    <mergeCell ref="C551:C553"/>
    <mergeCell ref="D551:D553"/>
    <mergeCell ref="E551:E553"/>
    <mergeCell ref="AD548:AD550"/>
    <mergeCell ref="AH548:AH550"/>
    <mergeCell ref="AI548:AI550"/>
    <mergeCell ref="AM548:AM550"/>
    <mergeCell ref="AN548:AN550"/>
    <mergeCell ref="AQ548:AQ550"/>
    <mergeCell ref="R548:R550"/>
    <mergeCell ref="U548:U550"/>
    <mergeCell ref="V548:V550"/>
    <mergeCell ref="X548:X550"/>
    <mergeCell ref="Y548:Y550"/>
    <mergeCell ref="AC548:AC550"/>
    <mergeCell ref="K548:K550"/>
    <mergeCell ref="L548:L550"/>
    <mergeCell ref="M548:M550"/>
    <mergeCell ref="N548:N550"/>
    <mergeCell ref="O548:O550"/>
    <mergeCell ref="P548:P550"/>
    <mergeCell ref="AV551:AV553"/>
    <mergeCell ref="C554:C556"/>
    <mergeCell ref="D554:D556"/>
    <mergeCell ref="AV545:AV547"/>
    <mergeCell ref="A548:A550"/>
    <mergeCell ref="B548:B550"/>
    <mergeCell ref="C548:C550"/>
    <mergeCell ref="D548:D550"/>
    <mergeCell ref="E548:E550"/>
    <mergeCell ref="F548:F550"/>
    <mergeCell ref="J548:J550"/>
    <mergeCell ref="AI545:AI547"/>
    <mergeCell ref="AM545:AM547"/>
    <mergeCell ref="AN545:AN547"/>
    <mergeCell ref="AQ545:AQ547"/>
    <mergeCell ref="AR545:AR547"/>
    <mergeCell ref="AS545:AS547"/>
    <mergeCell ref="V545:V547"/>
    <mergeCell ref="X545:X547"/>
    <mergeCell ref="Y545:Y547"/>
    <mergeCell ref="AC545:AC547"/>
    <mergeCell ref="AD545:AD547"/>
    <mergeCell ref="AH545:AH547"/>
    <mergeCell ref="M545:M547"/>
    <mergeCell ref="N545:N547"/>
    <mergeCell ref="O545:O547"/>
    <mergeCell ref="P545:P547"/>
    <mergeCell ref="R545:R547"/>
    <mergeCell ref="U545:U547"/>
    <mergeCell ref="A545:A547"/>
    <mergeCell ref="B545:B547"/>
    <mergeCell ref="C545:C547"/>
    <mergeCell ref="D545:D547"/>
    <mergeCell ref="E545:E547"/>
    <mergeCell ref="AR548:AR550"/>
    <mergeCell ref="F545:F547"/>
    <mergeCell ref="J545:J547"/>
    <mergeCell ref="K545:K547"/>
    <mergeCell ref="L545:L547"/>
    <mergeCell ref="AN542:AN544"/>
    <mergeCell ref="AQ542:AQ544"/>
    <mergeCell ref="AR542:AR544"/>
    <mergeCell ref="AS542:AS544"/>
    <mergeCell ref="AT542:AT544"/>
    <mergeCell ref="AU542:AU544"/>
    <mergeCell ref="Y542:Y544"/>
    <mergeCell ref="AC542:AC544"/>
    <mergeCell ref="AD542:AD544"/>
    <mergeCell ref="AH542:AH544"/>
    <mergeCell ref="AI542:AI544"/>
    <mergeCell ref="AM542:AM544"/>
    <mergeCell ref="O542:O544"/>
    <mergeCell ref="P542:P544"/>
    <mergeCell ref="R542:R544"/>
    <mergeCell ref="U542:U544"/>
    <mergeCell ref="V542:V544"/>
    <mergeCell ref="X542:X544"/>
    <mergeCell ref="F542:F544"/>
    <mergeCell ref="J542:J544"/>
    <mergeCell ref="K542:K544"/>
    <mergeCell ref="L542:L544"/>
    <mergeCell ref="AT545:AT547"/>
    <mergeCell ref="M542:M544"/>
    <mergeCell ref="N542:N544"/>
    <mergeCell ref="AU545:AU547"/>
    <mergeCell ref="AS539:AS541"/>
    <mergeCell ref="AT539:AT541"/>
    <mergeCell ref="AU539:AU541"/>
    <mergeCell ref="AV539:AV541"/>
    <mergeCell ref="A542:A544"/>
    <mergeCell ref="B542:B544"/>
    <mergeCell ref="C542:C544"/>
    <mergeCell ref="D542:D544"/>
    <mergeCell ref="E542:E544"/>
    <mergeCell ref="AD539:AD541"/>
    <mergeCell ref="AH539:AH541"/>
    <mergeCell ref="AI539:AI541"/>
    <mergeCell ref="AM539:AM541"/>
    <mergeCell ref="AN539:AN541"/>
    <mergeCell ref="AQ539:AQ541"/>
    <mergeCell ref="R539:R541"/>
    <mergeCell ref="U539:U541"/>
    <mergeCell ref="V539:V541"/>
    <mergeCell ref="X539:X541"/>
    <mergeCell ref="Y539:Y541"/>
    <mergeCell ref="AC539:AC541"/>
    <mergeCell ref="K539:K541"/>
    <mergeCell ref="L539:L541"/>
    <mergeCell ref="M539:M541"/>
    <mergeCell ref="N539:N541"/>
    <mergeCell ref="O539:O541"/>
    <mergeCell ref="P539:P541"/>
    <mergeCell ref="AV542:AV544"/>
    <mergeCell ref="AV536:AV538"/>
    <mergeCell ref="A539:A541"/>
    <mergeCell ref="B539:B541"/>
    <mergeCell ref="C539:C541"/>
    <mergeCell ref="D539:D541"/>
    <mergeCell ref="E539:E541"/>
    <mergeCell ref="F539:F541"/>
    <mergeCell ref="J539:J541"/>
    <mergeCell ref="AI536:AI538"/>
    <mergeCell ref="AM536:AM538"/>
    <mergeCell ref="AN536:AN538"/>
    <mergeCell ref="AQ536:AQ538"/>
    <mergeCell ref="AR536:AR538"/>
    <mergeCell ref="AS536:AS538"/>
    <mergeCell ref="V536:V538"/>
    <mergeCell ref="X536:X538"/>
    <mergeCell ref="Y536:Y538"/>
    <mergeCell ref="AC536:AC538"/>
    <mergeCell ref="AD536:AD538"/>
    <mergeCell ref="AH536:AH538"/>
    <mergeCell ref="M536:M538"/>
    <mergeCell ref="N536:N538"/>
    <mergeCell ref="O536:O538"/>
    <mergeCell ref="P536:P538"/>
    <mergeCell ref="R536:R538"/>
    <mergeCell ref="U536:U538"/>
    <mergeCell ref="A536:A538"/>
    <mergeCell ref="B536:B538"/>
    <mergeCell ref="C536:C538"/>
    <mergeCell ref="D536:D538"/>
    <mergeCell ref="E536:E538"/>
    <mergeCell ref="AR539:AR541"/>
    <mergeCell ref="F536:F538"/>
    <mergeCell ref="J536:J538"/>
    <mergeCell ref="K536:K538"/>
    <mergeCell ref="L536:L538"/>
    <mergeCell ref="AN533:AN535"/>
    <mergeCell ref="AQ533:AQ535"/>
    <mergeCell ref="AR533:AR535"/>
    <mergeCell ref="AS533:AS535"/>
    <mergeCell ref="AT533:AT535"/>
    <mergeCell ref="AU533:AU535"/>
    <mergeCell ref="Y533:Y535"/>
    <mergeCell ref="AC533:AC535"/>
    <mergeCell ref="AD533:AD535"/>
    <mergeCell ref="AH533:AH535"/>
    <mergeCell ref="AI533:AI535"/>
    <mergeCell ref="AM533:AM535"/>
    <mergeCell ref="P533:P535"/>
    <mergeCell ref="Q533:Q535"/>
    <mergeCell ref="R533:R535"/>
    <mergeCell ref="U533:U535"/>
    <mergeCell ref="V533:V535"/>
    <mergeCell ref="X533:X535"/>
    <mergeCell ref="J533:J535"/>
    <mergeCell ref="K533:K535"/>
    <mergeCell ref="L533:L535"/>
    <mergeCell ref="M533:M535"/>
    <mergeCell ref="AT536:AT538"/>
    <mergeCell ref="N533:N535"/>
    <mergeCell ref="O533:O535"/>
    <mergeCell ref="AU536:AU538"/>
    <mergeCell ref="AV530:AV532"/>
    <mergeCell ref="A533:A535"/>
    <mergeCell ref="B533:B535"/>
    <mergeCell ref="C533:C535"/>
    <mergeCell ref="D533:D535"/>
    <mergeCell ref="E533:E535"/>
    <mergeCell ref="F533:F535"/>
    <mergeCell ref="AH530:AH532"/>
    <mergeCell ref="AI530:AI532"/>
    <mergeCell ref="AM530:AM532"/>
    <mergeCell ref="AN530:AN532"/>
    <mergeCell ref="AQ530:AQ532"/>
    <mergeCell ref="AR530:AR532"/>
    <mergeCell ref="U530:U532"/>
    <mergeCell ref="V530:V532"/>
    <mergeCell ref="X530:X532"/>
    <mergeCell ref="Y530:Y532"/>
    <mergeCell ref="AC530:AC532"/>
    <mergeCell ref="AD530:AD532"/>
    <mergeCell ref="M530:M532"/>
    <mergeCell ref="N530:N532"/>
    <mergeCell ref="O530:O532"/>
    <mergeCell ref="P530:P532"/>
    <mergeCell ref="Q530:Q532"/>
    <mergeCell ref="R530:R532"/>
    <mergeCell ref="AV533:AV535"/>
    <mergeCell ref="A530:A532"/>
    <mergeCell ref="B530:B532"/>
    <mergeCell ref="C530:C532"/>
    <mergeCell ref="D530:D532"/>
    <mergeCell ref="E530:E532"/>
    <mergeCell ref="F530:F532"/>
    <mergeCell ref="J530:J532"/>
    <mergeCell ref="K530:K532"/>
    <mergeCell ref="L530:L532"/>
    <mergeCell ref="AN527:AN529"/>
    <mergeCell ref="AQ527:AQ529"/>
    <mergeCell ref="AR527:AR529"/>
    <mergeCell ref="AS527:AS529"/>
    <mergeCell ref="AT527:AT529"/>
    <mergeCell ref="AU527:AU529"/>
    <mergeCell ref="Y527:Y529"/>
    <mergeCell ref="AC527:AC529"/>
    <mergeCell ref="AD527:AD529"/>
    <mergeCell ref="AH527:AH529"/>
    <mergeCell ref="AI527:AI529"/>
    <mergeCell ref="AM527:AM529"/>
    <mergeCell ref="P527:P529"/>
    <mergeCell ref="Q527:Q529"/>
    <mergeCell ref="R527:R529"/>
    <mergeCell ref="U527:U529"/>
    <mergeCell ref="V527:V529"/>
    <mergeCell ref="X527:X529"/>
    <mergeCell ref="J527:J529"/>
    <mergeCell ref="K527:K529"/>
    <mergeCell ref="L527:L529"/>
    <mergeCell ref="M527:M529"/>
    <mergeCell ref="N527:N529"/>
    <mergeCell ref="O527:O529"/>
    <mergeCell ref="AS530:AS532"/>
    <mergeCell ref="AT530:AT532"/>
    <mergeCell ref="AU530:AU532"/>
    <mergeCell ref="AV524:AV526"/>
    <mergeCell ref="A527:A529"/>
    <mergeCell ref="B527:B529"/>
    <mergeCell ref="C527:C529"/>
    <mergeCell ref="D527:D529"/>
    <mergeCell ref="E527:E529"/>
    <mergeCell ref="F527:F529"/>
    <mergeCell ref="AH524:AH526"/>
    <mergeCell ref="AI524:AI526"/>
    <mergeCell ref="AM524:AM526"/>
    <mergeCell ref="AN524:AN526"/>
    <mergeCell ref="AQ524:AQ526"/>
    <mergeCell ref="AR524:AR526"/>
    <mergeCell ref="U524:U526"/>
    <mergeCell ref="V524:V526"/>
    <mergeCell ref="X524:X526"/>
    <mergeCell ref="Y524:Y526"/>
    <mergeCell ref="AC524:AC526"/>
    <mergeCell ref="AD524:AD526"/>
    <mergeCell ref="M524:M526"/>
    <mergeCell ref="N524:N526"/>
    <mergeCell ref="O524:O526"/>
    <mergeCell ref="P524:P526"/>
    <mergeCell ref="Q524:Q526"/>
    <mergeCell ref="R524:R526"/>
    <mergeCell ref="AV527:AV529"/>
    <mergeCell ref="A524:A526"/>
    <mergeCell ref="B524:B526"/>
    <mergeCell ref="C524:C526"/>
    <mergeCell ref="D524:D526"/>
    <mergeCell ref="E524:E526"/>
    <mergeCell ref="F524:F526"/>
    <mergeCell ref="J524:J526"/>
    <mergeCell ref="K524:K526"/>
    <mergeCell ref="L524:L526"/>
    <mergeCell ref="AN521:AN523"/>
    <mergeCell ref="AQ521:AQ523"/>
    <mergeCell ref="AR521:AR523"/>
    <mergeCell ref="AS521:AS523"/>
    <mergeCell ref="AT521:AT523"/>
    <mergeCell ref="AU521:AU523"/>
    <mergeCell ref="Y521:Y523"/>
    <mergeCell ref="AC521:AC523"/>
    <mergeCell ref="AD521:AD523"/>
    <mergeCell ref="AH521:AH523"/>
    <mergeCell ref="AI521:AI523"/>
    <mergeCell ref="AM521:AM523"/>
    <mergeCell ref="P521:P523"/>
    <mergeCell ref="Q521:Q523"/>
    <mergeCell ref="R521:R523"/>
    <mergeCell ref="U521:U523"/>
    <mergeCell ref="V521:V523"/>
    <mergeCell ref="X521:X523"/>
    <mergeCell ref="J521:J523"/>
    <mergeCell ref="K521:K523"/>
    <mergeCell ref="L521:L523"/>
    <mergeCell ref="M521:M523"/>
    <mergeCell ref="N521:N523"/>
    <mergeCell ref="O521:O523"/>
    <mergeCell ref="AS524:AS526"/>
    <mergeCell ref="AT524:AT526"/>
    <mergeCell ref="AU524:AU526"/>
    <mergeCell ref="AV518:AV520"/>
    <mergeCell ref="A521:A523"/>
    <mergeCell ref="B521:B523"/>
    <mergeCell ref="C521:C523"/>
    <mergeCell ref="D521:D523"/>
    <mergeCell ref="E521:E523"/>
    <mergeCell ref="F521:F523"/>
    <mergeCell ref="AH518:AH520"/>
    <mergeCell ref="AI518:AI520"/>
    <mergeCell ref="AM518:AM520"/>
    <mergeCell ref="AN518:AN520"/>
    <mergeCell ref="AQ518:AQ520"/>
    <mergeCell ref="AR518:AR520"/>
    <mergeCell ref="U518:U520"/>
    <mergeCell ref="V518:V520"/>
    <mergeCell ref="X518:X520"/>
    <mergeCell ref="Y518:Y520"/>
    <mergeCell ref="AC518:AC520"/>
    <mergeCell ref="AD518:AD520"/>
    <mergeCell ref="M518:M520"/>
    <mergeCell ref="N518:N520"/>
    <mergeCell ref="O518:O520"/>
    <mergeCell ref="P518:P520"/>
    <mergeCell ref="Q518:Q520"/>
    <mergeCell ref="R518:R520"/>
    <mergeCell ref="AV521:AV523"/>
    <mergeCell ref="A518:A520"/>
    <mergeCell ref="B518:B520"/>
    <mergeCell ref="C518:C520"/>
    <mergeCell ref="D518:D520"/>
    <mergeCell ref="E518:E520"/>
    <mergeCell ref="F518:F520"/>
    <mergeCell ref="J518:J520"/>
    <mergeCell ref="K518:K520"/>
    <mergeCell ref="L518:L520"/>
    <mergeCell ref="AN515:AN517"/>
    <mergeCell ref="AQ515:AQ517"/>
    <mergeCell ref="AR515:AR517"/>
    <mergeCell ref="AS515:AS517"/>
    <mergeCell ref="AT515:AT517"/>
    <mergeCell ref="AU515:AU517"/>
    <mergeCell ref="Y515:Y517"/>
    <mergeCell ref="AC515:AC517"/>
    <mergeCell ref="AD515:AD517"/>
    <mergeCell ref="AH515:AH517"/>
    <mergeCell ref="AI515:AI517"/>
    <mergeCell ref="AM515:AM517"/>
    <mergeCell ref="P515:P517"/>
    <mergeCell ref="Q515:Q517"/>
    <mergeCell ref="R515:R517"/>
    <mergeCell ref="U515:U517"/>
    <mergeCell ref="V515:V517"/>
    <mergeCell ref="X515:X517"/>
    <mergeCell ref="J515:J517"/>
    <mergeCell ref="K515:K517"/>
    <mergeCell ref="L515:L517"/>
    <mergeCell ref="M515:M517"/>
    <mergeCell ref="N515:N517"/>
    <mergeCell ref="O515:O517"/>
    <mergeCell ref="AS518:AS520"/>
    <mergeCell ref="AT518:AT520"/>
    <mergeCell ref="AU518:AU520"/>
    <mergeCell ref="AV512:AV514"/>
    <mergeCell ref="A515:A517"/>
    <mergeCell ref="B515:B517"/>
    <mergeCell ref="C515:C517"/>
    <mergeCell ref="D515:D517"/>
    <mergeCell ref="E515:E517"/>
    <mergeCell ref="F515:F517"/>
    <mergeCell ref="AH512:AH514"/>
    <mergeCell ref="AI512:AI514"/>
    <mergeCell ref="AM512:AM514"/>
    <mergeCell ref="AN512:AN514"/>
    <mergeCell ref="AQ512:AQ514"/>
    <mergeCell ref="AR512:AR514"/>
    <mergeCell ref="U512:U514"/>
    <mergeCell ref="V512:V514"/>
    <mergeCell ref="X512:X514"/>
    <mergeCell ref="Y512:Y514"/>
    <mergeCell ref="AC512:AC514"/>
    <mergeCell ref="AD512:AD514"/>
    <mergeCell ref="M512:M514"/>
    <mergeCell ref="N512:N514"/>
    <mergeCell ref="O512:O514"/>
    <mergeCell ref="P512:P514"/>
    <mergeCell ref="Q512:Q514"/>
    <mergeCell ref="R512:R514"/>
    <mergeCell ref="AV515:AV517"/>
    <mergeCell ref="A512:A514"/>
    <mergeCell ref="B512:B514"/>
    <mergeCell ref="C512:C514"/>
    <mergeCell ref="D512:D514"/>
    <mergeCell ref="E512:E514"/>
    <mergeCell ref="F512:F514"/>
    <mergeCell ref="J512:J514"/>
    <mergeCell ref="K512:K514"/>
    <mergeCell ref="L512:L514"/>
    <mergeCell ref="AN509:AN511"/>
    <mergeCell ref="AQ509:AQ511"/>
    <mergeCell ref="AR509:AR511"/>
    <mergeCell ref="AS509:AS511"/>
    <mergeCell ref="AT509:AT511"/>
    <mergeCell ref="AU509:AU511"/>
    <mergeCell ref="Y509:Y511"/>
    <mergeCell ref="AC509:AC511"/>
    <mergeCell ref="AD509:AD511"/>
    <mergeCell ref="AH509:AH511"/>
    <mergeCell ref="AI509:AI511"/>
    <mergeCell ref="AM509:AM511"/>
    <mergeCell ref="P509:P511"/>
    <mergeCell ref="Q509:Q511"/>
    <mergeCell ref="R509:R511"/>
    <mergeCell ref="U509:U511"/>
    <mergeCell ref="V509:V511"/>
    <mergeCell ref="X509:X511"/>
    <mergeCell ref="J509:J511"/>
    <mergeCell ref="K509:K511"/>
    <mergeCell ref="L509:L511"/>
    <mergeCell ref="M509:M511"/>
    <mergeCell ref="N509:N511"/>
    <mergeCell ref="O509:O511"/>
    <mergeCell ref="AS512:AS514"/>
    <mergeCell ref="AT512:AT514"/>
    <mergeCell ref="AU512:AU514"/>
    <mergeCell ref="AV506:AV508"/>
    <mergeCell ref="A509:A511"/>
    <mergeCell ref="B509:B511"/>
    <mergeCell ref="C509:C511"/>
    <mergeCell ref="D509:D511"/>
    <mergeCell ref="E509:E511"/>
    <mergeCell ref="F509:F511"/>
    <mergeCell ref="AH506:AH508"/>
    <mergeCell ref="AI506:AI508"/>
    <mergeCell ref="AM506:AM508"/>
    <mergeCell ref="AN506:AN508"/>
    <mergeCell ref="AQ506:AQ508"/>
    <mergeCell ref="AR506:AR508"/>
    <mergeCell ref="U506:U508"/>
    <mergeCell ref="V506:V508"/>
    <mergeCell ref="X506:X508"/>
    <mergeCell ref="Y506:Y508"/>
    <mergeCell ref="AC506:AC508"/>
    <mergeCell ref="AD506:AD508"/>
    <mergeCell ref="M506:M508"/>
    <mergeCell ref="N506:N508"/>
    <mergeCell ref="O506:O508"/>
    <mergeCell ref="P506:P508"/>
    <mergeCell ref="Q506:Q508"/>
    <mergeCell ref="R506:R508"/>
    <mergeCell ref="AV509:AV511"/>
    <mergeCell ref="A506:A508"/>
    <mergeCell ref="B506:B508"/>
    <mergeCell ref="C506:C508"/>
    <mergeCell ref="D506:D508"/>
    <mergeCell ref="E506:E508"/>
    <mergeCell ref="F506:F508"/>
    <mergeCell ref="J506:J508"/>
    <mergeCell ref="K506:K508"/>
    <mergeCell ref="L506:L508"/>
    <mergeCell ref="AN503:AN505"/>
    <mergeCell ref="AQ503:AQ505"/>
    <mergeCell ref="AR503:AR505"/>
    <mergeCell ref="AS503:AS505"/>
    <mergeCell ref="AT503:AT505"/>
    <mergeCell ref="AU503:AU505"/>
    <mergeCell ref="Y503:Y505"/>
    <mergeCell ref="AC503:AC505"/>
    <mergeCell ref="AD503:AD505"/>
    <mergeCell ref="AH503:AH505"/>
    <mergeCell ref="AI503:AI505"/>
    <mergeCell ref="AM503:AM505"/>
    <mergeCell ref="P503:P505"/>
    <mergeCell ref="Q503:Q505"/>
    <mergeCell ref="R503:R505"/>
    <mergeCell ref="U503:U505"/>
    <mergeCell ref="V503:V505"/>
    <mergeCell ref="X503:X505"/>
    <mergeCell ref="J503:J505"/>
    <mergeCell ref="K503:K505"/>
    <mergeCell ref="L503:L505"/>
    <mergeCell ref="M503:M505"/>
    <mergeCell ref="N503:N505"/>
    <mergeCell ref="O503:O505"/>
    <mergeCell ref="AS506:AS508"/>
    <mergeCell ref="AT506:AT508"/>
    <mergeCell ref="AU506:AU508"/>
    <mergeCell ref="AV500:AV502"/>
    <mergeCell ref="A503:A505"/>
    <mergeCell ref="B503:B505"/>
    <mergeCell ref="C503:C505"/>
    <mergeCell ref="D503:D505"/>
    <mergeCell ref="E503:E505"/>
    <mergeCell ref="F503:F505"/>
    <mergeCell ref="AH500:AH502"/>
    <mergeCell ref="AI500:AI502"/>
    <mergeCell ref="AM500:AM502"/>
    <mergeCell ref="AN500:AN502"/>
    <mergeCell ref="AQ500:AQ502"/>
    <mergeCell ref="AR500:AR502"/>
    <mergeCell ref="U500:U502"/>
    <mergeCell ref="V500:V502"/>
    <mergeCell ref="X500:X502"/>
    <mergeCell ref="Y500:Y502"/>
    <mergeCell ref="AC500:AC502"/>
    <mergeCell ref="AD500:AD502"/>
    <mergeCell ref="M500:M502"/>
    <mergeCell ref="N500:N502"/>
    <mergeCell ref="O500:O502"/>
    <mergeCell ref="P500:P502"/>
    <mergeCell ref="Q500:Q502"/>
    <mergeCell ref="R500:R502"/>
    <mergeCell ref="AV503:AV505"/>
    <mergeCell ref="A500:A502"/>
    <mergeCell ref="B500:B502"/>
    <mergeCell ref="C500:C502"/>
    <mergeCell ref="D500:D502"/>
    <mergeCell ref="E500:E502"/>
    <mergeCell ref="F500:F502"/>
    <mergeCell ref="J500:J502"/>
    <mergeCell ref="K500:K502"/>
    <mergeCell ref="L500:L502"/>
    <mergeCell ref="AN497:AN499"/>
    <mergeCell ref="AQ497:AQ499"/>
    <mergeCell ref="AR497:AR499"/>
    <mergeCell ref="AS497:AS499"/>
    <mergeCell ref="AT497:AT499"/>
    <mergeCell ref="AU497:AU499"/>
    <mergeCell ref="Y497:Y499"/>
    <mergeCell ref="AC497:AC499"/>
    <mergeCell ref="AD497:AD499"/>
    <mergeCell ref="AH497:AH499"/>
    <mergeCell ref="AI497:AI499"/>
    <mergeCell ref="AM497:AM499"/>
    <mergeCell ref="P497:P499"/>
    <mergeCell ref="Q497:Q499"/>
    <mergeCell ref="R497:R499"/>
    <mergeCell ref="U497:U499"/>
    <mergeCell ref="V497:V499"/>
    <mergeCell ref="X497:X499"/>
    <mergeCell ref="J497:J499"/>
    <mergeCell ref="K497:K499"/>
    <mergeCell ref="L497:L499"/>
    <mergeCell ref="M497:M499"/>
    <mergeCell ref="N497:N499"/>
    <mergeCell ref="O497:O499"/>
    <mergeCell ref="AS500:AS502"/>
    <mergeCell ref="AT500:AT502"/>
    <mergeCell ref="AU500:AU502"/>
    <mergeCell ref="AV494:AV496"/>
    <mergeCell ref="A497:A499"/>
    <mergeCell ref="B497:B499"/>
    <mergeCell ref="C497:C499"/>
    <mergeCell ref="D497:D499"/>
    <mergeCell ref="E497:E499"/>
    <mergeCell ref="F497:F499"/>
    <mergeCell ref="AH494:AH496"/>
    <mergeCell ref="AI494:AI496"/>
    <mergeCell ref="AM494:AM496"/>
    <mergeCell ref="AN494:AN496"/>
    <mergeCell ref="AQ494:AQ496"/>
    <mergeCell ref="AR494:AR496"/>
    <mergeCell ref="U494:U496"/>
    <mergeCell ref="V494:V496"/>
    <mergeCell ref="X494:X496"/>
    <mergeCell ref="Y494:Y496"/>
    <mergeCell ref="AC494:AC496"/>
    <mergeCell ref="AD494:AD496"/>
    <mergeCell ref="M494:M496"/>
    <mergeCell ref="N494:N496"/>
    <mergeCell ref="O494:O496"/>
    <mergeCell ref="P494:P496"/>
    <mergeCell ref="Q494:Q496"/>
    <mergeCell ref="R494:R496"/>
    <mergeCell ref="AV497:AV499"/>
    <mergeCell ref="A494:A496"/>
    <mergeCell ref="B494:B496"/>
    <mergeCell ref="C494:C496"/>
    <mergeCell ref="D494:D496"/>
    <mergeCell ref="E494:E496"/>
    <mergeCell ref="F494:F496"/>
    <mergeCell ref="J494:J496"/>
    <mergeCell ref="K494:K496"/>
    <mergeCell ref="L494:L496"/>
    <mergeCell ref="AN491:AN493"/>
    <mergeCell ref="AQ491:AQ493"/>
    <mergeCell ref="AR491:AR493"/>
    <mergeCell ref="AS491:AS493"/>
    <mergeCell ref="AT491:AT493"/>
    <mergeCell ref="AU491:AU493"/>
    <mergeCell ref="Y491:Y493"/>
    <mergeCell ref="AC491:AC493"/>
    <mergeCell ref="AD491:AD493"/>
    <mergeCell ref="AH491:AH493"/>
    <mergeCell ref="AI491:AI493"/>
    <mergeCell ref="AM491:AM493"/>
    <mergeCell ref="P491:P493"/>
    <mergeCell ref="Q491:Q493"/>
    <mergeCell ref="R491:R493"/>
    <mergeCell ref="U491:U493"/>
    <mergeCell ref="V491:V493"/>
    <mergeCell ref="X491:X493"/>
    <mergeCell ref="J491:J493"/>
    <mergeCell ref="K491:K493"/>
    <mergeCell ref="L491:L493"/>
    <mergeCell ref="M491:M493"/>
    <mergeCell ref="N491:N493"/>
    <mergeCell ref="O491:O493"/>
    <mergeCell ref="AS494:AS496"/>
    <mergeCell ref="AT494:AT496"/>
    <mergeCell ref="AU494:AU496"/>
    <mergeCell ref="AV488:AV490"/>
    <mergeCell ref="A491:A493"/>
    <mergeCell ref="B491:B493"/>
    <mergeCell ref="C491:C493"/>
    <mergeCell ref="D491:D493"/>
    <mergeCell ref="E491:E493"/>
    <mergeCell ref="F491:F493"/>
    <mergeCell ref="AH488:AH490"/>
    <mergeCell ref="AI488:AI490"/>
    <mergeCell ref="AM488:AM490"/>
    <mergeCell ref="AN488:AN490"/>
    <mergeCell ref="AQ488:AQ490"/>
    <mergeCell ref="AR488:AR490"/>
    <mergeCell ref="U488:U490"/>
    <mergeCell ref="V488:V490"/>
    <mergeCell ref="X488:X490"/>
    <mergeCell ref="Y488:Y490"/>
    <mergeCell ref="AC488:AC490"/>
    <mergeCell ref="AD488:AD490"/>
    <mergeCell ref="M488:M490"/>
    <mergeCell ref="N488:N490"/>
    <mergeCell ref="O488:O490"/>
    <mergeCell ref="P488:P490"/>
    <mergeCell ref="Q488:Q490"/>
    <mergeCell ref="R488:R490"/>
    <mergeCell ref="AV491:AV493"/>
    <mergeCell ref="A488:A490"/>
    <mergeCell ref="B488:B490"/>
    <mergeCell ref="C488:C490"/>
    <mergeCell ref="D488:D490"/>
    <mergeCell ref="E488:E490"/>
    <mergeCell ref="F488:F490"/>
    <mergeCell ref="J488:J490"/>
    <mergeCell ref="K488:K490"/>
    <mergeCell ref="L488:L490"/>
    <mergeCell ref="AN485:AN487"/>
    <mergeCell ref="AQ485:AQ487"/>
    <mergeCell ref="AR485:AR487"/>
    <mergeCell ref="AS485:AS487"/>
    <mergeCell ref="AT485:AT487"/>
    <mergeCell ref="AU485:AU487"/>
    <mergeCell ref="Y485:Y487"/>
    <mergeCell ref="AC485:AC487"/>
    <mergeCell ref="AD485:AD487"/>
    <mergeCell ref="AH485:AH487"/>
    <mergeCell ref="AI485:AI487"/>
    <mergeCell ref="AM485:AM487"/>
    <mergeCell ref="P485:P487"/>
    <mergeCell ref="Q485:Q487"/>
    <mergeCell ref="R485:R487"/>
    <mergeCell ref="U485:U487"/>
    <mergeCell ref="V485:V487"/>
    <mergeCell ref="X485:X487"/>
    <mergeCell ref="J485:J487"/>
    <mergeCell ref="K485:K487"/>
    <mergeCell ref="L485:L487"/>
    <mergeCell ref="M485:M487"/>
    <mergeCell ref="N485:N487"/>
    <mergeCell ref="O485:O487"/>
    <mergeCell ref="AS488:AS490"/>
    <mergeCell ref="AT488:AT490"/>
    <mergeCell ref="AU488:AU490"/>
    <mergeCell ref="AV482:AV484"/>
    <mergeCell ref="A485:A487"/>
    <mergeCell ref="B485:B487"/>
    <mergeCell ref="C485:C487"/>
    <mergeCell ref="D485:D487"/>
    <mergeCell ref="E485:E487"/>
    <mergeCell ref="F485:F487"/>
    <mergeCell ref="AH482:AH484"/>
    <mergeCell ref="AI482:AI484"/>
    <mergeCell ref="AM482:AM484"/>
    <mergeCell ref="AN482:AN484"/>
    <mergeCell ref="AQ482:AQ484"/>
    <mergeCell ref="AR482:AR484"/>
    <mergeCell ref="U482:U484"/>
    <mergeCell ref="V482:V484"/>
    <mergeCell ref="X482:X484"/>
    <mergeCell ref="Y482:Y484"/>
    <mergeCell ref="AC482:AC484"/>
    <mergeCell ref="AD482:AD484"/>
    <mergeCell ref="M482:M484"/>
    <mergeCell ref="N482:N484"/>
    <mergeCell ref="O482:O484"/>
    <mergeCell ref="P482:P484"/>
    <mergeCell ref="Q482:Q484"/>
    <mergeCell ref="R482:R484"/>
    <mergeCell ref="AV485:AV487"/>
    <mergeCell ref="A482:A484"/>
    <mergeCell ref="B482:B484"/>
    <mergeCell ref="C482:C484"/>
    <mergeCell ref="D482:D484"/>
    <mergeCell ref="E482:E484"/>
    <mergeCell ref="F482:F484"/>
    <mergeCell ref="J482:J484"/>
    <mergeCell ref="K482:K484"/>
    <mergeCell ref="L482:L484"/>
    <mergeCell ref="AN479:AN481"/>
    <mergeCell ref="AQ479:AQ481"/>
    <mergeCell ref="AR479:AR481"/>
    <mergeCell ref="AS479:AS481"/>
    <mergeCell ref="AT479:AT481"/>
    <mergeCell ref="AU479:AU481"/>
    <mergeCell ref="Y479:Y481"/>
    <mergeCell ref="AC479:AC481"/>
    <mergeCell ref="AD479:AD481"/>
    <mergeCell ref="AH479:AH481"/>
    <mergeCell ref="AI479:AI481"/>
    <mergeCell ref="AM479:AM481"/>
    <mergeCell ref="P479:P481"/>
    <mergeCell ref="Q479:Q481"/>
    <mergeCell ref="R479:R481"/>
    <mergeCell ref="U479:U481"/>
    <mergeCell ref="V479:V481"/>
    <mergeCell ref="X479:X481"/>
    <mergeCell ref="J479:J481"/>
    <mergeCell ref="K479:K481"/>
    <mergeCell ref="L479:L481"/>
    <mergeCell ref="M479:M481"/>
    <mergeCell ref="N479:N481"/>
    <mergeCell ref="O479:O481"/>
    <mergeCell ref="AS482:AS484"/>
    <mergeCell ref="AT482:AT484"/>
    <mergeCell ref="AU482:AU484"/>
    <mergeCell ref="AV476:AV478"/>
    <mergeCell ref="A479:A481"/>
    <mergeCell ref="B479:B481"/>
    <mergeCell ref="C479:C481"/>
    <mergeCell ref="D479:D481"/>
    <mergeCell ref="E479:E481"/>
    <mergeCell ref="F479:F481"/>
    <mergeCell ref="AH476:AH478"/>
    <mergeCell ref="AI476:AI478"/>
    <mergeCell ref="AM476:AM478"/>
    <mergeCell ref="AN476:AN478"/>
    <mergeCell ref="AQ476:AQ478"/>
    <mergeCell ref="AR476:AR478"/>
    <mergeCell ref="U476:U478"/>
    <mergeCell ref="V476:V478"/>
    <mergeCell ref="X476:X478"/>
    <mergeCell ref="Y476:Y478"/>
    <mergeCell ref="AC476:AC478"/>
    <mergeCell ref="AD476:AD478"/>
    <mergeCell ref="M476:M478"/>
    <mergeCell ref="N476:N478"/>
    <mergeCell ref="O476:O478"/>
    <mergeCell ref="P476:P478"/>
    <mergeCell ref="Q476:Q478"/>
    <mergeCell ref="R476:R478"/>
    <mergeCell ref="AV479:AV481"/>
    <mergeCell ref="A476:A478"/>
    <mergeCell ref="B476:B478"/>
    <mergeCell ref="C476:C478"/>
    <mergeCell ref="D476:D478"/>
    <mergeCell ref="E476:E478"/>
    <mergeCell ref="F476:F478"/>
    <mergeCell ref="J476:J478"/>
    <mergeCell ref="K476:K478"/>
    <mergeCell ref="L476:L478"/>
    <mergeCell ref="AN473:AN475"/>
    <mergeCell ref="AQ473:AQ475"/>
    <mergeCell ref="AR473:AR475"/>
    <mergeCell ref="AS473:AS475"/>
    <mergeCell ref="AT473:AT475"/>
    <mergeCell ref="AU473:AU475"/>
    <mergeCell ref="Y473:Y475"/>
    <mergeCell ref="AC473:AC475"/>
    <mergeCell ref="AD473:AD475"/>
    <mergeCell ref="AH473:AH475"/>
    <mergeCell ref="AI473:AI475"/>
    <mergeCell ref="AM473:AM475"/>
    <mergeCell ref="P473:P475"/>
    <mergeCell ref="Q473:Q475"/>
    <mergeCell ref="R473:R475"/>
    <mergeCell ref="U473:U475"/>
    <mergeCell ref="V473:V475"/>
    <mergeCell ref="X473:X475"/>
    <mergeCell ref="J473:J475"/>
    <mergeCell ref="K473:K475"/>
    <mergeCell ref="L473:L475"/>
    <mergeCell ref="M473:M475"/>
    <mergeCell ref="N473:N475"/>
    <mergeCell ref="O473:O475"/>
    <mergeCell ref="AS476:AS478"/>
    <mergeCell ref="AT476:AT478"/>
    <mergeCell ref="AU476:AU478"/>
    <mergeCell ref="AV470:AV472"/>
    <mergeCell ref="A473:A475"/>
    <mergeCell ref="B473:B475"/>
    <mergeCell ref="C473:C475"/>
    <mergeCell ref="D473:D475"/>
    <mergeCell ref="E473:E475"/>
    <mergeCell ref="F473:F475"/>
    <mergeCell ref="AH470:AH472"/>
    <mergeCell ref="AI470:AI472"/>
    <mergeCell ref="AM470:AM472"/>
    <mergeCell ref="AN470:AN472"/>
    <mergeCell ref="AQ470:AQ472"/>
    <mergeCell ref="AR470:AR472"/>
    <mergeCell ref="U470:U472"/>
    <mergeCell ref="V470:V472"/>
    <mergeCell ref="X470:X472"/>
    <mergeCell ref="Y470:Y472"/>
    <mergeCell ref="AC470:AC472"/>
    <mergeCell ref="AD470:AD472"/>
    <mergeCell ref="M470:M472"/>
    <mergeCell ref="N470:N472"/>
    <mergeCell ref="O470:O472"/>
    <mergeCell ref="P470:P472"/>
    <mergeCell ref="Q470:Q472"/>
    <mergeCell ref="R470:R472"/>
    <mergeCell ref="AV473:AV475"/>
    <mergeCell ref="A470:A472"/>
    <mergeCell ref="B470:B472"/>
    <mergeCell ref="C470:C472"/>
    <mergeCell ref="D470:D472"/>
    <mergeCell ref="E470:E472"/>
    <mergeCell ref="F470:F472"/>
    <mergeCell ref="J470:J472"/>
    <mergeCell ref="K470:K472"/>
    <mergeCell ref="L470:L472"/>
    <mergeCell ref="AN467:AN469"/>
    <mergeCell ref="AQ467:AQ469"/>
    <mergeCell ref="AR467:AR469"/>
    <mergeCell ref="AS467:AS469"/>
    <mergeCell ref="AT467:AT469"/>
    <mergeCell ref="AU467:AU469"/>
    <mergeCell ref="Y467:Y469"/>
    <mergeCell ref="AC467:AC469"/>
    <mergeCell ref="AD467:AD469"/>
    <mergeCell ref="AH467:AH469"/>
    <mergeCell ref="AI467:AI469"/>
    <mergeCell ref="AM467:AM469"/>
    <mergeCell ref="P467:P469"/>
    <mergeCell ref="Q467:Q469"/>
    <mergeCell ref="R467:R469"/>
    <mergeCell ref="U467:U469"/>
    <mergeCell ref="V467:V469"/>
    <mergeCell ref="X467:X469"/>
    <mergeCell ref="J467:J469"/>
    <mergeCell ref="K467:K469"/>
    <mergeCell ref="L467:L469"/>
    <mergeCell ref="M467:M469"/>
    <mergeCell ref="N467:N469"/>
    <mergeCell ref="O467:O469"/>
    <mergeCell ref="AS470:AS472"/>
    <mergeCell ref="AT470:AT472"/>
    <mergeCell ref="AU470:AU472"/>
    <mergeCell ref="AV464:AV466"/>
    <mergeCell ref="A467:A469"/>
    <mergeCell ref="B467:B469"/>
    <mergeCell ref="C467:C469"/>
    <mergeCell ref="D467:D469"/>
    <mergeCell ref="E467:E469"/>
    <mergeCell ref="F467:F469"/>
    <mergeCell ref="AH464:AH466"/>
    <mergeCell ref="AI464:AI466"/>
    <mergeCell ref="AM464:AM466"/>
    <mergeCell ref="AN464:AN466"/>
    <mergeCell ref="AQ464:AQ466"/>
    <mergeCell ref="AR464:AR466"/>
    <mergeCell ref="U464:U466"/>
    <mergeCell ref="V464:V466"/>
    <mergeCell ref="X464:X466"/>
    <mergeCell ref="Y464:Y466"/>
    <mergeCell ref="AC464:AC466"/>
    <mergeCell ref="AD464:AD466"/>
    <mergeCell ref="M464:M466"/>
    <mergeCell ref="N464:N466"/>
    <mergeCell ref="O464:O466"/>
    <mergeCell ref="P464:P466"/>
    <mergeCell ref="Q464:Q466"/>
    <mergeCell ref="R464:R466"/>
    <mergeCell ref="AV467:AV469"/>
    <mergeCell ref="A464:A466"/>
    <mergeCell ref="B464:B466"/>
    <mergeCell ref="C464:C466"/>
    <mergeCell ref="D464:D466"/>
    <mergeCell ref="E464:E466"/>
    <mergeCell ref="F464:F466"/>
    <mergeCell ref="J464:J466"/>
    <mergeCell ref="K464:K466"/>
    <mergeCell ref="L464:L466"/>
    <mergeCell ref="AN461:AN463"/>
    <mergeCell ref="AQ461:AQ463"/>
    <mergeCell ref="AR461:AR463"/>
    <mergeCell ref="AS461:AS463"/>
    <mergeCell ref="AT461:AT463"/>
    <mergeCell ref="AU461:AU463"/>
    <mergeCell ref="Y461:Y463"/>
    <mergeCell ref="AC461:AC463"/>
    <mergeCell ref="AD461:AD463"/>
    <mergeCell ref="AH461:AH463"/>
    <mergeCell ref="AI461:AI463"/>
    <mergeCell ref="AM461:AM463"/>
    <mergeCell ref="P461:P463"/>
    <mergeCell ref="Q461:Q463"/>
    <mergeCell ref="R461:R463"/>
    <mergeCell ref="U461:U463"/>
    <mergeCell ref="V461:V463"/>
    <mergeCell ref="X461:X463"/>
    <mergeCell ref="J461:J463"/>
    <mergeCell ref="K461:K463"/>
    <mergeCell ref="L461:L463"/>
    <mergeCell ref="M461:M463"/>
    <mergeCell ref="N461:N463"/>
    <mergeCell ref="O461:O463"/>
    <mergeCell ref="AS464:AS466"/>
    <mergeCell ref="AT464:AT466"/>
    <mergeCell ref="AU464:AU466"/>
    <mergeCell ref="AV458:AV460"/>
    <mergeCell ref="A461:A463"/>
    <mergeCell ref="B461:B463"/>
    <mergeCell ref="C461:C463"/>
    <mergeCell ref="D461:D463"/>
    <mergeCell ref="E461:E463"/>
    <mergeCell ref="F461:F463"/>
    <mergeCell ref="AH458:AH460"/>
    <mergeCell ref="AI458:AI460"/>
    <mergeCell ref="AM458:AM460"/>
    <mergeCell ref="AN458:AN460"/>
    <mergeCell ref="AQ458:AQ460"/>
    <mergeCell ref="AR458:AR460"/>
    <mergeCell ref="U458:U460"/>
    <mergeCell ref="V458:V460"/>
    <mergeCell ref="X458:X460"/>
    <mergeCell ref="Y458:Y460"/>
    <mergeCell ref="AC458:AC460"/>
    <mergeCell ref="AD458:AD460"/>
    <mergeCell ref="M458:M460"/>
    <mergeCell ref="N458:N460"/>
    <mergeCell ref="O458:O460"/>
    <mergeCell ref="P458:P460"/>
    <mergeCell ref="Q458:Q460"/>
    <mergeCell ref="R458:R460"/>
    <mergeCell ref="AV461:AV463"/>
    <mergeCell ref="A458:A460"/>
    <mergeCell ref="B458:B460"/>
    <mergeCell ref="C458:C460"/>
    <mergeCell ref="D458:D460"/>
    <mergeCell ref="E458:E460"/>
    <mergeCell ref="F458:F460"/>
    <mergeCell ref="J458:J460"/>
    <mergeCell ref="K458:K460"/>
    <mergeCell ref="L458:L460"/>
    <mergeCell ref="AN455:AN457"/>
    <mergeCell ref="AQ455:AQ457"/>
    <mergeCell ref="AR455:AR457"/>
    <mergeCell ref="AS455:AS457"/>
    <mergeCell ref="AT455:AT457"/>
    <mergeCell ref="AU455:AU457"/>
    <mergeCell ref="Y455:Y457"/>
    <mergeCell ref="AC455:AC457"/>
    <mergeCell ref="AD455:AD457"/>
    <mergeCell ref="AH455:AH457"/>
    <mergeCell ref="AI455:AI457"/>
    <mergeCell ref="AM455:AM457"/>
    <mergeCell ref="P455:P457"/>
    <mergeCell ref="Q455:Q457"/>
    <mergeCell ref="R455:R457"/>
    <mergeCell ref="U455:U457"/>
    <mergeCell ref="V455:V457"/>
    <mergeCell ref="X455:X457"/>
    <mergeCell ref="J455:J457"/>
    <mergeCell ref="K455:K457"/>
    <mergeCell ref="L455:L457"/>
    <mergeCell ref="M455:M457"/>
    <mergeCell ref="N455:N457"/>
    <mergeCell ref="O455:O457"/>
    <mergeCell ref="AS458:AS460"/>
    <mergeCell ref="AT458:AT460"/>
    <mergeCell ref="AU458:AU460"/>
    <mergeCell ref="AV452:AV454"/>
    <mergeCell ref="A455:A457"/>
    <mergeCell ref="B455:B457"/>
    <mergeCell ref="C455:C457"/>
    <mergeCell ref="D455:D457"/>
    <mergeCell ref="E455:E457"/>
    <mergeCell ref="F455:F457"/>
    <mergeCell ref="AH452:AH454"/>
    <mergeCell ref="AI452:AI454"/>
    <mergeCell ref="AM452:AM454"/>
    <mergeCell ref="AN452:AN454"/>
    <mergeCell ref="AQ452:AQ454"/>
    <mergeCell ref="AR452:AR454"/>
    <mergeCell ref="U452:U454"/>
    <mergeCell ref="V452:V454"/>
    <mergeCell ref="X452:X454"/>
    <mergeCell ref="Y452:Y454"/>
    <mergeCell ref="AC452:AC454"/>
    <mergeCell ref="AD452:AD454"/>
    <mergeCell ref="M452:M454"/>
    <mergeCell ref="N452:N454"/>
    <mergeCell ref="O452:O454"/>
    <mergeCell ref="P452:P454"/>
    <mergeCell ref="Q452:Q454"/>
    <mergeCell ref="R452:R454"/>
    <mergeCell ref="AV455:AV457"/>
    <mergeCell ref="A452:A454"/>
    <mergeCell ref="B452:B454"/>
    <mergeCell ref="C452:C454"/>
    <mergeCell ref="D452:D454"/>
    <mergeCell ref="E452:E454"/>
    <mergeCell ref="F452:F454"/>
    <mergeCell ref="J452:J454"/>
    <mergeCell ref="K452:K454"/>
    <mergeCell ref="L452:L454"/>
    <mergeCell ref="AN449:AN451"/>
    <mergeCell ref="AQ449:AQ451"/>
    <mergeCell ref="AR449:AR451"/>
    <mergeCell ref="AS449:AS451"/>
    <mergeCell ref="AT449:AT451"/>
    <mergeCell ref="AU449:AU451"/>
    <mergeCell ref="Y449:Y451"/>
    <mergeCell ref="AC449:AC451"/>
    <mergeCell ref="AD449:AD451"/>
    <mergeCell ref="AH449:AH451"/>
    <mergeCell ref="AI449:AI451"/>
    <mergeCell ref="AM449:AM451"/>
    <mergeCell ref="P449:P451"/>
    <mergeCell ref="Q449:Q451"/>
    <mergeCell ref="R449:R451"/>
    <mergeCell ref="U449:U451"/>
    <mergeCell ref="V449:V451"/>
    <mergeCell ref="X449:X451"/>
    <mergeCell ref="J449:J451"/>
    <mergeCell ref="K449:K451"/>
    <mergeCell ref="L449:L451"/>
    <mergeCell ref="M449:M451"/>
    <mergeCell ref="N449:N451"/>
    <mergeCell ref="O449:O451"/>
    <mergeCell ref="AS452:AS454"/>
    <mergeCell ref="AT452:AT454"/>
    <mergeCell ref="AU452:AU454"/>
    <mergeCell ref="AV446:AV448"/>
    <mergeCell ref="A449:A451"/>
    <mergeCell ref="B449:B451"/>
    <mergeCell ref="C449:C451"/>
    <mergeCell ref="D449:D451"/>
    <mergeCell ref="E449:E451"/>
    <mergeCell ref="F449:F451"/>
    <mergeCell ref="AH446:AH448"/>
    <mergeCell ref="AI446:AI448"/>
    <mergeCell ref="AM446:AM448"/>
    <mergeCell ref="AN446:AN448"/>
    <mergeCell ref="AQ446:AQ448"/>
    <mergeCell ref="AR446:AR448"/>
    <mergeCell ref="U446:U448"/>
    <mergeCell ref="V446:V448"/>
    <mergeCell ref="X446:X448"/>
    <mergeCell ref="Y446:Y448"/>
    <mergeCell ref="AC446:AC448"/>
    <mergeCell ref="AD446:AD448"/>
    <mergeCell ref="M446:M448"/>
    <mergeCell ref="N446:N448"/>
    <mergeCell ref="O446:O448"/>
    <mergeCell ref="P446:P448"/>
    <mergeCell ref="Q446:Q448"/>
    <mergeCell ref="R446:R448"/>
    <mergeCell ref="AV449:AV451"/>
    <mergeCell ref="A446:A448"/>
    <mergeCell ref="B446:B448"/>
    <mergeCell ref="C446:C448"/>
    <mergeCell ref="D446:D448"/>
    <mergeCell ref="E446:E448"/>
    <mergeCell ref="F446:F448"/>
    <mergeCell ref="J446:J448"/>
    <mergeCell ref="K446:K448"/>
    <mergeCell ref="L446:L448"/>
    <mergeCell ref="AN443:AN445"/>
    <mergeCell ref="AQ443:AQ445"/>
    <mergeCell ref="AR443:AR445"/>
    <mergeCell ref="AS443:AS445"/>
    <mergeCell ref="AT443:AT445"/>
    <mergeCell ref="AU443:AU445"/>
    <mergeCell ref="Y443:Y445"/>
    <mergeCell ref="AC443:AC445"/>
    <mergeCell ref="AD443:AD445"/>
    <mergeCell ref="AH443:AH445"/>
    <mergeCell ref="AI443:AI445"/>
    <mergeCell ref="AM443:AM445"/>
    <mergeCell ref="P443:P445"/>
    <mergeCell ref="Q443:Q445"/>
    <mergeCell ref="R443:R445"/>
    <mergeCell ref="U443:U445"/>
    <mergeCell ref="V443:V445"/>
    <mergeCell ref="X443:X445"/>
    <mergeCell ref="J443:J445"/>
    <mergeCell ref="K443:K445"/>
    <mergeCell ref="L443:L445"/>
    <mergeCell ref="M443:M445"/>
    <mergeCell ref="N443:N445"/>
    <mergeCell ref="O443:O445"/>
    <mergeCell ref="AS446:AS448"/>
    <mergeCell ref="AT446:AT448"/>
    <mergeCell ref="AU446:AU448"/>
    <mergeCell ref="AV440:AV442"/>
    <mergeCell ref="A443:A445"/>
    <mergeCell ref="B443:B445"/>
    <mergeCell ref="C443:C445"/>
    <mergeCell ref="D443:D445"/>
    <mergeCell ref="E443:E445"/>
    <mergeCell ref="F443:F445"/>
    <mergeCell ref="AH440:AH442"/>
    <mergeCell ref="AI440:AI442"/>
    <mergeCell ref="AM440:AM442"/>
    <mergeCell ref="AN440:AN442"/>
    <mergeCell ref="AQ440:AQ442"/>
    <mergeCell ref="AR440:AR442"/>
    <mergeCell ref="U440:U442"/>
    <mergeCell ref="V440:V442"/>
    <mergeCell ref="X440:X442"/>
    <mergeCell ref="Y440:Y442"/>
    <mergeCell ref="AC440:AC442"/>
    <mergeCell ref="AD440:AD442"/>
    <mergeCell ref="M440:M442"/>
    <mergeCell ref="N440:N442"/>
    <mergeCell ref="O440:O442"/>
    <mergeCell ref="P440:P442"/>
    <mergeCell ref="Q440:Q442"/>
    <mergeCell ref="R440:R442"/>
    <mergeCell ref="AV443:AV445"/>
    <mergeCell ref="A440:A442"/>
    <mergeCell ref="B440:B442"/>
    <mergeCell ref="C440:C442"/>
    <mergeCell ref="D440:D442"/>
    <mergeCell ref="E440:E442"/>
    <mergeCell ref="F440:F442"/>
    <mergeCell ref="J440:J442"/>
    <mergeCell ref="K440:K442"/>
    <mergeCell ref="L440:L442"/>
    <mergeCell ref="AN437:AN439"/>
    <mergeCell ref="AQ437:AQ439"/>
    <mergeCell ref="AR437:AR439"/>
    <mergeCell ref="AS437:AS439"/>
    <mergeCell ref="AT437:AT439"/>
    <mergeCell ref="AU437:AU439"/>
    <mergeCell ref="Y437:Y439"/>
    <mergeCell ref="AC437:AC439"/>
    <mergeCell ref="AD437:AD439"/>
    <mergeCell ref="AH437:AH439"/>
    <mergeCell ref="AI437:AI439"/>
    <mergeCell ref="AM437:AM439"/>
    <mergeCell ref="P437:P439"/>
    <mergeCell ref="Q437:Q439"/>
    <mergeCell ref="R437:R439"/>
    <mergeCell ref="U437:U439"/>
    <mergeCell ref="V437:V439"/>
    <mergeCell ref="X437:X439"/>
    <mergeCell ref="J437:J439"/>
    <mergeCell ref="K437:K439"/>
    <mergeCell ref="L437:L439"/>
    <mergeCell ref="M437:M439"/>
    <mergeCell ref="N437:N439"/>
    <mergeCell ref="O437:O439"/>
    <mergeCell ref="AS440:AS442"/>
    <mergeCell ref="AT440:AT442"/>
    <mergeCell ref="AU440:AU442"/>
    <mergeCell ref="AV434:AV436"/>
    <mergeCell ref="A437:A439"/>
    <mergeCell ref="B437:B439"/>
    <mergeCell ref="C437:C439"/>
    <mergeCell ref="D437:D439"/>
    <mergeCell ref="E437:E439"/>
    <mergeCell ref="F437:F439"/>
    <mergeCell ref="AH434:AH436"/>
    <mergeCell ref="AI434:AI436"/>
    <mergeCell ref="AM434:AM436"/>
    <mergeCell ref="AN434:AN436"/>
    <mergeCell ref="AQ434:AQ436"/>
    <mergeCell ref="AR434:AR436"/>
    <mergeCell ref="U434:U436"/>
    <mergeCell ref="V434:V436"/>
    <mergeCell ref="X434:X436"/>
    <mergeCell ref="Y434:Y436"/>
    <mergeCell ref="AC434:AC436"/>
    <mergeCell ref="AD434:AD436"/>
    <mergeCell ref="M434:M436"/>
    <mergeCell ref="N434:N436"/>
    <mergeCell ref="O434:O436"/>
    <mergeCell ref="P434:P436"/>
    <mergeCell ref="Q434:Q436"/>
    <mergeCell ref="R434:R436"/>
    <mergeCell ref="AV437:AV439"/>
    <mergeCell ref="A434:A436"/>
    <mergeCell ref="B434:B436"/>
    <mergeCell ref="C434:C436"/>
    <mergeCell ref="D434:D436"/>
    <mergeCell ref="E434:E436"/>
    <mergeCell ref="F434:F436"/>
    <mergeCell ref="J434:J436"/>
    <mergeCell ref="K434:K436"/>
    <mergeCell ref="L434:L436"/>
    <mergeCell ref="AN431:AN433"/>
    <mergeCell ref="AQ431:AQ433"/>
    <mergeCell ref="AR431:AR433"/>
    <mergeCell ref="AS431:AS433"/>
    <mergeCell ref="AT431:AT433"/>
    <mergeCell ref="AU431:AU433"/>
    <mergeCell ref="Y431:Y433"/>
    <mergeCell ref="AC431:AC433"/>
    <mergeCell ref="AD431:AD433"/>
    <mergeCell ref="AH431:AH433"/>
    <mergeCell ref="AI431:AI433"/>
    <mergeCell ref="AM431:AM433"/>
    <mergeCell ref="P431:P433"/>
    <mergeCell ref="Q431:Q433"/>
    <mergeCell ref="R431:R433"/>
    <mergeCell ref="U431:U433"/>
    <mergeCell ref="V431:V433"/>
    <mergeCell ref="X431:X433"/>
    <mergeCell ref="J431:J433"/>
    <mergeCell ref="K431:K433"/>
    <mergeCell ref="L431:L433"/>
    <mergeCell ref="M431:M433"/>
    <mergeCell ref="N431:N433"/>
    <mergeCell ref="O431:O433"/>
    <mergeCell ref="AS434:AS436"/>
    <mergeCell ref="AT434:AT436"/>
    <mergeCell ref="AU434:AU436"/>
    <mergeCell ref="AV428:AV430"/>
    <mergeCell ref="A431:A433"/>
    <mergeCell ref="B431:B433"/>
    <mergeCell ref="C431:C433"/>
    <mergeCell ref="D431:D433"/>
    <mergeCell ref="E431:E433"/>
    <mergeCell ref="F431:F433"/>
    <mergeCell ref="AH428:AH430"/>
    <mergeCell ref="AI428:AI430"/>
    <mergeCell ref="AM428:AM430"/>
    <mergeCell ref="AN428:AN430"/>
    <mergeCell ref="AQ428:AQ430"/>
    <mergeCell ref="AR428:AR430"/>
    <mergeCell ref="U428:U430"/>
    <mergeCell ref="V428:V430"/>
    <mergeCell ref="X428:X430"/>
    <mergeCell ref="Y428:Y430"/>
    <mergeCell ref="AC428:AC430"/>
    <mergeCell ref="AD428:AD430"/>
    <mergeCell ref="M428:M430"/>
    <mergeCell ref="N428:N430"/>
    <mergeCell ref="O428:O430"/>
    <mergeCell ref="P428:P430"/>
    <mergeCell ref="Q428:Q430"/>
    <mergeCell ref="R428:R430"/>
    <mergeCell ref="AV431:AV433"/>
    <mergeCell ref="A428:A430"/>
    <mergeCell ref="B428:B430"/>
    <mergeCell ref="C428:C430"/>
    <mergeCell ref="D428:D430"/>
    <mergeCell ref="E428:E430"/>
    <mergeCell ref="F428:F430"/>
    <mergeCell ref="J428:J430"/>
    <mergeCell ref="K428:K430"/>
    <mergeCell ref="L428:L430"/>
    <mergeCell ref="AN425:AN427"/>
    <mergeCell ref="AQ425:AQ427"/>
    <mergeCell ref="AR425:AR427"/>
    <mergeCell ref="AS425:AS427"/>
    <mergeCell ref="AT425:AT427"/>
    <mergeCell ref="AU425:AU427"/>
    <mergeCell ref="Y425:Y427"/>
    <mergeCell ref="AC425:AC427"/>
    <mergeCell ref="AD425:AD427"/>
    <mergeCell ref="AH425:AH427"/>
    <mergeCell ref="AI425:AI427"/>
    <mergeCell ref="AM425:AM427"/>
    <mergeCell ref="P425:P427"/>
    <mergeCell ref="Q425:Q427"/>
    <mergeCell ref="R425:R427"/>
    <mergeCell ref="U425:U427"/>
    <mergeCell ref="V425:V427"/>
    <mergeCell ref="X425:X427"/>
    <mergeCell ref="J425:J427"/>
    <mergeCell ref="K425:K427"/>
    <mergeCell ref="L425:L427"/>
    <mergeCell ref="M425:M427"/>
    <mergeCell ref="N425:N427"/>
    <mergeCell ref="O425:O427"/>
    <mergeCell ref="AS428:AS430"/>
    <mergeCell ref="AT428:AT430"/>
    <mergeCell ref="AU428:AU430"/>
    <mergeCell ref="AV422:AV424"/>
    <mergeCell ref="A425:A427"/>
    <mergeCell ref="B425:B427"/>
    <mergeCell ref="C425:C427"/>
    <mergeCell ref="D425:D427"/>
    <mergeCell ref="E425:E427"/>
    <mergeCell ref="F425:F427"/>
    <mergeCell ref="AH422:AH424"/>
    <mergeCell ref="AI422:AI424"/>
    <mergeCell ref="AM422:AM424"/>
    <mergeCell ref="AN422:AN424"/>
    <mergeCell ref="AQ422:AQ424"/>
    <mergeCell ref="AR422:AR424"/>
    <mergeCell ref="U422:U424"/>
    <mergeCell ref="V422:V424"/>
    <mergeCell ref="X422:X424"/>
    <mergeCell ref="Y422:Y424"/>
    <mergeCell ref="AC422:AC424"/>
    <mergeCell ref="AD422:AD424"/>
    <mergeCell ref="M422:M424"/>
    <mergeCell ref="N422:N424"/>
    <mergeCell ref="O422:O424"/>
    <mergeCell ref="P422:P424"/>
    <mergeCell ref="Q422:Q424"/>
    <mergeCell ref="R422:R424"/>
    <mergeCell ref="AV425:AV427"/>
    <mergeCell ref="A422:A424"/>
    <mergeCell ref="B422:B424"/>
    <mergeCell ref="C422:C424"/>
    <mergeCell ref="D422:D424"/>
    <mergeCell ref="E422:E424"/>
    <mergeCell ref="F422:F424"/>
    <mergeCell ref="J422:J424"/>
    <mergeCell ref="K422:K424"/>
    <mergeCell ref="L422:L424"/>
    <mergeCell ref="AN419:AN421"/>
    <mergeCell ref="AQ419:AQ421"/>
    <mergeCell ref="AR419:AR421"/>
    <mergeCell ref="AS419:AS421"/>
    <mergeCell ref="AT419:AT421"/>
    <mergeCell ref="AU419:AU421"/>
    <mergeCell ref="Y419:Y421"/>
    <mergeCell ref="AC419:AC421"/>
    <mergeCell ref="AD419:AD421"/>
    <mergeCell ref="AH419:AH421"/>
    <mergeCell ref="AI419:AI421"/>
    <mergeCell ref="AM419:AM421"/>
    <mergeCell ref="P419:P421"/>
    <mergeCell ref="Q419:Q421"/>
    <mergeCell ref="R419:R421"/>
    <mergeCell ref="U419:U421"/>
    <mergeCell ref="V419:V421"/>
    <mergeCell ref="X419:X421"/>
    <mergeCell ref="J419:J421"/>
    <mergeCell ref="K419:K421"/>
    <mergeCell ref="L419:L421"/>
    <mergeCell ref="M419:M421"/>
    <mergeCell ref="N419:N421"/>
    <mergeCell ref="O419:O421"/>
    <mergeCell ref="AS422:AS424"/>
    <mergeCell ref="AT422:AT424"/>
    <mergeCell ref="AU422:AU424"/>
    <mergeCell ref="AV416:AV418"/>
    <mergeCell ref="A419:A421"/>
    <mergeCell ref="B419:B421"/>
    <mergeCell ref="C419:C421"/>
    <mergeCell ref="D419:D421"/>
    <mergeCell ref="E419:E421"/>
    <mergeCell ref="F419:F421"/>
    <mergeCell ref="AH416:AH418"/>
    <mergeCell ref="AI416:AI418"/>
    <mergeCell ref="AM416:AM418"/>
    <mergeCell ref="AN416:AN418"/>
    <mergeCell ref="AQ416:AQ418"/>
    <mergeCell ref="AR416:AR418"/>
    <mergeCell ref="U416:U418"/>
    <mergeCell ref="V416:V418"/>
    <mergeCell ref="X416:X418"/>
    <mergeCell ref="Y416:Y418"/>
    <mergeCell ref="AC416:AC418"/>
    <mergeCell ref="AD416:AD418"/>
    <mergeCell ref="M416:M418"/>
    <mergeCell ref="N416:N418"/>
    <mergeCell ref="O416:O418"/>
    <mergeCell ref="P416:P418"/>
    <mergeCell ref="Q416:Q418"/>
    <mergeCell ref="R416:R418"/>
    <mergeCell ref="AV419:AV421"/>
    <mergeCell ref="A416:A418"/>
    <mergeCell ref="B416:B418"/>
    <mergeCell ref="C416:C418"/>
    <mergeCell ref="D416:D418"/>
    <mergeCell ref="E416:E418"/>
    <mergeCell ref="F416:F418"/>
    <mergeCell ref="J416:J418"/>
    <mergeCell ref="K416:K418"/>
    <mergeCell ref="L416:L418"/>
    <mergeCell ref="AN413:AN415"/>
    <mergeCell ref="AQ413:AQ415"/>
    <mergeCell ref="AR413:AR415"/>
    <mergeCell ref="AS413:AS415"/>
    <mergeCell ref="AT413:AT415"/>
    <mergeCell ref="AU413:AU415"/>
    <mergeCell ref="Y413:Y415"/>
    <mergeCell ref="AC413:AC415"/>
    <mergeCell ref="AD413:AD415"/>
    <mergeCell ref="AH413:AH415"/>
    <mergeCell ref="AI413:AI415"/>
    <mergeCell ref="AM413:AM415"/>
    <mergeCell ref="P413:P415"/>
    <mergeCell ref="Q413:Q415"/>
    <mergeCell ref="R413:R415"/>
    <mergeCell ref="U413:U415"/>
    <mergeCell ref="V413:V415"/>
    <mergeCell ref="X413:X415"/>
    <mergeCell ref="J413:J415"/>
    <mergeCell ref="K413:K415"/>
    <mergeCell ref="L413:L415"/>
    <mergeCell ref="M413:M415"/>
    <mergeCell ref="N413:N415"/>
    <mergeCell ref="O413:O415"/>
    <mergeCell ref="AS416:AS418"/>
    <mergeCell ref="AT416:AT418"/>
    <mergeCell ref="AU416:AU418"/>
    <mergeCell ref="AV410:AV412"/>
    <mergeCell ref="A413:A415"/>
    <mergeCell ref="B413:B415"/>
    <mergeCell ref="C413:C415"/>
    <mergeCell ref="D413:D415"/>
    <mergeCell ref="E413:E415"/>
    <mergeCell ref="F413:F415"/>
    <mergeCell ref="AH410:AH412"/>
    <mergeCell ref="AI410:AI412"/>
    <mergeCell ref="AM410:AM412"/>
    <mergeCell ref="AN410:AN412"/>
    <mergeCell ref="AQ410:AQ412"/>
    <mergeCell ref="AR410:AR412"/>
    <mergeCell ref="U410:U412"/>
    <mergeCell ref="V410:V412"/>
    <mergeCell ref="X410:X412"/>
    <mergeCell ref="Y410:Y412"/>
    <mergeCell ref="AC410:AC412"/>
    <mergeCell ref="AD410:AD412"/>
    <mergeCell ref="M410:M412"/>
    <mergeCell ref="N410:N412"/>
    <mergeCell ref="O410:O412"/>
    <mergeCell ref="P410:P412"/>
    <mergeCell ref="Q410:Q412"/>
    <mergeCell ref="R410:R412"/>
    <mergeCell ref="AV413:AV415"/>
    <mergeCell ref="A410:A412"/>
    <mergeCell ref="B410:B412"/>
    <mergeCell ref="C410:C412"/>
    <mergeCell ref="D410:D412"/>
    <mergeCell ref="E410:E412"/>
    <mergeCell ref="F410:F412"/>
    <mergeCell ref="J410:J412"/>
    <mergeCell ref="K410:K412"/>
    <mergeCell ref="L410:L412"/>
    <mergeCell ref="AN407:AN409"/>
    <mergeCell ref="AQ407:AQ409"/>
    <mergeCell ref="AR407:AR409"/>
    <mergeCell ref="AS407:AS409"/>
    <mergeCell ref="AT407:AT409"/>
    <mergeCell ref="AU407:AU409"/>
    <mergeCell ref="Y407:Y409"/>
    <mergeCell ref="AC407:AC409"/>
    <mergeCell ref="AD407:AD409"/>
    <mergeCell ref="AH407:AH409"/>
    <mergeCell ref="AI407:AI409"/>
    <mergeCell ref="AM407:AM409"/>
    <mergeCell ref="P407:P409"/>
    <mergeCell ref="Q407:Q409"/>
    <mergeCell ref="R407:R409"/>
    <mergeCell ref="U407:U409"/>
    <mergeCell ref="V407:V409"/>
    <mergeCell ref="X407:X409"/>
    <mergeCell ref="J407:J409"/>
    <mergeCell ref="K407:K409"/>
    <mergeCell ref="L407:L409"/>
    <mergeCell ref="M407:M409"/>
    <mergeCell ref="N407:N409"/>
    <mergeCell ref="O407:O409"/>
    <mergeCell ref="AS410:AS412"/>
    <mergeCell ref="AT410:AT412"/>
    <mergeCell ref="AU410:AU412"/>
    <mergeCell ref="AV404:AV406"/>
    <mergeCell ref="A407:A409"/>
    <mergeCell ref="B407:B409"/>
    <mergeCell ref="C407:C409"/>
    <mergeCell ref="D407:D409"/>
    <mergeCell ref="E407:E409"/>
    <mergeCell ref="F407:F409"/>
    <mergeCell ref="AH404:AH406"/>
    <mergeCell ref="AI404:AI406"/>
    <mergeCell ref="AM404:AM406"/>
    <mergeCell ref="AN404:AN406"/>
    <mergeCell ref="AQ404:AQ406"/>
    <mergeCell ref="AR404:AR406"/>
    <mergeCell ref="U404:U406"/>
    <mergeCell ref="V404:V406"/>
    <mergeCell ref="X404:X406"/>
    <mergeCell ref="Y404:Y406"/>
    <mergeCell ref="AC404:AC406"/>
    <mergeCell ref="AD404:AD406"/>
    <mergeCell ref="M404:M406"/>
    <mergeCell ref="N404:N406"/>
    <mergeCell ref="O404:O406"/>
    <mergeCell ref="P404:P406"/>
    <mergeCell ref="Q404:Q406"/>
    <mergeCell ref="R404:R406"/>
    <mergeCell ref="AV407:AV409"/>
    <mergeCell ref="A404:A406"/>
    <mergeCell ref="B404:B406"/>
    <mergeCell ref="C404:C406"/>
    <mergeCell ref="D404:D406"/>
    <mergeCell ref="E404:E406"/>
    <mergeCell ref="F404:F406"/>
    <mergeCell ref="J404:J406"/>
    <mergeCell ref="K404:K406"/>
    <mergeCell ref="L404:L406"/>
    <mergeCell ref="AN401:AN403"/>
    <mergeCell ref="AQ401:AQ403"/>
    <mergeCell ref="AR401:AR403"/>
    <mergeCell ref="AS401:AS403"/>
    <mergeCell ref="AT401:AT403"/>
    <mergeCell ref="AU401:AU403"/>
    <mergeCell ref="Y401:Y403"/>
    <mergeCell ref="AC401:AC403"/>
    <mergeCell ref="AD401:AD403"/>
    <mergeCell ref="AH401:AH403"/>
    <mergeCell ref="AI401:AI403"/>
    <mergeCell ref="AM401:AM403"/>
    <mergeCell ref="P401:P403"/>
    <mergeCell ref="Q401:Q403"/>
    <mergeCell ref="R401:R403"/>
    <mergeCell ref="U401:U403"/>
    <mergeCell ref="V401:V403"/>
    <mergeCell ref="X401:X403"/>
    <mergeCell ref="J401:J403"/>
    <mergeCell ref="K401:K403"/>
    <mergeCell ref="L401:L403"/>
    <mergeCell ref="M401:M403"/>
    <mergeCell ref="N401:N403"/>
    <mergeCell ref="O401:O403"/>
    <mergeCell ref="AS404:AS406"/>
    <mergeCell ref="AT404:AT406"/>
    <mergeCell ref="AU404:AU406"/>
    <mergeCell ref="AV398:AV400"/>
    <mergeCell ref="A401:A403"/>
    <mergeCell ref="B401:B403"/>
    <mergeCell ref="C401:C403"/>
    <mergeCell ref="D401:D403"/>
    <mergeCell ref="E401:E403"/>
    <mergeCell ref="F401:F403"/>
    <mergeCell ref="AH398:AH400"/>
    <mergeCell ref="AI398:AI400"/>
    <mergeCell ref="AM398:AM400"/>
    <mergeCell ref="AN398:AN400"/>
    <mergeCell ref="AQ398:AQ400"/>
    <mergeCell ref="AR398:AR400"/>
    <mergeCell ref="U398:U400"/>
    <mergeCell ref="V398:V400"/>
    <mergeCell ref="X398:X400"/>
    <mergeCell ref="Y398:Y400"/>
    <mergeCell ref="AC398:AC400"/>
    <mergeCell ref="AD398:AD400"/>
    <mergeCell ref="M398:M400"/>
    <mergeCell ref="N398:N400"/>
    <mergeCell ref="O398:O400"/>
    <mergeCell ref="P398:P400"/>
    <mergeCell ref="Q398:Q400"/>
    <mergeCell ref="R398:R400"/>
    <mergeCell ref="AV401:AV403"/>
    <mergeCell ref="A398:A400"/>
    <mergeCell ref="B398:B400"/>
    <mergeCell ref="C398:C400"/>
    <mergeCell ref="D398:D400"/>
    <mergeCell ref="E398:E400"/>
    <mergeCell ref="F398:F400"/>
    <mergeCell ref="J398:J400"/>
    <mergeCell ref="K398:K400"/>
    <mergeCell ref="L398:L400"/>
    <mergeCell ref="AN395:AN397"/>
    <mergeCell ref="AQ395:AQ397"/>
    <mergeCell ref="AR395:AR397"/>
    <mergeCell ref="AS395:AS397"/>
    <mergeCell ref="AT395:AT397"/>
    <mergeCell ref="AU395:AU397"/>
    <mergeCell ref="Y395:Y397"/>
    <mergeCell ref="AC395:AC397"/>
    <mergeCell ref="AD395:AD397"/>
    <mergeCell ref="AH395:AH397"/>
    <mergeCell ref="AI395:AI397"/>
    <mergeCell ref="AM395:AM397"/>
    <mergeCell ref="P395:P397"/>
    <mergeCell ref="Q395:Q397"/>
    <mergeCell ref="R395:R397"/>
    <mergeCell ref="U395:U397"/>
    <mergeCell ref="V395:V397"/>
    <mergeCell ref="X395:X397"/>
    <mergeCell ref="J395:J397"/>
    <mergeCell ref="K395:K397"/>
    <mergeCell ref="L395:L397"/>
    <mergeCell ref="M395:M397"/>
    <mergeCell ref="N395:N397"/>
    <mergeCell ref="O395:O397"/>
    <mergeCell ref="AS398:AS400"/>
    <mergeCell ref="AT398:AT400"/>
    <mergeCell ref="AU398:AU400"/>
    <mergeCell ref="AV392:AV394"/>
    <mergeCell ref="A395:A397"/>
    <mergeCell ref="B395:B397"/>
    <mergeCell ref="C395:C397"/>
    <mergeCell ref="D395:D397"/>
    <mergeCell ref="E395:E397"/>
    <mergeCell ref="F395:F397"/>
    <mergeCell ref="AH392:AH394"/>
    <mergeCell ref="AI392:AI394"/>
    <mergeCell ref="AM392:AM394"/>
    <mergeCell ref="AN392:AN394"/>
    <mergeCell ref="AQ392:AQ394"/>
    <mergeCell ref="AR392:AR394"/>
    <mergeCell ref="U392:U394"/>
    <mergeCell ref="V392:V394"/>
    <mergeCell ref="X392:X394"/>
    <mergeCell ref="Y392:Y394"/>
    <mergeCell ref="AC392:AC394"/>
    <mergeCell ref="AD392:AD394"/>
    <mergeCell ref="M392:M394"/>
    <mergeCell ref="N392:N394"/>
    <mergeCell ref="O392:O394"/>
    <mergeCell ref="P392:P394"/>
    <mergeCell ref="Q392:Q394"/>
    <mergeCell ref="R392:R394"/>
    <mergeCell ref="AV395:AV397"/>
    <mergeCell ref="A392:A394"/>
    <mergeCell ref="B392:B394"/>
    <mergeCell ref="C392:C394"/>
    <mergeCell ref="D392:D394"/>
    <mergeCell ref="E392:E394"/>
    <mergeCell ref="F392:F394"/>
    <mergeCell ref="J392:J394"/>
    <mergeCell ref="K392:K394"/>
    <mergeCell ref="L392:L394"/>
    <mergeCell ref="AN389:AN391"/>
    <mergeCell ref="AQ389:AQ391"/>
    <mergeCell ref="AR389:AR391"/>
    <mergeCell ref="AS389:AS391"/>
    <mergeCell ref="AT389:AT391"/>
    <mergeCell ref="AU389:AU391"/>
    <mergeCell ref="Y389:Y391"/>
    <mergeCell ref="AC389:AC391"/>
    <mergeCell ref="AD389:AD391"/>
    <mergeCell ref="AH389:AH391"/>
    <mergeCell ref="AI389:AI391"/>
    <mergeCell ref="AM389:AM391"/>
    <mergeCell ref="P389:P391"/>
    <mergeCell ref="Q389:Q391"/>
    <mergeCell ref="R389:R391"/>
    <mergeCell ref="U389:U391"/>
    <mergeCell ref="V389:V391"/>
    <mergeCell ref="X389:X391"/>
    <mergeCell ref="J389:J391"/>
    <mergeCell ref="K389:K391"/>
    <mergeCell ref="L389:L391"/>
    <mergeCell ref="M389:M391"/>
    <mergeCell ref="N389:N391"/>
    <mergeCell ref="O389:O391"/>
    <mergeCell ref="AS392:AS394"/>
    <mergeCell ref="AT392:AT394"/>
    <mergeCell ref="AU392:AU394"/>
    <mergeCell ref="AV386:AV388"/>
    <mergeCell ref="A389:A391"/>
    <mergeCell ref="B389:B391"/>
    <mergeCell ref="C389:C391"/>
    <mergeCell ref="D389:D391"/>
    <mergeCell ref="E389:E391"/>
    <mergeCell ref="F389:F391"/>
    <mergeCell ref="AH386:AH388"/>
    <mergeCell ref="AI386:AI388"/>
    <mergeCell ref="AM386:AM388"/>
    <mergeCell ref="AN386:AN388"/>
    <mergeCell ref="AQ386:AQ388"/>
    <mergeCell ref="AR386:AR388"/>
    <mergeCell ref="U386:U388"/>
    <mergeCell ref="V386:V388"/>
    <mergeCell ref="X386:X388"/>
    <mergeCell ref="Y386:Y388"/>
    <mergeCell ref="AC386:AC388"/>
    <mergeCell ref="AD386:AD388"/>
    <mergeCell ref="M386:M388"/>
    <mergeCell ref="N386:N388"/>
    <mergeCell ref="O386:O388"/>
    <mergeCell ref="P386:P388"/>
    <mergeCell ref="Q386:Q388"/>
    <mergeCell ref="R386:R388"/>
    <mergeCell ref="AV389:AV391"/>
    <mergeCell ref="A386:A388"/>
    <mergeCell ref="B386:B388"/>
    <mergeCell ref="C386:C388"/>
    <mergeCell ref="D386:D388"/>
    <mergeCell ref="E386:E388"/>
    <mergeCell ref="F386:F388"/>
    <mergeCell ref="J386:J388"/>
    <mergeCell ref="K386:K388"/>
    <mergeCell ref="L386:L388"/>
    <mergeCell ref="AN383:AN385"/>
    <mergeCell ref="AQ383:AQ385"/>
    <mergeCell ref="AR383:AR385"/>
    <mergeCell ref="AS383:AS385"/>
    <mergeCell ref="AT383:AT385"/>
    <mergeCell ref="AU383:AU385"/>
    <mergeCell ref="Y383:Y385"/>
    <mergeCell ref="AC383:AC385"/>
    <mergeCell ref="AD383:AD385"/>
    <mergeCell ref="AH383:AH385"/>
    <mergeCell ref="AI383:AI385"/>
    <mergeCell ref="AM383:AM385"/>
    <mergeCell ref="P383:P385"/>
    <mergeCell ref="Q383:Q385"/>
    <mergeCell ref="R383:R385"/>
    <mergeCell ref="U383:U385"/>
    <mergeCell ref="V383:V385"/>
    <mergeCell ref="X383:X385"/>
    <mergeCell ref="J383:J385"/>
    <mergeCell ref="K383:K385"/>
    <mergeCell ref="L383:L385"/>
    <mergeCell ref="M383:M385"/>
    <mergeCell ref="N383:N385"/>
    <mergeCell ref="O383:O385"/>
    <mergeCell ref="AS386:AS388"/>
    <mergeCell ref="AT386:AT388"/>
    <mergeCell ref="AU386:AU388"/>
    <mergeCell ref="AV380:AV382"/>
    <mergeCell ref="A383:A385"/>
    <mergeCell ref="B383:B385"/>
    <mergeCell ref="C383:C385"/>
    <mergeCell ref="D383:D385"/>
    <mergeCell ref="E383:E385"/>
    <mergeCell ref="F383:F385"/>
    <mergeCell ref="AH380:AH382"/>
    <mergeCell ref="AI380:AI382"/>
    <mergeCell ref="AM380:AM382"/>
    <mergeCell ref="AN380:AN382"/>
    <mergeCell ref="AQ380:AQ382"/>
    <mergeCell ref="AR380:AR382"/>
    <mergeCell ref="U380:U382"/>
    <mergeCell ref="V380:V382"/>
    <mergeCell ref="X380:X382"/>
    <mergeCell ref="Y380:Y382"/>
    <mergeCell ref="AC380:AC382"/>
    <mergeCell ref="AD380:AD382"/>
    <mergeCell ref="M380:M382"/>
    <mergeCell ref="N380:N382"/>
    <mergeCell ref="O380:O382"/>
    <mergeCell ref="P380:P382"/>
    <mergeCell ref="Q380:Q382"/>
    <mergeCell ref="R380:R382"/>
    <mergeCell ref="AV383:AV385"/>
    <mergeCell ref="A380:A382"/>
    <mergeCell ref="B380:B382"/>
    <mergeCell ref="C380:C382"/>
    <mergeCell ref="D380:D382"/>
    <mergeCell ref="E380:E382"/>
    <mergeCell ref="F380:F382"/>
    <mergeCell ref="J380:J382"/>
    <mergeCell ref="K380:K382"/>
    <mergeCell ref="L380:L382"/>
    <mergeCell ref="AN377:AN379"/>
    <mergeCell ref="AQ377:AQ379"/>
    <mergeCell ref="AR377:AR379"/>
    <mergeCell ref="AS377:AS379"/>
    <mergeCell ref="AT377:AT379"/>
    <mergeCell ref="AU377:AU379"/>
    <mergeCell ref="Y377:Y379"/>
    <mergeCell ref="AC377:AC379"/>
    <mergeCell ref="AD377:AD379"/>
    <mergeCell ref="AH377:AH379"/>
    <mergeCell ref="AI377:AI379"/>
    <mergeCell ref="AM377:AM379"/>
    <mergeCell ref="P377:P379"/>
    <mergeCell ref="Q377:Q379"/>
    <mergeCell ref="R377:R379"/>
    <mergeCell ref="U377:U379"/>
    <mergeCell ref="V377:V379"/>
    <mergeCell ref="X377:X379"/>
    <mergeCell ref="J377:J379"/>
    <mergeCell ref="K377:K379"/>
    <mergeCell ref="L377:L379"/>
    <mergeCell ref="M377:M379"/>
    <mergeCell ref="N377:N379"/>
    <mergeCell ref="O377:O379"/>
    <mergeCell ref="AS380:AS382"/>
    <mergeCell ref="AT380:AT382"/>
    <mergeCell ref="AU380:AU382"/>
    <mergeCell ref="AV374:AV376"/>
    <mergeCell ref="A377:A379"/>
    <mergeCell ref="B377:B379"/>
    <mergeCell ref="C377:C379"/>
    <mergeCell ref="D377:D379"/>
    <mergeCell ref="E377:E379"/>
    <mergeCell ref="F377:F379"/>
    <mergeCell ref="AH374:AH376"/>
    <mergeCell ref="AI374:AI376"/>
    <mergeCell ref="AM374:AM376"/>
    <mergeCell ref="AN374:AN376"/>
    <mergeCell ref="AQ374:AQ376"/>
    <mergeCell ref="AR374:AR376"/>
    <mergeCell ref="U374:U376"/>
    <mergeCell ref="V374:V376"/>
    <mergeCell ref="X374:X376"/>
    <mergeCell ref="Y374:Y376"/>
    <mergeCell ref="AC374:AC376"/>
    <mergeCell ref="AD374:AD376"/>
    <mergeCell ref="M374:M376"/>
    <mergeCell ref="N374:N376"/>
    <mergeCell ref="O374:O376"/>
    <mergeCell ref="P374:P376"/>
    <mergeCell ref="Q374:Q376"/>
    <mergeCell ref="R374:R376"/>
    <mergeCell ref="AV377:AV379"/>
    <mergeCell ref="A374:A376"/>
    <mergeCell ref="B374:B376"/>
    <mergeCell ref="C374:C376"/>
    <mergeCell ref="D374:D376"/>
    <mergeCell ref="E374:E376"/>
    <mergeCell ref="F374:F376"/>
    <mergeCell ref="J374:J376"/>
    <mergeCell ref="K374:K376"/>
    <mergeCell ref="L374:L376"/>
    <mergeCell ref="AN371:AN373"/>
    <mergeCell ref="AQ371:AQ373"/>
    <mergeCell ref="AR371:AR373"/>
    <mergeCell ref="AS371:AS373"/>
    <mergeCell ref="AT371:AT373"/>
    <mergeCell ref="AU371:AU373"/>
    <mergeCell ref="Y371:Y373"/>
    <mergeCell ref="AC371:AC373"/>
    <mergeCell ref="AD371:AD373"/>
    <mergeCell ref="AH371:AH373"/>
    <mergeCell ref="AI371:AI373"/>
    <mergeCell ref="AM371:AM373"/>
    <mergeCell ref="P371:P373"/>
    <mergeCell ref="Q371:Q373"/>
    <mergeCell ref="R371:R373"/>
    <mergeCell ref="U371:U373"/>
    <mergeCell ref="V371:V373"/>
    <mergeCell ref="X371:X373"/>
    <mergeCell ref="J371:J373"/>
    <mergeCell ref="K371:K373"/>
    <mergeCell ref="L371:L373"/>
    <mergeCell ref="M371:M373"/>
    <mergeCell ref="N371:N373"/>
    <mergeCell ref="O371:O373"/>
    <mergeCell ref="AS374:AS376"/>
    <mergeCell ref="AT374:AT376"/>
    <mergeCell ref="AU374:AU376"/>
    <mergeCell ref="AV368:AV370"/>
    <mergeCell ref="A371:A373"/>
    <mergeCell ref="B371:B373"/>
    <mergeCell ref="C371:C373"/>
    <mergeCell ref="D371:D373"/>
    <mergeCell ref="E371:E373"/>
    <mergeCell ref="F371:F373"/>
    <mergeCell ref="AH368:AH370"/>
    <mergeCell ref="AI368:AI370"/>
    <mergeCell ref="AM368:AM370"/>
    <mergeCell ref="AN368:AN370"/>
    <mergeCell ref="AQ368:AQ370"/>
    <mergeCell ref="AR368:AR370"/>
    <mergeCell ref="U368:U370"/>
    <mergeCell ref="V368:V370"/>
    <mergeCell ref="X368:X370"/>
    <mergeCell ref="Y368:Y370"/>
    <mergeCell ref="AC368:AC370"/>
    <mergeCell ref="AD368:AD370"/>
    <mergeCell ref="M368:M370"/>
    <mergeCell ref="N368:N370"/>
    <mergeCell ref="O368:O370"/>
    <mergeCell ref="P368:P370"/>
    <mergeCell ref="Q368:Q370"/>
    <mergeCell ref="R368:R370"/>
    <mergeCell ref="AV371:AV373"/>
    <mergeCell ref="A368:A370"/>
    <mergeCell ref="B368:B370"/>
    <mergeCell ref="C368:C370"/>
    <mergeCell ref="D368:D370"/>
    <mergeCell ref="E368:E370"/>
    <mergeCell ref="F368:F370"/>
    <mergeCell ref="J368:J370"/>
    <mergeCell ref="K368:K370"/>
    <mergeCell ref="L368:L370"/>
    <mergeCell ref="AN365:AN367"/>
    <mergeCell ref="AQ365:AQ367"/>
    <mergeCell ref="AR365:AR367"/>
    <mergeCell ref="AS365:AS367"/>
    <mergeCell ref="AT365:AT367"/>
    <mergeCell ref="AU365:AU367"/>
    <mergeCell ref="Y365:Y367"/>
    <mergeCell ref="AC365:AC367"/>
    <mergeCell ref="AD365:AD367"/>
    <mergeCell ref="AH365:AH367"/>
    <mergeCell ref="AI365:AI367"/>
    <mergeCell ref="AM365:AM367"/>
    <mergeCell ref="P365:P367"/>
    <mergeCell ref="Q365:Q367"/>
    <mergeCell ref="R365:R367"/>
    <mergeCell ref="U365:U367"/>
    <mergeCell ref="V365:V367"/>
    <mergeCell ref="X365:X367"/>
    <mergeCell ref="J365:J367"/>
    <mergeCell ref="K365:K367"/>
    <mergeCell ref="L365:L367"/>
    <mergeCell ref="M365:M367"/>
    <mergeCell ref="N365:N367"/>
    <mergeCell ref="O365:O367"/>
    <mergeCell ref="AS368:AS370"/>
    <mergeCell ref="AT368:AT370"/>
    <mergeCell ref="AU368:AU370"/>
    <mergeCell ref="AV362:AV364"/>
    <mergeCell ref="A365:A367"/>
    <mergeCell ref="B365:B367"/>
    <mergeCell ref="C365:C367"/>
    <mergeCell ref="D365:D367"/>
    <mergeCell ref="E365:E367"/>
    <mergeCell ref="F365:F367"/>
    <mergeCell ref="AH362:AH364"/>
    <mergeCell ref="AI362:AI364"/>
    <mergeCell ref="AM362:AM364"/>
    <mergeCell ref="AN362:AN364"/>
    <mergeCell ref="AQ362:AQ364"/>
    <mergeCell ref="AR362:AR364"/>
    <mergeCell ref="U362:U364"/>
    <mergeCell ref="V362:V364"/>
    <mergeCell ref="X362:X364"/>
    <mergeCell ref="Y362:Y364"/>
    <mergeCell ref="AC362:AC364"/>
    <mergeCell ref="AD362:AD364"/>
    <mergeCell ref="M362:M364"/>
    <mergeCell ref="N362:N364"/>
    <mergeCell ref="O362:O364"/>
    <mergeCell ref="P362:P364"/>
    <mergeCell ref="Q362:Q364"/>
    <mergeCell ref="R362:R364"/>
    <mergeCell ref="AV365:AV367"/>
    <mergeCell ref="A362:A364"/>
    <mergeCell ref="B362:B364"/>
    <mergeCell ref="C362:C364"/>
    <mergeCell ref="D362:D364"/>
    <mergeCell ref="E362:E364"/>
    <mergeCell ref="F362:F364"/>
    <mergeCell ref="J362:J364"/>
    <mergeCell ref="K362:K364"/>
    <mergeCell ref="L362:L364"/>
    <mergeCell ref="AN359:AN361"/>
    <mergeCell ref="AQ359:AQ361"/>
    <mergeCell ref="AR359:AR361"/>
    <mergeCell ref="AS359:AS361"/>
    <mergeCell ref="AT359:AT361"/>
    <mergeCell ref="AU359:AU361"/>
    <mergeCell ref="Y359:Y361"/>
    <mergeCell ref="AC359:AC361"/>
    <mergeCell ref="AD359:AD361"/>
    <mergeCell ref="AH359:AH361"/>
    <mergeCell ref="AI359:AI361"/>
    <mergeCell ref="AM359:AM361"/>
    <mergeCell ref="P359:P361"/>
    <mergeCell ref="Q359:Q361"/>
    <mergeCell ref="R359:R361"/>
    <mergeCell ref="U359:U361"/>
    <mergeCell ref="V359:V361"/>
    <mergeCell ref="X359:X361"/>
    <mergeCell ref="J359:J361"/>
    <mergeCell ref="K359:K361"/>
    <mergeCell ref="L359:L361"/>
    <mergeCell ref="M359:M361"/>
    <mergeCell ref="N359:N361"/>
    <mergeCell ref="O359:O361"/>
    <mergeCell ref="AS362:AS364"/>
    <mergeCell ref="AT362:AT364"/>
    <mergeCell ref="AU362:AU364"/>
    <mergeCell ref="AV356:AV358"/>
    <mergeCell ref="A359:A361"/>
    <mergeCell ref="B359:B361"/>
    <mergeCell ref="C359:C361"/>
    <mergeCell ref="D359:D361"/>
    <mergeCell ref="E359:E361"/>
    <mergeCell ref="F359:F361"/>
    <mergeCell ref="AH356:AH358"/>
    <mergeCell ref="AI356:AI358"/>
    <mergeCell ref="AM356:AM358"/>
    <mergeCell ref="AN356:AN358"/>
    <mergeCell ref="AQ356:AQ358"/>
    <mergeCell ref="AR356:AR358"/>
    <mergeCell ref="U356:U358"/>
    <mergeCell ref="V356:V358"/>
    <mergeCell ref="X356:X358"/>
    <mergeCell ref="Y356:Y358"/>
    <mergeCell ref="AC356:AC358"/>
    <mergeCell ref="AD356:AD358"/>
    <mergeCell ref="M356:M358"/>
    <mergeCell ref="N356:N358"/>
    <mergeCell ref="O356:O358"/>
    <mergeCell ref="P356:P358"/>
    <mergeCell ref="Q356:Q358"/>
    <mergeCell ref="R356:R358"/>
    <mergeCell ref="AV359:AV361"/>
    <mergeCell ref="A356:A358"/>
    <mergeCell ref="B356:B358"/>
    <mergeCell ref="C356:C358"/>
    <mergeCell ref="D356:D358"/>
    <mergeCell ref="E356:E358"/>
    <mergeCell ref="F356:F358"/>
    <mergeCell ref="J356:J358"/>
    <mergeCell ref="K356:K358"/>
    <mergeCell ref="L356:L358"/>
    <mergeCell ref="AN353:AN355"/>
    <mergeCell ref="AQ353:AQ355"/>
    <mergeCell ref="AR353:AR355"/>
    <mergeCell ref="AS353:AS355"/>
    <mergeCell ref="AT353:AT355"/>
    <mergeCell ref="AU353:AU355"/>
    <mergeCell ref="Y353:Y355"/>
    <mergeCell ref="AC353:AC355"/>
    <mergeCell ref="AD353:AD355"/>
    <mergeCell ref="AH353:AH355"/>
    <mergeCell ref="AI353:AI355"/>
    <mergeCell ref="AM353:AM355"/>
    <mergeCell ref="P353:P355"/>
    <mergeCell ref="Q353:Q355"/>
    <mergeCell ref="R353:R355"/>
    <mergeCell ref="U353:U355"/>
    <mergeCell ref="V353:V355"/>
    <mergeCell ref="X353:X355"/>
    <mergeCell ref="J353:J355"/>
    <mergeCell ref="K353:K355"/>
    <mergeCell ref="L353:L355"/>
    <mergeCell ref="M353:M355"/>
    <mergeCell ref="N353:N355"/>
    <mergeCell ref="O353:O355"/>
    <mergeCell ref="AS356:AS358"/>
    <mergeCell ref="AT356:AT358"/>
    <mergeCell ref="AU356:AU358"/>
    <mergeCell ref="AV350:AV352"/>
    <mergeCell ref="A353:A355"/>
    <mergeCell ref="B353:B355"/>
    <mergeCell ref="C353:C355"/>
    <mergeCell ref="D353:D355"/>
    <mergeCell ref="E353:E355"/>
    <mergeCell ref="F353:F355"/>
    <mergeCell ref="AH350:AH352"/>
    <mergeCell ref="AI350:AI352"/>
    <mergeCell ref="AM350:AM352"/>
    <mergeCell ref="AN350:AN352"/>
    <mergeCell ref="AQ350:AQ352"/>
    <mergeCell ref="AR350:AR352"/>
    <mergeCell ref="U350:U352"/>
    <mergeCell ref="V350:V352"/>
    <mergeCell ref="X350:X352"/>
    <mergeCell ref="Y350:Y352"/>
    <mergeCell ref="AC350:AC352"/>
    <mergeCell ref="AD350:AD352"/>
    <mergeCell ref="M350:M352"/>
    <mergeCell ref="N350:N352"/>
    <mergeCell ref="O350:O352"/>
    <mergeCell ref="P350:P352"/>
    <mergeCell ref="Q350:Q352"/>
    <mergeCell ref="R350:R352"/>
    <mergeCell ref="AV353:AV355"/>
    <mergeCell ref="A350:A352"/>
    <mergeCell ref="B350:B352"/>
    <mergeCell ref="C350:C352"/>
    <mergeCell ref="D350:D352"/>
    <mergeCell ref="E350:E352"/>
    <mergeCell ref="F350:F352"/>
    <mergeCell ref="J350:J352"/>
    <mergeCell ref="K350:K352"/>
    <mergeCell ref="L350:L352"/>
    <mergeCell ref="AN347:AN349"/>
    <mergeCell ref="AQ347:AQ349"/>
    <mergeCell ref="AR347:AR349"/>
    <mergeCell ref="AS347:AS349"/>
    <mergeCell ref="AT347:AT349"/>
    <mergeCell ref="AU347:AU349"/>
    <mergeCell ref="Y347:Y349"/>
    <mergeCell ref="AC347:AC349"/>
    <mergeCell ref="AD347:AD349"/>
    <mergeCell ref="AH347:AH349"/>
    <mergeCell ref="AI347:AI349"/>
    <mergeCell ref="AM347:AM349"/>
    <mergeCell ref="P347:P349"/>
    <mergeCell ref="Q347:Q349"/>
    <mergeCell ref="R347:R349"/>
    <mergeCell ref="U347:U349"/>
    <mergeCell ref="V347:V349"/>
    <mergeCell ref="X347:X349"/>
    <mergeCell ref="J347:J349"/>
    <mergeCell ref="K347:K349"/>
    <mergeCell ref="L347:L349"/>
    <mergeCell ref="M347:M349"/>
    <mergeCell ref="N347:N349"/>
    <mergeCell ref="O347:O349"/>
    <mergeCell ref="AS350:AS352"/>
    <mergeCell ref="AT350:AT352"/>
    <mergeCell ref="AU350:AU352"/>
    <mergeCell ref="AV344:AV346"/>
    <mergeCell ref="A347:A349"/>
    <mergeCell ref="B347:B349"/>
    <mergeCell ref="C347:C349"/>
    <mergeCell ref="D347:D349"/>
    <mergeCell ref="E347:E349"/>
    <mergeCell ref="F347:F349"/>
    <mergeCell ref="AH344:AH346"/>
    <mergeCell ref="AI344:AI346"/>
    <mergeCell ref="AM344:AM346"/>
    <mergeCell ref="AN344:AN346"/>
    <mergeCell ref="AQ344:AQ346"/>
    <mergeCell ref="AR344:AR346"/>
    <mergeCell ref="U344:U346"/>
    <mergeCell ref="V344:V346"/>
    <mergeCell ref="X344:X346"/>
    <mergeCell ref="Y344:Y346"/>
    <mergeCell ref="AC344:AC346"/>
    <mergeCell ref="AD344:AD346"/>
    <mergeCell ref="M344:M346"/>
    <mergeCell ref="N344:N346"/>
    <mergeCell ref="O344:O346"/>
    <mergeCell ref="P344:P346"/>
    <mergeCell ref="Q344:Q346"/>
    <mergeCell ref="R344:R346"/>
    <mergeCell ref="AV347:AV349"/>
    <mergeCell ref="A344:A346"/>
    <mergeCell ref="B344:B346"/>
    <mergeCell ref="C344:C346"/>
    <mergeCell ref="D344:D346"/>
    <mergeCell ref="E344:E346"/>
    <mergeCell ref="F344:F346"/>
    <mergeCell ref="J344:J346"/>
    <mergeCell ref="K344:K346"/>
    <mergeCell ref="L344:L346"/>
    <mergeCell ref="AN341:AN343"/>
    <mergeCell ref="AQ341:AQ343"/>
    <mergeCell ref="AR341:AR343"/>
    <mergeCell ref="AS341:AS343"/>
    <mergeCell ref="AT341:AT343"/>
    <mergeCell ref="AU341:AU343"/>
    <mergeCell ref="Y341:Y343"/>
    <mergeCell ref="AC341:AC343"/>
    <mergeCell ref="AD341:AD343"/>
    <mergeCell ref="AH341:AH343"/>
    <mergeCell ref="AI341:AI343"/>
    <mergeCell ref="AM341:AM343"/>
    <mergeCell ref="P341:P343"/>
    <mergeCell ref="Q341:Q343"/>
    <mergeCell ref="R341:R343"/>
    <mergeCell ref="U341:U343"/>
    <mergeCell ref="V341:V343"/>
    <mergeCell ref="X341:X343"/>
    <mergeCell ref="J341:J343"/>
    <mergeCell ref="K341:K343"/>
    <mergeCell ref="L341:L343"/>
    <mergeCell ref="M341:M343"/>
    <mergeCell ref="N341:N343"/>
    <mergeCell ref="O341:O343"/>
    <mergeCell ref="AS344:AS346"/>
    <mergeCell ref="AT344:AT346"/>
    <mergeCell ref="AU344:AU346"/>
    <mergeCell ref="AV338:AV340"/>
    <mergeCell ref="A341:A343"/>
    <mergeCell ref="B341:B343"/>
    <mergeCell ref="C341:C343"/>
    <mergeCell ref="D341:D343"/>
    <mergeCell ref="E341:E343"/>
    <mergeCell ref="F341:F343"/>
    <mergeCell ref="AH338:AH340"/>
    <mergeCell ref="AI338:AI340"/>
    <mergeCell ref="AM338:AM340"/>
    <mergeCell ref="AN338:AN340"/>
    <mergeCell ref="AQ338:AQ340"/>
    <mergeCell ref="AR338:AR340"/>
    <mergeCell ref="U338:U340"/>
    <mergeCell ref="V338:V340"/>
    <mergeCell ref="X338:X340"/>
    <mergeCell ref="Y338:Y340"/>
    <mergeCell ref="AC338:AC340"/>
    <mergeCell ref="AD338:AD340"/>
    <mergeCell ref="M338:M340"/>
    <mergeCell ref="N338:N340"/>
    <mergeCell ref="O338:O340"/>
    <mergeCell ref="P338:P340"/>
    <mergeCell ref="Q338:Q340"/>
    <mergeCell ref="R338:R340"/>
    <mergeCell ref="AV341:AV343"/>
    <mergeCell ref="A338:A340"/>
    <mergeCell ref="B338:B340"/>
    <mergeCell ref="C338:C340"/>
    <mergeCell ref="D338:D340"/>
    <mergeCell ref="E338:E340"/>
    <mergeCell ref="F338:F340"/>
    <mergeCell ref="J338:J340"/>
    <mergeCell ref="K338:K340"/>
    <mergeCell ref="L338:L340"/>
    <mergeCell ref="AN335:AN337"/>
    <mergeCell ref="AQ335:AQ337"/>
    <mergeCell ref="AR335:AR337"/>
    <mergeCell ref="AS335:AS337"/>
    <mergeCell ref="AT335:AT337"/>
    <mergeCell ref="AU335:AU337"/>
    <mergeCell ref="Y335:Y337"/>
    <mergeCell ref="AC335:AC337"/>
    <mergeCell ref="AD335:AD337"/>
    <mergeCell ref="AH335:AH337"/>
    <mergeCell ref="AI335:AI337"/>
    <mergeCell ref="AM335:AM337"/>
    <mergeCell ref="P335:P337"/>
    <mergeCell ref="Q335:Q337"/>
    <mergeCell ref="R335:R337"/>
    <mergeCell ref="U335:U337"/>
    <mergeCell ref="V335:V337"/>
    <mergeCell ref="X335:X337"/>
    <mergeCell ref="J335:J337"/>
    <mergeCell ref="K335:K337"/>
    <mergeCell ref="L335:L337"/>
    <mergeCell ref="M335:M337"/>
    <mergeCell ref="N335:N337"/>
    <mergeCell ref="O335:O337"/>
    <mergeCell ref="AS338:AS340"/>
    <mergeCell ref="AT338:AT340"/>
    <mergeCell ref="AU338:AU340"/>
    <mergeCell ref="AV332:AV334"/>
    <mergeCell ref="A335:A337"/>
    <mergeCell ref="B335:B337"/>
    <mergeCell ref="C335:C337"/>
    <mergeCell ref="D335:D337"/>
    <mergeCell ref="E335:E337"/>
    <mergeCell ref="F335:F337"/>
    <mergeCell ref="AH332:AH334"/>
    <mergeCell ref="AI332:AI334"/>
    <mergeCell ref="AM332:AM334"/>
    <mergeCell ref="AN332:AN334"/>
    <mergeCell ref="AQ332:AQ334"/>
    <mergeCell ref="AR332:AR334"/>
    <mergeCell ref="U332:U334"/>
    <mergeCell ref="V332:V334"/>
    <mergeCell ref="X332:X334"/>
    <mergeCell ref="Y332:Y334"/>
    <mergeCell ref="AC332:AC334"/>
    <mergeCell ref="AD332:AD334"/>
    <mergeCell ref="M332:M334"/>
    <mergeCell ref="N332:N334"/>
    <mergeCell ref="O332:O334"/>
    <mergeCell ref="P332:P334"/>
    <mergeCell ref="Q332:Q334"/>
    <mergeCell ref="R332:R334"/>
    <mergeCell ref="AV335:AV337"/>
    <mergeCell ref="A332:A334"/>
    <mergeCell ref="B332:B334"/>
    <mergeCell ref="C332:C334"/>
    <mergeCell ref="D332:D334"/>
    <mergeCell ref="E332:E334"/>
    <mergeCell ref="F332:F334"/>
    <mergeCell ref="J332:J334"/>
    <mergeCell ref="K332:K334"/>
    <mergeCell ref="L332:L334"/>
    <mergeCell ref="AN329:AN331"/>
    <mergeCell ref="AQ329:AQ331"/>
    <mergeCell ref="AR329:AR331"/>
    <mergeCell ref="AS329:AS331"/>
    <mergeCell ref="AT329:AT331"/>
    <mergeCell ref="AU329:AU331"/>
    <mergeCell ref="Y329:Y331"/>
    <mergeCell ref="AC329:AC331"/>
    <mergeCell ref="AD329:AD331"/>
    <mergeCell ref="AH329:AH331"/>
    <mergeCell ref="AI329:AI331"/>
    <mergeCell ref="AM329:AM331"/>
    <mergeCell ref="P329:P331"/>
    <mergeCell ref="Q329:Q331"/>
    <mergeCell ref="R329:R331"/>
    <mergeCell ref="U329:U331"/>
    <mergeCell ref="V329:V331"/>
    <mergeCell ref="X329:X331"/>
    <mergeCell ref="J329:J331"/>
    <mergeCell ref="K329:K331"/>
    <mergeCell ref="L329:L331"/>
    <mergeCell ref="M329:M331"/>
    <mergeCell ref="N329:N331"/>
    <mergeCell ref="O329:O331"/>
    <mergeCell ref="AS332:AS334"/>
    <mergeCell ref="AT332:AT334"/>
    <mergeCell ref="AU332:AU334"/>
    <mergeCell ref="AV326:AV328"/>
    <mergeCell ref="A329:A331"/>
    <mergeCell ref="B329:B331"/>
    <mergeCell ref="C329:C331"/>
    <mergeCell ref="D329:D331"/>
    <mergeCell ref="E329:E331"/>
    <mergeCell ref="F329:F331"/>
    <mergeCell ref="AH326:AH328"/>
    <mergeCell ref="AI326:AI328"/>
    <mergeCell ref="AM326:AM328"/>
    <mergeCell ref="AN326:AN328"/>
    <mergeCell ref="AQ326:AQ328"/>
    <mergeCell ref="AR326:AR328"/>
    <mergeCell ref="U326:U328"/>
    <mergeCell ref="V326:V328"/>
    <mergeCell ref="X326:X328"/>
    <mergeCell ref="Y326:Y328"/>
    <mergeCell ref="AC326:AC328"/>
    <mergeCell ref="AD326:AD328"/>
    <mergeCell ref="M326:M328"/>
    <mergeCell ref="N326:N328"/>
    <mergeCell ref="O326:O328"/>
    <mergeCell ref="P326:P328"/>
    <mergeCell ref="Q326:Q328"/>
    <mergeCell ref="R326:R328"/>
    <mergeCell ref="AV329:AV331"/>
    <mergeCell ref="A326:A328"/>
    <mergeCell ref="B326:B328"/>
    <mergeCell ref="C326:C328"/>
    <mergeCell ref="D326:D328"/>
    <mergeCell ref="E326:E328"/>
    <mergeCell ref="F326:F328"/>
    <mergeCell ref="J326:J328"/>
    <mergeCell ref="K326:K328"/>
    <mergeCell ref="L326:L328"/>
    <mergeCell ref="AN323:AN325"/>
    <mergeCell ref="AQ323:AQ325"/>
    <mergeCell ref="AR323:AR325"/>
    <mergeCell ref="AS323:AS325"/>
    <mergeCell ref="AT323:AT325"/>
    <mergeCell ref="AU323:AU325"/>
    <mergeCell ref="Y323:Y325"/>
    <mergeCell ref="AC323:AC325"/>
    <mergeCell ref="AD323:AD325"/>
    <mergeCell ref="AH323:AH325"/>
    <mergeCell ref="AI323:AI325"/>
    <mergeCell ref="AM323:AM325"/>
    <mergeCell ref="P323:P325"/>
    <mergeCell ref="Q323:Q325"/>
    <mergeCell ref="R323:R325"/>
    <mergeCell ref="U323:U325"/>
    <mergeCell ref="V323:V325"/>
    <mergeCell ref="X323:X325"/>
    <mergeCell ref="J323:J325"/>
    <mergeCell ref="K323:K325"/>
    <mergeCell ref="L323:L325"/>
    <mergeCell ref="M323:M325"/>
    <mergeCell ref="N323:N325"/>
    <mergeCell ref="O323:O325"/>
    <mergeCell ref="AS326:AS328"/>
    <mergeCell ref="AT326:AT328"/>
    <mergeCell ref="AU326:AU328"/>
    <mergeCell ref="AV320:AV322"/>
    <mergeCell ref="A323:A325"/>
    <mergeCell ref="B323:B325"/>
    <mergeCell ref="C323:C325"/>
    <mergeCell ref="D323:D325"/>
    <mergeCell ref="E323:E325"/>
    <mergeCell ref="F323:F325"/>
    <mergeCell ref="AH320:AH322"/>
    <mergeCell ref="AI320:AI322"/>
    <mergeCell ref="AM320:AM322"/>
    <mergeCell ref="AN320:AN322"/>
    <mergeCell ref="AQ320:AQ322"/>
    <mergeCell ref="AR320:AR322"/>
    <mergeCell ref="U320:U322"/>
    <mergeCell ref="V320:V322"/>
    <mergeCell ref="X320:X322"/>
    <mergeCell ref="Y320:Y322"/>
    <mergeCell ref="AC320:AC322"/>
    <mergeCell ref="AD320:AD322"/>
    <mergeCell ref="M320:M322"/>
    <mergeCell ref="N320:N322"/>
    <mergeCell ref="O320:O322"/>
    <mergeCell ref="P320:P322"/>
    <mergeCell ref="Q320:Q322"/>
    <mergeCell ref="R320:R322"/>
    <mergeCell ref="AV323:AV325"/>
    <mergeCell ref="A320:A322"/>
    <mergeCell ref="B320:B322"/>
    <mergeCell ref="C320:C322"/>
    <mergeCell ref="D320:D322"/>
    <mergeCell ref="E320:E322"/>
    <mergeCell ref="F320:F322"/>
    <mergeCell ref="J320:J322"/>
    <mergeCell ref="K320:K322"/>
    <mergeCell ref="L320:L322"/>
    <mergeCell ref="AN317:AN319"/>
    <mergeCell ref="AQ317:AQ319"/>
    <mergeCell ref="AR317:AR319"/>
    <mergeCell ref="AS317:AS319"/>
    <mergeCell ref="AT317:AT319"/>
    <mergeCell ref="AU317:AU319"/>
    <mergeCell ref="Y317:Y319"/>
    <mergeCell ref="AC317:AC319"/>
    <mergeCell ref="AD317:AD319"/>
    <mergeCell ref="AH317:AH319"/>
    <mergeCell ref="AI317:AI319"/>
    <mergeCell ref="AM317:AM319"/>
    <mergeCell ref="P317:P319"/>
    <mergeCell ref="Q317:Q319"/>
    <mergeCell ref="R317:R319"/>
    <mergeCell ref="U317:U319"/>
    <mergeCell ref="V317:V319"/>
    <mergeCell ref="X317:X319"/>
    <mergeCell ref="J317:J319"/>
    <mergeCell ref="K317:K319"/>
    <mergeCell ref="L317:L319"/>
    <mergeCell ref="M317:M319"/>
    <mergeCell ref="N317:N319"/>
    <mergeCell ref="O317:O319"/>
    <mergeCell ref="AS320:AS322"/>
    <mergeCell ref="AT320:AT322"/>
    <mergeCell ref="AU320:AU322"/>
    <mergeCell ref="AV314:AV316"/>
    <mergeCell ref="A317:A319"/>
    <mergeCell ref="B317:B319"/>
    <mergeCell ref="C317:C319"/>
    <mergeCell ref="D317:D319"/>
    <mergeCell ref="E317:E319"/>
    <mergeCell ref="F317:F319"/>
    <mergeCell ref="AH314:AH316"/>
    <mergeCell ref="AI314:AI316"/>
    <mergeCell ref="AM314:AM316"/>
    <mergeCell ref="AN314:AN316"/>
    <mergeCell ref="AQ314:AQ316"/>
    <mergeCell ref="AR314:AR316"/>
    <mergeCell ref="U314:U316"/>
    <mergeCell ref="V314:V316"/>
    <mergeCell ref="X314:X316"/>
    <mergeCell ref="Y314:Y316"/>
    <mergeCell ref="AC314:AC316"/>
    <mergeCell ref="AD314:AD316"/>
    <mergeCell ref="M314:M316"/>
    <mergeCell ref="N314:N316"/>
    <mergeCell ref="O314:O316"/>
    <mergeCell ref="P314:P316"/>
    <mergeCell ref="Q314:Q316"/>
    <mergeCell ref="R314:R316"/>
    <mergeCell ref="AV317:AV319"/>
    <mergeCell ref="A314:A316"/>
    <mergeCell ref="B314:B316"/>
    <mergeCell ref="C314:C316"/>
    <mergeCell ref="D314:D316"/>
    <mergeCell ref="E314:E316"/>
    <mergeCell ref="F314:F316"/>
    <mergeCell ref="J314:J316"/>
    <mergeCell ref="K314:K316"/>
    <mergeCell ref="L314:L316"/>
    <mergeCell ref="AN311:AN313"/>
    <mergeCell ref="AQ311:AQ313"/>
    <mergeCell ref="AR311:AR313"/>
    <mergeCell ref="AS311:AS313"/>
    <mergeCell ref="AT311:AT313"/>
    <mergeCell ref="AU311:AU313"/>
    <mergeCell ref="Y311:Y313"/>
    <mergeCell ref="AC311:AC313"/>
    <mergeCell ref="AD311:AD313"/>
    <mergeCell ref="AH311:AH313"/>
    <mergeCell ref="AI311:AI313"/>
    <mergeCell ref="AM311:AM313"/>
    <mergeCell ref="P311:P313"/>
    <mergeCell ref="Q311:Q313"/>
    <mergeCell ref="R311:R313"/>
    <mergeCell ref="U311:U313"/>
    <mergeCell ref="V311:V313"/>
    <mergeCell ref="X311:X313"/>
    <mergeCell ref="J311:J313"/>
    <mergeCell ref="K311:K313"/>
    <mergeCell ref="L311:L313"/>
    <mergeCell ref="M311:M313"/>
    <mergeCell ref="N311:N313"/>
    <mergeCell ref="O311:O313"/>
    <mergeCell ref="AS314:AS316"/>
    <mergeCell ref="AT314:AT316"/>
    <mergeCell ref="AU314:AU316"/>
    <mergeCell ref="AV308:AV310"/>
    <mergeCell ref="A311:A313"/>
    <mergeCell ref="B311:B313"/>
    <mergeCell ref="C311:C313"/>
    <mergeCell ref="D311:D313"/>
    <mergeCell ref="E311:E313"/>
    <mergeCell ref="F311:F313"/>
    <mergeCell ref="AH308:AH310"/>
    <mergeCell ref="AI308:AI310"/>
    <mergeCell ref="AM308:AM310"/>
    <mergeCell ref="AN308:AN310"/>
    <mergeCell ref="AQ308:AQ310"/>
    <mergeCell ref="AR308:AR310"/>
    <mergeCell ref="U308:U310"/>
    <mergeCell ref="V308:V310"/>
    <mergeCell ref="X308:X310"/>
    <mergeCell ref="Y308:Y310"/>
    <mergeCell ref="AC308:AC310"/>
    <mergeCell ref="AD308:AD310"/>
    <mergeCell ref="M308:M310"/>
    <mergeCell ref="N308:N310"/>
    <mergeCell ref="O308:O310"/>
    <mergeCell ref="P308:P310"/>
    <mergeCell ref="Q308:Q310"/>
    <mergeCell ref="R308:R310"/>
    <mergeCell ref="AV311:AV313"/>
    <mergeCell ref="A308:A310"/>
    <mergeCell ref="B308:B310"/>
    <mergeCell ref="C308:C310"/>
    <mergeCell ref="D308:D310"/>
    <mergeCell ref="E308:E310"/>
    <mergeCell ref="F308:F310"/>
    <mergeCell ref="J308:J310"/>
    <mergeCell ref="K308:K310"/>
    <mergeCell ref="L308:L310"/>
    <mergeCell ref="AN305:AN307"/>
    <mergeCell ref="AQ305:AQ307"/>
    <mergeCell ref="AR305:AR307"/>
    <mergeCell ref="AS305:AS307"/>
    <mergeCell ref="AT305:AT307"/>
    <mergeCell ref="AU305:AU307"/>
    <mergeCell ref="Y305:Y307"/>
    <mergeCell ref="AC305:AC307"/>
    <mergeCell ref="AD305:AD307"/>
    <mergeCell ref="AH305:AH307"/>
    <mergeCell ref="AI305:AI307"/>
    <mergeCell ref="AM305:AM307"/>
    <mergeCell ref="P305:P307"/>
    <mergeCell ref="Q305:Q307"/>
    <mergeCell ref="R305:R307"/>
    <mergeCell ref="U305:U307"/>
    <mergeCell ref="V305:V307"/>
    <mergeCell ref="X305:X307"/>
    <mergeCell ref="J305:J307"/>
    <mergeCell ref="K305:K307"/>
    <mergeCell ref="L305:L307"/>
    <mergeCell ref="M305:M307"/>
    <mergeCell ref="N305:N307"/>
    <mergeCell ref="O305:O307"/>
    <mergeCell ref="AS308:AS310"/>
    <mergeCell ref="AT308:AT310"/>
    <mergeCell ref="AU308:AU310"/>
    <mergeCell ref="AV302:AV304"/>
    <mergeCell ref="A305:A307"/>
    <mergeCell ref="B305:B307"/>
    <mergeCell ref="C305:C307"/>
    <mergeCell ref="D305:D307"/>
    <mergeCell ref="E305:E307"/>
    <mergeCell ref="F305:F307"/>
    <mergeCell ref="AH302:AH304"/>
    <mergeCell ref="AI302:AI304"/>
    <mergeCell ref="AM302:AM304"/>
    <mergeCell ref="AN302:AN304"/>
    <mergeCell ref="AQ302:AQ304"/>
    <mergeCell ref="AR302:AR304"/>
    <mergeCell ref="U302:U304"/>
    <mergeCell ref="V302:V304"/>
    <mergeCell ref="X302:X304"/>
    <mergeCell ref="Y302:Y304"/>
    <mergeCell ref="AC302:AC304"/>
    <mergeCell ref="AD302:AD304"/>
    <mergeCell ref="M302:M304"/>
    <mergeCell ref="N302:N304"/>
    <mergeCell ref="O302:O304"/>
    <mergeCell ref="P302:P304"/>
    <mergeCell ref="Q302:Q304"/>
    <mergeCell ref="R302:R304"/>
    <mergeCell ref="AV305:AV307"/>
    <mergeCell ref="A302:A304"/>
    <mergeCell ref="B302:B304"/>
    <mergeCell ref="C302:C304"/>
    <mergeCell ref="D302:D304"/>
    <mergeCell ref="E302:E304"/>
    <mergeCell ref="F302:F304"/>
    <mergeCell ref="J302:J304"/>
    <mergeCell ref="K302:K304"/>
    <mergeCell ref="L302:L304"/>
    <mergeCell ref="AN299:AN301"/>
    <mergeCell ref="AQ299:AQ301"/>
    <mergeCell ref="AR299:AR301"/>
    <mergeCell ref="AS299:AS301"/>
    <mergeCell ref="AT299:AT301"/>
    <mergeCell ref="AU299:AU301"/>
    <mergeCell ref="Y299:Y301"/>
    <mergeCell ref="AC299:AC301"/>
    <mergeCell ref="AD299:AD301"/>
    <mergeCell ref="AH299:AH301"/>
    <mergeCell ref="AI299:AI301"/>
    <mergeCell ref="AM299:AM301"/>
    <mergeCell ref="P299:P301"/>
    <mergeCell ref="Q299:Q301"/>
    <mergeCell ref="R299:R301"/>
    <mergeCell ref="U299:U301"/>
    <mergeCell ref="V299:V301"/>
    <mergeCell ref="X299:X301"/>
    <mergeCell ref="J299:J301"/>
    <mergeCell ref="K299:K301"/>
    <mergeCell ref="L299:L301"/>
    <mergeCell ref="M299:M301"/>
    <mergeCell ref="N299:N301"/>
    <mergeCell ref="O299:O301"/>
    <mergeCell ref="AS302:AS304"/>
    <mergeCell ref="AT302:AT304"/>
    <mergeCell ref="AU302:AU304"/>
    <mergeCell ref="AV296:AV298"/>
    <mergeCell ref="A299:A301"/>
    <mergeCell ref="B299:B301"/>
    <mergeCell ref="C299:C301"/>
    <mergeCell ref="D299:D301"/>
    <mergeCell ref="E299:E301"/>
    <mergeCell ref="F299:F301"/>
    <mergeCell ref="AH296:AH298"/>
    <mergeCell ref="AI296:AI298"/>
    <mergeCell ref="AM296:AM298"/>
    <mergeCell ref="AN296:AN298"/>
    <mergeCell ref="AQ296:AQ298"/>
    <mergeCell ref="AR296:AR298"/>
    <mergeCell ref="U296:U298"/>
    <mergeCell ref="V296:V298"/>
    <mergeCell ref="X296:X298"/>
    <mergeCell ref="Y296:Y298"/>
    <mergeCell ref="AC296:AC298"/>
    <mergeCell ref="AD296:AD298"/>
    <mergeCell ref="M296:M298"/>
    <mergeCell ref="N296:N298"/>
    <mergeCell ref="O296:O298"/>
    <mergeCell ref="P296:P298"/>
    <mergeCell ref="Q296:Q298"/>
    <mergeCell ref="R296:R298"/>
    <mergeCell ref="AV299:AV301"/>
    <mergeCell ref="A296:A298"/>
    <mergeCell ref="B296:B298"/>
    <mergeCell ref="C296:C298"/>
    <mergeCell ref="D296:D298"/>
    <mergeCell ref="E296:E298"/>
    <mergeCell ref="F296:F298"/>
    <mergeCell ref="J296:J298"/>
    <mergeCell ref="K296:K298"/>
    <mergeCell ref="L296:L298"/>
    <mergeCell ref="AN293:AN295"/>
    <mergeCell ref="AQ293:AQ295"/>
    <mergeCell ref="AR293:AR295"/>
    <mergeCell ref="AS293:AS295"/>
    <mergeCell ref="AT293:AT295"/>
    <mergeCell ref="AU293:AU295"/>
    <mergeCell ref="Y293:Y295"/>
    <mergeCell ref="AC293:AC295"/>
    <mergeCell ref="AD293:AD295"/>
    <mergeCell ref="AH293:AH295"/>
    <mergeCell ref="AI293:AI295"/>
    <mergeCell ref="AM293:AM295"/>
    <mergeCell ref="P293:P295"/>
    <mergeCell ref="Q293:Q295"/>
    <mergeCell ref="R293:R295"/>
    <mergeCell ref="U293:U295"/>
    <mergeCell ref="V293:V295"/>
    <mergeCell ref="X293:X295"/>
    <mergeCell ref="J293:J295"/>
    <mergeCell ref="K293:K295"/>
    <mergeCell ref="L293:L295"/>
    <mergeCell ref="M293:M295"/>
    <mergeCell ref="N293:N295"/>
    <mergeCell ref="O293:O295"/>
    <mergeCell ref="AS296:AS298"/>
    <mergeCell ref="AT296:AT298"/>
    <mergeCell ref="AU296:AU298"/>
    <mergeCell ref="AV290:AV292"/>
    <mergeCell ref="A293:A295"/>
    <mergeCell ref="B293:B295"/>
    <mergeCell ref="C293:C295"/>
    <mergeCell ref="D293:D295"/>
    <mergeCell ref="E293:E295"/>
    <mergeCell ref="F293:F295"/>
    <mergeCell ref="AH290:AH292"/>
    <mergeCell ref="AI290:AI292"/>
    <mergeCell ref="AM290:AM292"/>
    <mergeCell ref="AN290:AN292"/>
    <mergeCell ref="AQ290:AQ292"/>
    <mergeCell ref="AR290:AR292"/>
    <mergeCell ref="U290:U292"/>
    <mergeCell ref="V290:V292"/>
    <mergeCell ref="X290:X292"/>
    <mergeCell ref="Y290:Y292"/>
    <mergeCell ref="AC290:AC292"/>
    <mergeCell ref="AD290:AD292"/>
    <mergeCell ref="M290:M292"/>
    <mergeCell ref="N290:N292"/>
    <mergeCell ref="O290:O292"/>
    <mergeCell ref="P290:P292"/>
    <mergeCell ref="Q290:Q292"/>
    <mergeCell ref="R290:R292"/>
    <mergeCell ref="AV293:AV295"/>
    <mergeCell ref="A290:A292"/>
    <mergeCell ref="B290:B292"/>
    <mergeCell ref="C290:C292"/>
    <mergeCell ref="D290:D292"/>
    <mergeCell ref="E290:E292"/>
    <mergeCell ref="F290:F292"/>
    <mergeCell ref="J290:J292"/>
    <mergeCell ref="K290:K292"/>
    <mergeCell ref="L290:L292"/>
    <mergeCell ref="AN287:AN289"/>
    <mergeCell ref="AQ287:AQ289"/>
    <mergeCell ref="AR287:AR289"/>
    <mergeCell ref="AS287:AS289"/>
    <mergeCell ref="AT287:AT289"/>
    <mergeCell ref="AU287:AU289"/>
    <mergeCell ref="Y287:Y289"/>
    <mergeCell ref="AC287:AC289"/>
    <mergeCell ref="AD287:AD289"/>
    <mergeCell ref="AH287:AH289"/>
    <mergeCell ref="AI287:AI289"/>
    <mergeCell ref="AM287:AM289"/>
    <mergeCell ref="P287:P289"/>
    <mergeCell ref="Q287:Q289"/>
    <mergeCell ref="R287:R289"/>
    <mergeCell ref="U287:U289"/>
    <mergeCell ref="V287:V289"/>
    <mergeCell ref="X287:X289"/>
    <mergeCell ref="J287:J289"/>
    <mergeCell ref="K287:K289"/>
    <mergeCell ref="L287:L289"/>
    <mergeCell ref="M287:M289"/>
    <mergeCell ref="N287:N289"/>
    <mergeCell ref="O287:O289"/>
    <mergeCell ref="AS290:AS292"/>
    <mergeCell ref="AT290:AT292"/>
    <mergeCell ref="AU290:AU292"/>
    <mergeCell ref="AV284:AV286"/>
    <mergeCell ref="A287:A289"/>
    <mergeCell ref="B287:B289"/>
    <mergeCell ref="C287:C289"/>
    <mergeCell ref="D287:D289"/>
    <mergeCell ref="E287:E289"/>
    <mergeCell ref="F287:F289"/>
    <mergeCell ref="AH284:AH286"/>
    <mergeCell ref="AI284:AI286"/>
    <mergeCell ref="AM284:AM286"/>
    <mergeCell ref="AN284:AN286"/>
    <mergeCell ref="AQ284:AQ286"/>
    <mergeCell ref="AR284:AR286"/>
    <mergeCell ref="U284:U286"/>
    <mergeCell ref="V284:V286"/>
    <mergeCell ref="X284:X286"/>
    <mergeCell ref="Y284:Y286"/>
    <mergeCell ref="AC284:AC286"/>
    <mergeCell ref="AD284:AD286"/>
    <mergeCell ref="M284:M286"/>
    <mergeCell ref="N284:N286"/>
    <mergeCell ref="O284:O286"/>
    <mergeCell ref="P284:P286"/>
    <mergeCell ref="Q284:Q286"/>
    <mergeCell ref="R284:R286"/>
    <mergeCell ref="AV287:AV289"/>
    <mergeCell ref="A284:A286"/>
    <mergeCell ref="B284:B286"/>
    <mergeCell ref="C284:C286"/>
    <mergeCell ref="D284:D286"/>
    <mergeCell ref="E284:E286"/>
    <mergeCell ref="F284:F286"/>
    <mergeCell ref="J284:J286"/>
    <mergeCell ref="K284:K286"/>
    <mergeCell ref="L284:L286"/>
    <mergeCell ref="AN281:AN283"/>
    <mergeCell ref="AQ281:AQ283"/>
    <mergeCell ref="AR281:AR283"/>
    <mergeCell ref="AS281:AS283"/>
    <mergeCell ref="AT281:AT283"/>
    <mergeCell ref="AU281:AU283"/>
    <mergeCell ref="Y281:Y283"/>
    <mergeCell ref="AC281:AC283"/>
    <mergeCell ref="AD281:AD283"/>
    <mergeCell ref="AH281:AH283"/>
    <mergeCell ref="AI281:AI283"/>
    <mergeCell ref="AM281:AM283"/>
    <mergeCell ref="P281:P283"/>
    <mergeCell ref="Q281:Q283"/>
    <mergeCell ref="R281:R283"/>
    <mergeCell ref="U281:U283"/>
    <mergeCell ref="V281:V283"/>
    <mergeCell ref="X281:X283"/>
    <mergeCell ref="J281:J283"/>
    <mergeCell ref="K281:K283"/>
    <mergeCell ref="L281:L283"/>
    <mergeCell ref="M281:M283"/>
    <mergeCell ref="N281:N283"/>
    <mergeCell ref="O281:O283"/>
    <mergeCell ref="AS284:AS286"/>
    <mergeCell ref="AT284:AT286"/>
    <mergeCell ref="AU284:AU286"/>
    <mergeCell ref="AV278:AV280"/>
    <mergeCell ref="A281:A283"/>
    <mergeCell ref="B281:B283"/>
    <mergeCell ref="C281:C283"/>
    <mergeCell ref="D281:D283"/>
    <mergeCell ref="E281:E283"/>
    <mergeCell ref="F281:F283"/>
    <mergeCell ref="AH278:AH280"/>
    <mergeCell ref="AI278:AI280"/>
    <mergeCell ref="AM278:AM280"/>
    <mergeCell ref="AN278:AN280"/>
    <mergeCell ref="AQ278:AQ280"/>
    <mergeCell ref="AR278:AR280"/>
    <mergeCell ref="U278:U280"/>
    <mergeCell ref="V278:V280"/>
    <mergeCell ref="X278:X280"/>
    <mergeCell ref="Y278:Y280"/>
    <mergeCell ref="AC278:AC280"/>
    <mergeCell ref="AD278:AD280"/>
    <mergeCell ref="M278:M280"/>
    <mergeCell ref="N278:N280"/>
    <mergeCell ref="O278:O280"/>
    <mergeCell ref="P278:P280"/>
    <mergeCell ref="Q278:Q280"/>
    <mergeCell ref="R278:R280"/>
    <mergeCell ref="AV281:AV283"/>
    <mergeCell ref="A278:A280"/>
    <mergeCell ref="B278:B280"/>
    <mergeCell ref="C278:C280"/>
    <mergeCell ref="D278:D280"/>
    <mergeCell ref="E278:E280"/>
    <mergeCell ref="F278:F280"/>
    <mergeCell ref="J278:J280"/>
    <mergeCell ref="K278:K280"/>
    <mergeCell ref="L278:L280"/>
    <mergeCell ref="AN275:AN277"/>
    <mergeCell ref="AQ275:AQ277"/>
    <mergeCell ref="AR275:AR277"/>
    <mergeCell ref="AS275:AS277"/>
    <mergeCell ref="AT275:AT277"/>
    <mergeCell ref="AU275:AU277"/>
    <mergeCell ref="Y275:Y277"/>
    <mergeCell ref="AC275:AC277"/>
    <mergeCell ref="AD275:AD277"/>
    <mergeCell ref="AH275:AH277"/>
    <mergeCell ref="AI275:AI277"/>
    <mergeCell ref="AM275:AM277"/>
    <mergeCell ref="P275:P277"/>
    <mergeCell ref="Q275:Q277"/>
    <mergeCell ref="R275:R277"/>
    <mergeCell ref="U275:U277"/>
    <mergeCell ref="V275:V277"/>
    <mergeCell ref="X275:X277"/>
    <mergeCell ref="J275:J277"/>
    <mergeCell ref="K275:K277"/>
    <mergeCell ref="L275:L277"/>
    <mergeCell ref="M275:M277"/>
    <mergeCell ref="N275:N277"/>
    <mergeCell ref="O275:O277"/>
    <mergeCell ref="AS278:AS280"/>
    <mergeCell ref="AT278:AT280"/>
    <mergeCell ref="AU278:AU280"/>
    <mergeCell ref="AV272:AV274"/>
    <mergeCell ref="A275:A277"/>
    <mergeCell ref="B275:B277"/>
    <mergeCell ref="C275:C277"/>
    <mergeCell ref="D275:D277"/>
    <mergeCell ref="E275:E277"/>
    <mergeCell ref="F275:F277"/>
    <mergeCell ref="AH272:AH274"/>
    <mergeCell ref="AI272:AI274"/>
    <mergeCell ref="AM272:AM274"/>
    <mergeCell ref="AN272:AN274"/>
    <mergeCell ref="AQ272:AQ274"/>
    <mergeCell ref="AR272:AR274"/>
    <mergeCell ref="U272:U274"/>
    <mergeCell ref="V272:V274"/>
    <mergeCell ref="X272:X274"/>
    <mergeCell ref="Y272:Y274"/>
    <mergeCell ref="AC272:AC274"/>
    <mergeCell ref="AD272:AD274"/>
    <mergeCell ref="M272:M274"/>
    <mergeCell ref="N272:N274"/>
    <mergeCell ref="O272:O274"/>
    <mergeCell ref="P272:P274"/>
    <mergeCell ref="Q272:Q274"/>
    <mergeCell ref="R272:R274"/>
    <mergeCell ref="AV275:AV277"/>
    <mergeCell ref="A272:A274"/>
    <mergeCell ref="B272:B274"/>
    <mergeCell ref="C272:C274"/>
    <mergeCell ref="D272:D274"/>
    <mergeCell ref="E272:E274"/>
    <mergeCell ref="F272:F274"/>
    <mergeCell ref="J272:J274"/>
    <mergeCell ref="K272:K274"/>
    <mergeCell ref="L272:L274"/>
    <mergeCell ref="AN269:AN271"/>
    <mergeCell ref="AQ269:AQ271"/>
    <mergeCell ref="AR269:AR271"/>
    <mergeCell ref="AS269:AS271"/>
    <mergeCell ref="AT269:AT271"/>
    <mergeCell ref="AU269:AU271"/>
    <mergeCell ref="Y269:Y271"/>
    <mergeCell ref="AC269:AC271"/>
    <mergeCell ref="AD269:AD271"/>
    <mergeCell ref="AH269:AH271"/>
    <mergeCell ref="AI269:AI271"/>
    <mergeCell ref="AM269:AM271"/>
    <mergeCell ref="P269:P271"/>
    <mergeCell ref="Q269:Q271"/>
    <mergeCell ref="R269:R271"/>
    <mergeCell ref="U269:U271"/>
    <mergeCell ref="V269:V271"/>
    <mergeCell ref="X269:X271"/>
    <mergeCell ref="J269:J271"/>
    <mergeCell ref="K269:K271"/>
    <mergeCell ref="L269:L271"/>
    <mergeCell ref="M269:M271"/>
    <mergeCell ref="N269:N271"/>
    <mergeCell ref="O269:O271"/>
    <mergeCell ref="AS272:AS274"/>
    <mergeCell ref="AT272:AT274"/>
    <mergeCell ref="AU272:AU274"/>
    <mergeCell ref="AV266:AV268"/>
    <mergeCell ref="A269:A271"/>
    <mergeCell ref="B269:B271"/>
    <mergeCell ref="C269:C271"/>
    <mergeCell ref="D269:D271"/>
    <mergeCell ref="E269:E271"/>
    <mergeCell ref="F269:F271"/>
    <mergeCell ref="AH266:AH268"/>
    <mergeCell ref="AI266:AI268"/>
    <mergeCell ref="AM266:AM268"/>
    <mergeCell ref="AN266:AN268"/>
    <mergeCell ref="AQ266:AQ268"/>
    <mergeCell ref="AR266:AR268"/>
    <mergeCell ref="U266:U268"/>
    <mergeCell ref="V266:V268"/>
    <mergeCell ref="X266:X268"/>
    <mergeCell ref="Y266:Y268"/>
    <mergeCell ref="AC266:AC268"/>
    <mergeCell ref="AD266:AD268"/>
    <mergeCell ref="M266:M268"/>
    <mergeCell ref="N266:N268"/>
    <mergeCell ref="O266:O268"/>
    <mergeCell ref="P266:P268"/>
    <mergeCell ref="Q266:Q268"/>
    <mergeCell ref="R266:R268"/>
    <mergeCell ref="AV269:AV271"/>
    <mergeCell ref="A266:A268"/>
    <mergeCell ref="B266:B268"/>
    <mergeCell ref="C266:C268"/>
    <mergeCell ref="D266:D268"/>
    <mergeCell ref="E266:E268"/>
    <mergeCell ref="F266:F268"/>
    <mergeCell ref="J266:J268"/>
    <mergeCell ref="K266:K268"/>
    <mergeCell ref="L266:L268"/>
    <mergeCell ref="AN263:AN265"/>
    <mergeCell ref="AQ263:AQ265"/>
    <mergeCell ref="AR263:AR265"/>
    <mergeCell ref="AS263:AS265"/>
    <mergeCell ref="AT263:AT265"/>
    <mergeCell ref="AU263:AU265"/>
    <mergeCell ref="Y263:Y265"/>
    <mergeCell ref="AC263:AC265"/>
    <mergeCell ref="AD263:AD265"/>
    <mergeCell ref="AH263:AH265"/>
    <mergeCell ref="AI263:AI265"/>
    <mergeCell ref="AM263:AM265"/>
    <mergeCell ref="P263:P265"/>
    <mergeCell ref="Q263:Q265"/>
    <mergeCell ref="R263:R265"/>
    <mergeCell ref="U263:U265"/>
    <mergeCell ref="V263:V265"/>
    <mergeCell ref="X263:X265"/>
    <mergeCell ref="J263:J265"/>
    <mergeCell ref="K263:K265"/>
    <mergeCell ref="L263:L265"/>
    <mergeCell ref="M263:M265"/>
    <mergeCell ref="N263:N265"/>
    <mergeCell ref="O263:O265"/>
    <mergeCell ref="AS266:AS268"/>
    <mergeCell ref="AT266:AT268"/>
    <mergeCell ref="AU266:AU268"/>
    <mergeCell ref="AV260:AV262"/>
    <mergeCell ref="A263:A265"/>
    <mergeCell ref="B263:B265"/>
    <mergeCell ref="C263:C265"/>
    <mergeCell ref="D263:D265"/>
    <mergeCell ref="E263:E265"/>
    <mergeCell ref="F263:F265"/>
    <mergeCell ref="AH260:AH262"/>
    <mergeCell ref="AI260:AI262"/>
    <mergeCell ref="AM260:AM262"/>
    <mergeCell ref="AN260:AN262"/>
    <mergeCell ref="AQ260:AQ262"/>
    <mergeCell ref="AR260:AR262"/>
    <mergeCell ref="U260:U262"/>
    <mergeCell ref="V260:V262"/>
    <mergeCell ref="X260:X262"/>
    <mergeCell ref="Y260:Y262"/>
    <mergeCell ref="AC260:AC262"/>
    <mergeCell ref="AD260:AD262"/>
    <mergeCell ref="M260:M262"/>
    <mergeCell ref="N260:N262"/>
    <mergeCell ref="O260:O262"/>
    <mergeCell ref="P260:P262"/>
    <mergeCell ref="Q260:Q262"/>
    <mergeCell ref="R260:R262"/>
    <mergeCell ref="AV263:AV265"/>
    <mergeCell ref="A260:A262"/>
    <mergeCell ref="B260:B262"/>
    <mergeCell ref="C260:C262"/>
    <mergeCell ref="D260:D262"/>
    <mergeCell ref="E260:E262"/>
    <mergeCell ref="F260:F262"/>
    <mergeCell ref="J260:J262"/>
    <mergeCell ref="K260:K262"/>
    <mergeCell ref="L260:L262"/>
    <mergeCell ref="AN257:AN259"/>
    <mergeCell ref="AQ257:AQ259"/>
    <mergeCell ref="AR257:AR259"/>
    <mergeCell ref="AS257:AS259"/>
    <mergeCell ref="AT257:AT259"/>
    <mergeCell ref="AU257:AU259"/>
    <mergeCell ref="Y257:Y259"/>
    <mergeCell ref="AC257:AC259"/>
    <mergeCell ref="AD257:AD259"/>
    <mergeCell ref="AH257:AH259"/>
    <mergeCell ref="AI257:AI259"/>
    <mergeCell ref="AM257:AM259"/>
    <mergeCell ref="P257:P259"/>
    <mergeCell ref="Q257:Q259"/>
    <mergeCell ref="R257:R259"/>
    <mergeCell ref="U257:U259"/>
    <mergeCell ref="V257:V259"/>
    <mergeCell ref="X257:X259"/>
    <mergeCell ref="J257:J259"/>
    <mergeCell ref="K257:K259"/>
    <mergeCell ref="L257:L259"/>
    <mergeCell ref="M257:M259"/>
    <mergeCell ref="N257:N259"/>
    <mergeCell ref="O257:O259"/>
    <mergeCell ref="AS260:AS262"/>
    <mergeCell ref="AT260:AT262"/>
    <mergeCell ref="AU260:AU262"/>
    <mergeCell ref="AV254:AV256"/>
    <mergeCell ref="A257:A259"/>
    <mergeCell ref="B257:B259"/>
    <mergeCell ref="C257:C259"/>
    <mergeCell ref="D257:D259"/>
    <mergeCell ref="E257:E259"/>
    <mergeCell ref="F257:F259"/>
    <mergeCell ref="AH254:AH256"/>
    <mergeCell ref="AI254:AI256"/>
    <mergeCell ref="AM254:AM256"/>
    <mergeCell ref="AN254:AN256"/>
    <mergeCell ref="AQ254:AQ256"/>
    <mergeCell ref="AR254:AR256"/>
    <mergeCell ref="U254:U256"/>
    <mergeCell ref="V254:V256"/>
    <mergeCell ref="X254:X256"/>
    <mergeCell ref="Y254:Y256"/>
    <mergeCell ref="AC254:AC256"/>
    <mergeCell ref="AD254:AD256"/>
    <mergeCell ref="M254:M256"/>
    <mergeCell ref="N254:N256"/>
    <mergeCell ref="O254:O256"/>
    <mergeCell ref="P254:P256"/>
    <mergeCell ref="Q254:Q256"/>
    <mergeCell ref="R254:R256"/>
    <mergeCell ref="AV257:AV259"/>
    <mergeCell ref="A254:A256"/>
    <mergeCell ref="B254:B256"/>
    <mergeCell ref="C254:C256"/>
    <mergeCell ref="D254:D256"/>
    <mergeCell ref="E254:E256"/>
    <mergeCell ref="F254:F256"/>
    <mergeCell ref="J254:J256"/>
    <mergeCell ref="K254:K256"/>
    <mergeCell ref="L254:L256"/>
    <mergeCell ref="AN251:AN253"/>
    <mergeCell ref="AQ251:AQ253"/>
    <mergeCell ref="AR251:AR253"/>
    <mergeCell ref="AS251:AS253"/>
    <mergeCell ref="AT251:AT253"/>
    <mergeCell ref="AU251:AU253"/>
    <mergeCell ref="Y251:Y253"/>
    <mergeCell ref="AC251:AC253"/>
    <mergeCell ref="AD251:AD253"/>
    <mergeCell ref="AH251:AH253"/>
    <mergeCell ref="AI251:AI253"/>
    <mergeCell ref="AM251:AM253"/>
    <mergeCell ref="P251:P253"/>
    <mergeCell ref="Q251:Q253"/>
    <mergeCell ref="R251:R253"/>
    <mergeCell ref="U251:U253"/>
    <mergeCell ref="V251:V253"/>
    <mergeCell ref="X251:X253"/>
    <mergeCell ref="J251:J253"/>
    <mergeCell ref="K251:K253"/>
    <mergeCell ref="L251:L253"/>
    <mergeCell ref="M251:M253"/>
    <mergeCell ref="N251:N253"/>
    <mergeCell ref="O251:O253"/>
    <mergeCell ref="AS254:AS256"/>
    <mergeCell ref="AT254:AT256"/>
    <mergeCell ref="AU254:AU256"/>
    <mergeCell ref="AV248:AV250"/>
    <mergeCell ref="A251:A253"/>
    <mergeCell ref="B251:B253"/>
    <mergeCell ref="C251:C253"/>
    <mergeCell ref="D251:D253"/>
    <mergeCell ref="E251:E253"/>
    <mergeCell ref="F251:F253"/>
    <mergeCell ref="AH248:AH250"/>
    <mergeCell ref="AI248:AI250"/>
    <mergeCell ref="AM248:AM250"/>
    <mergeCell ref="AN248:AN250"/>
    <mergeCell ref="AQ248:AQ250"/>
    <mergeCell ref="AR248:AR250"/>
    <mergeCell ref="U248:U250"/>
    <mergeCell ref="V248:V250"/>
    <mergeCell ref="X248:X250"/>
    <mergeCell ref="Y248:Y250"/>
    <mergeCell ref="AC248:AC250"/>
    <mergeCell ref="AD248:AD250"/>
    <mergeCell ref="M248:M250"/>
    <mergeCell ref="N248:N250"/>
    <mergeCell ref="O248:O250"/>
    <mergeCell ref="P248:P250"/>
    <mergeCell ref="Q248:Q250"/>
    <mergeCell ref="R248:R250"/>
    <mergeCell ref="AV251:AV253"/>
    <mergeCell ref="A248:A250"/>
    <mergeCell ref="B248:B250"/>
    <mergeCell ref="C248:C250"/>
    <mergeCell ref="D248:D250"/>
    <mergeCell ref="E248:E250"/>
    <mergeCell ref="F248:F250"/>
    <mergeCell ref="J248:J250"/>
    <mergeCell ref="K248:K250"/>
    <mergeCell ref="L248:L250"/>
    <mergeCell ref="AN245:AN247"/>
    <mergeCell ref="AQ245:AQ247"/>
    <mergeCell ref="AR245:AR247"/>
    <mergeCell ref="AS245:AS247"/>
    <mergeCell ref="AT245:AT247"/>
    <mergeCell ref="AU245:AU247"/>
    <mergeCell ref="Y245:Y247"/>
    <mergeCell ref="AC245:AC247"/>
    <mergeCell ref="AD245:AD247"/>
    <mergeCell ref="AH245:AH247"/>
    <mergeCell ref="AI245:AI247"/>
    <mergeCell ref="AM245:AM247"/>
    <mergeCell ref="P245:P247"/>
    <mergeCell ref="Q245:Q247"/>
    <mergeCell ref="R245:R247"/>
    <mergeCell ref="U245:U247"/>
    <mergeCell ref="V245:V247"/>
    <mergeCell ref="X245:X247"/>
    <mergeCell ref="J245:J247"/>
    <mergeCell ref="K245:K247"/>
    <mergeCell ref="L245:L247"/>
    <mergeCell ref="M245:M247"/>
    <mergeCell ref="N245:N247"/>
    <mergeCell ref="O245:O247"/>
    <mergeCell ref="AS248:AS250"/>
    <mergeCell ref="AT248:AT250"/>
    <mergeCell ref="AU248:AU250"/>
    <mergeCell ref="AV242:AV244"/>
    <mergeCell ref="A245:A247"/>
    <mergeCell ref="B245:B247"/>
    <mergeCell ref="C245:C247"/>
    <mergeCell ref="D245:D247"/>
    <mergeCell ref="E245:E247"/>
    <mergeCell ref="F245:F247"/>
    <mergeCell ref="AH242:AH244"/>
    <mergeCell ref="AI242:AI244"/>
    <mergeCell ref="AM242:AM244"/>
    <mergeCell ref="AN242:AN244"/>
    <mergeCell ref="AQ242:AQ244"/>
    <mergeCell ref="AR242:AR244"/>
    <mergeCell ref="U242:U244"/>
    <mergeCell ref="V242:V244"/>
    <mergeCell ref="X242:X244"/>
    <mergeCell ref="Y242:Y244"/>
    <mergeCell ref="AC242:AC244"/>
    <mergeCell ref="AD242:AD244"/>
    <mergeCell ref="M242:M244"/>
    <mergeCell ref="N242:N244"/>
    <mergeCell ref="O242:O244"/>
    <mergeCell ref="P242:P244"/>
    <mergeCell ref="Q242:Q244"/>
    <mergeCell ref="R242:R244"/>
    <mergeCell ref="AV245:AV247"/>
    <mergeCell ref="A242:A244"/>
    <mergeCell ref="B242:B244"/>
    <mergeCell ref="C242:C244"/>
    <mergeCell ref="D242:D244"/>
    <mergeCell ref="E242:E244"/>
    <mergeCell ref="F242:F244"/>
    <mergeCell ref="J242:J244"/>
    <mergeCell ref="K242:K244"/>
    <mergeCell ref="L242:L244"/>
    <mergeCell ref="AN239:AN241"/>
    <mergeCell ref="AQ239:AQ241"/>
    <mergeCell ref="AR239:AR241"/>
    <mergeCell ref="AS239:AS241"/>
    <mergeCell ref="AT239:AT241"/>
    <mergeCell ref="AU239:AU241"/>
    <mergeCell ref="Y239:Y241"/>
    <mergeCell ref="AC239:AC241"/>
    <mergeCell ref="AD239:AD241"/>
    <mergeCell ref="AH239:AH241"/>
    <mergeCell ref="AI239:AI241"/>
    <mergeCell ref="AM239:AM241"/>
    <mergeCell ref="P239:P241"/>
    <mergeCell ref="Q239:Q241"/>
    <mergeCell ref="R239:R241"/>
    <mergeCell ref="U239:U241"/>
    <mergeCell ref="V239:V241"/>
    <mergeCell ref="X239:X241"/>
    <mergeCell ref="J239:J241"/>
    <mergeCell ref="K239:K241"/>
    <mergeCell ref="L239:L241"/>
    <mergeCell ref="M239:M241"/>
    <mergeCell ref="N239:N241"/>
    <mergeCell ref="O239:O241"/>
    <mergeCell ref="AS242:AS244"/>
    <mergeCell ref="AT242:AT244"/>
    <mergeCell ref="AU242:AU244"/>
    <mergeCell ref="AV236:AV238"/>
    <mergeCell ref="A239:A241"/>
    <mergeCell ref="B239:B241"/>
    <mergeCell ref="C239:C241"/>
    <mergeCell ref="D239:D241"/>
    <mergeCell ref="E239:E241"/>
    <mergeCell ref="F239:F241"/>
    <mergeCell ref="AH236:AH238"/>
    <mergeCell ref="AI236:AI238"/>
    <mergeCell ref="AM236:AM238"/>
    <mergeCell ref="AN236:AN238"/>
    <mergeCell ref="AQ236:AQ238"/>
    <mergeCell ref="AR236:AR238"/>
    <mergeCell ref="U236:U238"/>
    <mergeCell ref="V236:V238"/>
    <mergeCell ref="X236:X238"/>
    <mergeCell ref="Y236:Y238"/>
    <mergeCell ref="AC236:AC238"/>
    <mergeCell ref="AD236:AD238"/>
    <mergeCell ref="M236:M238"/>
    <mergeCell ref="N236:N238"/>
    <mergeCell ref="O236:O238"/>
    <mergeCell ref="P236:P238"/>
    <mergeCell ref="Q236:Q238"/>
    <mergeCell ref="R236:R238"/>
    <mergeCell ref="AV239:AV241"/>
    <mergeCell ref="A236:A238"/>
    <mergeCell ref="B236:B238"/>
    <mergeCell ref="C236:C238"/>
    <mergeCell ref="D236:D238"/>
    <mergeCell ref="E236:E238"/>
    <mergeCell ref="F236:F238"/>
    <mergeCell ref="J236:J238"/>
    <mergeCell ref="K236:K238"/>
    <mergeCell ref="L236:L238"/>
    <mergeCell ref="AN233:AN235"/>
    <mergeCell ref="AQ233:AQ235"/>
    <mergeCell ref="AR233:AR235"/>
    <mergeCell ref="AS233:AS235"/>
    <mergeCell ref="AT233:AT235"/>
    <mergeCell ref="AU233:AU235"/>
    <mergeCell ref="Y233:Y235"/>
    <mergeCell ref="AC233:AC235"/>
    <mergeCell ref="AD233:AD235"/>
    <mergeCell ref="AH233:AH235"/>
    <mergeCell ref="AI233:AI235"/>
    <mergeCell ref="AM233:AM235"/>
    <mergeCell ref="P233:P235"/>
    <mergeCell ref="Q233:Q235"/>
    <mergeCell ref="R233:R235"/>
    <mergeCell ref="U233:U235"/>
    <mergeCell ref="V233:V235"/>
    <mergeCell ref="X233:X235"/>
    <mergeCell ref="J233:J235"/>
    <mergeCell ref="K233:K235"/>
    <mergeCell ref="L233:L235"/>
    <mergeCell ref="M233:M235"/>
    <mergeCell ref="N233:N235"/>
    <mergeCell ref="O233:O235"/>
    <mergeCell ref="AS236:AS238"/>
    <mergeCell ref="AT236:AT238"/>
    <mergeCell ref="AU236:AU238"/>
    <mergeCell ref="AV230:AV232"/>
    <mergeCell ref="A233:A235"/>
    <mergeCell ref="B233:B235"/>
    <mergeCell ref="C233:C235"/>
    <mergeCell ref="D233:D235"/>
    <mergeCell ref="E233:E235"/>
    <mergeCell ref="F233:F235"/>
    <mergeCell ref="AH230:AH232"/>
    <mergeCell ref="AI230:AI232"/>
    <mergeCell ref="AM230:AM232"/>
    <mergeCell ref="AN230:AN232"/>
    <mergeCell ref="AQ230:AQ232"/>
    <mergeCell ref="AR230:AR232"/>
    <mergeCell ref="U230:U232"/>
    <mergeCell ref="V230:V232"/>
    <mergeCell ref="X230:X232"/>
    <mergeCell ref="Y230:Y232"/>
    <mergeCell ref="AC230:AC232"/>
    <mergeCell ref="AD230:AD232"/>
    <mergeCell ref="M230:M232"/>
    <mergeCell ref="N230:N232"/>
    <mergeCell ref="O230:O232"/>
    <mergeCell ref="P230:P232"/>
    <mergeCell ref="Q230:Q232"/>
    <mergeCell ref="R230:R232"/>
    <mergeCell ref="AV233:AV235"/>
    <mergeCell ref="A230:A232"/>
    <mergeCell ref="B230:B232"/>
    <mergeCell ref="C230:C232"/>
    <mergeCell ref="D230:D232"/>
    <mergeCell ref="E230:E232"/>
    <mergeCell ref="F230:F232"/>
    <mergeCell ref="J230:J232"/>
    <mergeCell ref="K230:K232"/>
    <mergeCell ref="L230:L232"/>
    <mergeCell ref="AN227:AN229"/>
    <mergeCell ref="AQ227:AQ229"/>
    <mergeCell ref="AR227:AR229"/>
    <mergeCell ref="AS227:AS229"/>
    <mergeCell ref="AT227:AT229"/>
    <mergeCell ref="AU227:AU229"/>
    <mergeCell ref="Y227:Y229"/>
    <mergeCell ref="AC227:AC229"/>
    <mergeCell ref="AD227:AD229"/>
    <mergeCell ref="AH227:AH229"/>
    <mergeCell ref="AI227:AI229"/>
    <mergeCell ref="AM227:AM229"/>
    <mergeCell ref="P227:P229"/>
    <mergeCell ref="Q227:Q229"/>
    <mergeCell ref="R227:R229"/>
    <mergeCell ref="U227:U229"/>
    <mergeCell ref="V227:V229"/>
    <mergeCell ref="X227:X229"/>
    <mergeCell ref="J227:J229"/>
    <mergeCell ref="K227:K229"/>
    <mergeCell ref="L227:L229"/>
    <mergeCell ref="M227:M229"/>
    <mergeCell ref="N227:N229"/>
    <mergeCell ref="O227:O229"/>
    <mergeCell ref="AS230:AS232"/>
    <mergeCell ref="AT230:AT232"/>
    <mergeCell ref="AU230:AU232"/>
    <mergeCell ref="AV224:AV226"/>
    <mergeCell ref="A227:A229"/>
    <mergeCell ref="B227:B229"/>
    <mergeCell ref="C227:C229"/>
    <mergeCell ref="D227:D229"/>
    <mergeCell ref="E227:E229"/>
    <mergeCell ref="F227:F229"/>
    <mergeCell ref="AH224:AH226"/>
    <mergeCell ref="AI224:AI226"/>
    <mergeCell ref="AM224:AM226"/>
    <mergeCell ref="AN224:AN226"/>
    <mergeCell ref="AQ224:AQ226"/>
    <mergeCell ref="AR224:AR226"/>
    <mergeCell ref="U224:U226"/>
    <mergeCell ref="V224:V226"/>
    <mergeCell ref="X224:X226"/>
    <mergeCell ref="Y224:Y226"/>
    <mergeCell ref="AC224:AC226"/>
    <mergeCell ref="AD224:AD226"/>
    <mergeCell ref="M224:M226"/>
    <mergeCell ref="N224:N226"/>
    <mergeCell ref="O224:O226"/>
    <mergeCell ref="P224:P226"/>
    <mergeCell ref="Q224:Q226"/>
    <mergeCell ref="R224:R226"/>
    <mergeCell ref="AV227:AV229"/>
    <mergeCell ref="A224:A226"/>
    <mergeCell ref="B224:B226"/>
    <mergeCell ref="C224:C226"/>
    <mergeCell ref="D224:D226"/>
    <mergeCell ref="E224:E226"/>
    <mergeCell ref="F224:F226"/>
    <mergeCell ref="J224:J226"/>
    <mergeCell ref="K224:K226"/>
    <mergeCell ref="L224:L226"/>
    <mergeCell ref="AN221:AN223"/>
    <mergeCell ref="AQ221:AQ223"/>
    <mergeCell ref="AR221:AR223"/>
    <mergeCell ref="AS221:AS223"/>
    <mergeCell ref="AT221:AT223"/>
    <mergeCell ref="AU221:AU223"/>
    <mergeCell ref="Y221:Y223"/>
    <mergeCell ref="AC221:AC223"/>
    <mergeCell ref="AD221:AD223"/>
    <mergeCell ref="AH221:AH223"/>
    <mergeCell ref="AI221:AI223"/>
    <mergeCell ref="AM221:AM223"/>
    <mergeCell ref="P221:P223"/>
    <mergeCell ref="Q221:Q223"/>
    <mergeCell ref="R221:R223"/>
    <mergeCell ref="U221:U223"/>
    <mergeCell ref="V221:V223"/>
    <mergeCell ref="X221:X223"/>
    <mergeCell ref="J221:J223"/>
    <mergeCell ref="K221:K223"/>
    <mergeCell ref="L221:L223"/>
    <mergeCell ref="M221:M223"/>
    <mergeCell ref="N221:N223"/>
    <mergeCell ref="O221:O223"/>
    <mergeCell ref="AS224:AS226"/>
    <mergeCell ref="AT224:AT226"/>
    <mergeCell ref="AU224:AU226"/>
    <mergeCell ref="AV218:AV220"/>
    <mergeCell ref="A221:A223"/>
    <mergeCell ref="B221:B223"/>
    <mergeCell ref="C221:C223"/>
    <mergeCell ref="D221:D223"/>
    <mergeCell ref="E221:E223"/>
    <mergeCell ref="F221:F223"/>
    <mergeCell ref="AH218:AH220"/>
    <mergeCell ref="AI218:AI220"/>
    <mergeCell ref="AM218:AM220"/>
    <mergeCell ref="AN218:AN220"/>
    <mergeCell ref="AQ218:AQ220"/>
    <mergeCell ref="AR218:AR220"/>
    <mergeCell ref="U218:U220"/>
    <mergeCell ref="V218:V220"/>
    <mergeCell ref="X218:X220"/>
    <mergeCell ref="Y218:Y220"/>
    <mergeCell ref="AC218:AC220"/>
    <mergeCell ref="AD218:AD220"/>
    <mergeCell ref="M218:M220"/>
    <mergeCell ref="N218:N220"/>
    <mergeCell ref="O218:O220"/>
    <mergeCell ref="P218:P220"/>
    <mergeCell ref="Q218:Q220"/>
    <mergeCell ref="R218:R220"/>
    <mergeCell ref="AV221:AV223"/>
    <mergeCell ref="A218:A220"/>
    <mergeCell ref="B218:B220"/>
    <mergeCell ref="C218:C220"/>
    <mergeCell ref="D218:D220"/>
    <mergeCell ref="E218:E220"/>
    <mergeCell ref="F218:F220"/>
    <mergeCell ref="J218:J220"/>
    <mergeCell ref="K218:K220"/>
    <mergeCell ref="L218:L220"/>
    <mergeCell ref="AN215:AN217"/>
    <mergeCell ref="AQ215:AQ217"/>
    <mergeCell ref="AR215:AR217"/>
    <mergeCell ref="AS215:AS217"/>
    <mergeCell ref="AT215:AT217"/>
    <mergeCell ref="AU215:AU217"/>
    <mergeCell ref="Y215:Y217"/>
    <mergeCell ref="AC215:AC217"/>
    <mergeCell ref="AD215:AD217"/>
    <mergeCell ref="AH215:AH217"/>
    <mergeCell ref="AI215:AI217"/>
    <mergeCell ref="AM215:AM217"/>
    <mergeCell ref="P215:P217"/>
    <mergeCell ref="Q215:Q217"/>
    <mergeCell ref="R215:R217"/>
    <mergeCell ref="U215:U217"/>
    <mergeCell ref="V215:V217"/>
    <mergeCell ref="X215:X217"/>
    <mergeCell ref="J215:J217"/>
    <mergeCell ref="K215:K217"/>
    <mergeCell ref="L215:L217"/>
    <mergeCell ref="M215:M217"/>
    <mergeCell ref="N215:N217"/>
    <mergeCell ref="O215:O217"/>
    <mergeCell ref="AS218:AS220"/>
    <mergeCell ref="AT218:AT220"/>
    <mergeCell ref="AU218:AU220"/>
    <mergeCell ref="AV212:AV214"/>
    <mergeCell ref="A215:A217"/>
    <mergeCell ref="B215:B217"/>
    <mergeCell ref="C215:C217"/>
    <mergeCell ref="D215:D217"/>
    <mergeCell ref="E215:E217"/>
    <mergeCell ref="F215:F217"/>
    <mergeCell ref="AH212:AH214"/>
    <mergeCell ref="AI212:AI214"/>
    <mergeCell ref="AM212:AM214"/>
    <mergeCell ref="AN212:AN214"/>
    <mergeCell ref="AQ212:AQ214"/>
    <mergeCell ref="AR212:AR214"/>
    <mergeCell ref="U212:U214"/>
    <mergeCell ref="V212:V214"/>
    <mergeCell ref="X212:X214"/>
    <mergeCell ref="Y212:Y214"/>
    <mergeCell ref="AC212:AC214"/>
    <mergeCell ref="AD212:AD214"/>
    <mergeCell ref="M212:M214"/>
    <mergeCell ref="N212:N214"/>
    <mergeCell ref="O212:O214"/>
    <mergeCell ref="P212:P214"/>
    <mergeCell ref="Q212:Q214"/>
    <mergeCell ref="R212:R214"/>
    <mergeCell ref="AV215:AV217"/>
    <mergeCell ref="A212:A214"/>
    <mergeCell ref="B212:B214"/>
    <mergeCell ref="C212:C214"/>
    <mergeCell ref="D212:D214"/>
    <mergeCell ref="E212:E214"/>
    <mergeCell ref="F212:F214"/>
    <mergeCell ref="J212:J214"/>
    <mergeCell ref="K212:K214"/>
    <mergeCell ref="L212:L214"/>
    <mergeCell ref="AN209:AN211"/>
    <mergeCell ref="AQ209:AQ211"/>
    <mergeCell ref="AR209:AR211"/>
    <mergeCell ref="AS209:AS211"/>
    <mergeCell ref="AT209:AT211"/>
    <mergeCell ref="AU209:AU211"/>
    <mergeCell ref="Y209:Y211"/>
    <mergeCell ref="AC209:AC211"/>
    <mergeCell ref="AD209:AD211"/>
    <mergeCell ref="AH209:AH211"/>
    <mergeCell ref="AI209:AI211"/>
    <mergeCell ref="AM209:AM211"/>
    <mergeCell ref="P209:P211"/>
    <mergeCell ref="Q209:Q211"/>
    <mergeCell ref="R209:R211"/>
    <mergeCell ref="U209:U211"/>
    <mergeCell ref="V209:V211"/>
    <mergeCell ref="X209:X211"/>
    <mergeCell ref="J209:J211"/>
    <mergeCell ref="K209:K211"/>
    <mergeCell ref="L209:L211"/>
    <mergeCell ref="M209:M211"/>
    <mergeCell ref="N209:N211"/>
    <mergeCell ref="O209:O211"/>
    <mergeCell ref="AS212:AS214"/>
    <mergeCell ref="AT212:AT214"/>
    <mergeCell ref="AU212:AU214"/>
    <mergeCell ref="AV206:AV208"/>
    <mergeCell ref="A209:A211"/>
    <mergeCell ref="B209:B211"/>
    <mergeCell ref="C209:C211"/>
    <mergeCell ref="D209:D211"/>
    <mergeCell ref="E209:E211"/>
    <mergeCell ref="F209:F211"/>
    <mergeCell ref="AH206:AH208"/>
    <mergeCell ref="AI206:AI208"/>
    <mergeCell ref="AM206:AM208"/>
    <mergeCell ref="AN206:AN208"/>
    <mergeCell ref="AQ206:AQ208"/>
    <mergeCell ref="AR206:AR208"/>
    <mergeCell ref="U206:U208"/>
    <mergeCell ref="V206:V208"/>
    <mergeCell ref="X206:X208"/>
    <mergeCell ref="Y206:Y208"/>
    <mergeCell ref="AC206:AC208"/>
    <mergeCell ref="AD206:AD208"/>
    <mergeCell ref="M206:M208"/>
    <mergeCell ref="N206:N208"/>
    <mergeCell ref="O206:O208"/>
    <mergeCell ref="P206:P208"/>
    <mergeCell ref="Q206:Q208"/>
    <mergeCell ref="R206:R208"/>
    <mergeCell ref="AV209:AV211"/>
    <mergeCell ref="A206:A208"/>
    <mergeCell ref="B206:B208"/>
    <mergeCell ref="C206:C208"/>
    <mergeCell ref="D206:D208"/>
    <mergeCell ref="E206:E208"/>
    <mergeCell ref="F206:F208"/>
    <mergeCell ref="J206:J208"/>
    <mergeCell ref="K206:K208"/>
    <mergeCell ref="L206:L208"/>
    <mergeCell ref="AN203:AN205"/>
    <mergeCell ref="AQ203:AQ205"/>
    <mergeCell ref="AR203:AR205"/>
    <mergeCell ref="AS203:AS205"/>
    <mergeCell ref="AT203:AT205"/>
    <mergeCell ref="AU203:AU205"/>
    <mergeCell ref="Y203:Y205"/>
    <mergeCell ref="AC203:AC205"/>
    <mergeCell ref="AD203:AD205"/>
    <mergeCell ref="AH203:AH205"/>
    <mergeCell ref="AI203:AI205"/>
    <mergeCell ref="AM203:AM205"/>
    <mergeCell ref="P203:P205"/>
    <mergeCell ref="Q203:Q205"/>
    <mergeCell ref="R203:R205"/>
    <mergeCell ref="U203:U205"/>
    <mergeCell ref="V203:V205"/>
    <mergeCell ref="X203:X205"/>
    <mergeCell ref="J203:J205"/>
    <mergeCell ref="K203:K205"/>
    <mergeCell ref="L203:L205"/>
    <mergeCell ref="M203:M205"/>
    <mergeCell ref="N203:N205"/>
    <mergeCell ref="O203:O205"/>
    <mergeCell ref="AS206:AS208"/>
    <mergeCell ref="AT206:AT208"/>
    <mergeCell ref="AU206:AU208"/>
    <mergeCell ref="AV200:AV202"/>
    <mergeCell ref="A203:A205"/>
    <mergeCell ref="B203:B205"/>
    <mergeCell ref="C203:C205"/>
    <mergeCell ref="D203:D205"/>
    <mergeCell ref="E203:E205"/>
    <mergeCell ref="F203:F205"/>
    <mergeCell ref="AH200:AH202"/>
    <mergeCell ref="AI200:AI202"/>
    <mergeCell ref="AM200:AM202"/>
    <mergeCell ref="AN200:AN202"/>
    <mergeCell ref="AQ200:AQ202"/>
    <mergeCell ref="AR200:AR202"/>
    <mergeCell ref="U200:U202"/>
    <mergeCell ref="V200:V202"/>
    <mergeCell ref="X200:X202"/>
    <mergeCell ref="Y200:Y202"/>
    <mergeCell ref="AC200:AC202"/>
    <mergeCell ref="AD200:AD202"/>
    <mergeCell ref="M200:M202"/>
    <mergeCell ref="N200:N202"/>
    <mergeCell ref="O200:O202"/>
    <mergeCell ref="P200:P202"/>
    <mergeCell ref="Q200:Q202"/>
    <mergeCell ref="R200:R202"/>
    <mergeCell ref="AV203:AV205"/>
    <mergeCell ref="A200:A202"/>
    <mergeCell ref="B200:B202"/>
    <mergeCell ref="C200:C202"/>
    <mergeCell ref="D200:D202"/>
    <mergeCell ref="E200:E202"/>
    <mergeCell ref="F200:F202"/>
    <mergeCell ref="J200:J202"/>
    <mergeCell ref="K200:K202"/>
    <mergeCell ref="L200:L202"/>
    <mergeCell ref="AN197:AN199"/>
    <mergeCell ref="AQ197:AQ199"/>
    <mergeCell ref="AR197:AR199"/>
    <mergeCell ref="AS197:AS199"/>
    <mergeCell ref="AT197:AT199"/>
    <mergeCell ref="AU197:AU199"/>
    <mergeCell ref="Y197:Y199"/>
    <mergeCell ref="AC197:AC199"/>
    <mergeCell ref="AD197:AD199"/>
    <mergeCell ref="AH197:AH199"/>
    <mergeCell ref="AI197:AI199"/>
    <mergeCell ref="AM197:AM199"/>
    <mergeCell ref="P197:P199"/>
    <mergeCell ref="Q197:Q199"/>
    <mergeCell ref="R197:R199"/>
    <mergeCell ref="U197:U199"/>
    <mergeCell ref="V197:V199"/>
    <mergeCell ref="X197:X199"/>
    <mergeCell ref="J197:J199"/>
    <mergeCell ref="K197:K199"/>
    <mergeCell ref="L197:L199"/>
    <mergeCell ref="M197:M199"/>
    <mergeCell ref="N197:N199"/>
    <mergeCell ref="O197:O199"/>
    <mergeCell ref="AS200:AS202"/>
    <mergeCell ref="AT200:AT202"/>
    <mergeCell ref="AU200:AU202"/>
    <mergeCell ref="AV194:AV196"/>
    <mergeCell ref="A197:A199"/>
    <mergeCell ref="B197:B199"/>
    <mergeCell ref="C197:C199"/>
    <mergeCell ref="D197:D199"/>
    <mergeCell ref="E197:E199"/>
    <mergeCell ref="F197:F199"/>
    <mergeCell ref="AH194:AH196"/>
    <mergeCell ref="AI194:AI196"/>
    <mergeCell ref="AM194:AM196"/>
    <mergeCell ref="AN194:AN196"/>
    <mergeCell ref="AQ194:AQ196"/>
    <mergeCell ref="AR194:AR196"/>
    <mergeCell ref="U194:U196"/>
    <mergeCell ref="V194:V196"/>
    <mergeCell ref="X194:X196"/>
    <mergeCell ref="Y194:Y196"/>
    <mergeCell ref="AC194:AC196"/>
    <mergeCell ref="AD194:AD196"/>
    <mergeCell ref="M194:M196"/>
    <mergeCell ref="N194:N196"/>
    <mergeCell ref="O194:O196"/>
    <mergeCell ref="P194:P196"/>
    <mergeCell ref="Q194:Q196"/>
    <mergeCell ref="R194:R196"/>
    <mergeCell ref="AV197:AV199"/>
    <mergeCell ref="A194:A196"/>
    <mergeCell ref="B194:B196"/>
    <mergeCell ref="C194:C196"/>
    <mergeCell ref="D194:D196"/>
    <mergeCell ref="E194:E196"/>
    <mergeCell ref="F194:F196"/>
    <mergeCell ref="J194:J196"/>
    <mergeCell ref="K194:K196"/>
    <mergeCell ref="L194:L196"/>
    <mergeCell ref="AN191:AN193"/>
    <mergeCell ref="AQ191:AQ193"/>
    <mergeCell ref="AR191:AR193"/>
    <mergeCell ref="AS191:AS193"/>
    <mergeCell ref="AT191:AT193"/>
    <mergeCell ref="AU191:AU193"/>
    <mergeCell ref="Y191:Y193"/>
    <mergeCell ref="AC191:AC193"/>
    <mergeCell ref="AD191:AD193"/>
    <mergeCell ref="AH191:AH193"/>
    <mergeCell ref="AI191:AI193"/>
    <mergeCell ref="AM191:AM193"/>
    <mergeCell ref="P191:P193"/>
    <mergeCell ref="Q191:Q193"/>
    <mergeCell ref="R191:R193"/>
    <mergeCell ref="U191:U193"/>
    <mergeCell ref="V191:V193"/>
    <mergeCell ref="X191:X193"/>
    <mergeCell ref="J191:J193"/>
    <mergeCell ref="K191:K193"/>
    <mergeCell ref="L191:L193"/>
    <mergeCell ref="M191:M193"/>
    <mergeCell ref="N191:N193"/>
    <mergeCell ref="O191:O193"/>
    <mergeCell ref="AS194:AS196"/>
    <mergeCell ref="AT194:AT196"/>
    <mergeCell ref="AU194:AU196"/>
    <mergeCell ref="AV188:AV190"/>
    <mergeCell ref="A191:A193"/>
    <mergeCell ref="B191:B193"/>
    <mergeCell ref="C191:C193"/>
    <mergeCell ref="D191:D193"/>
    <mergeCell ref="E191:E193"/>
    <mergeCell ref="F191:F193"/>
    <mergeCell ref="AH188:AH190"/>
    <mergeCell ref="AI188:AI190"/>
    <mergeCell ref="AM188:AM190"/>
    <mergeCell ref="AN188:AN190"/>
    <mergeCell ref="AQ188:AQ190"/>
    <mergeCell ref="AR188:AR190"/>
    <mergeCell ref="U188:U190"/>
    <mergeCell ref="V188:V190"/>
    <mergeCell ref="X188:X190"/>
    <mergeCell ref="Y188:Y190"/>
    <mergeCell ref="AC188:AC190"/>
    <mergeCell ref="AD188:AD190"/>
    <mergeCell ref="M188:M190"/>
    <mergeCell ref="N188:N190"/>
    <mergeCell ref="O188:O190"/>
    <mergeCell ref="P188:P190"/>
    <mergeCell ref="Q188:Q190"/>
    <mergeCell ref="R188:R190"/>
    <mergeCell ref="AV191:AV193"/>
    <mergeCell ref="A188:A190"/>
    <mergeCell ref="B188:B190"/>
    <mergeCell ref="C188:C190"/>
    <mergeCell ref="D188:D190"/>
    <mergeCell ref="E188:E190"/>
    <mergeCell ref="F188:F190"/>
    <mergeCell ref="J188:J190"/>
    <mergeCell ref="K188:K190"/>
    <mergeCell ref="L188:L190"/>
    <mergeCell ref="AN185:AN187"/>
    <mergeCell ref="AQ185:AQ187"/>
    <mergeCell ref="AR185:AR187"/>
    <mergeCell ref="AS185:AS187"/>
    <mergeCell ref="AT185:AT187"/>
    <mergeCell ref="AU185:AU187"/>
    <mergeCell ref="Y185:Y187"/>
    <mergeCell ref="AC185:AC187"/>
    <mergeCell ref="AD185:AD187"/>
    <mergeCell ref="AH185:AH187"/>
    <mergeCell ref="AI185:AI187"/>
    <mergeCell ref="AM185:AM187"/>
    <mergeCell ref="P185:P187"/>
    <mergeCell ref="Q185:Q187"/>
    <mergeCell ref="R185:R187"/>
    <mergeCell ref="U185:U187"/>
    <mergeCell ref="V185:V187"/>
    <mergeCell ref="X185:X187"/>
    <mergeCell ref="J185:J187"/>
    <mergeCell ref="K185:K187"/>
    <mergeCell ref="L185:L187"/>
    <mergeCell ref="M185:M187"/>
    <mergeCell ref="N185:N187"/>
    <mergeCell ref="O185:O187"/>
    <mergeCell ref="AS188:AS190"/>
    <mergeCell ref="AT188:AT190"/>
    <mergeCell ref="AU188:AU190"/>
    <mergeCell ref="AV182:AV184"/>
    <mergeCell ref="A185:A187"/>
    <mergeCell ref="B185:B187"/>
    <mergeCell ref="C185:C187"/>
    <mergeCell ref="D185:D187"/>
    <mergeCell ref="E185:E187"/>
    <mergeCell ref="F185:F187"/>
    <mergeCell ref="AH182:AH184"/>
    <mergeCell ref="AI182:AI184"/>
    <mergeCell ref="AM182:AM184"/>
    <mergeCell ref="AN182:AN184"/>
    <mergeCell ref="AQ182:AQ184"/>
    <mergeCell ref="AR182:AR184"/>
    <mergeCell ref="U182:U184"/>
    <mergeCell ref="V182:V184"/>
    <mergeCell ref="X182:X184"/>
    <mergeCell ref="Y182:Y184"/>
    <mergeCell ref="AC182:AC184"/>
    <mergeCell ref="AD182:AD184"/>
    <mergeCell ref="M182:M184"/>
    <mergeCell ref="N182:N184"/>
    <mergeCell ref="O182:O184"/>
    <mergeCell ref="P182:P184"/>
    <mergeCell ref="Q182:Q184"/>
    <mergeCell ref="R182:R184"/>
    <mergeCell ref="AV185:AV187"/>
    <mergeCell ref="A182:A184"/>
    <mergeCell ref="B182:B184"/>
    <mergeCell ref="C182:C184"/>
    <mergeCell ref="D182:D184"/>
    <mergeCell ref="E182:E184"/>
    <mergeCell ref="F182:F184"/>
    <mergeCell ref="J182:J184"/>
    <mergeCell ref="K182:K184"/>
    <mergeCell ref="L182:L184"/>
    <mergeCell ref="AN179:AN181"/>
    <mergeCell ref="AQ179:AQ181"/>
    <mergeCell ref="AR179:AR181"/>
    <mergeCell ref="AS179:AS181"/>
    <mergeCell ref="AT179:AT181"/>
    <mergeCell ref="AU179:AU181"/>
    <mergeCell ref="Y179:Y181"/>
    <mergeCell ref="AC179:AC181"/>
    <mergeCell ref="AD179:AD181"/>
    <mergeCell ref="AH179:AH181"/>
    <mergeCell ref="AI179:AI181"/>
    <mergeCell ref="AM179:AM181"/>
    <mergeCell ref="P179:P181"/>
    <mergeCell ref="Q179:Q181"/>
    <mergeCell ref="R179:R181"/>
    <mergeCell ref="U179:U181"/>
    <mergeCell ref="V179:V181"/>
    <mergeCell ref="X179:X181"/>
    <mergeCell ref="J179:J181"/>
    <mergeCell ref="K179:K181"/>
    <mergeCell ref="L179:L181"/>
    <mergeCell ref="M179:M181"/>
    <mergeCell ref="N179:N181"/>
    <mergeCell ref="O179:O181"/>
    <mergeCell ref="AS182:AS184"/>
    <mergeCell ref="AT182:AT184"/>
    <mergeCell ref="AU182:AU184"/>
    <mergeCell ref="AV176:AV178"/>
    <mergeCell ref="A179:A181"/>
    <mergeCell ref="B179:B181"/>
    <mergeCell ref="C179:C181"/>
    <mergeCell ref="D179:D181"/>
    <mergeCell ref="E179:E181"/>
    <mergeCell ref="F179:F181"/>
    <mergeCell ref="AH176:AH178"/>
    <mergeCell ref="AI176:AI178"/>
    <mergeCell ref="AM176:AM178"/>
    <mergeCell ref="AN176:AN178"/>
    <mergeCell ref="AQ176:AQ178"/>
    <mergeCell ref="AR176:AR178"/>
    <mergeCell ref="U176:U178"/>
    <mergeCell ref="V176:V178"/>
    <mergeCell ref="X176:X178"/>
    <mergeCell ref="Y176:Y178"/>
    <mergeCell ref="AC176:AC178"/>
    <mergeCell ref="AD176:AD178"/>
    <mergeCell ref="M176:M178"/>
    <mergeCell ref="N176:N178"/>
    <mergeCell ref="O176:O178"/>
    <mergeCell ref="P176:P178"/>
    <mergeCell ref="Q176:Q178"/>
    <mergeCell ref="R176:R178"/>
    <mergeCell ref="AV179:AV181"/>
    <mergeCell ref="A176:A178"/>
    <mergeCell ref="B176:B178"/>
    <mergeCell ref="C176:C178"/>
    <mergeCell ref="D176:D178"/>
    <mergeCell ref="E176:E178"/>
    <mergeCell ref="F176:F178"/>
    <mergeCell ref="J176:J178"/>
    <mergeCell ref="K176:K178"/>
    <mergeCell ref="L176:L178"/>
    <mergeCell ref="AN173:AN175"/>
    <mergeCell ref="AQ173:AQ175"/>
    <mergeCell ref="AR173:AR175"/>
    <mergeCell ref="AS173:AS175"/>
    <mergeCell ref="AT173:AT175"/>
    <mergeCell ref="AU173:AU175"/>
    <mergeCell ref="Y173:Y175"/>
    <mergeCell ref="AC173:AC175"/>
    <mergeCell ref="AD173:AD175"/>
    <mergeCell ref="AH173:AH175"/>
    <mergeCell ref="AI173:AI175"/>
    <mergeCell ref="AM173:AM175"/>
    <mergeCell ref="P173:P175"/>
    <mergeCell ref="Q173:Q175"/>
    <mergeCell ref="R173:R175"/>
    <mergeCell ref="U173:U175"/>
    <mergeCell ref="V173:V175"/>
    <mergeCell ref="X173:X175"/>
    <mergeCell ref="J173:J175"/>
    <mergeCell ref="K173:K175"/>
    <mergeCell ref="L173:L175"/>
    <mergeCell ref="M173:M175"/>
    <mergeCell ref="N173:N175"/>
    <mergeCell ref="O173:O175"/>
    <mergeCell ref="AS176:AS178"/>
    <mergeCell ref="AT176:AT178"/>
    <mergeCell ref="AU176:AU178"/>
    <mergeCell ref="AV170:AV172"/>
    <mergeCell ref="A173:A175"/>
    <mergeCell ref="B173:B175"/>
    <mergeCell ref="C173:C175"/>
    <mergeCell ref="D173:D175"/>
    <mergeCell ref="E173:E175"/>
    <mergeCell ref="F173:F175"/>
    <mergeCell ref="AH170:AH172"/>
    <mergeCell ref="AI170:AI172"/>
    <mergeCell ref="AM170:AM172"/>
    <mergeCell ref="AN170:AN172"/>
    <mergeCell ref="AQ170:AQ172"/>
    <mergeCell ref="AR170:AR172"/>
    <mergeCell ref="U170:U172"/>
    <mergeCell ref="V170:V172"/>
    <mergeCell ref="X170:X172"/>
    <mergeCell ref="Y170:Y172"/>
    <mergeCell ref="AC170:AC172"/>
    <mergeCell ref="AD170:AD172"/>
    <mergeCell ref="M170:M172"/>
    <mergeCell ref="N170:N172"/>
    <mergeCell ref="O170:O172"/>
    <mergeCell ref="P170:P172"/>
    <mergeCell ref="Q170:Q172"/>
    <mergeCell ref="R170:R172"/>
    <mergeCell ref="AV173:AV175"/>
    <mergeCell ref="A170:A172"/>
    <mergeCell ref="B170:B172"/>
    <mergeCell ref="C170:C172"/>
    <mergeCell ref="D170:D172"/>
    <mergeCell ref="E170:E172"/>
    <mergeCell ref="F170:F172"/>
    <mergeCell ref="J170:J172"/>
    <mergeCell ref="K170:K172"/>
    <mergeCell ref="L170:L172"/>
    <mergeCell ref="AN167:AN169"/>
    <mergeCell ref="AQ167:AQ169"/>
    <mergeCell ref="AR167:AR169"/>
    <mergeCell ref="AS167:AS169"/>
    <mergeCell ref="AT167:AT169"/>
    <mergeCell ref="AU167:AU169"/>
    <mergeCell ref="Y167:Y169"/>
    <mergeCell ref="AC167:AC169"/>
    <mergeCell ref="AD167:AD169"/>
    <mergeCell ref="AH167:AH169"/>
    <mergeCell ref="AI167:AI169"/>
    <mergeCell ref="AM167:AM169"/>
    <mergeCell ref="P167:P169"/>
    <mergeCell ref="Q167:Q169"/>
    <mergeCell ref="R167:R169"/>
    <mergeCell ref="U167:U169"/>
    <mergeCell ref="V167:V169"/>
    <mergeCell ref="X167:X169"/>
    <mergeCell ref="J167:J169"/>
    <mergeCell ref="K167:K169"/>
    <mergeCell ref="L167:L169"/>
    <mergeCell ref="M167:M169"/>
    <mergeCell ref="N167:N169"/>
    <mergeCell ref="O167:O169"/>
    <mergeCell ref="AS170:AS172"/>
    <mergeCell ref="AT170:AT172"/>
    <mergeCell ref="AU170:AU172"/>
    <mergeCell ref="AV164:AV166"/>
    <mergeCell ref="A167:A169"/>
    <mergeCell ref="B167:B169"/>
    <mergeCell ref="C167:C169"/>
    <mergeCell ref="D167:D169"/>
    <mergeCell ref="E167:E169"/>
    <mergeCell ref="F167:F169"/>
    <mergeCell ref="AH164:AH166"/>
    <mergeCell ref="AI164:AI166"/>
    <mergeCell ref="AM164:AM166"/>
    <mergeCell ref="AN164:AN166"/>
    <mergeCell ref="AQ164:AQ166"/>
    <mergeCell ref="AR164:AR166"/>
    <mergeCell ref="U164:U166"/>
    <mergeCell ref="V164:V166"/>
    <mergeCell ref="X164:X166"/>
    <mergeCell ref="Y164:Y166"/>
    <mergeCell ref="AC164:AC166"/>
    <mergeCell ref="AD164:AD166"/>
    <mergeCell ref="M164:M166"/>
    <mergeCell ref="N164:N166"/>
    <mergeCell ref="O164:O166"/>
    <mergeCell ref="P164:P166"/>
    <mergeCell ref="Q164:Q166"/>
    <mergeCell ref="R164:R166"/>
    <mergeCell ref="AV167:AV169"/>
    <mergeCell ref="A164:A166"/>
    <mergeCell ref="B164:B166"/>
    <mergeCell ref="C164:C166"/>
    <mergeCell ref="D164:D166"/>
    <mergeCell ref="E164:E166"/>
    <mergeCell ref="F164:F166"/>
    <mergeCell ref="J164:J166"/>
    <mergeCell ref="K164:K166"/>
    <mergeCell ref="L164:L166"/>
    <mergeCell ref="AN161:AN163"/>
    <mergeCell ref="AQ161:AQ163"/>
    <mergeCell ref="AR161:AR163"/>
    <mergeCell ref="AS161:AS163"/>
    <mergeCell ref="AT161:AT163"/>
    <mergeCell ref="AU161:AU163"/>
    <mergeCell ref="Y161:Y163"/>
    <mergeCell ref="AC161:AC163"/>
    <mergeCell ref="AD161:AD163"/>
    <mergeCell ref="AH161:AH163"/>
    <mergeCell ref="AI161:AI163"/>
    <mergeCell ref="AM161:AM163"/>
    <mergeCell ref="P161:P163"/>
    <mergeCell ref="Q161:Q163"/>
    <mergeCell ref="R161:R163"/>
    <mergeCell ref="U161:U163"/>
    <mergeCell ref="V161:V163"/>
    <mergeCell ref="X161:X163"/>
    <mergeCell ref="J161:J163"/>
    <mergeCell ref="K161:K163"/>
    <mergeCell ref="L161:L163"/>
    <mergeCell ref="M161:M163"/>
    <mergeCell ref="N161:N163"/>
    <mergeCell ref="O161:O163"/>
    <mergeCell ref="AS164:AS166"/>
    <mergeCell ref="AT164:AT166"/>
    <mergeCell ref="AU164:AU166"/>
    <mergeCell ref="AV158:AV160"/>
    <mergeCell ref="A161:A163"/>
    <mergeCell ref="B161:B163"/>
    <mergeCell ref="C161:C163"/>
    <mergeCell ref="D161:D163"/>
    <mergeCell ref="E161:E163"/>
    <mergeCell ref="F161:F163"/>
    <mergeCell ref="AH158:AH160"/>
    <mergeCell ref="AI158:AI160"/>
    <mergeCell ref="AM158:AM160"/>
    <mergeCell ref="AN158:AN160"/>
    <mergeCell ref="AQ158:AQ160"/>
    <mergeCell ref="AR158:AR160"/>
    <mergeCell ref="U158:U160"/>
    <mergeCell ref="V158:V160"/>
    <mergeCell ref="X158:X160"/>
    <mergeCell ref="Y158:Y160"/>
    <mergeCell ref="AC158:AC160"/>
    <mergeCell ref="AD158:AD160"/>
    <mergeCell ref="M158:M160"/>
    <mergeCell ref="N158:N160"/>
    <mergeCell ref="O158:O160"/>
    <mergeCell ref="P158:P160"/>
    <mergeCell ref="Q158:Q160"/>
    <mergeCell ref="R158:R160"/>
    <mergeCell ref="AV161:AV163"/>
    <mergeCell ref="A158:A160"/>
    <mergeCell ref="B158:B160"/>
    <mergeCell ref="C158:C160"/>
    <mergeCell ref="D158:D160"/>
    <mergeCell ref="E158:E160"/>
    <mergeCell ref="F158:F160"/>
    <mergeCell ref="J158:J160"/>
    <mergeCell ref="K158:K160"/>
    <mergeCell ref="L158:L160"/>
    <mergeCell ref="AN155:AN157"/>
    <mergeCell ref="AQ155:AQ157"/>
    <mergeCell ref="AR155:AR157"/>
    <mergeCell ref="AS155:AS157"/>
    <mergeCell ref="AT155:AT157"/>
    <mergeCell ref="AU155:AU157"/>
    <mergeCell ref="Y155:Y157"/>
    <mergeCell ref="AC155:AC157"/>
    <mergeCell ref="AD155:AD157"/>
    <mergeCell ref="AH155:AH157"/>
    <mergeCell ref="AI155:AI157"/>
    <mergeCell ref="AM155:AM157"/>
    <mergeCell ref="P155:P157"/>
    <mergeCell ref="Q155:Q157"/>
    <mergeCell ref="R155:R157"/>
    <mergeCell ref="U155:U157"/>
    <mergeCell ref="V155:V157"/>
    <mergeCell ref="X155:X157"/>
    <mergeCell ref="J155:J157"/>
    <mergeCell ref="K155:K157"/>
    <mergeCell ref="L155:L157"/>
    <mergeCell ref="M155:M157"/>
    <mergeCell ref="N155:N157"/>
    <mergeCell ref="O155:O157"/>
    <mergeCell ref="AS158:AS160"/>
    <mergeCell ref="AT158:AT160"/>
    <mergeCell ref="AU158:AU160"/>
    <mergeCell ref="AV152:AV154"/>
    <mergeCell ref="A155:A157"/>
    <mergeCell ref="B155:B157"/>
    <mergeCell ref="C155:C157"/>
    <mergeCell ref="D155:D157"/>
    <mergeCell ref="E155:E157"/>
    <mergeCell ref="F155:F157"/>
    <mergeCell ref="AH152:AH154"/>
    <mergeCell ref="AI152:AI154"/>
    <mergeCell ref="AM152:AM154"/>
    <mergeCell ref="AN152:AN154"/>
    <mergeCell ref="AQ152:AQ154"/>
    <mergeCell ref="AR152:AR154"/>
    <mergeCell ref="U152:U154"/>
    <mergeCell ref="V152:V154"/>
    <mergeCell ref="X152:X154"/>
    <mergeCell ref="Y152:Y154"/>
    <mergeCell ref="AC152:AC154"/>
    <mergeCell ref="AD152:AD154"/>
    <mergeCell ref="M152:M154"/>
    <mergeCell ref="N152:N154"/>
    <mergeCell ref="O152:O154"/>
    <mergeCell ref="P152:P154"/>
    <mergeCell ref="Q152:Q154"/>
    <mergeCell ref="R152:R154"/>
    <mergeCell ref="AV155:AV157"/>
    <mergeCell ref="A152:A154"/>
    <mergeCell ref="B152:B154"/>
    <mergeCell ref="C152:C154"/>
    <mergeCell ref="D152:D154"/>
    <mergeCell ref="E152:E154"/>
    <mergeCell ref="F152:F154"/>
    <mergeCell ref="J152:J154"/>
    <mergeCell ref="K152:K154"/>
    <mergeCell ref="L152:L154"/>
    <mergeCell ref="AN149:AN151"/>
    <mergeCell ref="AQ149:AQ151"/>
    <mergeCell ref="AR149:AR151"/>
    <mergeCell ref="AS149:AS151"/>
    <mergeCell ref="AT149:AT151"/>
    <mergeCell ref="AU149:AU151"/>
    <mergeCell ref="Y149:Y151"/>
    <mergeCell ref="AC149:AC151"/>
    <mergeCell ref="AD149:AD151"/>
    <mergeCell ref="AH149:AH151"/>
    <mergeCell ref="AI149:AI151"/>
    <mergeCell ref="AM149:AM151"/>
    <mergeCell ref="P149:P151"/>
    <mergeCell ref="Q149:Q151"/>
    <mergeCell ref="R149:R151"/>
    <mergeCell ref="U149:U151"/>
    <mergeCell ref="V149:V151"/>
    <mergeCell ref="X149:X151"/>
    <mergeCell ref="J149:J151"/>
    <mergeCell ref="K149:K151"/>
    <mergeCell ref="L149:L151"/>
    <mergeCell ref="M149:M151"/>
    <mergeCell ref="N149:N151"/>
    <mergeCell ref="O149:O151"/>
    <mergeCell ref="AS152:AS154"/>
    <mergeCell ref="AT152:AT154"/>
    <mergeCell ref="AU152:AU154"/>
    <mergeCell ref="AV146:AV148"/>
    <mergeCell ref="A149:A151"/>
    <mergeCell ref="B149:B151"/>
    <mergeCell ref="C149:C151"/>
    <mergeCell ref="D149:D151"/>
    <mergeCell ref="E149:E151"/>
    <mergeCell ref="F149:F151"/>
    <mergeCell ref="AH146:AH148"/>
    <mergeCell ref="AI146:AI148"/>
    <mergeCell ref="AM146:AM148"/>
    <mergeCell ref="AN146:AN148"/>
    <mergeCell ref="AQ146:AQ148"/>
    <mergeCell ref="AR146:AR148"/>
    <mergeCell ref="U146:U148"/>
    <mergeCell ref="V146:V148"/>
    <mergeCell ref="X146:X148"/>
    <mergeCell ref="Y146:Y148"/>
    <mergeCell ref="AC146:AC148"/>
    <mergeCell ref="AD146:AD148"/>
    <mergeCell ref="M146:M148"/>
    <mergeCell ref="N146:N148"/>
    <mergeCell ref="O146:O148"/>
    <mergeCell ref="P146:P148"/>
    <mergeCell ref="Q146:Q148"/>
    <mergeCell ref="R146:R148"/>
    <mergeCell ref="AV149:AV151"/>
    <mergeCell ref="A146:A148"/>
    <mergeCell ref="B146:B148"/>
    <mergeCell ref="C146:C148"/>
    <mergeCell ref="D146:D148"/>
    <mergeCell ref="E146:E148"/>
    <mergeCell ref="F146:F148"/>
    <mergeCell ref="J146:J148"/>
    <mergeCell ref="K146:K148"/>
    <mergeCell ref="L146:L148"/>
    <mergeCell ref="AN143:AN145"/>
    <mergeCell ref="AQ143:AQ145"/>
    <mergeCell ref="AR143:AR145"/>
    <mergeCell ref="AS143:AS145"/>
    <mergeCell ref="AT143:AT145"/>
    <mergeCell ref="AU143:AU145"/>
    <mergeCell ref="Y143:Y145"/>
    <mergeCell ref="AC143:AC145"/>
    <mergeCell ref="AD143:AD145"/>
    <mergeCell ref="AH143:AH145"/>
    <mergeCell ref="AI143:AI145"/>
    <mergeCell ref="AM143:AM145"/>
    <mergeCell ref="P143:P145"/>
    <mergeCell ref="Q143:Q145"/>
    <mergeCell ref="R143:R145"/>
    <mergeCell ref="U143:U145"/>
    <mergeCell ref="V143:V145"/>
    <mergeCell ref="X143:X145"/>
    <mergeCell ref="J143:J145"/>
    <mergeCell ref="K143:K145"/>
    <mergeCell ref="L143:L145"/>
    <mergeCell ref="M143:M145"/>
    <mergeCell ref="N143:N145"/>
    <mergeCell ref="O143:O145"/>
    <mergeCell ref="AS146:AS148"/>
    <mergeCell ref="AT146:AT148"/>
    <mergeCell ref="AU146:AU148"/>
    <mergeCell ref="AV140:AV142"/>
    <mergeCell ref="A143:A145"/>
    <mergeCell ref="B143:B145"/>
    <mergeCell ref="C143:C145"/>
    <mergeCell ref="D143:D145"/>
    <mergeCell ref="E143:E145"/>
    <mergeCell ref="F143:F145"/>
    <mergeCell ref="AH140:AH142"/>
    <mergeCell ref="AI140:AI142"/>
    <mergeCell ref="AM140:AM142"/>
    <mergeCell ref="AN140:AN142"/>
    <mergeCell ref="AQ140:AQ142"/>
    <mergeCell ref="AR140:AR142"/>
    <mergeCell ref="U140:U142"/>
    <mergeCell ref="V140:V142"/>
    <mergeCell ref="X140:X142"/>
    <mergeCell ref="Y140:Y142"/>
    <mergeCell ref="AC140:AC142"/>
    <mergeCell ref="AD140:AD142"/>
    <mergeCell ref="M140:M142"/>
    <mergeCell ref="N140:N142"/>
    <mergeCell ref="O140:O142"/>
    <mergeCell ref="P140:P142"/>
    <mergeCell ref="Q140:Q142"/>
    <mergeCell ref="R140:R142"/>
    <mergeCell ref="AV143:AV145"/>
    <mergeCell ref="A140:A142"/>
    <mergeCell ref="B140:B142"/>
    <mergeCell ref="C140:C142"/>
    <mergeCell ref="D140:D142"/>
    <mergeCell ref="E140:E142"/>
    <mergeCell ref="F140:F142"/>
    <mergeCell ref="J140:J142"/>
    <mergeCell ref="K140:K142"/>
    <mergeCell ref="L140:L142"/>
    <mergeCell ref="AN137:AN139"/>
    <mergeCell ref="AQ137:AQ139"/>
    <mergeCell ref="AR137:AR139"/>
    <mergeCell ref="AS137:AS139"/>
    <mergeCell ref="AT137:AT139"/>
    <mergeCell ref="AU137:AU139"/>
    <mergeCell ref="Y137:Y139"/>
    <mergeCell ref="AC137:AC139"/>
    <mergeCell ref="AD137:AD139"/>
    <mergeCell ref="AH137:AH139"/>
    <mergeCell ref="AI137:AI139"/>
    <mergeCell ref="AM137:AM139"/>
    <mergeCell ref="P137:P139"/>
    <mergeCell ref="Q137:Q139"/>
    <mergeCell ref="R137:R139"/>
    <mergeCell ref="U137:U139"/>
    <mergeCell ref="V137:V139"/>
    <mergeCell ref="X137:X139"/>
    <mergeCell ref="J137:J139"/>
    <mergeCell ref="K137:K139"/>
    <mergeCell ref="L137:L139"/>
    <mergeCell ref="M137:M139"/>
    <mergeCell ref="N137:N139"/>
    <mergeCell ref="O137:O139"/>
    <mergeCell ref="AS140:AS142"/>
    <mergeCell ref="AT140:AT142"/>
    <mergeCell ref="AU140:AU142"/>
    <mergeCell ref="AV134:AV136"/>
    <mergeCell ref="A137:A139"/>
    <mergeCell ref="B137:B139"/>
    <mergeCell ref="C137:C139"/>
    <mergeCell ref="D137:D139"/>
    <mergeCell ref="E137:E139"/>
    <mergeCell ref="F137:F139"/>
    <mergeCell ref="AH134:AH136"/>
    <mergeCell ref="AI134:AI136"/>
    <mergeCell ref="AM134:AM136"/>
    <mergeCell ref="AN134:AN136"/>
    <mergeCell ref="AQ134:AQ136"/>
    <mergeCell ref="AR134:AR136"/>
    <mergeCell ref="U134:U136"/>
    <mergeCell ref="V134:V136"/>
    <mergeCell ref="X134:X136"/>
    <mergeCell ref="Y134:Y136"/>
    <mergeCell ref="AC134:AC136"/>
    <mergeCell ref="AD134:AD136"/>
    <mergeCell ref="M134:M136"/>
    <mergeCell ref="N134:N136"/>
    <mergeCell ref="O134:O136"/>
    <mergeCell ref="P134:P136"/>
    <mergeCell ref="Q134:Q136"/>
    <mergeCell ref="R134:R136"/>
    <mergeCell ref="AV137:AV139"/>
    <mergeCell ref="A134:A136"/>
    <mergeCell ref="B134:B136"/>
    <mergeCell ref="C134:C136"/>
    <mergeCell ref="D134:D136"/>
    <mergeCell ref="E134:E136"/>
    <mergeCell ref="F134:F136"/>
    <mergeCell ref="J134:J136"/>
    <mergeCell ref="K134:K136"/>
    <mergeCell ref="L134:L136"/>
    <mergeCell ref="AN131:AN133"/>
    <mergeCell ref="AQ131:AQ133"/>
    <mergeCell ref="AR131:AR133"/>
    <mergeCell ref="AS131:AS133"/>
    <mergeCell ref="AT131:AT133"/>
    <mergeCell ref="AU131:AU133"/>
    <mergeCell ref="Y131:Y133"/>
    <mergeCell ref="AC131:AC133"/>
    <mergeCell ref="AD131:AD133"/>
    <mergeCell ref="AH131:AH133"/>
    <mergeCell ref="AI131:AI133"/>
    <mergeCell ref="AM131:AM133"/>
    <mergeCell ref="P131:P133"/>
    <mergeCell ref="Q131:Q133"/>
    <mergeCell ref="R131:R133"/>
    <mergeCell ref="U131:U133"/>
    <mergeCell ref="V131:V133"/>
    <mergeCell ref="X131:X133"/>
    <mergeCell ref="J131:J133"/>
    <mergeCell ref="K131:K133"/>
    <mergeCell ref="L131:L133"/>
    <mergeCell ref="M131:M133"/>
    <mergeCell ref="N131:N133"/>
    <mergeCell ref="O131:O133"/>
    <mergeCell ref="AS134:AS136"/>
    <mergeCell ref="AT134:AT136"/>
    <mergeCell ref="AU134:AU136"/>
    <mergeCell ref="AV128:AV130"/>
    <mergeCell ref="A131:A133"/>
    <mergeCell ref="B131:B133"/>
    <mergeCell ref="C131:C133"/>
    <mergeCell ref="D131:D133"/>
    <mergeCell ref="E131:E133"/>
    <mergeCell ref="F131:F133"/>
    <mergeCell ref="AH128:AH130"/>
    <mergeCell ref="AI128:AI130"/>
    <mergeCell ref="AM128:AM130"/>
    <mergeCell ref="AN128:AN130"/>
    <mergeCell ref="AQ128:AQ130"/>
    <mergeCell ref="AR128:AR130"/>
    <mergeCell ref="U128:U130"/>
    <mergeCell ref="V128:V130"/>
    <mergeCell ref="X128:X130"/>
    <mergeCell ref="Y128:Y130"/>
    <mergeCell ref="AC128:AC130"/>
    <mergeCell ref="AD128:AD130"/>
    <mergeCell ref="M128:M130"/>
    <mergeCell ref="N128:N130"/>
    <mergeCell ref="O128:O130"/>
    <mergeCell ref="P128:P130"/>
    <mergeCell ref="Q128:Q130"/>
    <mergeCell ref="R128:R130"/>
    <mergeCell ref="AV131:AV133"/>
    <mergeCell ref="A128:A130"/>
    <mergeCell ref="B128:B130"/>
    <mergeCell ref="C128:C130"/>
    <mergeCell ref="D128:D130"/>
    <mergeCell ref="E128:E130"/>
    <mergeCell ref="F128:F130"/>
    <mergeCell ref="J128:J130"/>
    <mergeCell ref="K128:K130"/>
    <mergeCell ref="L128:L130"/>
    <mergeCell ref="AN125:AN127"/>
    <mergeCell ref="AQ125:AQ127"/>
    <mergeCell ref="AR125:AR127"/>
    <mergeCell ref="AS125:AS127"/>
    <mergeCell ref="AT125:AT127"/>
    <mergeCell ref="AU125:AU127"/>
    <mergeCell ref="Y125:Y127"/>
    <mergeCell ref="AC125:AC127"/>
    <mergeCell ref="AD125:AD127"/>
    <mergeCell ref="AH125:AH127"/>
    <mergeCell ref="AI125:AI127"/>
    <mergeCell ref="AM125:AM127"/>
    <mergeCell ref="P125:P127"/>
    <mergeCell ref="Q125:Q127"/>
    <mergeCell ref="R125:R127"/>
    <mergeCell ref="U125:U127"/>
    <mergeCell ref="V125:V127"/>
    <mergeCell ref="X125:X127"/>
    <mergeCell ref="J125:J127"/>
    <mergeCell ref="K125:K127"/>
    <mergeCell ref="L125:L127"/>
    <mergeCell ref="M125:M127"/>
    <mergeCell ref="N125:N127"/>
    <mergeCell ref="O125:O127"/>
    <mergeCell ref="AS128:AS130"/>
    <mergeCell ref="AT128:AT130"/>
    <mergeCell ref="AU128:AU130"/>
    <mergeCell ref="AV122:AV124"/>
    <mergeCell ref="A125:A127"/>
    <mergeCell ref="B125:B127"/>
    <mergeCell ref="C125:C127"/>
    <mergeCell ref="D125:D127"/>
    <mergeCell ref="E125:E127"/>
    <mergeCell ref="F125:F127"/>
    <mergeCell ref="AH122:AH124"/>
    <mergeCell ref="AI122:AI124"/>
    <mergeCell ref="AM122:AM124"/>
    <mergeCell ref="AN122:AN124"/>
    <mergeCell ref="AQ122:AQ124"/>
    <mergeCell ref="AR122:AR124"/>
    <mergeCell ref="U122:U124"/>
    <mergeCell ref="V122:V124"/>
    <mergeCell ref="X122:X124"/>
    <mergeCell ref="Y122:Y124"/>
    <mergeCell ref="AC122:AC124"/>
    <mergeCell ref="AD122:AD124"/>
    <mergeCell ref="M122:M124"/>
    <mergeCell ref="N122:N124"/>
    <mergeCell ref="O122:O124"/>
    <mergeCell ref="P122:P124"/>
    <mergeCell ref="Q122:Q124"/>
    <mergeCell ref="R122:R124"/>
    <mergeCell ref="AV125:AV127"/>
    <mergeCell ref="A122:A124"/>
    <mergeCell ref="B122:B124"/>
    <mergeCell ref="C122:C124"/>
    <mergeCell ref="D122:D124"/>
    <mergeCell ref="E122:E124"/>
    <mergeCell ref="F122:F124"/>
    <mergeCell ref="J122:J124"/>
    <mergeCell ref="K122:K124"/>
    <mergeCell ref="L122:L124"/>
    <mergeCell ref="AN119:AN121"/>
    <mergeCell ref="AQ119:AQ121"/>
    <mergeCell ref="AR119:AR121"/>
    <mergeCell ref="AS119:AS121"/>
    <mergeCell ref="AT119:AT121"/>
    <mergeCell ref="AU119:AU121"/>
    <mergeCell ref="Y119:Y121"/>
    <mergeCell ref="AC119:AC121"/>
    <mergeCell ref="AD119:AD121"/>
    <mergeCell ref="AH119:AH121"/>
    <mergeCell ref="AI119:AI121"/>
    <mergeCell ref="AM119:AM121"/>
    <mergeCell ref="P119:P121"/>
    <mergeCell ref="Q119:Q121"/>
    <mergeCell ref="R119:R121"/>
    <mergeCell ref="U119:U121"/>
    <mergeCell ref="V119:V121"/>
    <mergeCell ref="X119:X121"/>
    <mergeCell ref="J119:J121"/>
    <mergeCell ref="K119:K121"/>
    <mergeCell ref="L119:L121"/>
    <mergeCell ref="M119:M121"/>
    <mergeCell ref="N119:N121"/>
    <mergeCell ref="O119:O121"/>
    <mergeCell ref="AS122:AS124"/>
    <mergeCell ref="AT122:AT124"/>
    <mergeCell ref="AU122:AU124"/>
    <mergeCell ref="AV116:AV118"/>
    <mergeCell ref="A119:A121"/>
    <mergeCell ref="B119:B121"/>
    <mergeCell ref="C119:C121"/>
    <mergeCell ref="D119:D121"/>
    <mergeCell ref="E119:E121"/>
    <mergeCell ref="F119:F121"/>
    <mergeCell ref="AH116:AH118"/>
    <mergeCell ref="AI116:AI118"/>
    <mergeCell ref="AM116:AM118"/>
    <mergeCell ref="AN116:AN118"/>
    <mergeCell ref="AQ116:AQ118"/>
    <mergeCell ref="AR116:AR118"/>
    <mergeCell ref="U116:U118"/>
    <mergeCell ref="V116:V118"/>
    <mergeCell ref="X116:X118"/>
    <mergeCell ref="Y116:Y118"/>
    <mergeCell ref="AC116:AC118"/>
    <mergeCell ref="AD116:AD118"/>
    <mergeCell ref="M116:M118"/>
    <mergeCell ref="N116:N118"/>
    <mergeCell ref="O116:O118"/>
    <mergeCell ref="P116:P118"/>
    <mergeCell ref="Q116:Q118"/>
    <mergeCell ref="R116:R118"/>
    <mergeCell ref="AV119:AV121"/>
    <mergeCell ref="A116:A118"/>
    <mergeCell ref="B116:B118"/>
    <mergeCell ref="C116:C118"/>
    <mergeCell ref="D116:D118"/>
    <mergeCell ref="E116:E118"/>
    <mergeCell ref="F116:F118"/>
    <mergeCell ref="J116:J118"/>
    <mergeCell ref="K116:K118"/>
    <mergeCell ref="L116:L118"/>
    <mergeCell ref="AN113:AN115"/>
    <mergeCell ref="AQ113:AQ115"/>
    <mergeCell ref="AR113:AR115"/>
    <mergeCell ref="AS113:AS115"/>
    <mergeCell ref="AT113:AT115"/>
    <mergeCell ref="AU113:AU115"/>
    <mergeCell ref="Y113:Y115"/>
    <mergeCell ref="AC113:AC115"/>
    <mergeCell ref="AD113:AD115"/>
    <mergeCell ref="AH113:AH115"/>
    <mergeCell ref="AI113:AI115"/>
    <mergeCell ref="AM113:AM115"/>
    <mergeCell ref="P113:P115"/>
    <mergeCell ref="Q113:Q115"/>
    <mergeCell ref="R113:R115"/>
    <mergeCell ref="U113:U115"/>
    <mergeCell ref="V113:V115"/>
    <mergeCell ref="X113:X115"/>
    <mergeCell ref="J113:J115"/>
    <mergeCell ref="K113:K115"/>
    <mergeCell ref="L113:L115"/>
    <mergeCell ref="M113:M115"/>
    <mergeCell ref="N113:N115"/>
    <mergeCell ref="O113:O115"/>
    <mergeCell ref="AS116:AS118"/>
    <mergeCell ref="AT116:AT118"/>
    <mergeCell ref="AU116:AU118"/>
    <mergeCell ref="AV110:AV112"/>
    <mergeCell ref="A113:A115"/>
    <mergeCell ref="B113:B115"/>
    <mergeCell ref="C113:C115"/>
    <mergeCell ref="D113:D115"/>
    <mergeCell ref="E113:E115"/>
    <mergeCell ref="F113:F115"/>
    <mergeCell ref="AH110:AH112"/>
    <mergeCell ref="AI110:AI112"/>
    <mergeCell ref="AM110:AM112"/>
    <mergeCell ref="AN110:AN112"/>
    <mergeCell ref="AQ110:AQ112"/>
    <mergeCell ref="AR110:AR112"/>
    <mergeCell ref="U110:U112"/>
    <mergeCell ref="V110:V112"/>
    <mergeCell ref="X110:X112"/>
    <mergeCell ref="Y110:Y112"/>
    <mergeCell ref="AC110:AC112"/>
    <mergeCell ref="AD110:AD112"/>
    <mergeCell ref="M110:M112"/>
    <mergeCell ref="N110:N112"/>
    <mergeCell ref="O110:O112"/>
    <mergeCell ref="P110:P112"/>
    <mergeCell ref="Q110:Q112"/>
    <mergeCell ref="R110:R112"/>
    <mergeCell ref="AV113:AV115"/>
    <mergeCell ref="A110:A112"/>
    <mergeCell ref="B110:B112"/>
    <mergeCell ref="C110:C112"/>
    <mergeCell ref="D110:D112"/>
    <mergeCell ref="E110:E112"/>
    <mergeCell ref="F110:F112"/>
    <mergeCell ref="J110:J112"/>
    <mergeCell ref="K110:K112"/>
    <mergeCell ref="L110:L112"/>
    <mergeCell ref="AN107:AN109"/>
    <mergeCell ref="AQ107:AQ109"/>
    <mergeCell ref="AR107:AR109"/>
    <mergeCell ref="AS107:AS109"/>
    <mergeCell ref="AT107:AT109"/>
    <mergeCell ref="AU107:AU109"/>
    <mergeCell ref="Y107:Y109"/>
    <mergeCell ref="AC107:AC109"/>
    <mergeCell ref="AD107:AD109"/>
    <mergeCell ref="AH107:AH109"/>
    <mergeCell ref="AI107:AI109"/>
    <mergeCell ref="AM107:AM109"/>
    <mergeCell ref="P107:P109"/>
    <mergeCell ref="Q107:Q109"/>
    <mergeCell ref="R107:R109"/>
    <mergeCell ref="U107:U109"/>
    <mergeCell ref="V107:V109"/>
    <mergeCell ref="X107:X109"/>
    <mergeCell ref="J107:J109"/>
    <mergeCell ref="K107:K109"/>
    <mergeCell ref="L107:L109"/>
    <mergeCell ref="M107:M109"/>
    <mergeCell ref="N107:N109"/>
    <mergeCell ref="O107:O109"/>
    <mergeCell ref="AS110:AS112"/>
    <mergeCell ref="AT110:AT112"/>
    <mergeCell ref="AU110:AU112"/>
    <mergeCell ref="AV104:AV106"/>
    <mergeCell ref="A107:A109"/>
    <mergeCell ref="B107:B109"/>
    <mergeCell ref="C107:C109"/>
    <mergeCell ref="D107:D109"/>
    <mergeCell ref="E107:E109"/>
    <mergeCell ref="F107:F109"/>
    <mergeCell ref="AH104:AH106"/>
    <mergeCell ref="AI104:AI106"/>
    <mergeCell ref="AM104:AM106"/>
    <mergeCell ref="AN104:AN106"/>
    <mergeCell ref="AQ104:AQ106"/>
    <mergeCell ref="AR104:AR106"/>
    <mergeCell ref="U104:U106"/>
    <mergeCell ref="V104:V106"/>
    <mergeCell ref="X104:X106"/>
    <mergeCell ref="Y104:Y106"/>
    <mergeCell ref="AC104:AC106"/>
    <mergeCell ref="AD104:AD106"/>
    <mergeCell ref="M104:M106"/>
    <mergeCell ref="N104:N106"/>
    <mergeCell ref="O104:O106"/>
    <mergeCell ref="P104:P106"/>
    <mergeCell ref="Q104:Q106"/>
    <mergeCell ref="R104:R106"/>
    <mergeCell ref="AV107:AV109"/>
    <mergeCell ref="A104:A106"/>
    <mergeCell ref="B104:B106"/>
    <mergeCell ref="C104:C106"/>
    <mergeCell ref="D104:D106"/>
    <mergeCell ref="E104:E106"/>
    <mergeCell ref="F104:F106"/>
    <mergeCell ref="J104:J106"/>
    <mergeCell ref="K104:K106"/>
    <mergeCell ref="L104:L106"/>
    <mergeCell ref="AN101:AN103"/>
    <mergeCell ref="AQ101:AQ103"/>
    <mergeCell ref="AR101:AR103"/>
    <mergeCell ref="AS101:AS103"/>
    <mergeCell ref="AT101:AT103"/>
    <mergeCell ref="AU101:AU103"/>
    <mergeCell ref="Y101:Y103"/>
    <mergeCell ref="AC101:AC103"/>
    <mergeCell ref="AD101:AD103"/>
    <mergeCell ref="AH101:AH103"/>
    <mergeCell ref="AI101:AI103"/>
    <mergeCell ref="AM101:AM103"/>
    <mergeCell ref="P101:P103"/>
    <mergeCell ref="Q101:Q103"/>
    <mergeCell ref="R101:R103"/>
    <mergeCell ref="U101:U103"/>
    <mergeCell ref="V101:V103"/>
    <mergeCell ref="X101:X103"/>
    <mergeCell ref="J101:J103"/>
    <mergeCell ref="K101:K103"/>
    <mergeCell ref="L101:L103"/>
    <mergeCell ref="M101:M103"/>
    <mergeCell ref="N101:N103"/>
    <mergeCell ref="O101:O103"/>
    <mergeCell ref="AS104:AS106"/>
    <mergeCell ref="AT104:AT106"/>
    <mergeCell ref="AU104:AU106"/>
    <mergeCell ref="AV98:AV100"/>
    <mergeCell ref="A101:A103"/>
    <mergeCell ref="B101:B103"/>
    <mergeCell ref="C101:C103"/>
    <mergeCell ref="D101:D103"/>
    <mergeCell ref="E101:E103"/>
    <mergeCell ref="F101:F103"/>
    <mergeCell ref="AH98:AH100"/>
    <mergeCell ref="AI98:AI100"/>
    <mergeCell ref="AM98:AM100"/>
    <mergeCell ref="AN98:AN100"/>
    <mergeCell ref="AQ98:AQ100"/>
    <mergeCell ref="AR98:AR100"/>
    <mergeCell ref="U98:U100"/>
    <mergeCell ref="V98:V100"/>
    <mergeCell ref="X98:X100"/>
    <mergeCell ref="Y98:Y100"/>
    <mergeCell ref="AC98:AC100"/>
    <mergeCell ref="AD98:AD100"/>
    <mergeCell ref="M98:M100"/>
    <mergeCell ref="N98:N100"/>
    <mergeCell ref="O98:O100"/>
    <mergeCell ref="P98:P100"/>
    <mergeCell ref="Q98:Q100"/>
    <mergeCell ref="R98:R100"/>
    <mergeCell ref="AV101:AV103"/>
    <mergeCell ref="A98:A100"/>
    <mergeCell ref="B98:B100"/>
    <mergeCell ref="C98:C100"/>
    <mergeCell ref="D98:D100"/>
    <mergeCell ref="E98:E100"/>
    <mergeCell ref="F98:F100"/>
    <mergeCell ref="J98:J100"/>
    <mergeCell ref="K98:K100"/>
    <mergeCell ref="L98:L100"/>
    <mergeCell ref="AN95:AN97"/>
    <mergeCell ref="AQ95:AQ97"/>
    <mergeCell ref="AR95:AR97"/>
    <mergeCell ref="AS95:AS97"/>
    <mergeCell ref="AT95:AT97"/>
    <mergeCell ref="AU95:AU97"/>
    <mergeCell ref="Y95:Y97"/>
    <mergeCell ref="AC95:AC97"/>
    <mergeCell ref="AD95:AD97"/>
    <mergeCell ref="AH95:AH97"/>
    <mergeCell ref="AI95:AI97"/>
    <mergeCell ref="AM95:AM97"/>
    <mergeCell ref="P95:P97"/>
    <mergeCell ref="Q95:Q97"/>
    <mergeCell ref="R95:R97"/>
    <mergeCell ref="U95:U97"/>
    <mergeCell ref="V95:V97"/>
    <mergeCell ref="X95:X97"/>
    <mergeCell ref="J95:J97"/>
    <mergeCell ref="K95:K97"/>
    <mergeCell ref="L95:L97"/>
    <mergeCell ref="M95:M97"/>
    <mergeCell ref="N95:N97"/>
    <mergeCell ref="O95:O97"/>
    <mergeCell ref="AS98:AS100"/>
    <mergeCell ref="AT98:AT100"/>
    <mergeCell ref="AU98:AU100"/>
    <mergeCell ref="AV92:AV94"/>
    <mergeCell ref="A95:A97"/>
    <mergeCell ref="B95:B97"/>
    <mergeCell ref="C95:C97"/>
    <mergeCell ref="D95:D97"/>
    <mergeCell ref="E95:E97"/>
    <mergeCell ref="F95:F97"/>
    <mergeCell ref="AH92:AH94"/>
    <mergeCell ref="AI92:AI94"/>
    <mergeCell ref="AM92:AM94"/>
    <mergeCell ref="AN92:AN94"/>
    <mergeCell ref="AQ92:AQ94"/>
    <mergeCell ref="AR92:AR94"/>
    <mergeCell ref="U92:U94"/>
    <mergeCell ref="V92:V94"/>
    <mergeCell ref="X92:X94"/>
    <mergeCell ref="Y92:Y94"/>
    <mergeCell ref="AC92:AC94"/>
    <mergeCell ref="AD92:AD94"/>
    <mergeCell ref="M92:M94"/>
    <mergeCell ref="N92:N94"/>
    <mergeCell ref="O92:O94"/>
    <mergeCell ref="P92:P94"/>
    <mergeCell ref="Q92:Q94"/>
    <mergeCell ref="R92:R94"/>
    <mergeCell ref="AV95:AV97"/>
    <mergeCell ref="A92:A94"/>
    <mergeCell ref="B92:B94"/>
    <mergeCell ref="C92:C94"/>
    <mergeCell ref="D92:D94"/>
    <mergeCell ref="E92:E94"/>
    <mergeCell ref="F92:F94"/>
    <mergeCell ref="J92:J94"/>
    <mergeCell ref="K92:K94"/>
    <mergeCell ref="L92:L94"/>
    <mergeCell ref="AN89:AN91"/>
    <mergeCell ref="AQ89:AQ91"/>
    <mergeCell ref="AR89:AR91"/>
    <mergeCell ref="AS89:AS91"/>
    <mergeCell ref="AT89:AT91"/>
    <mergeCell ref="AU89:AU91"/>
    <mergeCell ref="Y89:Y91"/>
    <mergeCell ref="AC89:AC91"/>
    <mergeCell ref="AD89:AD91"/>
    <mergeCell ref="AH89:AH91"/>
    <mergeCell ref="AI89:AI91"/>
    <mergeCell ref="AM89:AM91"/>
    <mergeCell ref="P89:P91"/>
    <mergeCell ref="Q89:Q91"/>
    <mergeCell ref="R89:R91"/>
    <mergeCell ref="U89:U91"/>
    <mergeCell ref="V89:V91"/>
    <mergeCell ref="X89:X91"/>
    <mergeCell ref="J89:J91"/>
    <mergeCell ref="K89:K91"/>
    <mergeCell ref="L89:L91"/>
    <mergeCell ref="M89:M91"/>
    <mergeCell ref="N89:N91"/>
    <mergeCell ref="O89:O91"/>
    <mergeCell ref="AS92:AS94"/>
    <mergeCell ref="AT92:AT94"/>
    <mergeCell ref="AU92:AU94"/>
    <mergeCell ref="AV86:AV88"/>
    <mergeCell ref="A89:A91"/>
    <mergeCell ref="B89:B91"/>
    <mergeCell ref="C89:C91"/>
    <mergeCell ref="D89:D91"/>
    <mergeCell ref="E89:E91"/>
    <mergeCell ref="F89:F91"/>
    <mergeCell ref="AH86:AH88"/>
    <mergeCell ref="AI86:AI88"/>
    <mergeCell ref="AM86:AM88"/>
    <mergeCell ref="AN86:AN88"/>
    <mergeCell ref="AQ86:AQ88"/>
    <mergeCell ref="AR86:AR88"/>
    <mergeCell ref="U86:U88"/>
    <mergeCell ref="V86:V88"/>
    <mergeCell ref="X86:X88"/>
    <mergeCell ref="Y86:Y88"/>
    <mergeCell ref="AC86:AC88"/>
    <mergeCell ref="AD86:AD88"/>
    <mergeCell ref="M86:M88"/>
    <mergeCell ref="N86:N88"/>
    <mergeCell ref="O86:O88"/>
    <mergeCell ref="P86:P88"/>
    <mergeCell ref="Q86:Q88"/>
    <mergeCell ref="R86:R88"/>
    <mergeCell ref="AV89:AV91"/>
    <mergeCell ref="A86:A88"/>
    <mergeCell ref="B86:B88"/>
    <mergeCell ref="C86:C88"/>
    <mergeCell ref="D86:D88"/>
    <mergeCell ref="E86:E88"/>
    <mergeCell ref="F86:F88"/>
    <mergeCell ref="J86:J88"/>
    <mergeCell ref="K86:K88"/>
    <mergeCell ref="L86:L88"/>
    <mergeCell ref="AN83:AN85"/>
    <mergeCell ref="AQ83:AQ85"/>
    <mergeCell ref="AR83:AR85"/>
    <mergeCell ref="AS83:AS85"/>
    <mergeCell ref="AT83:AT85"/>
    <mergeCell ref="AU83:AU85"/>
    <mergeCell ref="Y83:Y85"/>
    <mergeCell ref="AC83:AC85"/>
    <mergeCell ref="AD83:AD85"/>
    <mergeCell ref="AH83:AH85"/>
    <mergeCell ref="AI83:AI85"/>
    <mergeCell ref="AM83:AM85"/>
    <mergeCell ref="P83:P85"/>
    <mergeCell ref="Q83:Q85"/>
    <mergeCell ref="R83:R85"/>
    <mergeCell ref="U83:U85"/>
    <mergeCell ref="V83:V85"/>
    <mergeCell ref="X83:X85"/>
    <mergeCell ref="J83:J85"/>
    <mergeCell ref="K83:K85"/>
    <mergeCell ref="L83:L85"/>
    <mergeCell ref="M83:M85"/>
    <mergeCell ref="N83:N85"/>
    <mergeCell ref="O83:O85"/>
    <mergeCell ref="AS86:AS88"/>
    <mergeCell ref="AT86:AT88"/>
    <mergeCell ref="AU86:AU88"/>
    <mergeCell ref="AV80:AV82"/>
    <mergeCell ref="A83:A85"/>
    <mergeCell ref="B83:B85"/>
    <mergeCell ref="C83:C85"/>
    <mergeCell ref="D83:D85"/>
    <mergeCell ref="E83:E85"/>
    <mergeCell ref="F83:F85"/>
    <mergeCell ref="AH80:AH82"/>
    <mergeCell ref="AI80:AI82"/>
    <mergeCell ref="AM80:AM82"/>
    <mergeCell ref="AN80:AN82"/>
    <mergeCell ref="AQ80:AQ82"/>
    <mergeCell ref="AR80:AR82"/>
    <mergeCell ref="U80:U82"/>
    <mergeCell ref="V80:V82"/>
    <mergeCell ref="X80:X82"/>
    <mergeCell ref="Y80:Y82"/>
    <mergeCell ref="AC80:AC82"/>
    <mergeCell ref="AD80:AD82"/>
    <mergeCell ref="M80:M82"/>
    <mergeCell ref="N80:N82"/>
    <mergeCell ref="O80:O82"/>
    <mergeCell ref="P80:P82"/>
    <mergeCell ref="Q80:Q82"/>
    <mergeCell ref="R80:R82"/>
    <mergeCell ref="AV83:AV85"/>
    <mergeCell ref="A80:A82"/>
    <mergeCell ref="B80:B82"/>
    <mergeCell ref="C80:C82"/>
    <mergeCell ref="D80:D82"/>
    <mergeCell ref="E80:E82"/>
    <mergeCell ref="F80:F82"/>
    <mergeCell ref="J80:J82"/>
    <mergeCell ref="K80:K82"/>
    <mergeCell ref="L80:L82"/>
    <mergeCell ref="AN77:AN79"/>
    <mergeCell ref="AQ77:AQ79"/>
    <mergeCell ref="AR77:AR79"/>
    <mergeCell ref="AS77:AS79"/>
    <mergeCell ref="AT77:AT79"/>
    <mergeCell ref="AU77:AU79"/>
    <mergeCell ref="Y77:Y79"/>
    <mergeCell ref="AC77:AC79"/>
    <mergeCell ref="AD77:AD79"/>
    <mergeCell ref="AH77:AH79"/>
    <mergeCell ref="AI77:AI79"/>
    <mergeCell ref="AM77:AM79"/>
    <mergeCell ref="P77:P79"/>
    <mergeCell ref="Q77:Q79"/>
    <mergeCell ref="R77:R79"/>
    <mergeCell ref="U77:U79"/>
    <mergeCell ref="V77:V79"/>
    <mergeCell ref="X77:X79"/>
    <mergeCell ref="J77:J79"/>
    <mergeCell ref="K77:K79"/>
    <mergeCell ref="L77:L79"/>
    <mergeCell ref="M77:M79"/>
    <mergeCell ref="N77:N79"/>
    <mergeCell ref="O77:O79"/>
    <mergeCell ref="AS80:AS82"/>
    <mergeCell ref="AT80:AT82"/>
    <mergeCell ref="AU80:AU82"/>
    <mergeCell ref="AV74:AV76"/>
    <mergeCell ref="A77:A79"/>
    <mergeCell ref="B77:B79"/>
    <mergeCell ref="C77:C79"/>
    <mergeCell ref="D77:D79"/>
    <mergeCell ref="E77:E79"/>
    <mergeCell ref="F77:F79"/>
    <mergeCell ref="AH74:AH76"/>
    <mergeCell ref="AI74:AI76"/>
    <mergeCell ref="AM74:AM76"/>
    <mergeCell ref="AN74:AN76"/>
    <mergeCell ref="AQ74:AQ76"/>
    <mergeCell ref="AR74:AR76"/>
    <mergeCell ref="U74:U76"/>
    <mergeCell ref="V74:V76"/>
    <mergeCell ref="X74:X76"/>
    <mergeCell ref="Y74:Y76"/>
    <mergeCell ref="AC74:AC76"/>
    <mergeCell ref="AD74:AD76"/>
    <mergeCell ref="M74:M76"/>
    <mergeCell ref="N74:N76"/>
    <mergeCell ref="O74:O76"/>
    <mergeCell ref="P74:P76"/>
    <mergeCell ref="Q74:Q76"/>
    <mergeCell ref="R74:R76"/>
    <mergeCell ref="AV77:AV79"/>
    <mergeCell ref="A74:A76"/>
    <mergeCell ref="B74:B76"/>
    <mergeCell ref="C74:C76"/>
    <mergeCell ref="D74:D76"/>
    <mergeCell ref="E74:E76"/>
    <mergeCell ref="F74:F76"/>
    <mergeCell ref="J74:J76"/>
    <mergeCell ref="K74:K76"/>
    <mergeCell ref="L74:L76"/>
    <mergeCell ref="AN71:AN73"/>
    <mergeCell ref="AQ71:AQ73"/>
    <mergeCell ref="AR71:AR73"/>
    <mergeCell ref="AS71:AS73"/>
    <mergeCell ref="AT71:AT73"/>
    <mergeCell ref="AU71:AU73"/>
    <mergeCell ref="Y71:Y73"/>
    <mergeCell ref="AC71:AC73"/>
    <mergeCell ref="AD71:AD73"/>
    <mergeCell ref="AH71:AH73"/>
    <mergeCell ref="AI71:AI73"/>
    <mergeCell ref="AM71:AM73"/>
    <mergeCell ref="P71:P73"/>
    <mergeCell ref="Q71:Q73"/>
    <mergeCell ref="R71:R73"/>
    <mergeCell ref="U71:U73"/>
    <mergeCell ref="V71:V73"/>
    <mergeCell ref="X71:X73"/>
    <mergeCell ref="J71:J73"/>
    <mergeCell ref="K71:K73"/>
    <mergeCell ref="L71:L73"/>
    <mergeCell ref="M71:M73"/>
    <mergeCell ref="N71:N73"/>
    <mergeCell ref="O71:O73"/>
    <mergeCell ref="AS74:AS76"/>
    <mergeCell ref="AT74:AT76"/>
    <mergeCell ref="AU74:AU76"/>
    <mergeCell ref="AV68:AV70"/>
    <mergeCell ref="A71:A73"/>
    <mergeCell ref="B71:B73"/>
    <mergeCell ref="C71:C73"/>
    <mergeCell ref="D71:D73"/>
    <mergeCell ref="E71:E73"/>
    <mergeCell ref="F71:F73"/>
    <mergeCell ref="AH68:AH70"/>
    <mergeCell ref="AI68:AI70"/>
    <mergeCell ref="AM68:AM70"/>
    <mergeCell ref="AN68:AN70"/>
    <mergeCell ref="AQ68:AQ70"/>
    <mergeCell ref="AR68:AR70"/>
    <mergeCell ref="U68:U70"/>
    <mergeCell ref="V68:V70"/>
    <mergeCell ref="X68:X70"/>
    <mergeCell ref="Y68:Y70"/>
    <mergeCell ref="AC68:AC70"/>
    <mergeCell ref="AD68:AD70"/>
    <mergeCell ref="M68:M70"/>
    <mergeCell ref="N68:N70"/>
    <mergeCell ref="O68:O70"/>
    <mergeCell ref="P68:P70"/>
    <mergeCell ref="Q68:Q70"/>
    <mergeCell ref="R68:R70"/>
    <mergeCell ref="AV71:AV73"/>
    <mergeCell ref="A68:A70"/>
    <mergeCell ref="B68:B70"/>
    <mergeCell ref="C68:C70"/>
    <mergeCell ref="D68:D70"/>
    <mergeCell ref="E68:E70"/>
    <mergeCell ref="F68:F70"/>
    <mergeCell ref="J68:J70"/>
    <mergeCell ref="K68:K70"/>
    <mergeCell ref="L68:L70"/>
    <mergeCell ref="AN65:AN67"/>
    <mergeCell ref="AQ65:AQ67"/>
    <mergeCell ref="AR65:AR67"/>
    <mergeCell ref="AS65:AS67"/>
    <mergeCell ref="AT65:AT67"/>
    <mergeCell ref="AU65:AU67"/>
    <mergeCell ref="Y65:Y67"/>
    <mergeCell ref="AC65:AC67"/>
    <mergeCell ref="AD65:AD67"/>
    <mergeCell ref="AH65:AH67"/>
    <mergeCell ref="AI65:AI67"/>
    <mergeCell ref="AM65:AM67"/>
    <mergeCell ref="P65:P67"/>
    <mergeCell ref="Q65:Q67"/>
    <mergeCell ref="R65:R67"/>
    <mergeCell ref="U65:U67"/>
    <mergeCell ref="V65:V67"/>
    <mergeCell ref="X65:X67"/>
    <mergeCell ref="J65:J67"/>
    <mergeCell ref="K65:K67"/>
    <mergeCell ref="L65:L67"/>
    <mergeCell ref="M65:M67"/>
    <mergeCell ref="N65:N67"/>
    <mergeCell ref="O65:O67"/>
    <mergeCell ref="AS68:AS70"/>
    <mergeCell ref="AT68:AT70"/>
    <mergeCell ref="AU68:AU70"/>
    <mergeCell ref="AV62:AV64"/>
    <mergeCell ref="A65:A67"/>
    <mergeCell ref="B65:B67"/>
    <mergeCell ref="C65:C67"/>
    <mergeCell ref="D65:D67"/>
    <mergeCell ref="E65:E67"/>
    <mergeCell ref="F65:F67"/>
    <mergeCell ref="AH62:AH64"/>
    <mergeCell ref="AI62:AI64"/>
    <mergeCell ref="AM62:AM64"/>
    <mergeCell ref="AN62:AN64"/>
    <mergeCell ref="AQ62:AQ64"/>
    <mergeCell ref="AR62:AR64"/>
    <mergeCell ref="U62:U64"/>
    <mergeCell ref="V62:V64"/>
    <mergeCell ref="X62:X64"/>
    <mergeCell ref="Y62:Y64"/>
    <mergeCell ref="AC62:AC64"/>
    <mergeCell ref="AD62:AD64"/>
    <mergeCell ref="M62:M64"/>
    <mergeCell ref="N62:N64"/>
    <mergeCell ref="O62:O64"/>
    <mergeCell ref="P62:P64"/>
    <mergeCell ref="Q62:Q64"/>
    <mergeCell ref="R62:R64"/>
    <mergeCell ref="AV65:AV67"/>
    <mergeCell ref="A62:A64"/>
    <mergeCell ref="B62:B64"/>
    <mergeCell ref="C62:C64"/>
    <mergeCell ref="D62:D64"/>
    <mergeCell ref="E62:E64"/>
    <mergeCell ref="F62:F64"/>
    <mergeCell ref="J62:J64"/>
    <mergeCell ref="K62:K64"/>
    <mergeCell ref="L62:L64"/>
    <mergeCell ref="AN59:AN61"/>
    <mergeCell ref="AQ59:AQ61"/>
    <mergeCell ref="AR59:AR61"/>
    <mergeCell ref="AS59:AS61"/>
    <mergeCell ref="AT59:AT61"/>
    <mergeCell ref="AU59:AU61"/>
    <mergeCell ref="Y59:Y61"/>
    <mergeCell ref="AC59:AC61"/>
    <mergeCell ref="AD59:AD61"/>
    <mergeCell ref="AH59:AH61"/>
    <mergeCell ref="AI59:AI61"/>
    <mergeCell ref="AM59:AM61"/>
    <mergeCell ref="P59:P61"/>
    <mergeCell ref="Q59:Q61"/>
    <mergeCell ref="R59:R61"/>
    <mergeCell ref="U59:U61"/>
    <mergeCell ref="V59:V61"/>
    <mergeCell ref="X59:X61"/>
    <mergeCell ref="J59:J61"/>
    <mergeCell ref="K59:K61"/>
    <mergeCell ref="L59:L61"/>
    <mergeCell ref="M59:M61"/>
    <mergeCell ref="N59:N61"/>
    <mergeCell ref="O59:O61"/>
    <mergeCell ref="AS62:AS64"/>
    <mergeCell ref="AT62:AT64"/>
    <mergeCell ref="AU62:AU64"/>
    <mergeCell ref="AV56:AV58"/>
    <mergeCell ref="A59:A61"/>
    <mergeCell ref="B59:B61"/>
    <mergeCell ref="C59:C61"/>
    <mergeCell ref="D59:D61"/>
    <mergeCell ref="E59:E61"/>
    <mergeCell ref="F59:F61"/>
    <mergeCell ref="AH56:AH58"/>
    <mergeCell ref="AI56:AI58"/>
    <mergeCell ref="AM56:AM58"/>
    <mergeCell ref="AN56:AN58"/>
    <mergeCell ref="AQ56:AQ58"/>
    <mergeCell ref="AR56:AR58"/>
    <mergeCell ref="U56:U58"/>
    <mergeCell ref="V56:V58"/>
    <mergeCell ref="X56:X58"/>
    <mergeCell ref="Y56:Y58"/>
    <mergeCell ref="AC56:AC58"/>
    <mergeCell ref="AD56:AD58"/>
    <mergeCell ref="M56:M58"/>
    <mergeCell ref="N56:N58"/>
    <mergeCell ref="O56:O58"/>
    <mergeCell ref="P56:P58"/>
    <mergeCell ref="Q56:Q58"/>
    <mergeCell ref="R56:R58"/>
    <mergeCell ref="AV59:AV61"/>
    <mergeCell ref="A56:A58"/>
    <mergeCell ref="B56:B58"/>
    <mergeCell ref="C56:C58"/>
    <mergeCell ref="D56:D58"/>
    <mergeCell ref="E56:E58"/>
    <mergeCell ref="F56:F58"/>
    <mergeCell ref="J56:J58"/>
    <mergeCell ref="K56:K58"/>
    <mergeCell ref="L56:L58"/>
    <mergeCell ref="AN53:AN55"/>
    <mergeCell ref="AQ53:AQ55"/>
    <mergeCell ref="AR53:AR55"/>
    <mergeCell ref="AS53:AS55"/>
    <mergeCell ref="AT53:AT55"/>
    <mergeCell ref="AU53:AU55"/>
    <mergeCell ref="Y53:Y55"/>
    <mergeCell ref="AC53:AC55"/>
    <mergeCell ref="AD53:AD55"/>
    <mergeCell ref="AH53:AH55"/>
    <mergeCell ref="AI53:AI55"/>
    <mergeCell ref="AM53:AM55"/>
    <mergeCell ref="P53:P55"/>
    <mergeCell ref="Q53:Q55"/>
    <mergeCell ref="R53:R55"/>
    <mergeCell ref="U53:U55"/>
    <mergeCell ref="V53:V55"/>
    <mergeCell ref="X53:X55"/>
    <mergeCell ref="J53:J55"/>
    <mergeCell ref="K53:K55"/>
    <mergeCell ref="L53:L55"/>
    <mergeCell ref="M53:M55"/>
    <mergeCell ref="N53:N55"/>
    <mergeCell ref="O53:O55"/>
    <mergeCell ref="AS56:AS58"/>
    <mergeCell ref="AT56:AT58"/>
    <mergeCell ref="AU56:AU58"/>
    <mergeCell ref="AV50:AV52"/>
    <mergeCell ref="A53:A55"/>
    <mergeCell ref="B53:B55"/>
    <mergeCell ref="C53:C55"/>
    <mergeCell ref="D53:D55"/>
    <mergeCell ref="E53:E55"/>
    <mergeCell ref="F53:F55"/>
    <mergeCell ref="AH50:AH52"/>
    <mergeCell ref="AI50:AI52"/>
    <mergeCell ref="AM50:AM52"/>
    <mergeCell ref="AN50:AN52"/>
    <mergeCell ref="AQ50:AQ52"/>
    <mergeCell ref="AR50:AR52"/>
    <mergeCell ref="U50:U52"/>
    <mergeCell ref="V50:V52"/>
    <mergeCell ref="X50:X52"/>
    <mergeCell ref="Y50:Y52"/>
    <mergeCell ref="AC50:AC52"/>
    <mergeCell ref="AD50:AD52"/>
    <mergeCell ref="M50:M52"/>
    <mergeCell ref="N50:N52"/>
    <mergeCell ref="O50:O52"/>
    <mergeCell ref="P50:P52"/>
    <mergeCell ref="Q50:Q52"/>
    <mergeCell ref="R50:R52"/>
    <mergeCell ref="AV53:AV55"/>
    <mergeCell ref="A50:A52"/>
    <mergeCell ref="B50:B52"/>
    <mergeCell ref="C50:C52"/>
    <mergeCell ref="D50:D52"/>
    <mergeCell ref="E50:E52"/>
    <mergeCell ref="F50:F52"/>
    <mergeCell ref="J50:J52"/>
    <mergeCell ref="K50:K52"/>
    <mergeCell ref="L50:L52"/>
    <mergeCell ref="AN47:AN49"/>
    <mergeCell ref="AQ47:AQ49"/>
    <mergeCell ref="AR47:AR49"/>
    <mergeCell ref="AS47:AS49"/>
    <mergeCell ref="AT47:AT49"/>
    <mergeCell ref="AU47:AU49"/>
    <mergeCell ref="Y47:Y49"/>
    <mergeCell ref="AC47:AC49"/>
    <mergeCell ref="AD47:AD49"/>
    <mergeCell ref="AH47:AH49"/>
    <mergeCell ref="AI47:AI49"/>
    <mergeCell ref="AM47:AM49"/>
    <mergeCell ref="P47:P49"/>
    <mergeCell ref="Q47:Q49"/>
    <mergeCell ref="R47:R49"/>
    <mergeCell ref="U47:U49"/>
    <mergeCell ref="V47:V49"/>
    <mergeCell ref="X47:X49"/>
    <mergeCell ref="J47:J49"/>
    <mergeCell ref="K47:K49"/>
    <mergeCell ref="L47:L49"/>
    <mergeCell ref="M47:M49"/>
    <mergeCell ref="N47:N49"/>
    <mergeCell ref="O47:O49"/>
    <mergeCell ref="AS50:AS52"/>
    <mergeCell ref="AT50:AT52"/>
    <mergeCell ref="AU50:AU52"/>
    <mergeCell ref="AV44:AV46"/>
    <mergeCell ref="A47:A49"/>
    <mergeCell ref="B47:B49"/>
    <mergeCell ref="C47:C49"/>
    <mergeCell ref="D47:D49"/>
    <mergeCell ref="E47:E49"/>
    <mergeCell ref="F47:F49"/>
    <mergeCell ref="AH44:AH46"/>
    <mergeCell ref="AI44:AI46"/>
    <mergeCell ref="AM44:AM46"/>
    <mergeCell ref="AN44:AN46"/>
    <mergeCell ref="AQ44:AQ46"/>
    <mergeCell ref="AR44:AR46"/>
    <mergeCell ref="U44:U46"/>
    <mergeCell ref="V44:V46"/>
    <mergeCell ref="X44:X46"/>
    <mergeCell ref="Y44:Y46"/>
    <mergeCell ref="AC44:AC46"/>
    <mergeCell ref="AD44:AD46"/>
    <mergeCell ref="M44:M46"/>
    <mergeCell ref="N44:N46"/>
    <mergeCell ref="O44:O46"/>
    <mergeCell ref="P44:P46"/>
    <mergeCell ref="Q44:Q46"/>
    <mergeCell ref="R44:R46"/>
    <mergeCell ref="AV47:AV49"/>
    <mergeCell ref="A44:A46"/>
    <mergeCell ref="B44:B46"/>
    <mergeCell ref="C44:C46"/>
    <mergeCell ref="D44:D46"/>
    <mergeCell ref="E44:E46"/>
    <mergeCell ref="F44:F46"/>
    <mergeCell ref="J44:J46"/>
    <mergeCell ref="K44:K46"/>
    <mergeCell ref="L44:L46"/>
    <mergeCell ref="AN41:AN43"/>
    <mergeCell ref="AQ41:AQ43"/>
    <mergeCell ref="AR41:AR43"/>
    <mergeCell ref="AS41:AS43"/>
    <mergeCell ref="AT41:AT43"/>
    <mergeCell ref="AU41:AU43"/>
    <mergeCell ref="Y41:Y43"/>
    <mergeCell ref="AC41:AC43"/>
    <mergeCell ref="AD41:AD43"/>
    <mergeCell ref="AH41:AH43"/>
    <mergeCell ref="AI41:AI43"/>
    <mergeCell ref="AM41:AM43"/>
    <mergeCell ref="P41:P43"/>
    <mergeCell ref="Q41:Q43"/>
    <mergeCell ref="R41:R43"/>
    <mergeCell ref="U41:U43"/>
    <mergeCell ref="V41:V43"/>
    <mergeCell ref="X41:X43"/>
    <mergeCell ref="J41:J43"/>
    <mergeCell ref="K41:K43"/>
    <mergeCell ref="L41:L43"/>
    <mergeCell ref="M41:M43"/>
    <mergeCell ref="N41:N43"/>
    <mergeCell ref="O41:O43"/>
    <mergeCell ref="AS44:AS46"/>
    <mergeCell ref="AT44:AT46"/>
    <mergeCell ref="AU44:AU46"/>
    <mergeCell ref="AV38:AV40"/>
    <mergeCell ref="A41:A43"/>
    <mergeCell ref="B41:B43"/>
    <mergeCell ref="C41:C43"/>
    <mergeCell ref="D41:D43"/>
    <mergeCell ref="E41:E43"/>
    <mergeCell ref="F41:F43"/>
    <mergeCell ref="AH38:AH40"/>
    <mergeCell ref="AI38:AI40"/>
    <mergeCell ref="AM38:AM40"/>
    <mergeCell ref="AN38:AN40"/>
    <mergeCell ref="AQ38:AQ40"/>
    <mergeCell ref="AR38:AR40"/>
    <mergeCell ref="U38:U40"/>
    <mergeCell ref="V38:V40"/>
    <mergeCell ref="X38:X40"/>
    <mergeCell ref="Y38:Y40"/>
    <mergeCell ref="AC38:AC40"/>
    <mergeCell ref="AD38:AD40"/>
    <mergeCell ref="M38:M40"/>
    <mergeCell ref="N38:N40"/>
    <mergeCell ref="O38:O40"/>
    <mergeCell ref="P38:P40"/>
    <mergeCell ref="Q38:Q40"/>
    <mergeCell ref="R38:R40"/>
    <mergeCell ref="AV41:AV43"/>
    <mergeCell ref="A38:A40"/>
    <mergeCell ref="B38:B40"/>
    <mergeCell ref="C38:C40"/>
    <mergeCell ref="D38:D40"/>
    <mergeCell ref="E38:E40"/>
    <mergeCell ref="F38:F40"/>
    <mergeCell ref="J38:J40"/>
    <mergeCell ref="K38:K40"/>
    <mergeCell ref="L38:L40"/>
    <mergeCell ref="AN35:AN37"/>
    <mergeCell ref="AQ35:AQ37"/>
    <mergeCell ref="AR35:AR37"/>
    <mergeCell ref="AS35:AS37"/>
    <mergeCell ref="AT35:AT37"/>
    <mergeCell ref="AU35:AU37"/>
    <mergeCell ref="Y35:Y37"/>
    <mergeCell ref="AC35:AC37"/>
    <mergeCell ref="AD35:AD37"/>
    <mergeCell ref="AH35:AH37"/>
    <mergeCell ref="AI35:AI37"/>
    <mergeCell ref="AM35:AM37"/>
    <mergeCell ref="P35:P37"/>
    <mergeCell ref="Q35:Q37"/>
    <mergeCell ref="R35:R37"/>
    <mergeCell ref="U35:U37"/>
    <mergeCell ref="V35:V37"/>
    <mergeCell ref="X35:X37"/>
    <mergeCell ref="J35:J37"/>
    <mergeCell ref="K35:K37"/>
    <mergeCell ref="L35:L37"/>
    <mergeCell ref="M35:M37"/>
    <mergeCell ref="N35:N37"/>
    <mergeCell ref="O35:O37"/>
    <mergeCell ref="AS38:AS40"/>
    <mergeCell ref="AT38:AT40"/>
    <mergeCell ref="AU38:AU40"/>
    <mergeCell ref="AV32:AV34"/>
    <mergeCell ref="A35:A37"/>
    <mergeCell ref="B35:B37"/>
    <mergeCell ref="C35:C37"/>
    <mergeCell ref="D35:D37"/>
    <mergeCell ref="E35:E37"/>
    <mergeCell ref="F35:F37"/>
    <mergeCell ref="AH32:AH34"/>
    <mergeCell ref="AI32:AI34"/>
    <mergeCell ref="AM32:AM34"/>
    <mergeCell ref="AN32:AN34"/>
    <mergeCell ref="AQ32:AQ34"/>
    <mergeCell ref="AR32:AR34"/>
    <mergeCell ref="U32:U34"/>
    <mergeCell ref="V32:V34"/>
    <mergeCell ref="X32:X34"/>
    <mergeCell ref="Y32:Y34"/>
    <mergeCell ref="AC32:AC34"/>
    <mergeCell ref="AD32:AD34"/>
    <mergeCell ref="M32:M34"/>
    <mergeCell ref="N32:N34"/>
    <mergeCell ref="O32:O34"/>
    <mergeCell ref="P32:P34"/>
    <mergeCell ref="Q32:Q34"/>
    <mergeCell ref="R32:R34"/>
    <mergeCell ref="AV35:AV37"/>
    <mergeCell ref="A32:A34"/>
    <mergeCell ref="B32:B34"/>
    <mergeCell ref="C32:C34"/>
    <mergeCell ref="D32:D34"/>
    <mergeCell ref="E32:E34"/>
    <mergeCell ref="F32:F34"/>
    <mergeCell ref="J32:J34"/>
    <mergeCell ref="K32:K34"/>
    <mergeCell ref="L32:L34"/>
    <mergeCell ref="AN29:AN31"/>
    <mergeCell ref="AQ29:AQ31"/>
    <mergeCell ref="AR29:AR31"/>
    <mergeCell ref="AS29:AS31"/>
    <mergeCell ref="AT29:AT31"/>
    <mergeCell ref="AU29:AU31"/>
    <mergeCell ref="Y29:Y31"/>
    <mergeCell ref="AC29:AC31"/>
    <mergeCell ref="AD29:AD31"/>
    <mergeCell ref="AH29:AH31"/>
    <mergeCell ref="AI29:AI31"/>
    <mergeCell ref="AM29:AM31"/>
    <mergeCell ref="P29:P31"/>
    <mergeCell ref="Q29:Q31"/>
    <mergeCell ref="R29:R31"/>
    <mergeCell ref="U29:U31"/>
    <mergeCell ref="V29:V31"/>
    <mergeCell ref="X29:X31"/>
    <mergeCell ref="J29:J31"/>
    <mergeCell ref="K29:K31"/>
    <mergeCell ref="L29:L31"/>
    <mergeCell ref="M29:M31"/>
    <mergeCell ref="N29:N31"/>
    <mergeCell ref="O29:O31"/>
    <mergeCell ref="AS32:AS34"/>
    <mergeCell ref="AT32:AT34"/>
    <mergeCell ref="AU32:AU34"/>
    <mergeCell ref="AV26:AV28"/>
    <mergeCell ref="A29:A31"/>
    <mergeCell ref="B29:B31"/>
    <mergeCell ref="C29:C31"/>
    <mergeCell ref="D29:D31"/>
    <mergeCell ref="E29:E31"/>
    <mergeCell ref="F29:F31"/>
    <mergeCell ref="AH26:AH28"/>
    <mergeCell ref="AI26:AI28"/>
    <mergeCell ref="AM26:AM28"/>
    <mergeCell ref="AN26:AN28"/>
    <mergeCell ref="AQ26:AQ28"/>
    <mergeCell ref="AR26:AR28"/>
    <mergeCell ref="U26:U28"/>
    <mergeCell ref="V26:V28"/>
    <mergeCell ref="X26:X28"/>
    <mergeCell ref="Y26:Y28"/>
    <mergeCell ref="AC26:AC28"/>
    <mergeCell ref="AD26:AD28"/>
    <mergeCell ref="M26:M28"/>
    <mergeCell ref="N26:N28"/>
    <mergeCell ref="O26:O28"/>
    <mergeCell ref="P26:P28"/>
    <mergeCell ref="Q26:Q28"/>
    <mergeCell ref="R26:R28"/>
    <mergeCell ref="AV29:AV31"/>
    <mergeCell ref="A26:A28"/>
    <mergeCell ref="B26:B28"/>
    <mergeCell ref="C26:C28"/>
    <mergeCell ref="D26:D28"/>
    <mergeCell ref="E26:E28"/>
    <mergeCell ref="F26:F28"/>
    <mergeCell ref="J26:J28"/>
    <mergeCell ref="K26:K28"/>
    <mergeCell ref="L26:L28"/>
    <mergeCell ref="AN23:AN25"/>
    <mergeCell ref="AQ23:AQ25"/>
    <mergeCell ref="AR23:AR25"/>
    <mergeCell ref="AS23:AS25"/>
    <mergeCell ref="AT23:AT25"/>
    <mergeCell ref="AU23:AU25"/>
    <mergeCell ref="Y23:Y25"/>
    <mergeCell ref="AC23:AC25"/>
    <mergeCell ref="AD23:AD25"/>
    <mergeCell ref="AH23:AH25"/>
    <mergeCell ref="AI23:AI25"/>
    <mergeCell ref="AM23:AM25"/>
    <mergeCell ref="P23:P25"/>
    <mergeCell ref="Q23:Q25"/>
    <mergeCell ref="R23:R25"/>
    <mergeCell ref="U23:U25"/>
    <mergeCell ref="V23:V25"/>
    <mergeCell ref="X23:X25"/>
    <mergeCell ref="J23:J25"/>
    <mergeCell ref="K23:K25"/>
    <mergeCell ref="L23:L25"/>
    <mergeCell ref="M23:M25"/>
    <mergeCell ref="N23:N25"/>
    <mergeCell ref="O23:O25"/>
    <mergeCell ref="AS26:AS28"/>
    <mergeCell ref="AT26:AT28"/>
    <mergeCell ref="AU26:AU28"/>
    <mergeCell ref="AV20:AV22"/>
    <mergeCell ref="A23:A25"/>
    <mergeCell ref="B23:B25"/>
    <mergeCell ref="C23:C25"/>
    <mergeCell ref="D23:D25"/>
    <mergeCell ref="E23:E25"/>
    <mergeCell ref="F23:F25"/>
    <mergeCell ref="AH20:AH22"/>
    <mergeCell ref="AI20:AI22"/>
    <mergeCell ref="AM20:AM22"/>
    <mergeCell ref="AN20:AN22"/>
    <mergeCell ref="AQ20:AQ22"/>
    <mergeCell ref="AR20:AR22"/>
    <mergeCell ref="U20:U22"/>
    <mergeCell ref="V20:V22"/>
    <mergeCell ref="X20:X22"/>
    <mergeCell ref="Y20:Y22"/>
    <mergeCell ref="AC20:AC22"/>
    <mergeCell ref="AD20:AD22"/>
    <mergeCell ref="M20:M22"/>
    <mergeCell ref="N20:N22"/>
    <mergeCell ref="O20:O22"/>
    <mergeCell ref="P20:P22"/>
    <mergeCell ref="Q20:Q22"/>
    <mergeCell ref="R20:R22"/>
    <mergeCell ref="AV23:AV25"/>
    <mergeCell ref="A20:A22"/>
    <mergeCell ref="B20:B22"/>
    <mergeCell ref="C20:C22"/>
    <mergeCell ref="D20:D22"/>
    <mergeCell ref="E20:E22"/>
    <mergeCell ref="F20:F22"/>
    <mergeCell ref="J20:J22"/>
    <mergeCell ref="K20:K22"/>
    <mergeCell ref="L20:L22"/>
    <mergeCell ref="AN17:AN19"/>
    <mergeCell ref="AQ17:AQ19"/>
    <mergeCell ref="AR17:AR19"/>
    <mergeCell ref="AS17:AS19"/>
    <mergeCell ref="AT17:AT19"/>
    <mergeCell ref="AU17:AU19"/>
    <mergeCell ref="Y17:Y19"/>
    <mergeCell ref="AC17:AC19"/>
    <mergeCell ref="AD17:AD19"/>
    <mergeCell ref="AH17:AH19"/>
    <mergeCell ref="AI17:AI19"/>
    <mergeCell ref="AM17:AM19"/>
    <mergeCell ref="P17:P19"/>
    <mergeCell ref="Q17:Q19"/>
    <mergeCell ref="R17:R19"/>
    <mergeCell ref="U17:U19"/>
    <mergeCell ref="V17:V19"/>
    <mergeCell ref="X17:X19"/>
    <mergeCell ref="J17:J19"/>
    <mergeCell ref="K17:K19"/>
    <mergeCell ref="L17:L19"/>
    <mergeCell ref="M17:M19"/>
    <mergeCell ref="N17:N19"/>
    <mergeCell ref="O17:O19"/>
    <mergeCell ref="AS20:AS22"/>
    <mergeCell ref="AT20:AT22"/>
    <mergeCell ref="AU20:AU22"/>
    <mergeCell ref="AV14:AV16"/>
    <mergeCell ref="A17:A19"/>
    <mergeCell ref="B17:B19"/>
    <mergeCell ref="C17:C19"/>
    <mergeCell ref="D17:D19"/>
    <mergeCell ref="E17:E19"/>
    <mergeCell ref="F17:F19"/>
    <mergeCell ref="AH14:AH16"/>
    <mergeCell ref="AI14:AI16"/>
    <mergeCell ref="AM14:AM16"/>
    <mergeCell ref="AN14:AN16"/>
    <mergeCell ref="AQ14:AQ16"/>
    <mergeCell ref="AR14:AR16"/>
    <mergeCell ref="U14:U16"/>
    <mergeCell ref="V14:V16"/>
    <mergeCell ref="X14:X16"/>
    <mergeCell ref="Y14:Y16"/>
    <mergeCell ref="AC14:AC16"/>
    <mergeCell ref="AD14:AD16"/>
    <mergeCell ref="M14:M16"/>
    <mergeCell ref="N14:N16"/>
    <mergeCell ref="O14:O16"/>
    <mergeCell ref="P14:P16"/>
    <mergeCell ref="Q14:Q16"/>
    <mergeCell ref="R14:R16"/>
    <mergeCell ref="AV17:AV19"/>
    <mergeCell ref="A14:A16"/>
    <mergeCell ref="B14:B16"/>
    <mergeCell ref="C14:C16"/>
    <mergeCell ref="D14:D16"/>
    <mergeCell ref="E14:E16"/>
    <mergeCell ref="F14:F16"/>
    <mergeCell ref="J14:J16"/>
    <mergeCell ref="K14:K16"/>
    <mergeCell ref="L14:L16"/>
    <mergeCell ref="AN11:AN13"/>
    <mergeCell ref="AQ11:AQ13"/>
    <mergeCell ref="AR11:AR13"/>
    <mergeCell ref="AS11:AS13"/>
    <mergeCell ref="AT11:AT13"/>
    <mergeCell ref="AU11:AU13"/>
    <mergeCell ref="Y11:Y13"/>
    <mergeCell ref="AC11:AC13"/>
    <mergeCell ref="AD11:AD13"/>
    <mergeCell ref="AH11:AH13"/>
    <mergeCell ref="AI11:AI13"/>
    <mergeCell ref="AM11:AM13"/>
    <mergeCell ref="P11:P13"/>
    <mergeCell ref="Q11:Q13"/>
    <mergeCell ref="R11:R13"/>
    <mergeCell ref="U11:U13"/>
    <mergeCell ref="V11:V13"/>
    <mergeCell ref="X11:X13"/>
    <mergeCell ref="J11:J13"/>
    <mergeCell ref="K11:K13"/>
    <mergeCell ref="L11:L13"/>
    <mergeCell ref="M11:M13"/>
    <mergeCell ref="AS14:AS16"/>
    <mergeCell ref="AT14:AT16"/>
    <mergeCell ref="AU14:AU16"/>
    <mergeCell ref="CA6:CD6"/>
    <mergeCell ref="CE6:CI6"/>
    <mergeCell ref="A7:AZ7"/>
    <mergeCell ref="A8:A10"/>
    <mergeCell ref="B8:B10"/>
    <mergeCell ref="C8:C10"/>
    <mergeCell ref="D8:D10"/>
    <mergeCell ref="E8:E10"/>
    <mergeCell ref="F8:F10"/>
    <mergeCell ref="N11:N13"/>
    <mergeCell ref="O11:O13"/>
    <mergeCell ref="S9:W9"/>
    <mergeCell ref="X9:AP9"/>
    <mergeCell ref="AQ9:AR9"/>
    <mergeCell ref="S10:U10"/>
    <mergeCell ref="A11:A13"/>
    <mergeCell ref="B11:B13"/>
    <mergeCell ref="C11:C13"/>
    <mergeCell ref="D11:D13"/>
    <mergeCell ref="E11:E13"/>
    <mergeCell ref="F11:F13"/>
    <mergeCell ref="K9:K10"/>
    <mergeCell ref="L9:L10"/>
    <mergeCell ref="M9:M10"/>
    <mergeCell ref="N9:N10"/>
    <mergeCell ref="P9:P10"/>
    <mergeCell ref="R9:R10"/>
    <mergeCell ref="AV11:AV13"/>
    <mergeCell ref="L2:AS2"/>
    <mergeCell ref="L3:AS4"/>
    <mergeCell ref="A5:AZ5"/>
    <mergeCell ref="A6:D6"/>
    <mergeCell ref="E6:G6"/>
    <mergeCell ref="K6:L6"/>
    <mergeCell ref="G8:M8"/>
    <mergeCell ref="N8:R8"/>
    <mergeCell ref="S8:AR8"/>
    <mergeCell ref="AS8:AT9"/>
    <mergeCell ref="AU8:AV9"/>
    <mergeCell ref="AW8:AZ9"/>
    <mergeCell ref="G9:G10"/>
    <mergeCell ref="H9:H10"/>
    <mergeCell ref="I9:I10"/>
    <mergeCell ref="J9:J10"/>
    <mergeCell ref="BB6:BZ6"/>
  </mergeCells>
  <conditionalFormatting sqref="G11:I46">
    <cfRule type="expression" dxfId="123" priority="24">
      <formula>$G11="N/A"</formula>
    </cfRule>
  </conditionalFormatting>
  <conditionalFormatting sqref="O23 O26 O29 O32 O35 O38 O41 O44 N11:N46 O53 O95 O137 O179 O221 O263 O56 O98 O140 O182 O224 O266 O59 O101 O143 O185 O227 O269 O62 O104 O146 O188 O230 O65 O107 O149 O191 O233 O68 O110 O152 O194 O236 O71 O113 O155 O197 O239 O74 O116 O158 O200 O242 O77 O119 O161 O203 O245 O80 O122 O164 O206 O248 O83 O125 O167 O209 O251 O86 O128 O170 O212 O254 O11 O14 O17 O20">
    <cfRule type="containsText" dxfId="122" priority="72" operator="containsText" text="MEDIA">
      <formula>NOT(ISERROR(SEARCH("MEDIA",N11)))</formula>
    </cfRule>
  </conditionalFormatting>
  <conditionalFormatting sqref="N11:N46">
    <cfRule type="containsText" dxfId="121" priority="57" operator="containsText" text="MEDIO BAJA">
      <formula>NOT(ISERROR(SEARCH("MEDIO BAJA",N11)))</formula>
    </cfRule>
    <cfRule type="containsText" dxfId="120" priority="58" operator="containsText" text="MEDIO ALTA">
      <formula>NOT(ISERROR(SEARCH("MEDIO ALTA",N11)))</formula>
    </cfRule>
  </conditionalFormatting>
  <conditionalFormatting sqref="O23 O26 O29 O32 O35 O38 O41 O44 N11:N46 O53 O95 O137 O179 O221 O263 O56 O98 O140 O182 O224 O266 O59 O101 O143 O185 O227 O269 O62 O104 O146 O188 O230 O65 O107 O149 O191 O233 O68 O110 O152 O194 O236 O71 O113 O155 O197 O239 O74 O116 O158 O200 O242 O77 O119 O161 O203 O245 O80 O122 O164 O206 O248 O83 O125 O167 O209 O251 O86 O128 O170 O212 O254 O11 O14 O17 O20">
    <cfRule type="containsText" dxfId="119" priority="73" operator="containsText" text="ALTA">
      <formula>NOT(ISERROR(SEARCH("ALTA",N11)))</formula>
    </cfRule>
    <cfRule type="containsText" dxfId="118" priority="74" operator="containsText" text="BAJA">
      <formula>NOT(ISERROR(SEARCH("BAJA",N11)))</formula>
    </cfRule>
  </conditionalFormatting>
  <conditionalFormatting sqref="Q11 Q14 Q17 Q20 Q23 Q26 Q29 Q32 Q35 Q38 Q41 Q44 Q47 Q50 Q53 Q56 Q59 Q62 Q65 Q68 Q71 Q74 Q77 Q80 Q83 Q86 Q89 Q92 Q173 Q254 Q335 Q416 Q497 Q95 Q176 Q257 Q338 Q419 Q500 Q98 Q179 Q260 Q341 Q422 Q503 Q101 Q182 Q263 Q344 Q425 Q506 Q104 Q185 Q266 Q347 Q428 Q509 Q107 Q188 Q269 Q350 Q431 Q512 Q110 Q191 Q272 Q353 Q434 Q515 Q113 Q194 Q275 Q356 Q437 Q518 Q116 Q197 Q278 Q359 Q440 Q521 Q119 Q200 Q281 Q362 Q443 Q524 Q122 Q203 Q284 Q365 Q446 Q527 Q125 Q206 Q287 Q368 Q449 Q530 Q128 Q209 Q290 Q371 Q452 Q533 Q131 Q212 Q293 Q374 Q455 Q134 Q215 Q296 Q377 Q458 Q137 Q218 Q299 Q380 Q461 Q140 Q221 Q302 Q383 Q464 Q143 Q224 Q305 Q386 Q467 Q146 Q227 Q308 Q389 Q470 Q149 Q230 Q311 Q392 Q473 Q152 Q233 Q314 Q395 Q476 Q155 Q236 Q317 Q398 Q479 Q158 Q239 Q320 Q401 Q482 Q161 Q242 Q323 Q404 Q485 Q164 Q245 Q326 Q407 Q488 Q167 Q248 Q329 Q410 Q491 Q170 Q251 Q332 Q413 Q494 P11:P568">
    <cfRule type="containsText" dxfId="117" priority="69" operator="containsText" text="MEDIO">
      <formula>NOT(ISERROR(SEARCH("MEDIO",P11)))</formula>
    </cfRule>
  </conditionalFormatting>
  <conditionalFormatting sqref="P11:P568">
    <cfRule type="containsText" dxfId="116" priority="55" operator="containsText" text="MEDIO BAJO">
      <formula>NOT(ISERROR(SEARCH("MEDIO BAJO",P11)))</formula>
    </cfRule>
    <cfRule type="containsText" dxfId="115" priority="56" operator="containsText" text="MEDIO ALTO">
      <formula>NOT(ISERROR(SEARCH("MEDIO ALTO",P11)))</formula>
    </cfRule>
  </conditionalFormatting>
  <conditionalFormatting sqref="Q11 Q14 Q17 Q20 Q23 Q26 Q29 Q32 Q35 Q38 Q41 Q44 Q47 Q50 Q53 Q56 Q59 Q62 Q65 Q68 Q71 Q74 Q77 Q80 Q83 Q86 Q89 Q92 Q173 Q254 Q335 Q416 Q497 Q95 Q176 Q257 Q338 Q419 Q500 Q98 Q179 Q260 Q341 Q422 Q503 Q101 Q182 Q263 Q344 Q425 Q506 Q104 Q185 Q266 Q347 Q428 Q509 Q107 Q188 Q269 Q350 Q431 Q512 Q110 Q191 Q272 Q353 Q434 Q515 Q113 Q194 Q275 Q356 Q437 Q518 Q116 Q197 Q278 Q359 Q440 Q521 Q119 Q200 Q281 Q362 Q443 Q524 Q122 Q203 Q284 Q365 Q446 Q527 Q125 Q206 Q287 Q368 Q449 Q530 Q128 Q209 Q290 Q371 Q452 Q533 Q131 Q212 Q293 Q374 Q455 Q134 Q215 Q296 Q377 Q458 Q137 Q218 Q299 Q380 Q461 Q140 Q221 Q302 Q383 Q464 Q143 Q224 Q305 Q386 Q467 Q146 Q227 Q308 Q389 Q470 Q149 Q230 Q311 Q392 Q473 Q152 Q233 Q314 Q395 Q476 Q155 Q236 Q317 Q398 Q479 Q158 Q239 Q320 Q401 Q482 Q161 Q242 Q323 Q404 Q485 Q164 Q245 Q326 Q407 Q488 Q167 Q248 Q329 Q410 Q491 Q170 Q251 Q332 Q413 Q494 P11:P568">
    <cfRule type="containsText" dxfId="114" priority="70" operator="containsText" text="ALTO">
      <formula>NOT(ISERROR(SEARCH("ALTO",P11)))</formula>
    </cfRule>
    <cfRule type="containsText" dxfId="113" priority="71" operator="containsText" text="BAJO">
      <formula>NOT(ISERROR(SEARCH("BAJO",P11)))</formula>
    </cfRule>
  </conditionalFormatting>
  <conditionalFormatting sqref="R11:R568">
    <cfRule type="cellIs" dxfId="112" priority="65" operator="lessThanOrEqual">
      <formula>3</formula>
    </cfRule>
    <cfRule type="cellIs" dxfId="111" priority="66" stopIfTrue="1" operator="between">
      <formula>4</formula>
      <formula>9</formula>
    </cfRule>
    <cfRule type="cellIs" dxfId="110" priority="67" operator="greaterThanOrEqual">
      <formula>10</formula>
    </cfRule>
  </conditionalFormatting>
  <conditionalFormatting sqref="S11:S568">
    <cfRule type="cellIs" dxfId="109" priority="68" operator="between">
      <formula>2</formula>
      <formula>3</formula>
    </cfRule>
  </conditionalFormatting>
  <conditionalFormatting sqref="W11:W46">
    <cfRule type="expression" dxfId="108" priority="41">
      <formula>S11="No_existen"</formula>
    </cfRule>
  </conditionalFormatting>
  <conditionalFormatting sqref="AA11:AA568">
    <cfRule type="expression" dxfId="107" priority="42">
      <formula>S11="No_Existen"</formula>
    </cfRule>
  </conditionalFormatting>
  <conditionalFormatting sqref="AB11:AB46">
    <cfRule type="expression" dxfId="106" priority="37">
      <formula>AA11="Semiautomatico"</formula>
    </cfRule>
    <cfRule type="expression" dxfId="105" priority="38">
      <formula>AA11="Manual"</formula>
    </cfRule>
    <cfRule type="expression" dxfId="104" priority="45">
      <formula>S11="No_existen"</formula>
    </cfRule>
  </conditionalFormatting>
  <conditionalFormatting sqref="AD11 AD14 AD17 AD20 AD23 AD26 AD29 AD32 AD35 AD38 AD41 AD44 AD47 AD50 AD53 AD56 AD59 AD62 AD65 AD68 AD71 AD131 AD191 AD251 AD311 AD371 AD431 AD491 AD74 AD134 AD194 AD254 AD314 AD374 AD434 AD494 AD77 AD137 AD197 AD257 AD317 AD377 AD437 AD497 AD80 AD140 AD200 AD260 AD320 AD380 AD440 AD500 AD83 AD143 AD203 AD263 AD323 AD383 AD443 AD503 AD86 AD146 AD206 AD266 AD326 AD386 AD446 AD506 AD89 AD149 AD209 AD269 AD329 AD389 AD449 AD509 AD92 AD152 AD212 AD272 AD332 AD392 AD452 AD512 AD95 AD155 AD215 AD275 AD335 AD395 AD455 AD515 AD98 AD158 AD218 AD278 AD338 AD398 AD458 AD518 AD101 AD161 AD221 AD281 AD341 AD401 AD461 AD521 AD104 AD164 AD224 AD284 AD344 AD404 AD464 AD524 AD107 AD167 AD227 AD287 AD347 AD407 AD467 AD527 AD110 AD170 AD230 AD290 AD350 AD410 AD470 AD530 AD113 AD173 AD233 AD293 AD353 AD413 AD473 AD533 AD116 AD176 AD236 AD296 AD356 AD416 AD476 AD119 AD179 AD239 AD299 AD359 AD419 AD479 AD122 AD182 AD242 AD302 AD362 AD422 AD482 AD125 AD185 AD245 AD305 AD365 AD425 AD485 AD128 AD188 AD248 AD308 AD368 AD428 AD488 AD536 AD539 AD542 AD545 AD548 AD551 AD554 AD557 AD560 AD563 AD566">
    <cfRule type="expression" dxfId="103" priority="81">
      <formula>T11="No_existen"</formula>
    </cfRule>
  </conditionalFormatting>
  <conditionalFormatting sqref="AE11:AE568">
    <cfRule type="expression" dxfId="102" priority="80">
      <formula>T11="No_existen"</formula>
    </cfRule>
  </conditionalFormatting>
  <conditionalFormatting sqref="AF11:AF568">
    <cfRule type="expression" dxfId="101" priority="79">
      <formula>S11="No_existen"</formula>
    </cfRule>
  </conditionalFormatting>
  <conditionalFormatting sqref="AG11">
    <cfRule type="expression" dxfId="100" priority="43">
      <formula>$S$11="No_existen"</formula>
    </cfRule>
  </conditionalFormatting>
  <conditionalFormatting sqref="AG11:AG46">
    <cfRule type="expression" dxfId="99" priority="39">
      <formula>AF11="No asignado"</formula>
    </cfRule>
  </conditionalFormatting>
  <conditionalFormatting sqref="AG12">
    <cfRule type="expression" dxfId="98" priority="36">
      <formula>$S$12="No_existen"</formula>
    </cfRule>
  </conditionalFormatting>
  <conditionalFormatting sqref="AG13">
    <cfRule type="expression" dxfId="97" priority="35">
      <formula>$S$13="No_existen"</formula>
    </cfRule>
  </conditionalFormatting>
  <conditionalFormatting sqref="AG14:AG46">
    <cfRule type="expression" dxfId="96" priority="40">
      <formula>S14="No_existen"</formula>
    </cfRule>
  </conditionalFormatting>
  <conditionalFormatting sqref="AI11 AI14 AI17 AI20 AI23 AI26 AI29 AI32 AI35 AI38 AI41 AI44 AI47 AI50 AI53 AI56 AI59 AI62 AI65 AI68 AI71 AI74 AI77 AI80 AI83 AI86 AI89 AI92 AI95 AI98 AI101 AI104 AI107 AI110 AI113 AI116 AI119 AI122 AI125 AI128 AI131 AI134 AI137 AI140 AI143 AI146 AI149 AI152 AI155 AI158 AI161 AI164 AI167 AI170 AI173 AI176 AI179 AI182 AI185 AI188 AI191 AI194 AI197 AI200 AI203 AI206 AI209 AI212 AI215 AI218 AI221 AI224 AI227 AI230 AI233 AI236 AI239 AI242 AI245 AI248 AI251 AI254 AI257 AI260 AI263 AI266 AI269 AI272 AI275 AI278 AI281 AI284 AI287 AI290 AI293 AI296 AI299 AI302 AI305 AI308 AI311 AI314 AI317 AI320 AI323 AI326 AI329 AI332 AI335 AI338 AI341 AI344 AI347 AI350 AI353 AI356 AI359 AI362 AI365 AI368 AI371 AI374 AI377 AI380 AI383 AI386 AI389 AI392 AI395 AI398 AI401 AI404 AI407 AI410 AI413 AI416 AI419 AI422 AI425 AI428 AI431 AI434 AI437 AI440 AI443 AI446 AI449 AI452 AI455 AI458 AI461 AI464 AI467 AI470 AI473 AI476 AI479 AI482 AI485 AI488 AI491 AI494 AI497 AI500 AI503 AI506 AI509 AI512 AI515 AI518 AI521 AI524 AI527 AI530 AI533 AI536 AI539 AI542 AI545 AI548 AI551 AI554 AI557 AI560 AI563 AI566">
    <cfRule type="expression" dxfId="95" priority="78">
      <formula>T11="No_existen"</formula>
    </cfRule>
  </conditionalFormatting>
  <conditionalFormatting sqref="AJ11:AJ568">
    <cfRule type="expression" dxfId="94" priority="77">
      <formula>T11="No_existen"</formula>
    </cfRule>
  </conditionalFormatting>
  <conditionalFormatting sqref="AK11:AK568">
    <cfRule type="expression" dxfId="93" priority="76">
      <formula>S11="No_existen"</formula>
    </cfRule>
  </conditionalFormatting>
  <conditionalFormatting sqref="AL11:AM11 AM14 AM17 AM20 AM23 AM26 AM29 AM32 AM35 AM38 AM41 AM44 AM47 AM50 AM53 AM56 AM59 AM62 AM65 AM68 AM71 AM74 AM77 AM80 AM83 AM86 AM89 AM92 AM95 AM98 AM101 AM104 AM107 AM110 AM113 AM116 AM119 AM122 AM125 AM128 AM131 AM134 AM137 AM140 AM143 AM146 AM149 AM152 AM155 AM158 AM161 AM164 AM167 AM170 AM173 AM176 AM179 AM182 AM185 AM188 AM191 AM194 AM197 AM200 AM203 AM206 AM209 AM212 AM215 AM218 AM221 AM224 AM227 AM230 AM233 AM236 AM239 AM242 AM245 AM248 AM251 AM254 AM257 AM260 AM263 AM266 AM269 AM272 AM275 AM278 AM281 AM284 AM287 AM290 AM293 AM296 AM299 AM302 AM305 AM308 AM311 AM314 AM317 AM320 AM323 AM326 AM329 AM332 AM335 AM338 AM341 AM344 AM347 AM350 AM353 AM356 AM359 AM362 AM365 AM368 AM371 AM374 AM377 AM380 AM383 AM386 AM389 AM392 AM395 AM398 AM401 AM404 AM407 AM410 AM413 AM416 AM419 AM422 AM425 AM428 AM431 AM434 AM437 AM440 AM443 AM446 AM449 AM452 AM455 AM458 AM461 AM464 AM467 AM470 AM473 AM476 AM479 AM482 AM485 AM488 AM491 AM494 AM497 AM500 AM503 AM506 AM509 AM512 AM515 AM518 AM521 AM524 AM527 AM530 AM533 AM536 AM539 AM542 AM545 AM548 AM551 AM554 AM557 AM560 AM563 AM566 AL12:AL568">
    <cfRule type="expression" dxfId="92" priority="54">
      <formula>S11="No_existen"</formula>
    </cfRule>
  </conditionalFormatting>
  <conditionalFormatting sqref="AN11 AN14 AN17 AN20 AN23 AN26 AN29 AN32 AN35 AN38 AN41 AN44 AN47 AN50 AN53 AN56 AN59 AN62 AN65 AN68 AN71 AN74 AN77 AN80 AN83 AN86 AN89 AN92 AN95 AN98 AN101 AN104 AN107 AN110 AN113 AN116 AN119 AN122 AN125 AN128 AN131 AN134 AN137 AN140 AN143 AN146 AN149 AN152 AN155 AN158 AN161 AN164 AN167 AN170 AN173 AN176 AN179 AN182 AN185 AN188 AN191 AN194 AN197 AN200 AN203 AN206 AN209 AN212 AN215 AN218 AN221 AN224 AN227 AN230 AN233 AN236 AN239 AN242 AN245 AN248 AN251 AN254 AN257 AN260 AN263 AN266 AN269 AN272 AN275 AN278 AN281 AN284 AN287 AN290 AN293 AN296 AN299 AN302 AN305 AN308 AN311 AN314 AN317 AN320 AN323 AN326 AN329 AN332 AN335 AN338 AN341 AN344 AN347 AN350 AN353 AN356 AN359 AN362 AN365 AN368 AN371 AN374 AN377 AN380 AN383 AN386 AN389 AN392 AN395 AN398 AN401 AN404 AN407 AN410 AN413 AN416 AN419 AN422 AN425 AN428 AN431 AN434 AN437 AN440 AN443 AN446 AN449 AN452 AN455 AN458 AN461 AN464 AN467 AN470 AN473 AN476 AN479 AN482 AN485 AN488 AN491 AN494 AN497 AN500 AN503 AN506 AN509 AN512 AN515 AN518 AN521 AN524 AN527 AN530 AN533 AN536 AN539 AN542 AN545 AN548 AN551 AN554 AN557 AN560 AN563 AN566">
    <cfRule type="expression" dxfId="91" priority="82">
      <formula>T11="No_existen"</formula>
    </cfRule>
  </conditionalFormatting>
  <conditionalFormatting sqref="AO11:AO568">
    <cfRule type="expression" dxfId="90" priority="75">
      <formula>T11="No_existen"</formula>
    </cfRule>
  </conditionalFormatting>
  <conditionalFormatting sqref="AP11:AQ11 AQ14 AQ17 AQ20 AQ23 AQ26 AQ29 AQ32 AQ35 AQ38 AQ41 AQ44 AQ47 AQ50 AQ53 AQ56 AQ59 AQ62 AQ65 AQ68 AQ71 AQ74 AQ77 AQ80 AQ83 AQ86 AQ89 AQ92 AQ95 AQ98 AQ101 AQ104 AQ107 AQ110 AQ113 AQ116 AQ119 AQ122 AQ125 AQ128 AQ131 AQ134 AQ137 AQ140 AQ143 AQ146 AQ149 AQ152 AQ155 AQ158 AQ161 AQ164 AQ167 AQ170 AQ173 AQ176 AQ179 AQ182 AQ185 AQ188 AQ191 AQ194 AQ197 AQ200 AQ203 AQ206 AQ209 AQ212 AQ215 AQ218 AQ221 AQ224 AQ227 AQ230 AQ233 AQ236 AQ239 AQ242 AQ245 AQ248 AQ251 AQ254 AQ257 AQ260 AQ263 AQ266 AQ269 AQ272 AQ275 AQ278 AQ281 AQ284 AQ287 AQ290 AQ293 AQ296 AQ299 AQ302 AQ305 AQ308 AQ311 AQ314 AQ317 AQ320 AQ323 AQ326 AQ329 AQ332 AQ335 AQ338 AQ341 AQ344 AQ347 AQ350 AQ353 AQ356 AQ359 AQ362 AQ365 AQ368 AQ371 AQ374 AQ377 AQ380 AQ383 AQ386 AQ389 AQ392 AQ395 AQ398 AQ401 AQ404 AQ407 AQ410 AQ413 AQ416 AQ419 AQ422 AQ425 AQ428 AQ431 AQ434 AQ437 AQ440 AQ443 AQ446 AQ449 AQ452 AQ455 AQ458 AQ461 AQ464 AQ467 AQ470 AQ473 AQ476 AQ479 AQ482 AQ485 AQ488 AQ491 AQ494 AQ497 AQ500 AQ503 AQ506 AQ509 AQ512 AQ515 AQ518 AQ521 AQ524 AQ527 AQ530 AQ533 AP12:AP568 AQ536 AQ539 AQ542 AQ545 AQ548 AQ551 AQ554 AQ557 AQ560 AQ563 AQ566">
    <cfRule type="expression" dxfId="89" priority="53">
      <formula>S11="No_existen"</formula>
    </cfRule>
  </conditionalFormatting>
  <conditionalFormatting sqref="AR11:AR568">
    <cfRule type="containsText" dxfId="88" priority="44" operator="containsText" text="INEXISTENTE">
      <formula>NOT(ISERROR(SEARCH("INEXISTENTE",AR11)))</formula>
    </cfRule>
    <cfRule type="containsText" dxfId="87" priority="46" operator="containsText" text="DÉBIL">
      <formula>NOT(ISERROR(SEARCH("DÉBIL",AR11)))</formula>
    </cfRule>
    <cfRule type="containsText" dxfId="86" priority="47" operator="containsText" text="ACEPTABLE">
      <formula>NOT(ISERROR(SEARCH("ACEPTABLE",AR11)))</formula>
    </cfRule>
    <cfRule type="containsText" dxfId="85" priority="48" operator="containsText" text="FUERTE">
      <formula>NOT(ISERROR(SEARCH("FUERTE",AR11)))</formula>
    </cfRule>
  </conditionalFormatting>
  <conditionalFormatting sqref="AS11:AS568">
    <cfRule type="cellIs" dxfId="84" priority="62" operator="lessThanOrEqual">
      <formula>10</formula>
    </cfRule>
    <cfRule type="cellIs" dxfId="83" priority="63" stopIfTrue="1" operator="between">
      <formula>11</formula>
      <formula>32</formula>
    </cfRule>
    <cfRule type="cellIs" dxfId="82" priority="64" operator="greaterThanOrEqual">
      <formula>36</formula>
    </cfRule>
  </conditionalFormatting>
  <conditionalFormatting sqref="AT11:AV11 AT14 AT17 AT20 AT23 AT26 AT29 AT32 AT35 AT38 AT41 AT44 AT47 AT50 AT53 AT56 AT59 AT62 AT65 AT68 AT71 AT74 AT77 AT80 AT83 AT86 AT89 AT92 AT95 AT98 AT101 AT104 AT107 AT110 AT113 AT116 AT119 AT122 AT125 AT128 AT131 AT134 AT137 AT140 AT143 AT146 AT149 AT152 AT155 AT158 AT161 AT164 AT167 AT170 AT173 AT176 AT179 AT182 AT185 AT188 AT191 AT194 AT197 AT200 AT203 AT206 AT209 AT212 AT215 AT218 AT221 AT224 AT227 AT230 AT233 AT236 AT239 AT242 AT245 AT248 AT251 AT254 AT257 AT260 AT263 AT266 AT269 AT272 AT275 AT278 AT281 AT284 AT287 AT290 AT293 AT296 AT299 AT302 AT305 AT308 AT311 AT314 AT317 AT320 AT323 AT326 AT329 AT332 AT335 AT338 AT341 AT344 AT347 AT350 AT353 AT356 AT359 AT362 AT365 AT368 AT371 AT374 AT377 AT380 AT383 AT386 AT389 AT392 AT395 AT398 AT401 AT404 AT407 AT410 AT413 AT416 AT419 AT422 AT425 AT428 AT431 AT434 AT437 AT440 AT443 AT446 AT449 AT452 AT455 AT458 AT461 AT464 AT467 AT470 AT473 AT476 AT479 AT482 AT485 AT488 AT491 AT494 AT497 AT500 AT503 AT506 AT509 AT512 AT515 AT518 AT521 AT524 AT527 AT530 AT533 AT536 AT539 AT542 AT545 AT548 AT551 AT554 AT557 AT560 AT563 AT566">
    <cfRule type="cellIs" dxfId="81" priority="32" operator="equal">
      <formula>"LEVE"</formula>
    </cfRule>
    <cfRule type="cellIs" dxfId="80" priority="33" operator="equal">
      <formula>"MODERADO"</formula>
    </cfRule>
    <cfRule type="cellIs" dxfId="79" priority="34" operator="equal">
      <formula>"GRAVE"</formula>
    </cfRule>
  </conditionalFormatting>
  <conditionalFormatting sqref="AU14:AV14">
    <cfRule type="cellIs" dxfId="78" priority="29" operator="equal">
      <formula>"LEVE"</formula>
    </cfRule>
    <cfRule type="cellIs" dxfId="77" priority="30" operator="equal">
      <formula>"MODERADO"</formula>
    </cfRule>
    <cfRule type="cellIs" dxfId="76" priority="31" operator="equal">
      <formula>"GRAVE"</formula>
    </cfRule>
  </conditionalFormatting>
  <conditionalFormatting sqref="AU17:AV17 AU20:AV20">
    <cfRule type="cellIs" dxfId="75" priority="26" operator="equal">
      <formula>"LEVE"</formula>
    </cfRule>
    <cfRule type="cellIs" dxfId="74" priority="27" operator="equal">
      <formula>"MODERADO"</formula>
    </cfRule>
    <cfRule type="cellIs" dxfId="73" priority="28" operator="equal">
      <formula>"GRAVE"</formula>
    </cfRule>
  </conditionalFormatting>
  <conditionalFormatting sqref="AU23:AV23 AU26:AV26 AU29:AV29 AU32:AV32 AU35:AV35 AU38:AV38 AU41:AV41 AU44:AV44">
    <cfRule type="cellIs" dxfId="72" priority="59" operator="equal">
      <formula>"LEVE"</formula>
    </cfRule>
    <cfRule type="cellIs" dxfId="71" priority="60" operator="equal">
      <formula>"MODERADO"</formula>
    </cfRule>
    <cfRule type="cellIs" dxfId="70" priority="61" operator="equal">
      <formula>"GRAVE"</formula>
    </cfRule>
  </conditionalFormatting>
  <conditionalFormatting sqref="AW11:AW568 AX11:AY46">
    <cfRule type="expression" dxfId="69" priority="25">
      <formula>$S11="No_existen"</formula>
    </cfRule>
  </conditionalFormatting>
  <conditionalFormatting sqref="AX11:AX46">
    <cfRule type="expression" dxfId="68" priority="50">
      <formula>AW11="ASUMIR"</formula>
    </cfRule>
  </conditionalFormatting>
  <conditionalFormatting sqref="AY11:AY46">
    <cfRule type="expression" dxfId="67" priority="49">
      <formula>AW11="ASUMIR"</formula>
    </cfRule>
  </conditionalFormatting>
  <conditionalFormatting sqref="AZ11:AZ46">
    <cfRule type="expression" dxfId="66" priority="51">
      <formula>AW11&lt;&gt;"COMPARTIR"</formula>
    </cfRule>
    <cfRule type="expression" dxfId="65" priority="52">
      <formula>AW11="ASUMIR"</formula>
    </cfRule>
  </conditionalFormatting>
  <conditionalFormatting sqref="G47:I568">
    <cfRule type="expression" dxfId="64" priority="1">
      <formula>$G47="N/A"</formula>
    </cfRule>
  </conditionalFormatting>
  <conditionalFormatting sqref="O47 O50 O272 O275 O278 O281 O284 O287 O290 O293 O296 O299 O302 O305 O308 O311 O314 O317 O320 O323 O326 O329 O332 O335 O338 O341 O344 O347 O350 O353 O356 O359 O362 O365 O368 O371 O374 O377 O380 O383 O386 O389 O392 O395 O398 O401 O404 O407 O410 O413 O416 O419 O422 O425 O428 O431 O434 O437 O440 O443 O446 O449 O452 O455 O458 O461 O464 O467 O470 O473 O476 O479 O482 O485 O488 O491 O494 O497 O500 O503 O506 O509 O512 O515 O518 O521 O524 O527 O530 O533 O89 O131 O173 O215 O257 O92 O134 O176 O218 O260 O536 O539 O542 O545 O548 O551 O554 O557 O560 O563 O566 N47:N568">
    <cfRule type="containsText" dxfId="63" priority="21" operator="containsText" text="MEDIA">
      <formula>NOT(ISERROR(SEARCH("MEDIA",N47)))</formula>
    </cfRule>
  </conditionalFormatting>
  <conditionalFormatting sqref="N47:N568">
    <cfRule type="containsText" dxfId="62" priority="13" operator="containsText" text="MEDIO BAJA">
      <formula>NOT(ISERROR(SEARCH("MEDIO BAJA",N47)))</formula>
    </cfRule>
    <cfRule type="containsText" dxfId="61" priority="14" operator="containsText" text="MEDIO ALTA">
      <formula>NOT(ISERROR(SEARCH("MEDIO ALTA",N47)))</formula>
    </cfRule>
  </conditionalFormatting>
  <conditionalFormatting sqref="O47 O50 O272 O275 O278 O281 O284 O287 O290 O293 O296 O299 O302 O305 O308 O311 O314 O317 O320 O323 O326 O329 O332 O335 O338 O341 O344 O347 O350 O353 O356 O359 O362 O365 O368 O371 O374 O377 O380 O383 O386 O389 O392 O395 O398 O401 O404 O407 O410 O413 O416 O419 O422 O425 O428 O431 O434 O437 O440 O443 O446 O449 O452 O455 O458 O461 O464 O467 O470 O473 O476 O479 O482 O485 O488 O491 O494 O497 O500 O503 O506 O509 O512 O515 O518 O521 O524 O527 O530 O533 O89 O131 O173 O215 O257 O92 O134 O176 O218 O260 O536 O539 O542 O545 O548 O551 O554 O557 O560 O563 O566 N47:N568">
    <cfRule type="containsText" dxfId="60" priority="22" operator="containsText" text="ALTA">
      <formula>NOT(ISERROR(SEARCH("ALTA",N47)))</formula>
    </cfRule>
    <cfRule type="containsText" dxfId="59" priority="23" operator="containsText" text="BAJA">
      <formula>NOT(ISERROR(SEARCH("BAJA",N47)))</formula>
    </cfRule>
  </conditionalFormatting>
  <conditionalFormatting sqref="Q536:Q568">
    <cfRule type="containsText" dxfId="58" priority="18" operator="containsText" text="MEDIO">
      <formula>NOT(ISERROR(SEARCH("MEDIO",Q536)))</formula>
    </cfRule>
  </conditionalFormatting>
  <conditionalFormatting sqref="Q536:Q568">
    <cfRule type="containsText" dxfId="57" priority="19" operator="containsText" text="ALTO">
      <formula>NOT(ISERROR(SEARCH("ALTO",Q536)))</formula>
    </cfRule>
    <cfRule type="containsText" dxfId="56" priority="20" operator="containsText" text="BAJO">
      <formula>NOT(ISERROR(SEARCH("BAJO",Q536)))</formula>
    </cfRule>
  </conditionalFormatting>
  <conditionalFormatting sqref="W47:W568">
    <cfRule type="expression" dxfId="55" priority="7">
      <formula>S47="No_existen"</formula>
    </cfRule>
  </conditionalFormatting>
  <conditionalFormatting sqref="AB47:AB568">
    <cfRule type="expression" dxfId="54" priority="3">
      <formula>AA47="Semiautomatico"</formula>
    </cfRule>
    <cfRule type="expression" dxfId="53" priority="4">
      <formula>AA47="Manual"</formula>
    </cfRule>
    <cfRule type="expression" dxfId="52" priority="8">
      <formula>S47="No_existen"</formula>
    </cfRule>
  </conditionalFormatting>
  <conditionalFormatting sqref="AG47:AG568">
    <cfRule type="expression" dxfId="51" priority="5">
      <formula>AF47="No asignado"</formula>
    </cfRule>
  </conditionalFormatting>
  <conditionalFormatting sqref="AG47:AG568">
    <cfRule type="expression" dxfId="50" priority="6">
      <formula>S47="No_existen"</formula>
    </cfRule>
  </conditionalFormatting>
  <conditionalFormatting sqref="AU47:AV47 AU50:AV50 AU53:AV53 AU56:AV56 AU59:AV59 AU62:AV62 AU65:AV65 AU68:AV68 AU71:AV71 AU74:AV74 AU77:AV77 AU80:AV80 AU83:AV83 AU86:AV86 AU89:AV89 AU92:AV92 AU95:AV95 AU98:AV98 AU101:AV101 AU104:AV104 AU107:AV107 AU110:AV110 AU113:AV113 AU116:AV116 AU119:AV119 AU122:AV122 AU125:AV125 AU128:AV128 AU131:AV131 AU134:AV134 AU137:AV137 AU140:AV140 AU143:AV143 AU146:AV146 AU149:AV149 AU152:AV152 AU155:AV155 AU158:AV158 AU161:AV161 AU164:AV164 AU167:AV167 AU170:AV170 AU173:AV173 AU176:AV176 AU179:AV179 AU182:AV182 AU185:AV185 AU188:AV188 AU191:AV191 AU194:AV194 AU197:AV197 AU200:AV200 AU203:AV203 AU206:AV206 AU209:AV209 AU212:AV212 AU215:AV215 AU218:AV218 AU221:AV221 AU224:AV224 AU227:AV227 AU230:AV230 AU233:AV233 AU236:AV236 AU239:AV239 AU242:AV242 AU245:AV245 AU248:AV248 AU251:AV251 AU254:AV254 AU257:AV257 AU260:AV260 AU263:AV263 AU266:AV266 AU269:AV269 AU272:AV272 AU275:AV275 AU278:AV278 AU281:AV281 AU284:AV284 AU287:AV287 AU290:AV290 AU293:AV293 AU296:AV296 AU299:AV299 AU302:AV302 AU305:AV305 AU308:AV308 AU311:AV311 AU314:AV314 AU317:AV317 AU320:AV320 AU323:AV323 AU326:AV326 AU329:AV329 AU332:AV332 AU335:AV335 AU338:AV338 AU341:AV341 AU344:AV344 AU347:AV347 AU350:AV350 AU353:AV353 AU356:AV356 AU359:AV359 AU362:AV362 AU365:AV365 AU368:AV368 AU371:AV371 AU374:AV374 AU377:AV377 AU380:AV380 AU383:AV383 AU386:AV386 AU389:AV389 AU392:AV392 AU395:AV395 AU398:AV398 AU401:AV401 AU404:AV404 AU407:AV407 AU410:AV410 AU413:AV413 AU416:AV416 AU419:AV419 AU422:AV422 AU425:AV425 AU428:AV428 AU431:AV431 AU434:AV434 AU437:AV437 AU440:AV440 AU443:AV443 AU446:AV446 AU449:AV449 AU452:AV452 AU455:AV455 AU458:AV458 AU461:AV461 AU464:AV464 AU467:AV467 AU470:AV470 AU473:AV473 AU476:AV476 AU479:AV479 AU482:AV482 AU485:AV485 AU488:AV488 AU491:AV491 AU494:AV494 AU497:AV497 AU500:AV500 AU503:AV503 AU506:AV506 AU509:AV509 AU512:AV512 AU515:AV515 AU518:AV518 AU521:AV521 AU524:AV524 AU527:AV527 AU530:AV530 AU533:AV533 AU536:AV536 AU539:AV539 AU542:AV542 AU545:AV545 AU548:AV548 AU551:AV551 AU554:AV554 AU557:AV557 AU560:AV560 AU563:AV563 AU566:AV566">
    <cfRule type="cellIs" dxfId="49" priority="15" operator="equal">
      <formula>"LEVE"</formula>
    </cfRule>
    <cfRule type="cellIs" dxfId="48" priority="16" operator="equal">
      <formula>"MODERADO"</formula>
    </cfRule>
    <cfRule type="cellIs" dxfId="47" priority="17" operator="equal">
      <formula>"GRAVE"</formula>
    </cfRule>
  </conditionalFormatting>
  <conditionalFormatting sqref="AX47:AY568">
    <cfRule type="expression" dxfId="46" priority="2">
      <formula>$S47="No_existen"</formula>
    </cfRule>
  </conditionalFormatting>
  <conditionalFormatting sqref="AX47:AX568">
    <cfRule type="expression" dxfId="45" priority="10">
      <formula>AW47="ASUMIR"</formula>
    </cfRule>
  </conditionalFormatting>
  <conditionalFormatting sqref="AY47:AY568">
    <cfRule type="expression" dxfId="44" priority="9">
      <formula>AW47="ASUMIR"</formula>
    </cfRule>
  </conditionalFormatting>
  <conditionalFormatting sqref="AZ47:AZ568">
    <cfRule type="expression" dxfId="43" priority="11">
      <formula>AW47&lt;&gt;"COMPARTIR"</formula>
    </cfRule>
    <cfRule type="expression" dxfId="42" priority="12">
      <formula>AW47="ASUMIR"</formula>
    </cfRule>
  </conditionalFormatting>
  <dataValidations count="48">
    <dataValidation type="date" operator="greaterThan" allowBlank="1" showInputMessage="1" showErrorMessage="1" errorTitle="ERROR EN FECHA" error="Diligencie una fecha superior a 01-ene-2025_x000a_" promptTitle="FECHA: DD/MM/AAAA" prompt="Digite fecha en la cual se finalizará la acción preventiva para el manejo del riesgo._x000a__x000a_DD/MM/AAAA" sqref="AY11:AY568" xr:uid="{9D7AECEA-7D24-4A29-8291-0A3D4AA8D7C1}">
      <formula1>45658</formula1>
    </dataValidation>
    <dataValidation type="list" allowBlank="1" showInputMessage="1" showErrorMessage="1" sqref="AW13 AW16 AW19 AW22 AW25 AW28 AW31 AW34 AW37 AW40 AW43 AW46 AW49 AW52 AW55 AW58 AW61 AW64 AW67 AW70 AW73 AW76 AW79 AW82 AW85 AW88 AW91 AW94 AW97 AW100 AW103 AW106 AW109 AW112 AW115 AW118 AW121 AW124 AW127 AW130 AW133 AW136 AW139 AW142 AW145 AW148 AW151 AW154 AW157 AW160 AW163 AW166 AW169 AW172 AW175 AW178 AW181 AW184 AW187 AW190 AW193 AW196 AW199 AW202 AW205 AW208 AW211 AW214 AW217 AW220 AW223 AW226 AW229 AW232 AW235 AW238 AW241 AW244 AW247 AW250 AW253 AW256 AW259 AW262 AW265 AW268 AW271 AW274 AW277 AW280 AW283 AW286 AW289 AW292 AW295 AW298 AW301 AW304 AW307 AW310 AW313 AW316 AW319 AW322 AW325 AW328 AW331 AW334 AW337 AW340 AW343 AW346 AW349 AW352 AW355 AW358 AW361 AW364 AW367 AW370 AW373 AW376 AW379 AW382 AW385 AW388 AW391 AW394 AW397 AW400 AW403 AW406 AW409 AW412 AW415 AW418 AW421 AW424 AW427 AW430 AW433 AW436 AW439 AW442 AW445 AW448 AW451 AW454 AW457 AW460 AW463 AW466 AW469 AW472 AW475 AW478 AW481 AW484 AW487 AW490 AW493 AW496 AW499 AW502 AW505 AW508 AW511 AW514 AW517 AW520 AW523 AW526 AW529 AW532 AW535 AW538 AW541 AW544 AW547 AW550 AW553 AW556 AW559 AW562 AW565 AW568" xr:uid="{EA796782-6DF3-4927-93C4-750F70DC4E43}">
      <formula1>INDIRECT($AT11)</formula1>
    </dataValidation>
    <dataValidation type="list" allowBlank="1" showInputMessage="1" showErrorMessage="1" sqref="AW12 AW15 AW18 AW21 AW24 AW27 AW30 AW33 AW36 AW39 AW42 AW45 AW48 AW51 AW54 AW57 AW60 AW63 AW66 AW69 AW72 AW75 AW78 AW81 AW84 AW87 AW90 AW93 AW96 AW99 AW102 AW105 AW108 AW111 AW114 AW117 AW120 AW123 AW126 AW129 AW132 AW135 AW138 AW141 AW144 AW147 AW150 AW153 AW156 AW159 AW162 AW165 AW168 AW171 AW174 AW177 AW180 AW183 AW186 AW189 AW192 AW195 AW198 AW201 AW204 AW207 AW210 AW213 AW216 AW219 AW222 AW225 AW228 AW231 AW234 AW237 AW240 AW243 AW246 AW249 AW252 AW255 AW258 AW261 AW264 AW267 AW270 AW273 AW276 AW279 AW282 AW285 AW288 AW291 AW294 AW297 AW300 AW303 AW306 AW309 AW312 AW315 AW318 AW321 AW324 AW327 AW330 AW333 AW336 AW339 AW342 AW345 AW348 AW351 AW354 AW357 AW360 AW363 AW366 AW369 AW372 AW375 AW378 AW381 AW384 AW387 AW390 AW393 AW396 AW399 AW402 AW405 AW408 AW411 AW414 AW417 AW420 AW423 AW426 AW429 AW432 AW435 AW438 AW441 AW444 AW447 AW450 AW453 AW456 AW459 AW462 AW465 AW468 AW471 AW474 AW477 AW480 AW483 AW486 AW489 AW492 AW495 AW498 AW501 AW504 AW507 AW510 AW513 AW516 AW519 AW522 AW525 AW528 AW531 AW534 AW537 AW540 AW543 AW546 AW549 AW552 AW555 AW558 AW561 AW564 AW567" xr:uid="{24B6DDCA-2BB6-485F-91E5-56AB61096433}">
      <formula1>INDIRECT($AT11)</formula1>
    </dataValidation>
    <dataValidation type="list" allowBlank="1" showInputMessage="1" showErrorMessage="1" sqref="AW11 AW14 AW17 AW20 AW23 AW26 AW29 AW32 AW35 AW38 AW41 AW44 AW47 AW50 AW53 AW56 AW59 AW62 AW65 AW68 AW71 AW74 AW77 AW80 AW83 AW86 AW89 AW92 AW95 AW98 AW101 AW104 AW107 AW110 AW113 AW116 AW119 AW122 AW125 AW128 AW131 AW134 AW137 AW140 AW143 AW146 AW149 AW152 AW155 AW158 AW161 AW164 AW167 AW170 AW173 AW176 AW179 AW182 AW185 AW188 AW191 AW194 AW197 AW200 AW203 AW206 AW209 AW212 AW215 AW218 AW221 AW224 AW227 AW230 AW233 AW236 AW239 AW242 AW245 AW248 AW251 AW254 AW257 AW260 AW263 AW266 AW269 AW272 AW275 AW278 AW281 AW284 AW287 AW290 AW293 AW296 AW299 AW302 AW305 AW308 AW311 AW314 AW317 AW320 AW323 AW326 AW329 AW332 AW335 AW338 AW341 AW344 AW347 AW350 AW353 AW356 AW359 AW362 AW365 AW368 AW371 AW374 AW377 AW380 AW383 AW386 AW389 AW392 AW395 AW398 AW401 AW404 AW407 AW410 AW413 AW416 AW419 AW422 AW425 AW428 AW431 AW434 AW437 AW440 AW443 AW446 AW449 AW452 AW455 AW458 AW461 AW464 AW467 AW470 AW473 AW476 AW479 AW482 AW485 AW488 AW491 AW494 AW497 AW500 AW503 AW506 AW509 AW512 AW515 AW518 AW521 AW524 AW527 AW530 AW533 AW536 AW539 AW542 AW545 AW548 AW551 AW554 AW557 AW560 AW563 AW566" xr:uid="{C9508684-385B-4EFC-ABE7-3A1EA21E7850}">
      <formula1>INDIRECT($AT11)</formula1>
    </dataValidation>
    <dataValidation type="list" allowBlank="1" showInputMessage="1" showErrorMessage="1" sqref="P11:P568" xr:uid="{5584C80D-1396-43D5-99D5-E362B3A8BCE7}">
      <formula1>INDIRECT($J11)</formula1>
    </dataValidation>
    <dataValidation type="list" allowBlank="1" showInputMessage="1" showErrorMessage="1" sqref="N11:N568" xr:uid="{D0A3726D-9633-47F6-9A05-1D6242026A2F}">
      <formula1>PROBABILIDAD</formula1>
    </dataValidation>
    <dataValidation type="list" allowBlank="1" showErrorMessage="1" promptTitle="Periodicidad" prompt="Determine los intervalos en los cuales aplica el control._x000a__x000a_Si definio NO EXISTE EL CONTROL deje esta celda en blanco" sqref="AL11:AL647" xr:uid="{5F2F7A93-5332-403D-9FB0-B257E4B3DB47}">
      <formula1>PERIODICIDAD</formula1>
    </dataValidation>
    <dataValidation type="list" allowBlank="1" showErrorMessage="1" errorTitle=" NO EXISTE CONTROL" error="Si requiere registrar información cambie el estado del control." prompt="Defina si la periodicidad empleada en el control es oportuna o no._x000a__x000a_Seleccione de la lista de desplegable" sqref="AK11:AK647" xr:uid="{D1F14C9A-B97D-4E12-B365-F77CCD68DA1E}">
      <formula1>EVAL_PERIODICIDAD</formula1>
    </dataValidation>
    <dataValidation type="list" allowBlank="1" showErrorMessage="1" errorTitle=" " promptTitle="VALORACION DE LA RESPONSABILIDAD" prompt="Seleccione de la lista de desplegable la valoración dada frente a la responsabilidad del control descrito, para ello tenga en cuenta las siguientes tres caracteristicas:_x000a__x000a_-Responsable_x000a_-Segregación de funciones_x000a_-Autoridad" sqref="AF11:AF533 AF536 AF539 AF542 AF545 AF548 AF551 AF554 AF557 AF560 AF563 AF566" xr:uid="{FDD1A069-48C0-4CFD-ADDF-251D8961F495}">
      <formula1>RESPONSABILIDAD</formula1>
    </dataValidation>
    <dataValidation type="list" allowBlank="1" showErrorMessage="1" promptTitle="Tipo de control" prompt="Defina que tipo de control es el que se aplica._x000a__x000a_Si definio NO EXISTE EL CONTROL deje esta celda en blanco" sqref="AP11:AP568" xr:uid="{DF1F9B15-BE5B-445C-8C2E-B8F8192672DC}">
      <formula1>"Detectivo, Preventivo"</formula1>
    </dataValidation>
    <dataValidation allowBlank="1" showErrorMessage="1" promptTitle="Periodicidad" prompt="Determine los intervalos en los cuales aplica el control._x000a__x000a_Si definio NO EXISTE EL CONTROL dejeesta celda en blanco" sqref="AN11:AO568" xr:uid="{966434DA-2BE7-4DA6-B52A-F4645BC87560}"/>
    <dataValidation allowBlank="1" showErrorMessage="1" promptTitle="Periodicidad" prompt="Determine los intervalos en los cuales aplica el control._x000a__x000a_Si definio NO EXISTE EL CONTROL deje esta celda en blanco" sqref="AM11:AM568" xr:uid="{AFCA5F4F-87DD-49A9-97D8-010C43174558}"/>
    <dataValidation allowBlank="1" showErrorMessage="1" errorTitle=" NO EXISTE CONTROL" error="Si requiere registrar información cambie el estado del control." prompt="Describa el control que ACTUALMENTE tiene para mitigar o prevenir el riesgo._x000a__x000a_Si definio NO EXISTE CONTROL, deje esta celda en blanco" sqref="Z11:Z568 AE11:AE568 AJ11:AJ568" xr:uid="{804496BA-B405-47F8-96A6-593C3B4D5F1C}"/>
    <dataValidation type="list" allowBlank="1" showInputMessage="1" showErrorMessage="1" prompt="Si el tipo de mapa es PROCESO:  Seleccione el PROCESO en el cual la Unidad Organizacional o el área esta involucrada._x000a__x000a_Si el tipo de mapa es PDI: Seleccione el OBJETIVO INSTITUCIONAL  el cual la unidad organizacional o el área tiene a cargo." sqref="D11:D568" xr:uid="{558FCA89-0D80-40FA-9DB0-70DAC74A7392}">
      <formula1>INDIRECT(B11)</formula1>
    </dataValidation>
    <dataValidation type="list" allowBlank="1" showInputMessage="1" showErrorMessage="1" sqref="H11:H535" xr:uid="{F488FB56-E5F2-4DF4-9D03-360221266906}">
      <formula1>INDIRECT(G11)</formula1>
    </dataValidation>
    <dataValidation type="list" allowBlank="1" showInputMessage="1" showErrorMessage="1" sqref="G11:G535" xr:uid="{67DD6EBC-736E-4911-A2DC-083F95122CA3}">
      <formula1>FACTOR</formula1>
    </dataValidation>
    <dataValidation type="list" allowBlank="1" showInputMessage="1" showErrorMessage="1" sqref="B11:B568" xr:uid="{037E497F-2D76-40E0-8171-19AEEC0C762C}">
      <formula1>INDIRECT($E$6)</formula1>
    </dataValidation>
    <dataValidation type="list" allowBlank="1" showInputMessage="1" showErrorMessage="1" sqref="F11 F14 F17 F20 F23 F26 F29 F32 F35 F38 F41 F44 F47 F50 F248 F251 F254 F257 F260 F263 F266 F269 F53 F56 F59 F62 F65 F68 F71 F74 F77 F80 F83 F86 F89 F92 F95 F98 F101 F104 F107 F110 F113 F116 F119 F122 F125 F128 F131 F134 F137 F140 F143 F146 F149 F152 F155 F158 F161 F164 F167 F170 F173 F176 F179 F182 F185 F188 F191 F194 F197 F200 F203 F206 F209 F212 F215 F218 F221 F224 F227 F230 F233 F236 F239 F242 F245 F272 F275 F278 F281 F284 F287 F290 F293 F296 F299 F302 F305 F308 F311 F314 F317 F320 F323 F326 F329 F332 F335 F338 F341 F344 F347 F350 F353 F356 F359 F362 F365 F368 F371 F374 F377 F380 F383 F386 F389 F392 F395 F398 F401 F404 F407 F410 F413 F416 F419 F422 F425 F428 F431 F434 F437 F440 F443 F446 F449 F452 F455 F458 F461 F464 F467 F470 F473 F476 F479 F482 F485 F488 F491 F494 F497 F500 F503 F506 F509 F512 F515 F518 F521 F524 F527 F530 F533 F536 F539 F542 F545 F548 F551 F554 F557 F560 F563 F566" xr:uid="{045245AA-6188-4E5D-9747-787467723DC9}">
      <formula1>INSTITUCIONAL</formula1>
    </dataValidation>
    <dataValidation type="custom" allowBlank="1" showInputMessage="1" showErrorMessage="1" errorTitle="COMPARTIR" error="Si requiere involucrar otra dependencia elija como Tipo de manejo &quot;COMPARTIR&quot;" sqref="AZ11:BA295" xr:uid="{B6DC001A-8374-4AF4-9B0D-15F8B0E3DA46}">
      <formula1>AW11="COMPARTIR"</formula1>
    </dataValidation>
    <dataValidation type="custom" allowBlank="1" showInputMessage="1" showErrorMessage="1" errorTitle="COMPARTIR" error="Si requiere involucrar otra dependencia elija como Tipo de manejo &quot;COMPARTIR&quot;" sqref="BB11:BB295" xr:uid="{454D34CD-64DD-4897-9FA2-9352D93C7DB0}">
      <formula1>AX11="COMPARTIR"</formula1>
    </dataValidation>
    <dataValidation type="custom" allowBlank="1" showInputMessage="1" showErrorMessage="1" errorTitle="COMPARTIR" error="Si requiere involucrar otra dependencia elija como Tipo de manejo &quot;COMPARTIR&quot;" sqref="BC11:BC295" xr:uid="{F5981CD3-C2A3-46A3-B525-E1E22534182F}">
      <formula1>AX11="COMPARTIR"</formula1>
    </dataValidation>
    <dataValidation type="custom" allowBlank="1" showInputMessage="1" showErrorMessage="1" errorTitle="COMPARTIR" error="Si requiere involucrar otra dependencia elija como Tipo de manejo &quot;COMPARTIR&quot;" sqref="BD11:BD295" xr:uid="{5E027FC7-3053-4375-A179-1DA916B9A0A9}">
      <formula1>AX11="COMPARTIR"</formula1>
    </dataValidation>
    <dataValidation type="custom" allowBlank="1" showInputMessage="1" showErrorMessage="1" errorTitle="COMPARTIR" error="Si requiere involucrar otra dependencia elija como Tipo de manejo &quot;COMPARTIR&quot;" sqref="BE11:BF295" xr:uid="{E0A52C93-B7BE-48C7-9F5D-36E2BEA3AB29}">
      <formula1>AX11="COMPARTIR"</formula1>
    </dataValidation>
    <dataValidation allowBlank="1" showInputMessage="1" promptTitle="Digitar su cargo" prompt="Digite:_x000a_Planta:  Nombre del cargo_x000a_Transitorio: Nombre de denominación_x000a_Contratista: Contrato - Orden de servicio_x000a__x000a_Si definió NO ASIGNADO, deje esta celda en blanco" sqref="AG11:AG295" xr:uid="{11644579-21EB-402B-91D2-5E50B2203878}"/>
    <dataValidation allowBlank="1" showErrorMessage="1" promptTitle="Tipo de control" prompt="Defina que tipo de control es el que se aplica._x000a__x000a_Si definio NO EXISTE EL CONTROL dejeesta celda en blanco" sqref="AR11:AR568" xr:uid="{1B250679-9268-4E4D-84D5-66D58AC82B94}"/>
    <dataValidation allowBlank="1" showInputMessage="1" sqref="AB674:AB1048576 J672 AG8 AG10 AB1:AB4 W1:W4 AG1:AG4 AB8 AF668 AB10:AB666 AK668 AG674:AG1048576 J668 J670 AA668:AA672 W8:W666 W674:W676 W683:W1048576 AK660:AK666 AG296:AG659 AF680 AF678" xr:uid="{C63D7C8A-AAB4-4A5F-9351-B28F032AB6AD}"/>
    <dataValidation allowBlank="1" showInputMessage="1" showErrorMessage="1" errorTitle=" NO EXISTE CONTROL" error="Si requiere registrar información cambie el estado del control." prompt="Si el control es manual identifique el cargo responsable que ejecuta el control._x000a__x000a_SI el control es automatizado, identifique el aplicativo o software empleado en el control_x000a_" sqref="AH11:AH568" xr:uid="{1A3F7667-C6F0-4B8A-B280-EE889F80B72F}"/>
    <dataValidation type="custom" allowBlank="1" showInputMessage="1" showErrorMessage="1" sqref="BG10" xr:uid="{54408E08-53AC-4A52-A334-674017D4DB22}">
      <formula1>"SI(P11=""No_existe"",5,EVAL_PERIODICIDAD)"</formula1>
    </dataValidation>
    <dataValidation type="list"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AA11:AA568" xr:uid="{17911187-335A-4A84-9DB1-D6E79D84DAE2}">
      <formula1>NIVEL_AUTOMAT</formula1>
    </dataValidation>
    <dataValidation type="list" allowBlank="1" showInputMessage="1" showErrorMessage="1" errorTitle=" " promptTitle="VALORACION DE LA RESPONSABILIDAD" prompt="Seleccione de la lista de desplegable la valoración dada frente a la responsabilidad del control descrito, para ello tenga en cuenta las siguientes tres caracteristicas:_x000a__x000a_-Responsable_x000a_-Segregación de funciones_x000a_-Autoridad" sqref="AF534:AF535 AF537:AF538 AF540:AF541 AF543:AF544 AF546:AF547 AF549:AF550 AF552:AF553 AF555:AF556 AF558:AF559 AF561:AF562 AF564:AF565 AF567:AF568" xr:uid="{88DB2C60-CEC3-4B17-ACBC-EB02E28683FC}">
      <formula1>RESPONSABILIDAD</formula1>
    </dataValidation>
    <dataValidation allowBlank="1" showInputMessage="1" showErrorMessage="1" promptTitle="Tipo de control" prompt="Defina que tipo de control es el que se aplica._x000a__x000a_Si definio NO EXISTE EL CONTROL dejeesta celda en blanco" sqref="AQ11:AQ568" xr:uid="{535998EF-7D46-478E-8DFD-60F3537F556F}"/>
    <dataValidation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AC11:AD568 Y26 Y29 Y11 Y32 Y35 Y38 Y41 Y44 Y14 Y50 Y272 Y275 Y278 Y281 Y284 Y287 Y290 Y293 Y17 Y20 Y227 Y527 X11:X568 Y263 Y191 Y299 Y335 Y371 Y407 Y443 Y479 Y515 Y59 Y95 Y131 Y167 Y203 Y239 Y311 Y347 Y383 Y419 Y455 Y23 Y155 Y47 Y491 Y62 Y98 Y134 Y170 Y206 Y242 Y314 Y350 Y386 Y422 Y458 Y494 Y530 Y65 Y101 Y137 Y173 Y209 Y245 Y317 Y353 Y389 Y425 Y461 Y497 Y533 Y68 Y104 Y140 Y176 Y212 Y248 Y320 Y356 Y392 Y428 Y464 Y500 Y71 Y107 Y143 Y179 Y215 Y251 Y323 Y359 Y395 Y431 Y467 Y503 Y74 Y110 Y146 Y182 Y218 Y254 Y326 Y362 Y398 Y434 Y470 Y506 Y77 Y113 Y149 Y185 Y221 Y257 Y329 Y365 Y401 Y437 Y473 Y509 Y80 Y116 Y152 Y188 Y224 Y260 Y296 Y332 Y368 Y404 Y440 Y476 Y512 Y86 Y122 Y158 Y194 Y230 Y266 Y302 Y338 Y374 Y410 Y446 Y482 Y518 Y53 Y89 Y125 Y161 Y197 Y233 Y269 Y305 Y341 Y377 Y413 Y449 Y485 Y521 Y56 Y92 Y128 Y164 Y200 Y236 Y308 Y344 Y380 Y416 Y452 Y488 Y524 Y83 Y119 Y536 Y539 Y542 Y545 Y548 Y551 Y554 Y557 Y560 Y563 Y566" xr:uid="{0DBDF2CF-DB37-4A4C-9E83-9A25BFAE1328}"/>
    <dataValidation type="list" allowBlank="1" showInputMessage="1" showErrorMessage="1" prompt="Seleccione la CLASE de riesgo_x000a_" sqref="J11:J568" xr:uid="{6D802968-F02C-4723-9DDA-B7801F9D049E}">
      <formula1>CLASE_RIESGO</formula1>
    </dataValidation>
    <dataValidation type="list" allowBlank="1" showInputMessage="1" showErrorMessage="1" errorTitle="DATO NO VÁLIDO" error="CELDA DE SELECCIÓN - NO CAMBIAR CONFIGURACIÓN" promptTitle="Estado del Control" prompt="Determine el estado del control" sqref="S11:S568" xr:uid="{B316955A-8DA3-4CEB-9E4F-C4B9784DFB27}">
      <formula1>CONTROLES</formula1>
    </dataValidation>
    <dataValidation type="list" allowBlank="1" showInputMessage="1" showErrorMessage="1" errorTitle="DATO NO VÁLIDO" error="CELDA DE SELECCIÓN - NO CAMBIAR CONFIGURACIÓN" promptTitle="CONTROL" prompt="Defina el estado del control asociado al riesgo" sqref="S11:S568" xr:uid="{DE47C90E-6AFA-471A-82E3-A9ED919E74D1}">
      <formula1>CONTROLES</formula1>
    </dataValidation>
    <dataValidation type="custom" allowBlank="1" showInputMessage="1" showErrorMessage="1" errorTitle=" NO EXISTE CONTROL" error="Si requiere registrar información cambie el estado del control." prompt="Describa el control que ACTUALMENTE tiene para mitigar o prevenir el riesgo._x000a__x000a_Si definio NO EXISTE CONTROL, deje esta celda en blanco" sqref="AI11 AI14 AI17 AI20 AI23 AI26 AI29 AI32 AI35 AI38 AI41 AI44 AI47 AI50 AI53 AI56 AI59 AI62 AI65 AI68 AI71 AI74 AI77 AI80 AI83 AI86 AI89 AI92 AI95 AI98 AI101 AI104 AI107 AI110 AI113 AI116 AI119 AI122 AI125 AI128 AI131 AI134 AI137 AI140 AI143 AI146 AI149 AI152 AI155 AI158 AI161 AI164 AI167 AI170 AI173 AI176 AI179 AI182 AI185 AI188 AI191 AI194 AI197 AI200 AI203 AI206 AI209 AI212 AI215 AI218 AI221 AI224 AI227 AI230 AI233 AI236 AI239 AI242 AI245 AI248 AI251 AI254 AI257 AI260 AI263 AI266 AI269 AI272 AI275 AI278 AI281 AI284 AI287 AI290 AI293 AI296 AI299 AI302 AI305 AI308 AI311 AI314 AI317 AI320 AI323 AI326 AI329 AI332 AI335 AI338 AI341 AI344 AI347 AI350 AI353 AI356 AI359 AI362 AI365 AI368 AI371 AI374 AI377 AI380 AI383 AI386 AI389 AI392 AI395 AI398 AI401 AI404 AI407 AI410 AI413 AI416 AI419 AI422 AI425 AI428 AI431 AI434 AI437 AI440 AI443 AI446 AI449 AI452 AI455 AI458 AI461 AI464 AI467 AI470 AI473 AI476 AI479 AI482 AI485 AI488 AI491 AI494 AI497 AI500 AI503 AI506 AI509 AI512 AI515 AI518 AI521 AI524 AI527 AI530 AI533 AI536 AI539 AI542 AI545 AI548 AI551 AI554 AI557 AI560 AI563 AI566" xr:uid="{9EDD14A3-24CC-459D-A1CA-22886A83C514}">
      <formula1>$S$11&lt;&gt;"No_existen"</formula1>
    </dataValidation>
    <dataValidation allowBlank="1" showInputMessage="1" showErrorMessage="1" promptTitle="META" prompt="Establezca la meta para el indicador, definiendo si la meta a cumplir es creciente o decreciente." sqref="AV11:AV295" xr:uid="{85AF6CD7-5678-42E5-A4E2-634856237942}"/>
    <dataValidation allowBlank="1" showInputMessage="1" showErrorMessage="1" promptTitle="INDICADOR DE RIESGO" prompt="Digite el nombre y la formula del indicador que permita monitorear el riesgo" sqref="AU11:AU295" xr:uid="{13C7341F-E93C-45B4-9686-133F008DDF3B}"/>
    <dataValidation allowBlank="1" showInputMessage="1" showErrorMessage="1" prompt="Defina el riesgo, tenga en cuanta que antes de definir el riesgo debe conocer el contexto (factores internos y externos)._x000a__x000a_RIESGO: Posibilidad de que ocurra un acontecimiento que impacte el alcance de los objetivos y resultados de la Institución " sqref="K11:K568" xr:uid="{E2ACCD78-5381-470B-8BB8-4A7498B89C2D}"/>
    <dataValidation allowBlank="1" showInputMessage="1" showErrorMessage="1" errorTitle="DATO NO VALIDO" error="CELDA DE SELECCIÓN  - NO CAMBIAR CONFIGURACIÓN" promptTitle="PROBABILIDAD" prompt="Seleccione la probabilidad de ocurrencia del riesgo" sqref="O11:O568" xr:uid="{74DE7869-A4EE-4FE3-946F-EC390974E504}"/>
    <dataValidation allowBlank="1" showInputMessage="1" showErrorMessage="1" errorTitle="DATO NO VALIDO" error="CELDA DE SELECCIÓN - NO CAMBIAR CONFIGURACIÓN" promptTitle="IMPACTO" prompt="Seleccione el nivel de impacto del riesgo" sqref="Q11:Q535" xr:uid="{20686E81-4096-43B2-9B4A-6CBE39CDAAF1}"/>
    <dataValidation allowBlank="1" showInputMessage="1" showErrorMessage="1" prompt="De acuerdo al análisis de los factores interno y externos que incluyo en el estudio de contexto del proceso, establezca claramente la causa que genera el riesgo." sqref="I11:I535" xr:uid="{451A0449-4C80-4F77-AB43-D7DE1FD2CAF7}"/>
    <dataValidation allowBlank="1" showInputMessage="1" showErrorMessage="1" prompt="Defina la acción (oportunidad de mejora) que será implementada para prevenir o mitigar el riesgo, de acuerdo al nivel de exposición del mismo._x000a__x000a_Para ello tenga en cuenta la mejora o implementación de nuevos controles." sqref="AX11:AX295" xr:uid="{C8523036-F71A-475C-8752-5E263F6F7DE6}"/>
    <dataValidation type="list" allowBlank="1" showInputMessage="1" showErrorMessage="1" error="Seleccion el tipo de mapa" prompt="Seleccione el tipo de mapa de riesgos a construir_x000a_PROCESOS_x000a_PDI" sqref="E6" xr:uid="{73B2A019-F26A-4700-BAE3-AE95CF1CFA60}">
      <formula1>MAPA</formula1>
    </dataValidation>
    <dataValidation allowBlank="1" showInputMessage="1" showErrorMessage="1" promptTitle="INDICADOR  DEL RIESGO" prompt="Establezca un indicador que permita monitorear el riesgo" sqref="BG11 BG14:BG295" xr:uid="{B84240C8-BDCE-4F5F-93D5-0C4B31B48F91}"/>
    <dataValidation allowBlank="1" showInputMessage="1" showErrorMessage="1" promptTitle="CONTROL" prompt="Defina el estado del control asociado al riesgo" sqref="T281:V281 T284:V284 T287:V287 T290:V290 T14:V14 T26:V26 T293:V293 T29:V29 T32:V32 T35:V35 T38:V38 T41:V41 T44:V44 T50:V50 T20:V20 T272:V272 T17:V17 T23:V23 U485:V485 T275:V275 T11:V11 U68:V68 T12:T13 T15:T16 T18:T19 T21:T22 T24:T25 T27:T28 T30:T31 T33:T34 T36:T37 T39:T40 T42:T43 T45:T46 T48:T49 T51:T271 T273:T274 T276:T277 T279:T280 T282:T283 T285:T286 T288:T289 T291:T292 T47:V47 U53:V53 U56:V56 U59:V59 U62:V62 U65:V65 T278:V278 U74:V74 U134:V134 U194:V194 U254:V254 U314:V314 U374:V374 U434:V434 U494:V494 U86:V86 U146:V146 U206:V206 U266:V266 U326:V326 U386:V386 U446:V446 U506:V506 U89:V89 U149:V149 U209:V209 U269:V269 U329:V329 U389:V389 U449:V449 U509:V509 U92:V92 U152:V152 U212:V212 U332:V332 U392:V392 U452:V452 U512:V512 U95:V95 U155:V155 U215:V215 U335:V335 U395:V395 U455:V455 U515:V515 U98:V98 U158:V158 U218:V218 U338:V338 U398:V398 U458:V458 U518:V518 U101:V101 U161:V161 U221:V221 U341:V341 U401:V401 U461:V461 U521:V521 U104:V104 U164:V164 U224:V224 U344:V344 U404:V404 U464:V464 U524:V524 U110:V110 U170:V170 U230:V230 U350:V350 U410:V410 U470:V470 U530:V530 U80:V80 U140:V140 U200:V200 U260:V260 U320:V320 U380:V380 U440:V440 U500:V500 U77:V77 U137:V137 U197:V197 U257:V257 U317:V317 U377:V377 U437:V437 U497:V497 U83:V83 U143:V143 U203:V203 U263:V263 U323:V323 U383:V383 U443:V443 U503:V503 U71:V71 U131:V131 U191:V191 U251:V251 U311:V311 U371:V371 U431:V431 U491:V491 U128:V128 U188:V188 U248:V248 U308:V308 U368:V368 U428:V428 U488:V488 U107:V107 U167:V167 U227:V227 U347:V347 U407:V407 U467:V467 U527:V527 U113:V113 U173:V173 U233:V233 U353:V353 U413:V413 U473:V473 U533:V533 U116:V116 U176:V176 U236:V236 U296:V296 U356:V356 U416:V416 U476:V476 U119:V119 U179:V179 U239:V239 U299:V299 U359:V359 U419:V419 U479:V479 U122:V122 U182:V182 U242:V242 U302:V302 U362:V362 U422:V422 U482:V482 U125:V125 U185:V185 U245:V245 U305:V305 U365:V365 U425:V425 T294:T648 U536:V536 U539:V539 U542:V542 U545:V545 U548:V548 U551:V551 U554:V554 U557:V557 U560:V560 U563:V563 U566:V566" xr:uid="{3A536FD4-2192-4296-847F-B1A6D34F653B}"/>
    <dataValidation allowBlank="1" showInputMessage="1" showErrorMessage="1" prompt="Describa brevemente en qué consiste el riesgo" sqref="L11 L17 L14 L20:L568" xr:uid="{A7624AA1-E3F8-4F2D-96F2-C40FDFF4EC05}"/>
    <dataValidation allowBlank="1" showInputMessage="1" showErrorMessage="1" prompt="Identiique aquellas principales consecuencias que se pueden presentar al momento de que se materialice el riesgo" sqref="M11 M17 M14 M20:M568" xr:uid="{5CFAD7C4-8A9F-4B90-93F6-DCA9F9EE15AD}"/>
  </dataValidations>
  <pageMargins left="1.3779527559055118" right="0.15748031496062992" top="0.59055118110236227" bottom="0.39370078740157483" header="0" footer="0"/>
  <pageSetup paperSize="120" scale="10" fitToHeight="10" orientation="landscape" horizontalDpi="1200" verticalDpi="1200" r:id="rId1"/>
  <headerFooter alignWithMargins="0"/>
  <colBreaks count="1" manualBreakCount="1">
    <brk id="5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workbookViewId="0">
      <selection activeCell="B10" sqref="B10"/>
    </sheetView>
  </sheetViews>
  <sheetFormatPr baseColWidth="10" defaultColWidth="11.42578125" defaultRowHeight="12.75" x14ac:dyDescent="0.2"/>
  <cols>
    <col min="1" max="1" width="4.5703125" customWidth="1"/>
    <col min="2" max="2" width="35.7109375" customWidth="1"/>
  </cols>
  <sheetData>
    <row r="1" spans="1:2" x14ac:dyDescent="0.2">
      <c r="A1" t="s">
        <v>4</v>
      </c>
    </row>
    <row r="3" spans="1:2" x14ac:dyDescent="0.2">
      <c r="A3" s="1" t="s">
        <v>5</v>
      </c>
    </row>
    <row r="5" spans="1:2" x14ac:dyDescent="0.2">
      <c r="A5">
        <v>1</v>
      </c>
      <c r="B5" t="s">
        <v>6</v>
      </c>
    </row>
    <row r="6" spans="1:2" x14ac:dyDescent="0.2">
      <c r="A6">
        <v>2</v>
      </c>
      <c r="B6" t="s">
        <v>7</v>
      </c>
    </row>
    <row r="7" spans="1:2" x14ac:dyDescent="0.2">
      <c r="A7">
        <v>3</v>
      </c>
      <c r="B7" t="s">
        <v>8</v>
      </c>
    </row>
    <row r="8" spans="1:2" x14ac:dyDescent="0.2">
      <c r="A8">
        <v>5</v>
      </c>
      <c r="B8" t="s">
        <v>9</v>
      </c>
    </row>
    <row r="9" spans="1:2" x14ac:dyDescent="0.2">
      <c r="A9">
        <v>6</v>
      </c>
      <c r="B9" t="s">
        <v>10</v>
      </c>
    </row>
    <row r="10" spans="1:2" x14ac:dyDescent="0.2">
      <c r="A10">
        <v>7</v>
      </c>
      <c r="B10" t="s">
        <v>11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24"/>
  <sheetViews>
    <sheetView showGridLines="0" topLeftCell="N1" workbookViewId="0">
      <selection activeCell="W10" sqref="W10:W12"/>
    </sheetView>
  </sheetViews>
  <sheetFormatPr baseColWidth="10" defaultColWidth="12.5703125" defaultRowHeight="12.75" customHeight="1" x14ac:dyDescent="0.2"/>
  <cols>
    <col min="1" max="1" width="5.28515625" style="64" customWidth="1"/>
    <col min="2" max="2" width="21.85546875" style="64" hidden="1" customWidth="1"/>
    <col min="3" max="3" width="9.140625" style="64" hidden="1" customWidth="1"/>
    <col min="4" max="4" width="10.140625" style="64" hidden="1" customWidth="1"/>
    <col min="5" max="5" width="36.140625" style="64" customWidth="1"/>
    <col min="6" max="6" width="16.85546875" style="64" customWidth="1"/>
    <col min="7" max="7" width="28.85546875" style="64" customWidth="1"/>
    <col min="8" max="8" width="27.5703125" style="64" customWidth="1"/>
    <col min="9" max="10" width="35.7109375" style="64" customWidth="1"/>
    <col min="11" max="11" width="22.85546875" style="64" customWidth="1"/>
    <col min="12" max="12" width="26" style="64" customWidth="1"/>
    <col min="13" max="13" width="13.42578125" style="64" customWidth="1"/>
    <col min="14" max="14" width="14.140625" style="64" customWidth="1"/>
    <col min="15" max="15" width="17.140625" style="64" customWidth="1"/>
    <col min="16" max="16" width="43.42578125" style="64" customWidth="1"/>
    <col min="17" max="17" width="19.42578125" style="64" customWidth="1"/>
    <col min="18" max="19" width="20.7109375" style="64" customWidth="1"/>
    <col min="20" max="20" width="26.28515625" style="64" customWidth="1"/>
    <col min="21" max="22" width="30.7109375" style="64" customWidth="1"/>
    <col min="23" max="23" width="24.85546875" style="64" customWidth="1"/>
    <col min="24" max="24" width="11.42578125" style="64" customWidth="1"/>
    <col min="25" max="16384" width="12.5703125" style="64"/>
  </cols>
  <sheetData>
    <row r="1" spans="1:24" s="251" customFormat="1" ht="15" customHeight="1" x14ac:dyDescent="0.2">
      <c r="A1" s="205"/>
      <c r="B1" s="205"/>
      <c r="C1" s="205"/>
      <c r="D1" s="250"/>
      <c r="E1" s="250"/>
      <c r="F1" s="250"/>
      <c r="G1" s="250"/>
      <c r="H1" s="250"/>
      <c r="I1" s="250"/>
      <c r="J1" s="250"/>
      <c r="K1" s="250"/>
      <c r="L1" s="250"/>
      <c r="M1" s="250"/>
      <c r="N1" s="250"/>
      <c r="O1" s="250"/>
      <c r="P1" s="250"/>
      <c r="Q1" s="250"/>
      <c r="R1" s="250"/>
      <c r="S1" s="250"/>
      <c r="T1" s="250"/>
      <c r="U1" s="250"/>
      <c r="V1" s="207" t="s">
        <v>49</v>
      </c>
      <c r="W1" s="208" t="str">
        <f>'01-Mapa de Riesgos'!V1</f>
        <v>1313-SIG-F13</v>
      </c>
      <c r="X1" s="60"/>
    </row>
    <row r="2" spans="1:24" s="251" customFormat="1" ht="15" customHeight="1" x14ac:dyDescent="0.2">
      <c r="A2" s="205"/>
      <c r="B2" s="205"/>
      <c r="C2" s="205"/>
      <c r="D2" s="185" t="s">
        <v>51</v>
      </c>
      <c r="E2" s="206"/>
      <c r="F2" s="450" t="s">
        <v>488</v>
      </c>
      <c r="G2" s="450"/>
      <c r="H2" s="450"/>
      <c r="I2" s="450"/>
      <c r="J2" s="450"/>
      <c r="K2" s="450"/>
      <c r="L2" s="450"/>
      <c r="M2" s="450"/>
      <c r="N2" s="450"/>
      <c r="O2" s="450"/>
      <c r="P2" s="450"/>
      <c r="Q2" s="450"/>
      <c r="R2" s="450"/>
      <c r="S2" s="450"/>
      <c r="T2" s="450"/>
      <c r="U2" s="451"/>
      <c r="V2" s="209" t="s">
        <v>292</v>
      </c>
      <c r="W2" s="210">
        <f>'01-Mapa de Riesgos'!V2</f>
        <v>2</v>
      </c>
      <c r="X2" s="60"/>
    </row>
    <row r="3" spans="1:24" s="251" customFormat="1" ht="15" customHeight="1" x14ac:dyDescent="0.2">
      <c r="A3" s="205"/>
      <c r="B3" s="205"/>
      <c r="C3" s="205"/>
      <c r="D3" s="185" t="s">
        <v>47</v>
      </c>
      <c r="E3" s="206"/>
      <c r="F3" s="450" t="s">
        <v>489</v>
      </c>
      <c r="G3" s="450"/>
      <c r="H3" s="450"/>
      <c r="I3" s="450"/>
      <c r="J3" s="450"/>
      <c r="K3" s="450"/>
      <c r="L3" s="450"/>
      <c r="M3" s="450"/>
      <c r="N3" s="450"/>
      <c r="O3" s="450"/>
      <c r="P3" s="450"/>
      <c r="Q3" s="450"/>
      <c r="R3" s="450"/>
      <c r="S3" s="450"/>
      <c r="T3" s="450"/>
      <c r="U3" s="451"/>
      <c r="V3" s="209" t="s">
        <v>293</v>
      </c>
      <c r="W3" s="211">
        <f>'01-Mapa de Riesgos'!V3</f>
        <v>46071</v>
      </c>
      <c r="X3" s="60"/>
    </row>
    <row r="4" spans="1:24" s="251" customFormat="1" ht="15" customHeight="1" thickBot="1" x14ac:dyDescent="0.25">
      <c r="A4" s="205"/>
      <c r="B4" s="205"/>
      <c r="C4" s="205"/>
      <c r="D4" s="185"/>
      <c r="E4" s="206"/>
      <c r="F4" s="450" t="s">
        <v>493</v>
      </c>
      <c r="G4" s="450"/>
      <c r="H4" s="450"/>
      <c r="I4" s="450"/>
      <c r="J4" s="450"/>
      <c r="K4" s="450"/>
      <c r="L4" s="450"/>
      <c r="M4" s="450"/>
      <c r="N4" s="450"/>
      <c r="O4" s="450"/>
      <c r="P4" s="450"/>
      <c r="Q4" s="450"/>
      <c r="R4" s="450"/>
      <c r="S4" s="450"/>
      <c r="T4" s="450"/>
      <c r="U4" s="451"/>
      <c r="V4" s="212" t="s">
        <v>294</v>
      </c>
      <c r="W4" s="213" t="s">
        <v>486</v>
      </c>
      <c r="X4" s="60"/>
    </row>
    <row r="5" spans="1:24" s="251" customFormat="1" ht="26.25" customHeight="1" thickBot="1" x14ac:dyDescent="0.25">
      <c r="A5" s="458"/>
      <c r="B5" s="459"/>
      <c r="C5" s="459"/>
      <c r="D5" s="459"/>
      <c r="E5" s="459"/>
      <c r="F5" s="459"/>
      <c r="G5" s="459"/>
      <c r="H5" s="459"/>
      <c r="I5" s="459"/>
      <c r="J5" s="459"/>
      <c r="K5" s="459"/>
      <c r="L5" s="459"/>
      <c r="M5" s="459"/>
      <c r="N5" s="459"/>
      <c r="O5" s="459"/>
      <c r="P5" s="459"/>
      <c r="Q5" s="459"/>
      <c r="R5" s="459"/>
      <c r="S5" s="459"/>
      <c r="T5" s="459"/>
      <c r="U5" s="459"/>
      <c r="V5" s="459"/>
      <c r="W5" s="459"/>
      <c r="X5" s="60"/>
    </row>
    <row r="6" spans="1:24" s="251" customFormat="1" ht="24" customHeight="1" thickBot="1" x14ac:dyDescent="0.25">
      <c r="A6" s="460"/>
      <c r="B6" s="461"/>
      <c r="C6" s="461"/>
      <c r="D6" s="462" t="s">
        <v>383</v>
      </c>
      <c r="E6" s="463"/>
      <c r="F6" s="464"/>
      <c r="G6" s="465"/>
      <c r="H6" s="252"/>
      <c r="M6" s="252"/>
      <c r="N6" s="205"/>
      <c r="O6" s="205"/>
      <c r="P6" s="205"/>
      <c r="Q6" s="252"/>
      <c r="R6" s="252"/>
      <c r="S6" s="252"/>
      <c r="T6" s="252"/>
      <c r="U6" s="205"/>
      <c r="V6" s="205"/>
      <c r="W6" s="205"/>
      <c r="X6" s="60"/>
    </row>
    <row r="7" spans="1:24" s="251" customFormat="1" ht="12.75" customHeight="1" thickBot="1" x14ac:dyDescent="0.25">
      <c r="A7" s="466"/>
      <c r="B7" s="459"/>
      <c r="C7" s="459"/>
      <c r="D7" s="459"/>
      <c r="E7" s="459"/>
      <c r="F7" s="459"/>
      <c r="G7" s="459"/>
      <c r="H7" s="459"/>
      <c r="I7" s="459"/>
      <c r="J7" s="459"/>
      <c r="K7" s="459"/>
      <c r="L7" s="459"/>
      <c r="M7" s="459"/>
      <c r="N7" s="459"/>
      <c r="O7" s="459"/>
      <c r="P7" s="459"/>
      <c r="Q7" s="459"/>
      <c r="R7" s="459"/>
      <c r="S7" s="459"/>
      <c r="T7" s="459"/>
      <c r="U7" s="459"/>
      <c r="V7" s="459"/>
      <c r="W7" s="459"/>
      <c r="X7" s="60"/>
    </row>
    <row r="8" spans="1:24" s="61" customFormat="1" ht="33.75" customHeight="1" x14ac:dyDescent="0.2">
      <c r="A8" s="467" t="s">
        <v>43</v>
      </c>
      <c r="B8" s="422" t="s">
        <v>341</v>
      </c>
      <c r="C8" s="422" t="s">
        <v>342</v>
      </c>
      <c r="D8" s="422" t="s">
        <v>58</v>
      </c>
      <c r="E8" s="424"/>
      <c r="F8" s="422" t="s">
        <v>56</v>
      </c>
      <c r="G8" s="422" t="s">
        <v>45</v>
      </c>
      <c r="H8" s="422"/>
      <c r="I8" s="422"/>
      <c r="J8" s="422" t="s">
        <v>44</v>
      </c>
      <c r="K8" s="422"/>
      <c r="L8" s="422"/>
      <c r="M8" s="422"/>
      <c r="N8" s="422"/>
      <c r="O8" s="422"/>
      <c r="P8" s="422"/>
      <c r="Q8" s="422" t="s">
        <v>61</v>
      </c>
      <c r="R8" s="424"/>
      <c r="S8" s="424"/>
      <c r="T8" s="424"/>
      <c r="U8" s="424"/>
      <c r="V8" s="424"/>
      <c r="W8" s="452" t="s">
        <v>460</v>
      </c>
      <c r="X8" s="60"/>
    </row>
    <row r="9" spans="1:24" s="61" customFormat="1" ht="33.75" customHeight="1" thickBot="1" x14ac:dyDescent="0.25">
      <c r="A9" s="468"/>
      <c r="B9" s="423"/>
      <c r="C9" s="423"/>
      <c r="D9" s="262" t="s">
        <v>54</v>
      </c>
      <c r="E9" s="262" t="s">
        <v>1</v>
      </c>
      <c r="F9" s="423"/>
      <c r="G9" s="262" t="s">
        <v>461</v>
      </c>
      <c r="H9" s="263" t="s">
        <v>453</v>
      </c>
      <c r="I9" s="263" t="s">
        <v>454</v>
      </c>
      <c r="J9" s="262" t="s">
        <v>66</v>
      </c>
      <c r="K9" s="262" t="s">
        <v>264</v>
      </c>
      <c r="L9" s="262" t="s">
        <v>265</v>
      </c>
      <c r="M9" s="262" t="s">
        <v>46</v>
      </c>
      <c r="N9" s="262" t="s">
        <v>266</v>
      </c>
      <c r="O9" s="262" t="s">
        <v>267</v>
      </c>
      <c r="P9" s="263" t="s">
        <v>456</v>
      </c>
      <c r="Q9" s="262" t="s">
        <v>196</v>
      </c>
      <c r="R9" s="262" t="s">
        <v>197</v>
      </c>
      <c r="S9" s="262" t="s">
        <v>198</v>
      </c>
      <c r="T9" s="425" t="s">
        <v>458</v>
      </c>
      <c r="U9" s="426"/>
      <c r="V9" s="263" t="s">
        <v>459</v>
      </c>
      <c r="W9" s="453"/>
      <c r="X9" s="62"/>
    </row>
    <row r="10" spans="1:24" ht="22.5" customHeight="1" x14ac:dyDescent="0.2">
      <c r="A10" s="427">
        <v>1</v>
      </c>
      <c r="B10" s="427" t="str">
        <f>'01-Mapa de Riesgos'!E11</f>
        <v>DIRECCIONAMIENTO_INSTITUCIONAL</v>
      </c>
      <c r="C10" s="433" t="str">
        <f>+'01-Mapa de Riesgos'!G11</f>
        <v>NO</v>
      </c>
      <c r="D10" s="433" t="str">
        <f>'01-Mapa de Riesgos'!K11</f>
        <v>Gestión</v>
      </c>
      <c r="E10" s="433" t="str">
        <f>'01-Mapa de Riesgos'!O11</f>
        <v>Posibilidad de afectación económica y reputacional  por incumplimiento de las metas en los tres niveles de gestión  del PDI 2020-2028,   debido a una inadeacuada planeación y ejecución de las metas.</v>
      </c>
      <c r="F10" s="434" t="str">
        <f>'02-Mapa de riesgo'!AD11</f>
        <v>LEVE</v>
      </c>
      <c r="G10" s="455" t="str">
        <f>+'02-Mapa de riesgo'!AE11</f>
        <v>Nivel de cumplimiento de los indicadroes del PDI en sus tres niveles de gestión</v>
      </c>
      <c r="H10" s="456"/>
      <c r="I10" s="456"/>
      <c r="J10" s="253" t="str">
        <f>'02-Mapa de riesgo'!G11</f>
        <v>Seguimiento en los tres niveles de gestión</v>
      </c>
      <c r="K10" s="254" t="str">
        <f>'02-Mapa de riesgo'!L11</f>
        <v>SIGER</v>
      </c>
      <c r="L10" s="254" t="str">
        <f>+'02-Mapa de riesgo'!Q11</f>
        <v>Profesional Especializado II
Profesional II</v>
      </c>
      <c r="M10" s="255" t="str">
        <f>+'02-Mapa de riesgo'!V11</f>
        <v>Trimestral</v>
      </c>
      <c r="N10" s="255" t="str">
        <f>+'02-Mapa de riesgo'!Z11</f>
        <v>Preventivo</v>
      </c>
      <c r="O10" s="457" t="str">
        <f>+'02-Mapa de riesgo'!AB11</f>
        <v>FUERTE</v>
      </c>
      <c r="P10" s="256"/>
      <c r="Q10" s="257" t="str">
        <f>+'02-Mapa de riesgo'!AG11</f>
        <v>ASUMIR</v>
      </c>
      <c r="R10" s="258">
        <f>+'02-Mapa de riesgo'!AH11</f>
        <v>0</v>
      </c>
      <c r="S10" s="259">
        <f>+'02-Mapa de riesgo'!AJ11</f>
        <v>0</v>
      </c>
      <c r="T10" s="222"/>
      <c r="U10" s="260"/>
      <c r="V10" s="261"/>
      <c r="W10" s="454"/>
      <c r="X10" s="63"/>
    </row>
    <row r="11" spans="1:24" ht="21.75" customHeight="1" x14ac:dyDescent="0.2">
      <c r="A11" s="428"/>
      <c r="B11" s="428"/>
      <c r="C11" s="428"/>
      <c r="D11" s="428"/>
      <c r="E11" s="428"/>
      <c r="F11" s="428"/>
      <c r="G11" s="441"/>
      <c r="H11" s="444"/>
      <c r="I11" s="444"/>
      <c r="J11" s="55" t="str">
        <f>'02-Mapa de riesgo'!G12</f>
        <v>Calidad de información al reporte del PDI a los tres niveles de gestión</v>
      </c>
      <c r="K11" s="56" t="str">
        <f>'02-Mapa de riesgo'!L12</f>
        <v>SIGER</v>
      </c>
      <c r="L11" s="56" t="str">
        <f>+'02-Mapa de riesgo'!Q12</f>
        <v>Profesional Especializado II
Profesional II</v>
      </c>
      <c r="M11" s="57" t="str">
        <f>+'02-Mapa de riesgo'!V12</f>
        <v>Trimestral</v>
      </c>
      <c r="N11" s="57" t="str">
        <f>+'02-Mapa de riesgo'!Z12</f>
        <v>Detectivo</v>
      </c>
      <c r="O11" s="436"/>
      <c r="P11" s="183"/>
      <c r="Q11" s="180" t="str">
        <f>+'02-Mapa de riesgo'!AG12</f>
        <v>ASUMIR</v>
      </c>
      <c r="R11" s="58">
        <f>+'02-Mapa de riesgo'!AH12</f>
        <v>0</v>
      </c>
      <c r="S11" s="59">
        <f>+'02-Mapa de riesgo'!AJ12</f>
        <v>0</v>
      </c>
      <c r="T11" s="181"/>
      <c r="U11" s="182"/>
      <c r="V11" s="184"/>
      <c r="W11" s="448"/>
      <c r="X11" s="63"/>
    </row>
    <row r="12" spans="1:24" ht="30.75" customHeight="1" x14ac:dyDescent="0.2">
      <c r="A12" s="429"/>
      <c r="B12" s="429"/>
      <c r="C12" s="429"/>
      <c r="D12" s="429"/>
      <c r="E12" s="429"/>
      <c r="F12" s="429"/>
      <c r="G12" s="442"/>
      <c r="H12" s="445"/>
      <c r="I12" s="445"/>
      <c r="J12" s="55" t="str">
        <f>'02-Mapa de riesgo'!G13</f>
        <v>Realización Comité de Gerencia del PDI</v>
      </c>
      <c r="K12" s="56">
        <f>'02-Mapa de riesgo'!L13</f>
        <v>0</v>
      </c>
      <c r="L12" s="56" t="str">
        <f>+'02-Mapa de riesgo'!Q13</f>
        <v>Rector 
Jefe Planeación
Líderes de Pilares de Gestión</v>
      </c>
      <c r="M12" s="57" t="str">
        <f>+'02-Mapa de riesgo'!V13</f>
        <v>Trimestral</v>
      </c>
      <c r="N12" s="57" t="str">
        <f>+'02-Mapa de riesgo'!Z13</f>
        <v>Preventivo</v>
      </c>
      <c r="O12" s="437"/>
      <c r="P12" s="183"/>
      <c r="Q12" s="180" t="str">
        <f>+'02-Mapa de riesgo'!AG13</f>
        <v>ASUMIR</v>
      </c>
      <c r="R12" s="58">
        <f>+'02-Mapa de riesgo'!AH13</f>
        <v>0</v>
      </c>
      <c r="S12" s="59">
        <f>+'02-Mapa de riesgo'!AJ13</f>
        <v>0</v>
      </c>
      <c r="T12" s="181"/>
      <c r="U12" s="182"/>
      <c r="V12" s="184"/>
      <c r="W12" s="449"/>
      <c r="X12" s="63"/>
    </row>
    <row r="13" spans="1:24" ht="12.75" customHeight="1" x14ac:dyDescent="0.2">
      <c r="A13" s="430">
        <v>2</v>
      </c>
      <c r="B13" s="430" t="str">
        <f>'01-Mapa de Riesgos'!E14</f>
        <v>ADMINISTRACIÓN_INSTITUCIONAL</v>
      </c>
      <c r="C13" s="431" t="str">
        <f>+'01-Mapa de Riesgos'!G14</f>
        <v>SI</v>
      </c>
      <c r="D13" s="431" t="str">
        <f>'01-Mapa de Riesgos'!K14</f>
        <v>Integridad_Pública_Corrupción</v>
      </c>
      <c r="E13" s="431" t="str">
        <f>'01-Mapa de Riesgos'!O14</f>
        <v>Posibilidad de pérdida económica y reputacional  por ejecución inadecuada de los procesos contratactuales la Oficina de Planeación,   debido a un bajo nivel de seguimiento y control en la ejecución de contratos, Ordenes de servicios, proyectos de operación comercial</v>
      </c>
      <c r="F13" s="432" t="str">
        <f>'02-Mapa de riesgo'!AD14</f>
        <v>MODERADO</v>
      </c>
      <c r="G13" s="440" t="str">
        <f>+'02-Mapa de riesgo'!AE14</f>
        <v>Contratos y/o proyectos ejecutados inadecuadamente /Total proyectos y/o contratos ejecutados</v>
      </c>
      <c r="H13" s="443"/>
      <c r="I13" s="443"/>
      <c r="J13" s="55" t="str">
        <f>'02-Mapa de riesgo'!G14</f>
        <v>Aplicación Manual de Interventoría y Supervisión de la UTP</v>
      </c>
      <c r="K13" s="56">
        <f>'02-Mapa de riesgo'!L14</f>
        <v>0</v>
      </c>
      <c r="L13" s="56" t="str">
        <f>+'02-Mapa de riesgo'!Q14</f>
        <v>Supervisor Interventor</v>
      </c>
      <c r="M13" s="57" t="str">
        <f>+'02-Mapa de riesgo'!V14</f>
        <v>Semanal</v>
      </c>
      <c r="N13" s="57" t="str">
        <f>+'02-Mapa de riesgo'!Z14</f>
        <v>Preventivo</v>
      </c>
      <c r="O13" s="435" t="str">
        <f>+'02-Mapa de riesgo'!AB14</f>
        <v>ACEPTABLE</v>
      </c>
      <c r="P13" s="183"/>
      <c r="Q13" s="180" t="str">
        <f>+'02-Mapa de riesgo'!AG14</f>
        <v>REDUCIR</v>
      </c>
      <c r="R13" s="58" t="str">
        <f>+'02-Mapa de riesgo'!AH14</f>
        <v>Definir tips informativos contractuales y de interventoría y supervisión con el fin de generar conocimiento sobre estos temas</v>
      </c>
      <c r="S13" s="59">
        <f>+'02-Mapa de riesgo'!AJ14</f>
        <v>0</v>
      </c>
      <c r="T13" s="181"/>
      <c r="U13" s="182"/>
      <c r="V13" s="184"/>
      <c r="W13" s="447"/>
      <c r="X13" s="63"/>
    </row>
    <row r="14" spans="1:24" ht="12.75" customHeight="1" x14ac:dyDescent="0.2">
      <c r="A14" s="428"/>
      <c r="B14" s="428"/>
      <c r="C14" s="428"/>
      <c r="D14" s="428"/>
      <c r="E14" s="428"/>
      <c r="F14" s="428"/>
      <c r="G14" s="441"/>
      <c r="H14" s="444"/>
      <c r="I14" s="444"/>
      <c r="J14" s="55" t="str">
        <f>'02-Mapa de riesgo'!G15</f>
        <v xml:space="preserve">Realizar proceso de apoyo al seguimiento de la contratación de la oficina de Planeación </v>
      </c>
      <c r="K14" s="56">
        <f>'02-Mapa de riesgo'!L15</f>
        <v>0</v>
      </c>
      <c r="L14" s="56" t="str">
        <f>+'02-Mapa de riesgo'!Q15</f>
        <v>Profesional Especializado II
Profesional I</v>
      </c>
      <c r="M14" s="57" t="str">
        <f>+'02-Mapa de riesgo'!V15</f>
        <v>Semanal</v>
      </c>
      <c r="N14" s="57" t="str">
        <f>+'02-Mapa de riesgo'!Z15</f>
        <v>Detectivo</v>
      </c>
      <c r="O14" s="436"/>
      <c r="P14" s="183"/>
      <c r="Q14" s="180" t="str">
        <f>+'02-Mapa de riesgo'!AG15</f>
        <v>REDUCIR</v>
      </c>
      <c r="R14" s="58" t="str">
        <f>+'02-Mapa de riesgo'!AH15</f>
        <v>Procesos de reinducción temas asociados a los procesos contractuales</v>
      </c>
      <c r="S14" s="59">
        <f>+'02-Mapa de riesgo'!AJ15</f>
        <v>0</v>
      </c>
      <c r="T14" s="181"/>
      <c r="U14" s="182"/>
      <c r="V14" s="184"/>
      <c r="W14" s="448"/>
      <c r="X14" s="438"/>
    </row>
    <row r="15" spans="1:24" ht="12.75" customHeight="1" x14ac:dyDescent="0.2">
      <c r="A15" s="429"/>
      <c r="B15" s="429"/>
      <c r="C15" s="429"/>
      <c r="D15" s="429"/>
      <c r="E15" s="429"/>
      <c r="F15" s="429"/>
      <c r="G15" s="442"/>
      <c r="H15" s="445"/>
      <c r="I15" s="445"/>
      <c r="J15" s="55" t="str">
        <f>'02-Mapa de riesgo'!G16</f>
        <v>Generar periodicamente alertas a los supervisores  e interventores frente al estado de los contratos y documentación contractual</v>
      </c>
      <c r="K15" s="56">
        <f>'02-Mapa de riesgo'!L16</f>
        <v>0</v>
      </c>
      <c r="L15" s="56" t="str">
        <f>+'02-Mapa de riesgo'!Q16</f>
        <v>Profesional Especializado II
Profesional I</v>
      </c>
      <c r="M15" s="57" t="str">
        <f>+'02-Mapa de riesgo'!V16</f>
        <v>Semanal</v>
      </c>
      <c r="N15" s="57" t="str">
        <f>+'02-Mapa de riesgo'!Z16</f>
        <v>Preventivo</v>
      </c>
      <c r="O15" s="437"/>
      <c r="P15" s="183"/>
      <c r="Q15" s="180" t="str">
        <f>+'02-Mapa de riesgo'!AG16</f>
        <v>REDUCIR</v>
      </c>
      <c r="R15" s="58" t="str">
        <f>+'02-Mapa de riesgo'!AH16</f>
        <v>Desarrollo de una solución tecnológica interna para el registro y trazabilidad de la contratación</v>
      </c>
      <c r="S15" s="59">
        <f>+'02-Mapa de riesgo'!AJ16</f>
        <v>0</v>
      </c>
      <c r="T15" s="181"/>
      <c r="U15" s="182"/>
      <c r="V15" s="184"/>
      <c r="W15" s="449"/>
      <c r="X15" s="439"/>
    </row>
    <row r="16" spans="1:24" ht="12.75" customHeight="1" x14ac:dyDescent="0.2">
      <c r="A16" s="430">
        <v>3</v>
      </c>
      <c r="B16" s="430" t="str">
        <f>'01-Mapa de Riesgos'!E17</f>
        <v>DIRECCIONAMIENTO_INSTITUCIONAL</v>
      </c>
      <c r="C16" s="431" t="str">
        <f>+'01-Mapa de Riesgos'!G17</f>
        <v>NO</v>
      </c>
      <c r="D16" s="431" t="str">
        <f>'01-Mapa de Riesgos'!K17</f>
        <v>Seguridad_Información</v>
      </c>
      <c r="E16" s="431" t="str">
        <f>'01-Mapa de Riesgos'!O17</f>
        <v>Posibilidad de perdida de integridad  por la consolidación y extracción de información desde diversas fuentes internas con diferentes reglas de negocio y criterios de procesamiento,   debido a la inadecuada estandarización y gobernanza unificada de las fuentes de datos, definiciones y reglas de negocio institucionales.</v>
      </c>
      <c r="F16" s="432" t="str">
        <f>'02-Mapa de riesgo'!AD17</f>
        <v>MODERADO</v>
      </c>
      <c r="G16" s="440" t="str">
        <f>+'02-Mapa de riesgo'!AE17</f>
        <v>Nivel de actualización de la información a nivel estratégico y táctico</v>
      </c>
      <c r="H16" s="446"/>
      <c r="I16" s="443"/>
      <c r="J16" s="55" t="str">
        <f>'02-Mapa de riesgo'!G17</f>
        <v>Actividad en el Plan de Acción de AIE la generación de alertas a las fuentes de información cuando se detectan inconsistencias.</v>
      </c>
      <c r="K16" s="56">
        <f>'02-Mapa de riesgo'!L17</f>
        <v>0</v>
      </c>
      <c r="L16" s="56" t="str">
        <f>+'02-Mapa de riesgo'!Q17</f>
        <v>Profesional Especializado II AIE
Profesional AIE</v>
      </c>
      <c r="M16" s="57" t="str">
        <f>+'02-Mapa de riesgo'!V17</f>
        <v>No definida</v>
      </c>
      <c r="N16" s="57" t="str">
        <f>+'02-Mapa de riesgo'!Z17</f>
        <v>Preventivo</v>
      </c>
      <c r="O16" s="435" t="str">
        <f>+'02-Mapa de riesgo'!AB17</f>
        <v>ACEPTABLE</v>
      </c>
      <c r="P16" s="183"/>
      <c r="Q16" s="180" t="str">
        <f>+'02-Mapa de riesgo'!AG17</f>
        <v>COMPARTIR</v>
      </c>
      <c r="R16" s="58" t="str">
        <f>+'02-Mapa de riesgo'!AH17</f>
        <v>Generar vistas materializadas con reglas de tiempo definida para que la información estadística no cambie cuando se realizan cambios y ajustes en el sistema transaccional de periodos ya cerrados</v>
      </c>
      <c r="S16" s="59" t="str">
        <f>+'02-Mapa de riesgo'!AJ17</f>
        <v>Gestión de Tecnologías Informáticas  y Sistemas de Información</v>
      </c>
      <c r="T16" s="181"/>
      <c r="U16" s="182"/>
      <c r="V16" s="184"/>
      <c r="W16" s="447"/>
      <c r="X16" s="65"/>
    </row>
    <row r="17" spans="1:24" ht="12.75" customHeight="1" x14ac:dyDescent="0.2">
      <c r="A17" s="428"/>
      <c r="B17" s="428"/>
      <c r="C17" s="428"/>
      <c r="D17" s="428"/>
      <c r="E17" s="428"/>
      <c r="F17" s="428"/>
      <c r="G17" s="441"/>
      <c r="H17" s="444"/>
      <c r="I17" s="444"/>
      <c r="J17" s="55" t="str">
        <f>'02-Mapa de riesgo'!G18</f>
        <v>Revisión a la Calidad de datos</v>
      </c>
      <c r="K17" s="56" t="str">
        <f>'02-Mapa de riesgo'!L18</f>
        <v>Scripts desarrollados en R para validar la consistencia de la información</v>
      </c>
      <c r="L17" s="56" t="str">
        <f>+'02-Mapa de riesgo'!Q18</f>
        <v>Profesional Especializado II AIE
Profesional AIE</v>
      </c>
      <c r="M17" s="57" t="str">
        <f>+'02-Mapa de riesgo'!V18</f>
        <v>Trimestral</v>
      </c>
      <c r="N17" s="57" t="str">
        <f>+'02-Mapa de riesgo'!Z18</f>
        <v>Detectivo</v>
      </c>
      <c r="O17" s="436"/>
      <c r="P17" s="183"/>
      <c r="Q17" s="180">
        <f>+'02-Mapa de riesgo'!AG18</f>
        <v>0</v>
      </c>
      <c r="R17" s="58">
        <f>+'02-Mapa de riesgo'!AH18</f>
        <v>0</v>
      </c>
      <c r="S17" s="59">
        <f>+'02-Mapa de riesgo'!AJ18</f>
        <v>0</v>
      </c>
      <c r="T17" s="181"/>
      <c r="U17" s="182"/>
      <c r="V17" s="184"/>
      <c r="W17" s="448"/>
      <c r="X17" s="65"/>
    </row>
    <row r="18" spans="1:24" ht="12.75" customHeight="1" x14ac:dyDescent="0.2">
      <c r="A18" s="429"/>
      <c r="B18" s="429"/>
      <c r="C18" s="429"/>
      <c r="D18" s="429"/>
      <c r="E18" s="429"/>
      <c r="F18" s="429"/>
      <c r="G18" s="442"/>
      <c r="H18" s="445"/>
      <c r="I18" s="445"/>
      <c r="J18" s="55">
        <f>'02-Mapa de riesgo'!G19</f>
        <v>0</v>
      </c>
      <c r="K18" s="56">
        <f>'02-Mapa de riesgo'!L19</f>
        <v>0</v>
      </c>
      <c r="L18" s="56">
        <f>+'02-Mapa de riesgo'!Q19</f>
        <v>0</v>
      </c>
      <c r="M18" s="57">
        <f>+'02-Mapa de riesgo'!V19</f>
        <v>0</v>
      </c>
      <c r="N18" s="57">
        <f>+'02-Mapa de riesgo'!Z19</f>
        <v>0</v>
      </c>
      <c r="O18" s="437"/>
      <c r="P18" s="183"/>
      <c r="Q18" s="180">
        <f>+'02-Mapa de riesgo'!AG19</f>
        <v>0</v>
      </c>
      <c r="R18" s="58">
        <f>+'02-Mapa de riesgo'!AH19</f>
        <v>0</v>
      </c>
      <c r="S18" s="59">
        <f>+'02-Mapa de riesgo'!AJ19</f>
        <v>0</v>
      </c>
      <c r="T18" s="181"/>
      <c r="U18" s="182"/>
      <c r="V18" s="184"/>
      <c r="W18" s="449"/>
      <c r="X18" s="65"/>
    </row>
    <row r="19" spans="1:24" ht="12.75" customHeight="1" x14ac:dyDescent="0.2">
      <c r="A19" s="430">
        <v>4</v>
      </c>
      <c r="B19" s="430" t="str">
        <f>'01-Mapa de Riesgos'!E20</f>
        <v>DIRECCIONAMIENTO_INSTITUCIONAL</v>
      </c>
      <c r="C19" s="431" t="str">
        <f>+'01-Mapa de Riesgos'!G20</f>
        <v>NO</v>
      </c>
      <c r="D19" s="431" t="str">
        <f>'01-Mapa de Riesgos'!K20</f>
        <v>Seguridad_Información</v>
      </c>
      <c r="E19" s="431" t="str">
        <f>'01-Mapa de Riesgos'!O20</f>
        <v>Posibilidad de perdida de disponibilidad  por aplicación insuficiente de mecanismos y procedimientos de respaldo de la información,   debido a la ausencia de una política institucional formal de respaldo y gestión de copias de seguridad de la información.</v>
      </c>
      <c r="F19" s="432" t="str">
        <f>'02-Mapa de riesgo'!AD20</f>
        <v>MODERADO</v>
      </c>
      <c r="G19" s="440" t="str">
        <f>+'02-Mapa de riesgo'!AE20</f>
        <v>Cumplimiento de la actividad Respaldo de activos de Información del Plan de acción de AIE</v>
      </c>
      <c r="H19" s="443"/>
      <c r="I19" s="443"/>
      <c r="J19" s="55" t="str">
        <f>'02-Mapa de riesgo'!G20</f>
        <v>Actividad en el plan de acción de AIE para el respaldo de los activos de información</v>
      </c>
      <c r="K19" s="56">
        <f>'02-Mapa de riesgo'!L20</f>
        <v>0</v>
      </c>
      <c r="L19" s="56" t="str">
        <f>+'02-Mapa de riesgo'!Q20</f>
        <v>Profesional Especializado II AIE
Profesional AIE</v>
      </c>
      <c r="M19" s="57" t="str">
        <f>+'02-Mapa de riesgo'!V20</f>
        <v>Semestral</v>
      </c>
      <c r="N19" s="57" t="str">
        <f>+'02-Mapa de riesgo'!Z20</f>
        <v>Preventivo</v>
      </c>
      <c r="O19" s="435" t="str">
        <f>+'02-Mapa de riesgo'!AB20</f>
        <v>ACEPTABLE</v>
      </c>
      <c r="P19" s="183"/>
      <c r="Q19" s="180" t="str">
        <f>+'02-Mapa de riesgo'!AG20</f>
        <v>COMPARTIR</v>
      </c>
      <c r="R19" s="58" t="str">
        <f>+'02-Mapa de riesgo'!AH20</f>
        <v>Solicitar y definir mecanismos institucionales para el Respaldo de los Activos de Información</v>
      </c>
      <c r="S19" s="59" t="str">
        <f>+'02-Mapa de riesgo'!AJ20</f>
        <v>Gestión de Tecnologías Informáticas  y Sistemas de Información</v>
      </c>
      <c r="T19" s="181"/>
      <c r="U19" s="182"/>
      <c r="V19" s="184"/>
      <c r="W19" s="447"/>
      <c r="X19" s="65"/>
    </row>
    <row r="20" spans="1:24" ht="12.75" customHeight="1" x14ac:dyDescent="0.2">
      <c r="A20" s="428"/>
      <c r="B20" s="428"/>
      <c r="C20" s="428"/>
      <c r="D20" s="428"/>
      <c r="E20" s="428"/>
      <c r="F20" s="428"/>
      <c r="G20" s="441"/>
      <c r="H20" s="444"/>
      <c r="I20" s="444"/>
      <c r="J20" s="55" t="str">
        <f>'02-Mapa de riesgo'!G21</f>
        <v>Actualizar y aplicar la metodología de Respaldo de Activos de Información</v>
      </c>
      <c r="K20" s="56">
        <f>'02-Mapa de riesgo'!L21</f>
        <v>0</v>
      </c>
      <c r="L20" s="56" t="str">
        <f>+'02-Mapa de riesgo'!Q21</f>
        <v>Profesional Especializado II AIE
Profesional AIE</v>
      </c>
      <c r="M20" s="57" t="str">
        <f>+'02-Mapa de riesgo'!V21</f>
        <v>No definida</v>
      </c>
      <c r="N20" s="57" t="str">
        <f>+'02-Mapa de riesgo'!Z21</f>
        <v>Preventivo</v>
      </c>
      <c r="O20" s="436"/>
      <c r="P20" s="183"/>
      <c r="Q20" s="180">
        <f>+'02-Mapa de riesgo'!AG21</f>
        <v>0</v>
      </c>
      <c r="R20" s="58">
        <f>+'02-Mapa de riesgo'!AH21</f>
        <v>0</v>
      </c>
      <c r="S20" s="59">
        <f>+'02-Mapa de riesgo'!AJ21</f>
        <v>0</v>
      </c>
      <c r="T20" s="181"/>
      <c r="U20" s="182"/>
      <c r="V20" s="184"/>
      <c r="W20" s="448"/>
      <c r="X20" s="65"/>
    </row>
    <row r="21" spans="1:24" ht="12.75" customHeight="1" x14ac:dyDescent="0.2">
      <c r="A21" s="429"/>
      <c r="B21" s="429"/>
      <c r="C21" s="429"/>
      <c r="D21" s="429"/>
      <c r="E21" s="429"/>
      <c r="F21" s="429"/>
      <c r="G21" s="442"/>
      <c r="H21" s="445"/>
      <c r="I21" s="445"/>
      <c r="J21" s="55">
        <f>'02-Mapa de riesgo'!G22</f>
        <v>0</v>
      </c>
      <c r="K21" s="56">
        <f>'02-Mapa de riesgo'!L22</f>
        <v>0</v>
      </c>
      <c r="L21" s="56">
        <f>+'02-Mapa de riesgo'!Q22</f>
        <v>0</v>
      </c>
      <c r="M21" s="57">
        <f>+'02-Mapa de riesgo'!V22</f>
        <v>0</v>
      </c>
      <c r="N21" s="57">
        <f>+'02-Mapa de riesgo'!Z22</f>
        <v>0</v>
      </c>
      <c r="O21" s="437"/>
      <c r="P21" s="183"/>
      <c r="Q21" s="180">
        <f>+'02-Mapa de riesgo'!AG22</f>
        <v>0</v>
      </c>
      <c r="R21" s="58">
        <f>+'02-Mapa de riesgo'!AH22</f>
        <v>0</v>
      </c>
      <c r="S21" s="59">
        <f>+'02-Mapa de riesgo'!AJ22</f>
        <v>0</v>
      </c>
      <c r="T21" s="181"/>
      <c r="U21" s="182"/>
      <c r="V21" s="184"/>
      <c r="W21" s="449"/>
      <c r="X21" s="65"/>
    </row>
    <row r="22" spans="1:24" ht="12.75" customHeight="1" x14ac:dyDescent="0.2">
      <c r="A22" s="430">
        <v>5</v>
      </c>
      <c r="B22" s="430" t="str">
        <f>'01-Mapa de Riesgos'!E23</f>
        <v>ASEGURAMIENTO_DE_LA_CALIDAD_INSTITUCIONAL</v>
      </c>
      <c r="C22" s="431" t="str">
        <f>+'01-Mapa de Riesgos'!G23</f>
        <v>SI</v>
      </c>
      <c r="D22" s="431" t="str">
        <f>'01-Mapa de Riesgos'!K23</f>
        <v>Gestión</v>
      </c>
      <c r="E22" s="431" t="str">
        <f>'01-Mapa de Riesgos'!O23</f>
        <v>Posibilidad de afectación reputacional  por Incumplimiento de las metas del plan de mejora por el bajo nivel de ejecución de las acciones establecidas,   a causa de la falta de seguimiento y control a las acciones de mejoramiento</v>
      </c>
      <c r="F22" s="432" t="str">
        <f>'02-Mapa de riesgo'!AD23</f>
        <v>LEVE</v>
      </c>
      <c r="G22" s="440" t="str">
        <f>+'02-Mapa de riesgo'!AE23</f>
        <v>Nivel cumplimiento del Plan de Mejoramiento Institucional</v>
      </c>
      <c r="H22" s="443"/>
      <c r="I22" s="443"/>
      <c r="J22" s="55" t="str">
        <f>'02-Mapa de riesgo'!G23</f>
        <v>Seguimiento al plan de mejoramiento institucional</v>
      </c>
      <c r="K22" s="56">
        <f>'02-Mapa de riesgo'!L23</f>
        <v>0</v>
      </c>
      <c r="L22" s="56" t="str">
        <f>+'02-Mapa de riesgo'!Q23</f>
        <v>Profesional especializado I</v>
      </c>
      <c r="M22" s="57" t="str">
        <f>+'02-Mapa de riesgo'!V23</f>
        <v>Anual</v>
      </c>
      <c r="N22" s="57" t="str">
        <f>+'02-Mapa de riesgo'!Z23</f>
        <v>Preventivo</v>
      </c>
      <c r="O22" s="435" t="str">
        <f>+'02-Mapa de riesgo'!AB23</f>
        <v>ACEPTABLE</v>
      </c>
      <c r="P22" s="183"/>
      <c r="Q22" s="180" t="str">
        <f>+'02-Mapa de riesgo'!AG23</f>
        <v>ASUMIR</v>
      </c>
      <c r="R22" s="58">
        <f>+'02-Mapa de riesgo'!AH23</f>
        <v>0</v>
      </c>
      <c r="S22" s="59">
        <f>+'02-Mapa de riesgo'!AJ23</f>
        <v>0</v>
      </c>
      <c r="T22" s="181"/>
      <c r="U22" s="182"/>
      <c r="V22" s="184"/>
      <c r="W22" s="447"/>
      <c r="X22" s="65"/>
    </row>
    <row r="23" spans="1:24" ht="12.75" customHeight="1" x14ac:dyDescent="0.2">
      <c r="A23" s="428"/>
      <c r="B23" s="428"/>
      <c r="C23" s="428"/>
      <c r="D23" s="428"/>
      <c r="E23" s="428"/>
      <c r="F23" s="428"/>
      <c r="G23" s="441"/>
      <c r="H23" s="444"/>
      <c r="I23" s="444"/>
      <c r="J23" s="55">
        <f>'02-Mapa de riesgo'!G24</f>
        <v>0</v>
      </c>
      <c r="K23" s="56">
        <f>'02-Mapa de riesgo'!L24</f>
        <v>0</v>
      </c>
      <c r="L23" s="56">
        <f>+'02-Mapa de riesgo'!Q24</f>
        <v>0</v>
      </c>
      <c r="M23" s="57">
        <f>+'02-Mapa de riesgo'!V24</f>
        <v>0</v>
      </c>
      <c r="N23" s="57">
        <f>+'02-Mapa de riesgo'!Z24</f>
        <v>0</v>
      </c>
      <c r="O23" s="436"/>
      <c r="P23" s="183"/>
      <c r="Q23" s="180">
        <f>+'02-Mapa de riesgo'!AG24</f>
        <v>0</v>
      </c>
      <c r="R23" s="58">
        <f>+'02-Mapa de riesgo'!AH24</f>
        <v>0</v>
      </c>
      <c r="S23" s="59">
        <f>+'02-Mapa de riesgo'!AJ24</f>
        <v>0</v>
      </c>
      <c r="T23" s="181"/>
      <c r="U23" s="182"/>
      <c r="V23" s="184"/>
      <c r="W23" s="448"/>
      <c r="X23" s="65"/>
    </row>
    <row r="24" spans="1:24" ht="12.75" customHeight="1" x14ac:dyDescent="0.2">
      <c r="A24" s="429"/>
      <c r="B24" s="429"/>
      <c r="C24" s="429"/>
      <c r="D24" s="429"/>
      <c r="E24" s="429"/>
      <c r="F24" s="429"/>
      <c r="G24" s="442"/>
      <c r="H24" s="445"/>
      <c r="I24" s="445"/>
      <c r="J24" s="55">
        <f>'02-Mapa de riesgo'!G25</f>
        <v>0</v>
      </c>
      <c r="K24" s="56">
        <f>'02-Mapa de riesgo'!L25</f>
        <v>0</v>
      </c>
      <c r="L24" s="56">
        <f>+'02-Mapa de riesgo'!Q25</f>
        <v>0</v>
      </c>
      <c r="M24" s="57">
        <f>+'02-Mapa de riesgo'!V25</f>
        <v>0</v>
      </c>
      <c r="N24" s="57">
        <f>+'02-Mapa de riesgo'!Z25</f>
        <v>0</v>
      </c>
      <c r="O24" s="437"/>
      <c r="P24" s="183"/>
      <c r="Q24" s="180">
        <f>+'02-Mapa de riesgo'!AG25</f>
        <v>0</v>
      </c>
      <c r="R24" s="58">
        <f>+'02-Mapa de riesgo'!AH25</f>
        <v>0</v>
      </c>
      <c r="S24" s="59">
        <f>+'02-Mapa de riesgo'!AJ25</f>
        <v>0</v>
      </c>
      <c r="T24" s="181"/>
      <c r="U24" s="182"/>
      <c r="V24" s="184"/>
      <c r="W24" s="449"/>
      <c r="X24" s="65"/>
    </row>
    <row r="25" spans="1:24" ht="12.75" customHeight="1" x14ac:dyDescent="0.2">
      <c r="A25" s="430">
        <v>6</v>
      </c>
      <c r="B25" s="430" t="str">
        <f>'01-Mapa de Riesgos'!E26</f>
        <v>ADMINISTRACIÓN_INSTITUCIONAL</v>
      </c>
      <c r="C25" s="431" t="str">
        <f>+'01-Mapa de Riesgos'!G26</f>
        <v>NO</v>
      </c>
      <c r="D25" s="431" t="str">
        <f>'01-Mapa de Riesgos'!K26</f>
        <v>Gestión</v>
      </c>
      <c r="E25" s="431" t="str">
        <f>'01-Mapa de Riesgos'!O26</f>
        <v>Posibilidad de afectación económica y reputacional  por desarticulación 
de los lineamientos del Plan Maestro de la Planta Físca con las apuestas del Plan de Desarrollo Institucional,   debido a un inadecuada priorización y alineación de los proyectos en los estudios previos</v>
      </c>
      <c r="F25" s="432" t="str">
        <f>'02-Mapa de riesgo'!AD26</f>
        <v>MODERADO</v>
      </c>
      <c r="G25" s="440" t="str">
        <f>+'02-Mapa de riesgo'!AE26</f>
        <v xml:space="preserve"> Número de proyectos ejecutados y finalizados en la vigencia  
/  Número de proyectos incluidos en el  Plan de acción del proceso, alineados con el Plan Maestro y/o  PDI </v>
      </c>
      <c r="H25" s="443"/>
      <c r="I25" s="443"/>
      <c r="J25" s="55" t="str">
        <f>'02-Mapa de riesgo'!G29</f>
        <v>Registro y consolidacion de la necesidad del usuario a través mediante actas de reunion y/o memorando y/o correos electrónicos.</v>
      </c>
      <c r="K25" s="56">
        <f>'02-Mapa de riesgo'!L26</f>
        <v>0</v>
      </c>
      <c r="L25" s="56" t="str">
        <f>+'02-Mapa de riesgo'!Q26</f>
        <v>Profesional Especializado II
Profesional I</v>
      </c>
      <c r="M25" s="57" t="str">
        <f>+'02-Mapa de riesgo'!V26</f>
        <v>No definida</v>
      </c>
      <c r="N25" s="57" t="str">
        <f>+'02-Mapa de riesgo'!Z26</f>
        <v>Preventivo</v>
      </c>
      <c r="O25" s="435" t="str">
        <f>+'02-Mapa de riesgo'!AB26</f>
        <v>ACEPTABLE</v>
      </c>
      <c r="P25" s="183"/>
      <c r="Q25" s="180" t="str">
        <f>+'02-Mapa de riesgo'!AG26</f>
        <v>REDUCIR</v>
      </c>
      <c r="R25" s="58" t="str">
        <f>+'02-Mapa de riesgo'!AH26</f>
        <v xml:space="preserve">Verificacion de los pliegos y estudios previos de proyectos en la etapa de planeacion previo al envio a la oficina juridica para su publicacion. </v>
      </c>
      <c r="S25" s="59">
        <f>+'02-Mapa de riesgo'!AJ26</f>
        <v>0</v>
      </c>
      <c r="T25" s="181"/>
      <c r="U25" s="182"/>
      <c r="V25" s="184"/>
      <c r="W25" s="447"/>
      <c r="X25" s="65"/>
    </row>
    <row r="26" spans="1:24" ht="12.75" customHeight="1" x14ac:dyDescent="0.2">
      <c r="A26" s="428"/>
      <c r="B26" s="428"/>
      <c r="C26" s="428"/>
      <c r="D26" s="428"/>
      <c r="E26" s="428"/>
      <c r="F26" s="428"/>
      <c r="G26" s="441"/>
      <c r="H26" s="444"/>
      <c r="I26" s="444"/>
      <c r="J26" s="55" t="str">
        <f>'02-Mapa de riesgo'!G30</f>
        <v>Cada proyecto de intervención de infraestructura debe contener (Estudios previos, diseños, presupuesto, especificaciones, en fase III, permisos aprobados)</v>
      </c>
      <c r="K26" s="56">
        <f>'02-Mapa de riesgo'!L27</f>
        <v>0</v>
      </c>
      <c r="L26" s="56" t="str">
        <f>+'02-Mapa de riesgo'!Q27</f>
        <v>Profesional Especializado II
Profesional I</v>
      </c>
      <c r="M26" s="57" t="str">
        <f>+'02-Mapa de riesgo'!V27</f>
        <v>No definida</v>
      </c>
      <c r="N26" s="57" t="str">
        <f>+'02-Mapa de riesgo'!Z27</f>
        <v>Preventivo</v>
      </c>
      <c r="O26" s="436"/>
      <c r="P26" s="183"/>
      <c r="Q26" s="180" t="str">
        <f>+'02-Mapa de riesgo'!AG27</f>
        <v>REDUCIR</v>
      </c>
      <c r="R26" s="58" t="str">
        <f>+'02-Mapa de riesgo'!AH27</f>
        <v>Incluir en le proceso de inducción la socialización del plan maestro a los colaboradores del proceso</v>
      </c>
      <c r="S26" s="59">
        <f>+'02-Mapa de riesgo'!AJ27</f>
        <v>0</v>
      </c>
      <c r="T26" s="181"/>
      <c r="U26" s="182"/>
      <c r="V26" s="184"/>
      <c r="W26" s="448"/>
      <c r="X26" s="65"/>
    </row>
    <row r="27" spans="1:24" ht="12.75" customHeight="1" x14ac:dyDescent="0.2">
      <c r="A27" s="429"/>
      <c r="B27" s="429"/>
      <c r="C27" s="429"/>
      <c r="D27" s="429"/>
      <c r="E27" s="429"/>
      <c r="F27" s="429"/>
      <c r="G27" s="442"/>
      <c r="H27" s="445"/>
      <c r="I27" s="445"/>
      <c r="J27" s="55" t="e">
        <f>'02-Mapa de riesgo'!#REF!</f>
        <v>#REF!</v>
      </c>
      <c r="K27" s="56">
        <f>'02-Mapa de riesgo'!L28</f>
        <v>0</v>
      </c>
      <c r="L27" s="56">
        <f>+'02-Mapa de riesgo'!Q28</f>
        <v>0</v>
      </c>
      <c r="M27" s="57">
        <f>+'02-Mapa de riesgo'!V28</f>
        <v>0</v>
      </c>
      <c r="N27" s="57">
        <f>+'02-Mapa de riesgo'!Z28</f>
        <v>0</v>
      </c>
      <c r="O27" s="437"/>
      <c r="P27" s="183"/>
      <c r="Q27" s="180">
        <f>+'02-Mapa de riesgo'!AG28</f>
        <v>0</v>
      </c>
      <c r="R27" s="58">
        <f>+'02-Mapa de riesgo'!AH28</f>
        <v>0</v>
      </c>
      <c r="S27" s="59">
        <f>+'02-Mapa de riesgo'!AJ28</f>
        <v>0</v>
      </c>
      <c r="T27" s="181"/>
      <c r="U27" s="182"/>
      <c r="V27" s="184"/>
      <c r="W27" s="449"/>
      <c r="X27" s="65"/>
    </row>
    <row r="28" spans="1:24" ht="12.75" customHeight="1" x14ac:dyDescent="0.2">
      <c r="A28" s="430">
        <v>7</v>
      </c>
      <c r="B28" s="430" t="str">
        <f>'01-Mapa de Riesgos'!E29</f>
        <v>ADMINISTRACIÓN_INSTITUCIONAL</v>
      </c>
      <c r="C28" s="431" t="str">
        <f>+'01-Mapa de Riesgos'!G29</f>
        <v>NO</v>
      </c>
      <c r="D28" s="431" t="str">
        <f>'01-Mapa de Riesgos'!K29</f>
        <v>Gestión</v>
      </c>
      <c r="E28" s="431" t="str">
        <f>'01-Mapa de Riesgos'!O29</f>
        <v>Posibilidad de afectación económica y reputacional  por una inadecuada planeación y ejecución de la infraestructura física   a causa de deficiencias en el regiestro y validación de las necesidades del espacio físico</v>
      </c>
      <c r="F28" s="432" t="str">
        <f>'02-Mapa de riesgo'!AD29</f>
        <v>MODERADO</v>
      </c>
      <c r="G28" s="440" t="str">
        <f>+'02-Mapa de riesgo'!AE29</f>
        <v xml:space="preserve">Intervenciones a la planta fisica del plan de accion de la vigencia/ Intervenciones recibidos a satisfacción por el usuario. </v>
      </c>
      <c r="H28" s="443"/>
      <c r="I28" s="443"/>
      <c r="J28" s="55" t="e">
        <f>'02-Mapa de riesgo'!#REF!</f>
        <v>#REF!</v>
      </c>
      <c r="K28" s="56">
        <f>'02-Mapa de riesgo'!L29</f>
        <v>0</v>
      </c>
      <c r="L28" s="56" t="str">
        <f>+'02-Mapa de riesgo'!Q29</f>
        <v xml:space="preserve">Profesional I y Interventor/supervisor del proyecto </v>
      </c>
      <c r="M28" s="57" t="str">
        <f>+'02-Mapa de riesgo'!V29</f>
        <v>No definida</v>
      </c>
      <c r="N28" s="57" t="str">
        <f>+'02-Mapa de riesgo'!Z29</f>
        <v>Preventivo</v>
      </c>
      <c r="O28" s="435" t="str">
        <f>+'02-Mapa de riesgo'!AB29</f>
        <v>ACEPTABLE</v>
      </c>
      <c r="P28" s="183"/>
      <c r="Q28" s="180" t="str">
        <f>+'02-Mapa de riesgo'!AG29</f>
        <v>REDUCIR</v>
      </c>
      <c r="R28" s="58" t="str">
        <f>+'02-Mapa de riesgo'!AH29</f>
        <v>Suscripción del acta de entrega a usurio que de cuenta del recibo sin observaciones de la intervención para su puesta en operación (Supeditado a la finalización y terminación de obras nuevas y/0 adecuaciones)</v>
      </c>
      <c r="S28" s="59">
        <f>+'02-Mapa de riesgo'!AJ29</f>
        <v>0</v>
      </c>
      <c r="T28" s="181"/>
      <c r="U28" s="182"/>
      <c r="V28" s="184"/>
      <c r="W28" s="447"/>
      <c r="X28" s="65"/>
    </row>
    <row r="29" spans="1:24" ht="12.75" customHeight="1" x14ac:dyDescent="0.2">
      <c r="A29" s="428"/>
      <c r="B29" s="428"/>
      <c r="C29" s="428"/>
      <c r="D29" s="428"/>
      <c r="E29" s="428"/>
      <c r="F29" s="428"/>
      <c r="G29" s="441"/>
      <c r="H29" s="444"/>
      <c r="I29" s="444"/>
      <c r="J29" s="55" t="e">
        <f>'02-Mapa de riesgo'!#REF!</f>
        <v>#REF!</v>
      </c>
      <c r="K29" s="56">
        <f>'02-Mapa de riesgo'!L30</f>
        <v>0</v>
      </c>
      <c r="L29" s="56" t="str">
        <f>+'02-Mapa de riesgo'!Q30</f>
        <v xml:space="preserve">Profesional I y Interventor/supervisor del proyecto </v>
      </c>
      <c r="M29" s="57" t="str">
        <f>+'02-Mapa de riesgo'!V30</f>
        <v>No definida</v>
      </c>
      <c r="N29" s="57" t="str">
        <f>+'02-Mapa de riesgo'!Z30</f>
        <v>Preventivo</v>
      </c>
      <c r="O29" s="436"/>
      <c r="P29" s="183"/>
      <c r="Q29" s="180">
        <f>+'02-Mapa de riesgo'!AG30</f>
        <v>0</v>
      </c>
      <c r="R29" s="58">
        <f>+'02-Mapa de riesgo'!AH30</f>
        <v>0</v>
      </c>
      <c r="S29" s="59">
        <f>+'02-Mapa de riesgo'!AJ30</f>
        <v>0</v>
      </c>
      <c r="T29" s="181"/>
      <c r="U29" s="182"/>
      <c r="V29" s="184"/>
      <c r="W29" s="448"/>
      <c r="X29" s="65"/>
    </row>
    <row r="30" spans="1:24" ht="12.75" customHeight="1" x14ac:dyDescent="0.2">
      <c r="A30" s="429"/>
      <c r="B30" s="429"/>
      <c r="C30" s="429"/>
      <c r="D30" s="429"/>
      <c r="E30" s="429"/>
      <c r="F30" s="429"/>
      <c r="G30" s="442"/>
      <c r="H30" s="445"/>
      <c r="I30" s="445"/>
      <c r="J30" s="55" t="str">
        <f>'02-Mapa de riesgo'!G31</f>
        <v>Se validan las intervenciones con las dependencias de la universidad relacionadas con el manejo de la planta fisica tales como seccion de mantenimiento, CRIE Centro de Recursos informaticos y Vicerrectoría Administrativa y Financiera</v>
      </c>
      <c r="K30" s="56">
        <f>'02-Mapa de riesgo'!L31</f>
        <v>0</v>
      </c>
      <c r="L30" s="56" t="str">
        <f>+'02-Mapa de riesgo'!Q31</f>
        <v xml:space="preserve">Profesional I y Interventor/supervisor del proyecto </v>
      </c>
      <c r="M30" s="57" t="str">
        <f>+'02-Mapa de riesgo'!V31</f>
        <v>Trimestral</v>
      </c>
      <c r="N30" s="57" t="str">
        <f>+'02-Mapa de riesgo'!Z31</f>
        <v>Preventivo</v>
      </c>
      <c r="O30" s="437"/>
      <c r="P30" s="183"/>
      <c r="Q30" s="180">
        <f>+'02-Mapa de riesgo'!AG31</f>
        <v>0</v>
      </c>
      <c r="R30" s="58">
        <f>+'02-Mapa de riesgo'!AH31</f>
        <v>0</v>
      </c>
      <c r="S30" s="59">
        <f>+'02-Mapa de riesgo'!AJ31</f>
        <v>0</v>
      </c>
      <c r="T30" s="181"/>
      <c r="U30" s="182"/>
      <c r="V30" s="184"/>
      <c r="W30" s="449"/>
      <c r="X30" s="65"/>
    </row>
    <row r="31" spans="1:24" ht="12.75" customHeight="1" x14ac:dyDescent="0.2">
      <c r="A31" s="430">
        <v>8</v>
      </c>
      <c r="B31" s="430" t="str">
        <f>'01-Mapa de Riesgos'!E32</f>
        <v>GESTIÓN_DEL_CONTEXTO_Y_VISIBILIDAD_NACIONAL_E_INTERNACIONAL</v>
      </c>
      <c r="C31" s="431" t="str">
        <f>+'01-Mapa de Riesgos'!G32</f>
        <v>SI</v>
      </c>
      <c r="D31" s="431" t="str">
        <f>'01-Mapa de Riesgos'!K32</f>
        <v>Gestión</v>
      </c>
      <c r="E31" s="431" t="str">
        <f>'01-Mapa de Riesgos'!O32</f>
        <v xml:space="preserve">Posibilidad de afectación reputacional  por ejecución inadecuada de las actividades e incumplimiento de las metas del Pilar "Gestión del contexto y visibilidad nacional e internacional",   debido a una planeación descontextualizada de la realidad regional, nacional e internacional
</v>
      </c>
      <c r="F31" s="432" t="str">
        <f>'02-Mapa de riesgo'!AD32</f>
        <v>LEVE</v>
      </c>
      <c r="G31" s="440" t="str">
        <f>+'02-Mapa de riesgo'!AE32</f>
        <v>Cumplimiento promedio de los planes operativos del pilar "Gestión de contexto y visibilidad nacional e internacional"</v>
      </c>
      <c r="H31" s="443"/>
      <c r="I31" s="443"/>
      <c r="J31" s="55" t="str">
        <f>'02-Mapa de riesgo'!G32</f>
        <v>Seguimiento al cumplimiento de los planes operativos del pilar "Gestión del contexto y visibilidad nacional e internacional"</v>
      </c>
      <c r="K31" s="56" t="str">
        <f>'02-Mapa de riesgo'!L32</f>
        <v>SIGER</v>
      </c>
      <c r="L31" s="56" t="str">
        <f>+'02-Mapa de riesgo'!Q32</f>
        <v>Funcionaria enlace del Pilar de Gestión</v>
      </c>
      <c r="M31" s="57" t="str">
        <f>+'02-Mapa de riesgo'!V32</f>
        <v>Trimestral</v>
      </c>
      <c r="N31" s="57" t="str">
        <f>+'02-Mapa de riesgo'!Z32</f>
        <v>Preventivo</v>
      </c>
      <c r="O31" s="435" t="str">
        <f>+'02-Mapa de riesgo'!AB32</f>
        <v>FUERTE</v>
      </c>
      <c r="P31" s="183"/>
      <c r="Q31" s="180" t="str">
        <f>+'02-Mapa de riesgo'!AG32</f>
        <v>ASUMIR</v>
      </c>
      <c r="R31" s="58">
        <f>+'02-Mapa de riesgo'!AH32</f>
        <v>0</v>
      </c>
      <c r="S31" s="59">
        <f>+'02-Mapa de riesgo'!AJ32</f>
        <v>0</v>
      </c>
      <c r="T31" s="181"/>
      <c r="U31" s="182"/>
      <c r="V31" s="184"/>
      <c r="W31" s="447"/>
      <c r="X31" s="65"/>
    </row>
    <row r="32" spans="1:24" ht="12.75" customHeight="1" x14ac:dyDescent="0.2">
      <c r="A32" s="428"/>
      <c r="B32" s="428"/>
      <c r="C32" s="428"/>
      <c r="D32" s="428"/>
      <c r="E32" s="428"/>
      <c r="F32" s="428"/>
      <c r="G32" s="441"/>
      <c r="H32" s="444"/>
      <c r="I32" s="444"/>
      <c r="J32" s="55">
        <f>'02-Mapa de riesgo'!G33</f>
        <v>0</v>
      </c>
      <c r="K32" s="56">
        <f>'02-Mapa de riesgo'!L33</f>
        <v>0</v>
      </c>
      <c r="L32" s="56">
        <f>+'02-Mapa de riesgo'!Q33</f>
        <v>0</v>
      </c>
      <c r="M32" s="57">
        <f>+'02-Mapa de riesgo'!V33</f>
        <v>0</v>
      </c>
      <c r="N32" s="57">
        <f>+'02-Mapa de riesgo'!Z33</f>
        <v>0</v>
      </c>
      <c r="O32" s="436"/>
      <c r="P32" s="183"/>
      <c r="Q32" s="180">
        <f>+'02-Mapa de riesgo'!AG33</f>
        <v>0</v>
      </c>
      <c r="R32" s="58">
        <f>+'02-Mapa de riesgo'!AH33</f>
        <v>0</v>
      </c>
      <c r="S32" s="59">
        <f>+'02-Mapa de riesgo'!AJ33</f>
        <v>0</v>
      </c>
      <c r="T32" s="181"/>
      <c r="U32" s="182"/>
      <c r="V32" s="184"/>
      <c r="W32" s="448"/>
      <c r="X32" s="65"/>
    </row>
    <row r="33" spans="1:24" ht="12.75" customHeight="1" x14ac:dyDescent="0.2">
      <c r="A33" s="429"/>
      <c r="B33" s="429"/>
      <c r="C33" s="429"/>
      <c r="D33" s="429"/>
      <c r="E33" s="429"/>
      <c r="F33" s="429"/>
      <c r="G33" s="442"/>
      <c r="H33" s="445"/>
      <c r="I33" s="445"/>
      <c r="J33" s="55">
        <f>'02-Mapa de riesgo'!G34</f>
        <v>0</v>
      </c>
      <c r="K33" s="56">
        <f>'02-Mapa de riesgo'!L34</f>
        <v>0</v>
      </c>
      <c r="L33" s="56">
        <f>+'02-Mapa de riesgo'!Q34</f>
        <v>0</v>
      </c>
      <c r="M33" s="57">
        <f>+'02-Mapa de riesgo'!V34</f>
        <v>0</v>
      </c>
      <c r="N33" s="57">
        <f>+'02-Mapa de riesgo'!Z34</f>
        <v>0</v>
      </c>
      <c r="O33" s="437"/>
      <c r="P33" s="183"/>
      <c r="Q33" s="180">
        <f>+'02-Mapa de riesgo'!AG34</f>
        <v>0</v>
      </c>
      <c r="R33" s="58">
        <f>+'02-Mapa de riesgo'!AH34</f>
        <v>0</v>
      </c>
      <c r="S33" s="59">
        <f>+'02-Mapa de riesgo'!AJ34</f>
        <v>0</v>
      </c>
      <c r="T33" s="181"/>
      <c r="U33" s="182"/>
      <c r="V33" s="184"/>
      <c r="W33" s="449"/>
      <c r="X33" s="65"/>
    </row>
    <row r="34" spans="1:24" ht="12.75" customHeight="1" x14ac:dyDescent="0.2">
      <c r="A34" s="430">
        <v>9</v>
      </c>
      <c r="B34" s="430" t="str">
        <f>'01-Mapa de Riesgos'!E35</f>
        <v>GESTIÓN_DEL_CONTEXTO_Y_VISIBILIDAD_NACIONAL_E_INTERNACIONAL</v>
      </c>
      <c r="C34" s="431" t="str">
        <f>+'01-Mapa de Riesgos'!G35</f>
        <v>SI</v>
      </c>
      <c r="D34" s="431" t="str">
        <f>'01-Mapa de Riesgos'!K35</f>
        <v>Gestión</v>
      </c>
      <c r="E34" s="431" t="str">
        <f>'01-Mapa de Riesgos'!O35</f>
        <v>Posibilidad de afectación reputacional  por baja calificación en el Índice de Gestión de Proyectos de Regalías - IGPR,   debido a una ejecución inadecuada de los proyectos financiados con Recursos del Sistema General de Regalías - SGR</v>
      </c>
      <c r="F34" s="432" t="str">
        <f>'02-Mapa de riesgo'!AD35</f>
        <v>LEVE</v>
      </c>
      <c r="G34" s="440" t="str">
        <f>+'02-Mapa de riesgo'!AE35</f>
        <v>Índice de Gestión de Proyectos de Regalías (IGPR)</v>
      </c>
      <c r="H34" s="443"/>
      <c r="I34" s="443"/>
      <c r="J34" s="55" t="str">
        <f>'02-Mapa de riesgo'!G35</f>
        <v>Reuniones de seguimiento a la ejecución de los proyectos</v>
      </c>
      <c r="K34" s="56">
        <f>'02-Mapa de riesgo'!L35</f>
        <v>0</v>
      </c>
      <c r="L34" s="56" t="str">
        <f>+'02-Mapa de riesgo'!Q35</f>
        <v>Contratista</v>
      </c>
      <c r="M34" s="57" t="str">
        <f>+'02-Mapa de riesgo'!V35</f>
        <v>Trimestral</v>
      </c>
      <c r="N34" s="57" t="str">
        <f>+'02-Mapa de riesgo'!Z35</f>
        <v>Preventivo</v>
      </c>
      <c r="O34" s="435" t="str">
        <f>+'02-Mapa de riesgo'!AB35</f>
        <v>ACEPTABLE</v>
      </c>
      <c r="P34" s="183"/>
      <c r="Q34" s="180" t="str">
        <f>+'02-Mapa de riesgo'!AG35</f>
        <v>ASUMIR</v>
      </c>
      <c r="R34" s="58">
        <f>+'02-Mapa de riesgo'!AH35</f>
        <v>0</v>
      </c>
      <c r="S34" s="59">
        <f>+'02-Mapa de riesgo'!AJ35</f>
        <v>0</v>
      </c>
      <c r="T34" s="181"/>
      <c r="U34" s="182"/>
      <c r="V34" s="184"/>
      <c r="W34" s="447"/>
      <c r="X34" s="65"/>
    </row>
    <row r="35" spans="1:24" ht="12.75" customHeight="1" x14ac:dyDescent="0.2">
      <c r="A35" s="428"/>
      <c r="B35" s="428"/>
      <c r="C35" s="428"/>
      <c r="D35" s="428"/>
      <c r="E35" s="428"/>
      <c r="F35" s="428"/>
      <c r="G35" s="441"/>
      <c r="H35" s="444"/>
      <c r="I35" s="444"/>
      <c r="J35" s="55">
        <f>'02-Mapa de riesgo'!G36</f>
        <v>0</v>
      </c>
      <c r="K35" s="56">
        <f>'02-Mapa de riesgo'!L36</f>
        <v>0</v>
      </c>
      <c r="L35" s="56">
        <f>+'02-Mapa de riesgo'!Q36</f>
        <v>0</v>
      </c>
      <c r="M35" s="57">
        <f>+'02-Mapa de riesgo'!V36</f>
        <v>0</v>
      </c>
      <c r="N35" s="57">
        <f>+'02-Mapa de riesgo'!Z36</f>
        <v>0</v>
      </c>
      <c r="O35" s="436"/>
      <c r="P35" s="183"/>
      <c r="Q35" s="180">
        <f>+'02-Mapa de riesgo'!AG36</f>
        <v>0</v>
      </c>
      <c r="R35" s="58">
        <f>+'02-Mapa de riesgo'!AH36</f>
        <v>0</v>
      </c>
      <c r="S35" s="59">
        <f>+'02-Mapa de riesgo'!AJ36</f>
        <v>0</v>
      </c>
      <c r="T35" s="181"/>
      <c r="U35" s="182"/>
      <c r="V35" s="184"/>
      <c r="W35" s="448"/>
      <c r="X35" s="65"/>
    </row>
    <row r="36" spans="1:24" ht="12.75" customHeight="1" x14ac:dyDescent="0.2">
      <c r="A36" s="429"/>
      <c r="B36" s="429"/>
      <c r="C36" s="429"/>
      <c r="D36" s="429"/>
      <c r="E36" s="429"/>
      <c r="F36" s="429"/>
      <c r="G36" s="442"/>
      <c r="H36" s="445"/>
      <c r="I36" s="445"/>
      <c r="J36" s="55">
        <f>'02-Mapa de riesgo'!G37</f>
        <v>0</v>
      </c>
      <c r="K36" s="56">
        <f>'02-Mapa de riesgo'!L37</f>
        <v>0</v>
      </c>
      <c r="L36" s="56">
        <f>+'02-Mapa de riesgo'!Q37</f>
        <v>0</v>
      </c>
      <c r="M36" s="57">
        <f>+'02-Mapa de riesgo'!V37</f>
        <v>0</v>
      </c>
      <c r="N36" s="57">
        <f>+'02-Mapa de riesgo'!Z37</f>
        <v>0</v>
      </c>
      <c r="O36" s="437"/>
      <c r="P36" s="183"/>
      <c r="Q36" s="180">
        <f>+'02-Mapa de riesgo'!AG37</f>
        <v>0</v>
      </c>
      <c r="R36" s="58">
        <f>+'02-Mapa de riesgo'!AH37</f>
        <v>0</v>
      </c>
      <c r="S36" s="59">
        <f>+'02-Mapa de riesgo'!AJ37</f>
        <v>0</v>
      </c>
      <c r="T36" s="181"/>
      <c r="U36" s="182"/>
      <c r="V36" s="184"/>
      <c r="W36" s="449"/>
      <c r="X36" s="65"/>
    </row>
    <row r="37" spans="1:24" ht="12.75" customHeight="1" x14ac:dyDescent="0.2">
      <c r="A37" s="430">
        <v>10</v>
      </c>
      <c r="B37" s="430">
        <f>'01-Mapa de Riesgos'!E38</f>
        <v>0</v>
      </c>
      <c r="C37" s="431">
        <f>+'01-Mapa de Riesgos'!G38</f>
        <v>0</v>
      </c>
      <c r="D37" s="431">
        <f>'01-Mapa de Riesgos'!K38</f>
        <v>0</v>
      </c>
      <c r="E37" s="431" t="str">
        <f>'01-Mapa de Riesgos'!O38</f>
        <v xml:space="preserve">     </v>
      </c>
      <c r="F37" s="432" t="str">
        <f>'02-Mapa de riesgo'!AD38</f>
        <v>LEVE</v>
      </c>
      <c r="G37" s="440">
        <f>+'02-Mapa de riesgo'!AE38</f>
        <v>0</v>
      </c>
      <c r="H37" s="446"/>
      <c r="I37" s="443"/>
      <c r="J37" s="55">
        <f>'02-Mapa de riesgo'!G38</f>
        <v>0</v>
      </c>
      <c r="K37" s="56">
        <f>'02-Mapa de riesgo'!L38</f>
        <v>0</v>
      </c>
      <c r="L37" s="56">
        <f>+'02-Mapa de riesgo'!Q38</f>
        <v>0</v>
      </c>
      <c r="M37" s="57">
        <f>+'02-Mapa de riesgo'!V38</f>
        <v>0</v>
      </c>
      <c r="N37" s="57">
        <f>+'02-Mapa de riesgo'!Z38</f>
        <v>0</v>
      </c>
      <c r="O37" s="435" t="e">
        <f>+'02-Mapa de riesgo'!AB38</f>
        <v>#DIV/0!</v>
      </c>
      <c r="P37" s="183"/>
      <c r="Q37" s="180">
        <f>+'02-Mapa de riesgo'!AG38</f>
        <v>0</v>
      </c>
      <c r="R37" s="58">
        <f>+'02-Mapa de riesgo'!AH38</f>
        <v>0</v>
      </c>
      <c r="S37" s="59">
        <f>+'02-Mapa de riesgo'!AJ38</f>
        <v>0</v>
      </c>
      <c r="T37" s="181"/>
      <c r="U37" s="182"/>
      <c r="V37" s="184"/>
      <c r="W37" s="447"/>
      <c r="X37" s="65"/>
    </row>
    <row r="38" spans="1:24" ht="12.75" customHeight="1" x14ac:dyDescent="0.2">
      <c r="A38" s="428"/>
      <c r="B38" s="428"/>
      <c r="C38" s="428"/>
      <c r="D38" s="428"/>
      <c r="E38" s="428"/>
      <c r="F38" s="428"/>
      <c r="G38" s="441"/>
      <c r="H38" s="444"/>
      <c r="I38" s="444"/>
      <c r="J38" s="55">
        <f>'02-Mapa de riesgo'!G39</f>
        <v>0</v>
      </c>
      <c r="K38" s="56">
        <f>'02-Mapa de riesgo'!L39</f>
        <v>0</v>
      </c>
      <c r="L38" s="56">
        <f>+'02-Mapa de riesgo'!Q39</f>
        <v>0</v>
      </c>
      <c r="M38" s="57">
        <f>+'02-Mapa de riesgo'!V39</f>
        <v>0</v>
      </c>
      <c r="N38" s="57">
        <f>+'02-Mapa de riesgo'!Z39</f>
        <v>0</v>
      </c>
      <c r="O38" s="436"/>
      <c r="P38" s="183"/>
      <c r="Q38" s="180">
        <f>+'02-Mapa de riesgo'!AG39</f>
        <v>0</v>
      </c>
      <c r="R38" s="58">
        <f>+'02-Mapa de riesgo'!AH39</f>
        <v>0</v>
      </c>
      <c r="S38" s="59">
        <f>+'02-Mapa de riesgo'!AJ39</f>
        <v>0</v>
      </c>
      <c r="T38" s="181"/>
      <c r="U38" s="182"/>
      <c r="V38" s="184"/>
      <c r="W38" s="448"/>
      <c r="X38" s="65"/>
    </row>
    <row r="39" spans="1:24" ht="12.75" customHeight="1" x14ac:dyDescent="0.2">
      <c r="A39" s="429"/>
      <c r="B39" s="429"/>
      <c r="C39" s="429"/>
      <c r="D39" s="429"/>
      <c r="E39" s="429"/>
      <c r="F39" s="429"/>
      <c r="G39" s="442"/>
      <c r="H39" s="445"/>
      <c r="I39" s="445"/>
      <c r="J39" s="55">
        <f>'02-Mapa de riesgo'!G40</f>
        <v>0</v>
      </c>
      <c r="K39" s="56">
        <f>'02-Mapa de riesgo'!L40</f>
        <v>0</v>
      </c>
      <c r="L39" s="56">
        <f>+'02-Mapa de riesgo'!Q40</f>
        <v>0</v>
      </c>
      <c r="M39" s="57">
        <f>+'02-Mapa de riesgo'!V40</f>
        <v>0</v>
      </c>
      <c r="N39" s="57">
        <f>+'02-Mapa de riesgo'!Z40</f>
        <v>0</v>
      </c>
      <c r="O39" s="437"/>
      <c r="P39" s="183"/>
      <c r="Q39" s="180">
        <f>+'02-Mapa de riesgo'!AG40</f>
        <v>0</v>
      </c>
      <c r="R39" s="58">
        <f>+'02-Mapa de riesgo'!AH40</f>
        <v>0</v>
      </c>
      <c r="S39" s="59">
        <f>+'02-Mapa de riesgo'!AJ40</f>
        <v>0</v>
      </c>
      <c r="T39" s="181"/>
      <c r="U39" s="182"/>
      <c r="V39" s="184"/>
      <c r="W39" s="449"/>
      <c r="X39" s="65"/>
    </row>
    <row r="40" spans="1:24" ht="12.75" customHeight="1" x14ac:dyDescent="0.2">
      <c r="A40" s="430">
        <v>11</v>
      </c>
      <c r="B40" s="430">
        <f>'01-Mapa de Riesgos'!E41</f>
        <v>0</v>
      </c>
      <c r="C40" s="431">
        <f>+'01-Mapa de Riesgos'!G41</f>
        <v>0</v>
      </c>
      <c r="D40" s="431">
        <f>'01-Mapa de Riesgos'!K41</f>
        <v>0</v>
      </c>
      <c r="E40" s="431" t="str">
        <f>'01-Mapa de Riesgos'!O41</f>
        <v xml:space="preserve">     </v>
      </c>
      <c r="F40" s="432" t="str">
        <f>'02-Mapa de riesgo'!AD41</f>
        <v>LEVE</v>
      </c>
      <c r="G40" s="440">
        <f>+'02-Mapa de riesgo'!AE41</f>
        <v>0</v>
      </c>
      <c r="H40" s="446"/>
      <c r="I40" s="443"/>
      <c r="J40" s="55">
        <f>'02-Mapa de riesgo'!G41</f>
        <v>0</v>
      </c>
      <c r="K40" s="56">
        <f>'02-Mapa de riesgo'!L41</f>
        <v>0</v>
      </c>
      <c r="L40" s="56">
        <f>+'02-Mapa de riesgo'!Q41</f>
        <v>0</v>
      </c>
      <c r="M40" s="57">
        <f>+'02-Mapa de riesgo'!V41</f>
        <v>0</v>
      </c>
      <c r="N40" s="57">
        <f>+'02-Mapa de riesgo'!Z41</f>
        <v>0</v>
      </c>
      <c r="O40" s="435" t="e">
        <f>+'02-Mapa de riesgo'!AB41</f>
        <v>#DIV/0!</v>
      </c>
      <c r="P40" s="183"/>
      <c r="Q40" s="180">
        <f>+'02-Mapa de riesgo'!AG41</f>
        <v>0</v>
      </c>
      <c r="R40" s="58">
        <f>+'02-Mapa de riesgo'!AH41</f>
        <v>0</v>
      </c>
      <c r="S40" s="59">
        <f>+'02-Mapa de riesgo'!AJ41</f>
        <v>0</v>
      </c>
      <c r="T40" s="181"/>
      <c r="U40" s="182"/>
      <c r="V40" s="184"/>
      <c r="W40" s="447"/>
      <c r="X40" s="65"/>
    </row>
    <row r="41" spans="1:24" ht="12.75" customHeight="1" x14ac:dyDescent="0.2">
      <c r="A41" s="428"/>
      <c r="B41" s="428"/>
      <c r="C41" s="428"/>
      <c r="D41" s="428"/>
      <c r="E41" s="428"/>
      <c r="F41" s="428"/>
      <c r="G41" s="441"/>
      <c r="H41" s="444"/>
      <c r="I41" s="444"/>
      <c r="J41" s="55">
        <f>'02-Mapa de riesgo'!G42</f>
        <v>0</v>
      </c>
      <c r="K41" s="56">
        <f>'02-Mapa de riesgo'!L42</f>
        <v>0</v>
      </c>
      <c r="L41" s="56">
        <f>+'02-Mapa de riesgo'!Q42</f>
        <v>0</v>
      </c>
      <c r="M41" s="57">
        <f>+'02-Mapa de riesgo'!V42</f>
        <v>0</v>
      </c>
      <c r="N41" s="57">
        <f>+'02-Mapa de riesgo'!Z42</f>
        <v>0</v>
      </c>
      <c r="O41" s="436"/>
      <c r="P41" s="183"/>
      <c r="Q41" s="180">
        <f>+'02-Mapa de riesgo'!AG42</f>
        <v>0</v>
      </c>
      <c r="R41" s="58">
        <f>+'02-Mapa de riesgo'!AH42</f>
        <v>0</v>
      </c>
      <c r="S41" s="59">
        <f>+'02-Mapa de riesgo'!AJ42</f>
        <v>0</v>
      </c>
      <c r="T41" s="181"/>
      <c r="U41" s="182"/>
      <c r="V41" s="184"/>
      <c r="W41" s="448"/>
      <c r="X41" s="65"/>
    </row>
    <row r="42" spans="1:24" ht="12.75" customHeight="1" x14ac:dyDescent="0.2">
      <c r="A42" s="429"/>
      <c r="B42" s="429"/>
      <c r="C42" s="429"/>
      <c r="D42" s="429"/>
      <c r="E42" s="429"/>
      <c r="F42" s="429"/>
      <c r="G42" s="442"/>
      <c r="H42" s="445"/>
      <c r="I42" s="445"/>
      <c r="J42" s="55">
        <f>'02-Mapa de riesgo'!G43</f>
        <v>0</v>
      </c>
      <c r="K42" s="56">
        <f>'02-Mapa de riesgo'!L43</f>
        <v>0</v>
      </c>
      <c r="L42" s="56">
        <f>+'02-Mapa de riesgo'!Q43</f>
        <v>0</v>
      </c>
      <c r="M42" s="57">
        <f>+'02-Mapa de riesgo'!V43</f>
        <v>0</v>
      </c>
      <c r="N42" s="57">
        <f>+'02-Mapa de riesgo'!Z43</f>
        <v>0</v>
      </c>
      <c r="O42" s="437"/>
      <c r="P42" s="183"/>
      <c r="Q42" s="180">
        <f>+'02-Mapa de riesgo'!AG43</f>
        <v>0</v>
      </c>
      <c r="R42" s="58">
        <f>+'02-Mapa de riesgo'!AH43</f>
        <v>0</v>
      </c>
      <c r="S42" s="59">
        <f>+'02-Mapa de riesgo'!AJ43</f>
        <v>0</v>
      </c>
      <c r="T42" s="181"/>
      <c r="U42" s="182"/>
      <c r="V42" s="184"/>
      <c r="W42" s="449"/>
      <c r="X42" s="65"/>
    </row>
    <row r="43" spans="1:24" ht="12.75" customHeight="1" x14ac:dyDescent="0.2">
      <c r="A43" s="430">
        <v>12</v>
      </c>
      <c r="B43" s="430">
        <f>'01-Mapa de Riesgos'!E44</f>
        <v>0</v>
      </c>
      <c r="C43" s="431">
        <f>+'01-Mapa de Riesgos'!G44</f>
        <v>0</v>
      </c>
      <c r="D43" s="431">
        <f>'01-Mapa de Riesgos'!K44</f>
        <v>0</v>
      </c>
      <c r="E43" s="431" t="str">
        <f>'01-Mapa de Riesgos'!O44</f>
        <v xml:space="preserve">     </v>
      </c>
      <c r="F43" s="432" t="str">
        <f>'02-Mapa de riesgo'!AD44</f>
        <v>LEVE</v>
      </c>
      <c r="G43" s="440">
        <f>+'02-Mapa de riesgo'!AE44</f>
        <v>0</v>
      </c>
      <c r="H43" s="443"/>
      <c r="I43" s="443"/>
      <c r="J43" s="55">
        <f>'02-Mapa de riesgo'!G44</f>
        <v>0</v>
      </c>
      <c r="K43" s="56">
        <f>'02-Mapa de riesgo'!L44</f>
        <v>0</v>
      </c>
      <c r="L43" s="56">
        <f>+'02-Mapa de riesgo'!Q44</f>
        <v>0</v>
      </c>
      <c r="M43" s="57">
        <f>+'02-Mapa de riesgo'!V44</f>
        <v>0</v>
      </c>
      <c r="N43" s="57">
        <f>+'02-Mapa de riesgo'!Z44</f>
        <v>0</v>
      </c>
      <c r="O43" s="435" t="e">
        <f>+'02-Mapa de riesgo'!AB44</f>
        <v>#DIV/0!</v>
      </c>
      <c r="P43" s="183"/>
      <c r="Q43" s="180">
        <f>+'02-Mapa de riesgo'!AG44</f>
        <v>0</v>
      </c>
      <c r="R43" s="58">
        <f>+'02-Mapa de riesgo'!AH44</f>
        <v>0</v>
      </c>
      <c r="S43" s="59">
        <f>+'02-Mapa de riesgo'!AJ44</f>
        <v>0</v>
      </c>
      <c r="T43" s="181"/>
      <c r="U43" s="182"/>
      <c r="V43" s="184"/>
      <c r="W43" s="447"/>
      <c r="X43" s="65"/>
    </row>
    <row r="44" spans="1:24" ht="12.75" customHeight="1" x14ac:dyDescent="0.2">
      <c r="A44" s="428"/>
      <c r="B44" s="428"/>
      <c r="C44" s="428"/>
      <c r="D44" s="428"/>
      <c r="E44" s="428"/>
      <c r="F44" s="428"/>
      <c r="G44" s="441"/>
      <c r="H44" s="444"/>
      <c r="I44" s="444"/>
      <c r="J44" s="55">
        <f>'02-Mapa de riesgo'!G45</f>
        <v>0</v>
      </c>
      <c r="K44" s="56">
        <f>'02-Mapa de riesgo'!L45</f>
        <v>0</v>
      </c>
      <c r="L44" s="56">
        <f>+'02-Mapa de riesgo'!Q45</f>
        <v>0</v>
      </c>
      <c r="M44" s="57">
        <f>+'02-Mapa de riesgo'!V45</f>
        <v>0</v>
      </c>
      <c r="N44" s="57">
        <f>+'02-Mapa de riesgo'!Z45</f>
        <v>0</v>
      </c>
      <c r="O44" s="436"/>
      <c r="P44" s="183"/>
      <c r="Q44" s="180">
        <f>+'02-Mapa de riesgo'!AG45</f>
        <v>0</v>
      </c>
      <c r="R44" s="58">
        <f>+'02-Mapa de riesgo'!AH45</f>
        <v>0</v>
      </c>
      <c r="S44" s="59">
        <f>+'02-Mapa de riesgo'!AJ45</f>
        <v>0</v>
      </c>
      <c r="T44" s="181"/>
      <c r="U44" s="182"/>
      <c r="V44" s="184"/>
      <c r="W44" s="448"/>
      <c r="X44" s="65"/>
    </row>
    <row r="45" spans="1:24" ht="12.75" customHeight="1" x14ac:dyDescent="0.2">
      <c r="A45" s="429"/>
      <c r="B45" s="429"/>
      <c r="C45" s="429"/>
      <c r="D45" s="429"/>
      <c r="E45" s="429"/>
      <c r="F45" s="429"/>
      <c r="G45" s="442"/>
      <c r="H45" s="445"/>
      <c r="I45" s="445"/>
      <c r="J45" s="55">
        <f>'02-Mapa de riesgo'!G46</f>
        <v>0</v>
      </c>
      <c r="K45" s="56">
        <f>'02-Mapa de riesgo'!L46</f>
        <v>0</v>
      </c>
      <c r="L45" s="56">
        <f>+'02-Mapa de riesgo'!Q46</f>
        <v>0</v>
      </c>
      <c r="M45" s="57">
        <f>+'02-Mapa de riesgo'!V46</f>
        <v>0</v>
      </c>
      <c r="N45" s="57">
        <f>+'02-Mapa de riesgo'!Z46</f>
        <v>0</v>
      </c>
      <c r="O45" s="437"/>
      <c r="P45" s="183"/>
      <c r="Q45" s="180">
        <f>+'02-Mapa de riesgo'!AG46</f>
        <v>0</v>
      </c>
      <c r="R45" s="58">
        <f>+'02-Mapa de riesgo'!AH46</f>
        <v>0</v>
      </c>
      <c r="S45" s="59">
        <f>+'02-Mapa de riesgo'!AJ46</f>
        <v>0</v>
      </c>
      <c r="T45" s="181"/>
      <c r="U45" s="182"/>
      <c r="V45" s="184"/>
      <c r="W45" s="449"/>
      <c r="X45" s="65"/>
    </row>
    <row r="46" spans="1:24" ht="12.75" customHeight="1" x14ac:dyDescent="0.2">
      <c r="A46" s="430">
        <v>13</v>
      </c>
      <c r="B46" s="430">
        <f>'01-Mapa de Riesgos'!E47</f>
        <v>0</v>
      </c>
      <c r="C46" s="431">
        <f>+'01-Mapa de Riesgos'!G47</f>
        <v>0</v>
      </c>
      <c r="D46" s="431">
        <f>'01-Mapa de Riesgos'!K47</f>
        <v>0</v>
      </c>
      <c r="E46" s="431" t="str">
        <f>'01-Mapa de Riesgos'!O47</f>
        <v xml:space="preserve">     </v>
      </c>
      <c r="F46" s="432" t="str">
        <f>'02-Mapa de riesgo'!AD47</f>
        <v>LEVE</v>
      </c>
      <c r="G46" s="440">
        <f>+'02-Mapa de riesgo'!AE47</f>
        <v>0</v>
      </c>
      <c r="H46" s="443"/>
      <c r="I46" s="443"/>
      <c r="J46" s="55">
        <f>'02-Mapa de riesgo'!G47</f>
        <v>0</v>
      </c>
      <c r="K46" s="56">
        <f>'02-Mapa de riesgo'!L47</f>
        <v>0</v>
      </c>
      <c r="L46" s="56">
        <f>+'02-Mapa de riesgo'!Q47</f>
        <v>0</v>
      </c>
      <c r="M46" s="57">
        <f>+'02-Mapa de riesgo'!V47</f>
        <v>0</v>
      </c>
      <c r="N46" s="57">
        <f>+'02-Mapa de riesgo'!Z47</f>
        <v>0</v>
      </c>
      <c r="O46" s="435" t="e">
        <f>+'02-Mapa de riesgo'!AB47</f>
        <v>#DIV/0!</v>
      </c>
      <c r="P46" s="183"/>
      <c r="Q46" s="180">
        <f>+'02-Mapa de riesgo'!AG47</f>
        <v>0</v>
      </c>
      <c r="R46" s="58">
        <f>+'02-Mapa de riesgo'!AH47</f>
        <v>0</v>
      </c>
      <c r="S46" s="59">
        <f>+'02-Mapa de riesgo'!AJ47</f>
        <v>0</v>
      </c>
      <c r="T46" s="181"/>
      <c r="U46" s="182"/>
      <c r="V46" s="184"/>
      <c r="W46" s="447"/>
      <c r="X46" s="65"/>
    </row>
    <row r="47" spans="1:24" ht="12.75" customHeight="1" x14ac:dyDescent="0.2">
      <c r="A47" s="428"/>
      <c r="B47" s="428"/>
      <c r="C47" s="428"/>
      <c r="D47" s="428"/>
      <c r="E47" s="428"/>
      <c r="F47" s="428"/>
      <c r="G47" s="441"/>
      <c r="H47" s="444"/>
      <c r="I47" s="444"/>
      <c r="J47" s="55">
        <f>'02-Mapa de riesgo'!G48</f>
        <v>0</v>
      </c>
      <c r="K47" s="56">
        <f>'02-Mapa de riesgo'!L48</f>
        <v>0</v>
      </c>
      <c r="L47" s="56">
        <f>+'02-Mapa de riesgo'!Q48</f>
        <v>0</v>
      </c>
      <c r="M47" s="57">
        <f>+'02-Mapa de riesgo'!V48</f>
        <v>0</v>
      </c>
      <c r="N47" s="57">
        <f>+'02-Mapa de riesgo'!Z48</f>
        <v>0</v>
      </c>
      <c r="O47" s="436"/>
      <c r="P47" s="183"/>
      <c r="Q47" s="180">
        <f>+'02-Mapa de riesgo'!AG48</f>
        <v>0</v>
      </c>
      <c r="R47" s="58">
        <f>+'02-Mapa de riesgo'!AH48</f>
        <v>0</v>
      </c>
      <c r="S47" s="59">
        <f>+'02-Mapa de riesgo'!AJ48</f>
        <v>0</v>
      </c>
      <c r="T47" s="181"/>
      <c r="U47" s="182"/>
      <c r="V47" s="184"/>
      <c r="W47" s="448"/>
      <c r="X47" s="65"/>
    </row>
    <row r="48" spans="1:24" ht="12.75" customHeight="1" x14ac:dyDescent="0.2">
      <c r="A48" s="429"/>
      <c r="B48" s="429"/>
      <c r="C48" s="429"/>
      <c r="D48" s="429"/>
      <c r="E48" s="429"/>
      <c r="F48" s="429"/>
      <c r="G48" s="442"/>
      <c r="H48" s="445"/>
      <c r="I48" s="445"/>
      <c r="J48" s="55">
        <f>'02-Mapa de riesgo'!G49</f>
        <v>0</v>
      </c>
      <c r="K48" s="56">
        <f>'02-Mapa de riesgo'!L49</f>
        <v>0</v>
      </c>
      <c r="L48" s="56">
        <f>+'02-Mapa de riesgo'!Q49</f>
        <v>0</v>
      </c>
      <c r="M48" s="57">
        <f>+'02-Mapa de riesgo'!V49</f>
        <v>0</v>
      </c>
      <c r="N48" s="57">
        <f>+'02-Mapa de riesgo'!Z49</f>
        <v>0</v>
      </c>
      <c r="O48" s="437"/>
      <c r="P48" s="183"/>
      <c r="Q48" s="180">
        <f>+'02-Mapa de riesgo'!AG49</f>
        <v>0</v>
      </c>
      <c r="R48" s="58">
        <f>+'02-Mapa de riesgo'!AH49</f>
        <v>0</v>
      </c>
      <c r="S48" s="59">
        <f>+'02-Mapa de riesgo'!AJ49</f>
        <v>0</v>
      </c>
      <c r="T48" s="181"/>
      <c r="U48" s="182"/>
      <c r="V48" s="184"/>
      <c r="W48" s="449"/>
      <c r="X48" s="65"/>
    </row>
    <row r="49" spans="1:24" ht="12.75" customHeight="1" x14ac:dyDescent="0.2">
      <c r="A49" s="430">
        <v>14</v>
      </c>
      <c r="B49" s="430">
        <f>'01-Mapa de Riesgos'!E50</f>
        <v>0</v>
      </c>
      <c r="C49" s="431">
        <f>+'01-Mapa de Riesgos'!G50</f>
        <v>0</v>
      </c>
      <c r="D49" s="431">
        <f>'01-Mapa de Riesgos'!K50</f>
        <v>0</v>
      </c>
      <c r="E49" s="431" t="str">
        <f>'01-Mapa de Riesgos'!O50</f>
        <v xml:space="preserve">     </v>
      </c>
      <c r="F49" s="432" t="str">
        <f>'02-Mapa de riesgo'!AD50</f>
        <v>LEVE</v>
      </c>
      <c r="G49" s="440">
        <f>+'02-Mapa de riesgo'!AE50</f>
        <v>0</v>
      </c>
      <c r="H49" s="446"/>
      <c r="I49" s="443"/>
      <c r="J49" s="55">
        <f>'02-Mapa de riesgo'!G50</f>
        <v>0</v>
      </c>
      <c r="K49" s="56">
        <f>'02-Mapa de riesgo'!L50</f>
        <v>0</v>
      </c>
      <c r="L49" s="56">
        <f>+'02-Mapa de riesgo'!Q50</f>
        <v>0</v>
      </c>
      <c r="M49" s="57">
        <f>+'02-Mapa de riesgo'!V50</f>
        <v>0</v>
      </c>
      <c r="N49" s="57">
        <f>+'02-Mapa de riesgo'!Z50</f>
        <v>0</v>
      </c>
      <c r="O49" s="435" t="e">
        <f>+'02-Mapa de riesgo'!AB50</f>
        <v>#DIV/0!</v>
      </c>
      <c r="P49" s="183"/>
      <c r="Q49" s="180">
        <f>+'02-Mapa de riesgo'!AG50</f>
        <v>0</v>
      </c>
      <c r="R49" s="58">
        <f>+'02-Mapa de riesgo'!AH50</f>
        <v>0</v>
      </c>
      <c r="S49" s="59">
        <f>+'02-Mapa de riesgo'!AJ50</f>
        <v>0</v>
      </c>
      <c r="T49" s="181"/>
      <c r="U49" s="182"/>
      <c r="V49" s="184"/>
      <c r="W49" s="447"/>
      <c r="X49" s="65"/>
    </row>
    <row r="50" spans="1:24" ht="12.75" customHeight="1" x14ac:dyDescent="0.2">
      <c r="A50" s="428"/>
      <c r="B50" s="428"/>
      <c r="C50" s="428"/>
      <c r="D50" s="428"/>
      <c r="E50" s="428"/>
      <c r="F50" s="428"/>
      <c r="G50" s="441"/>
      <c r="H50" s="444"/>
      <c r="I50" s="444"/>
      <c r="J50" s="55">
        <f>'02-Mapa de riesgo'!G51</f>
        <v>0</v>
      </c>
      <c r="K50" s="56">
        <f>'02-Mapa de riesgo'!L51</f>
        <v>0</v>
      </c>
      <c r="L50" s="56">
        <f>+'02-Mapa de riesgo'!Q51</f>
        <v>0</v>
      </c>
      <c r="M50" s="57">
        <f>+'02-Mapa de riesgo'!V51</f>
        <v>0</v>
      </c>
      <c r="N50" s="57">
        <f>+'02-Mapa de riesgo'!Z51</f>
        <v>0</v>
      </c>
      <c r="O50" s="436"/>
      <c r="P50" s="183"/>
      <c r="Q50" s="180">
        <f>+'02-Mapa de riesgo'!AG51</f>
        <v>0</v>
      </c>
      <c r="R50" s="58">
        <f>+'02-Mapa de riesgo'!AH51</f>
        <v>0</v>
      </c>
      <c r="S50" s="59">
        <f>+'02-Mapa de riesgo'!AJ51</f>
        <v>0</v>
      </c>
      <c r="T50" s="181"/>
      <c r="U50" s="182"/>
      <c r="V50" s="184"/>
      <c r="W50" s="448"/>
      <c r="X50" s="65"/>
    </row>
    <row r="51" spans="1:24" ht="12.75" customHeight="1" x14ac:dyDescent="0.2">
      <c r="A51" s="429"/>
      <c r="B51" s="429"/>
      <c r="C51" s="429"/>
      <c r="D51" s="429"/>
      <c r="E51" s="429"/>
      <c r="F51" s="429"/>
      <c r="G51" s="442"/>
      <c r="H51" s="445"/>
      <c r="I51" s="445"/>
      <c r="J51" s="55">
        <f>'02-Mapa de riesgo'!G52</f>
        <v>0</v>
      </c>
      <c r="K51" s="56">
        <f>'02-Mapa de riesgo'!L52</f>
        <v>0</v>
      </c>
      <c r="L51" s="56">
        <f>+'02-Mapa de riesgo'!Q52</f>
        <v>0</v>
      </c>
      <c r="M51" s="57">
        <f>+'02-Mapa de riesgo'!V52</f>
        <v>0</v>
      </c>
      <c r="N51" s="57">
        <f>+'02-Mapa de riesgo'!Z52</f>
        <v>0</v>
      </c>
      <c r="O51" s="437"/>
      <c r="P51" s="183"/>
      <c r="Q51" s="180">
        <f>+'02-Mapa de riesgo'!AG52</f>
        <v>0</v>
      </c>
      <c r="R51" s="58">
        <f>+'02-Mapa de riesgo'!AH52</f>
        <v>0</v>
      </c>
      <c r="S51" s="59">
        <f>+'02-Mapa de riesgo'!AJ52</f>
        <v>0</v>
      </c>
      <c r="T51" s="181"/>
      <c r="U51" s="182"/>
      <c r="V51" s="184"/>
      <c r="W51" s="449"/>
      <c r="X51" s="65"/>
    </row>
    <row r="52" spans="1:24" ht="12.75" customHeight="1" x14ac:dyDescent="0.2">
      <c r="A52" s="430">
        <v>15</v>
      </c>
      <c r="B52" s="430">
        <f>'01-Mapa de Riesgos'!E53</f>
        <v>0</v>
      </c>
      <c r="C52" s="431">
        <f>+'01-Mapa de Riesgos'!G53</f>
        <v>0</v>
      </c>
      <c r="D52" s="431">
        <f>'01-Mapa de Riesgos'!K53</f>
        <v>0</v>
      </c>
      <c r="E52" s="431" t="str">
        <f>'01-Mapa de Riesgos'!O53</f>
        <v xml:space="preserve">     </v>
      </c>
      <c r="F52" s="432" t="str">
        <f>'02-Mapa de riesgo'!AD53</f>
        <v>LEVE</v>
      </c>
      <c r="G52" s="440">
        <f>+'02-Mapa de riesgo'!AE53</f>
        <v>0</v>
      </c>
      <c r="H52" s="443"/>
      <c r="I52" s="443"/>
      <c r="J52" s="55">
        <f>'02-Mapa de riesgo'!G53</f>
        <v>0</v>
      </c>
      <c r="K52" s="56">
        <f>'02-Mapa de riesgo'!L53</f>
        <v>0</v>
      </c>
      <c r="L52" s="56">
        <f>+'02-Mapa de riesgo'!Q53</f>
        <v>0</v>
      </c>
      <c r="M52" s="57">
        <f>+'02-Mapa de riesgo'!V53</f>
        <v>0</v>
      </c>
      <c r="N52" s="57">
        <f>+'02-Mapa de riesgo'!Z53</f>
        <v>0</v>
      </c>
      <c r="O52" s="435" t="e">
        <f>+'02-Mapa de riesgo'!AB53</f>
        <v>#DIV/0!</v>
      </c>
      <c r="P52" s="183"/>
      <c r="Q52" s="180">
        <f>+'02-Mapa de riesgo'!AG53</f>
        <v>0</v>
      </c>
      <c r="R52" s="58">
        <f>+'02-Mapa de riesgo'!AH53</f>
        <v>0</v>
      </c>
      <c r="S52" s="59">
        <f>+'02-Mapa de riesgo'!AJ53</f>
        <v>0</v>
      </c>
      <c r="T52" s="181"/>
      <c r="U52" s="182"/>
      <c r="V52" s="184"/>
      <c r="W52" s="447"/>
      <c r="X52" s="65"/>
    </row>
    <row r="53" spans="1:24" ht="12.75" customHeight="1" x14ac:dyDescent="0.2">
      <c r="A53" s="428"/>
      <c r="B53" s="428"/>
      <c r="C53" s="428"/>
      <c r="D53" s="428"/>
      <c r="E53" s="428"/>
      <c r="F53" s="428"/>
      <c r="G53" s="441"/>
      <c r="H53" s="444"/>
      <c r="I53" s="444"/>
      <c r="J53" s="55">
        <f>'02-Mapa de riesgo'!G54</f>
        <v>0</v>
      </c>
      <c r="K53" s="56">
        <f>'02-Mapa de riesgo'!L54</f>
        <v>0</v>
      </c>
      <c r="L53" s="56">
        <f>+'02-Mapa de riesgo'!Q54</f>
        <v>0</v>
      </c>
      <c r="M53" s="57">
        <f>+'02-Mapa de riesgo'!V54</f>
        <v>0</v>
      </c>
      <c r="N53" s="57">
        <f>+'02-Mapa de riesgo'!Z54</f>
        <v>0</v>
      </c>
      <c r="O53" s="436"/>
      <c r="P53" s="183"/>
      <c r="Q53" s="180">
        <f>+'02-Mapa de riesgo'!AG54</f>
        <v>0</v>
      </c>
      <c r="R53" s="58">
        <f>+'02-Mapa de riesgo'!AH54</f>
        <v>0</v>
      </c>
      <c r="S53" s="59">
        <f>+'02-Mapa de riesgo'!AJ54</f>
        <v>0</v>
      </c>
      <c r="T53" s="181"/>
      <c r="U53" s="182"/>
      <c r="V53" s="184"/>
      <c r="W53" s="448"/>
      <c r="X53" s="65"/>
    </row>
    <row r="54" spans="1:24" ht="12.75" customHeight="1" x14ac:dyDescent="0.2">
      <c r="A54" s="429"/>
      <c r="B54" s="429"/>
      <c r="C54" s="429"/>
      <c r="D54" s="429"/>
      <c r="E54" s="429"/>
      <c r="F54" s="429"/>
      <c r="G54" s="442"/>
      <c r="H54" s="445"/>
      <c r="I54" s="445"/>
      <c r="J54" s="55">
        <f>'02-Mapa de riesgo'!G55</f>
        <v>0</v>
      </c>
      <c r="K54" s="56">
        <f>'02-Mapa de riesgo'!L55</f>
        <v>0</v>
      </c>
      <c r="L54" s="56">
        <f>+'02-Mapa de riesgo'!Q55</f>
        <v>0</v>
      </c>
      <c r="M54" s="57">
        <f>+'02-Mapa de riesgo'!V55</f>
        <v>0</v>
      </c>
      <c r="N54" s="57">
        <f>+'02-Mapa de riesgo'!Z55</f>
        <v>0</v>
      </c>
      <c r="O54" s="437"/>
      <c r="P54" s="183"/>
      <c r="Q54" s="180">
        <f>+'02-Mapa de riesgo'!AG55</f>
        <v>0</v>
      </c>
      <c r="R54" s="58">
        <f>+'02-Mapa de riesgo'!AH55</f>
        <v>0</v>
      </c>
      <c r="S54" s="59">
        <f>+'02-Mapa de riesgo'!AJ55</f>
        <v>0</v>
      </c>
      <c r="T54" s="181"/>
      <c r="U54" s="182"/>
      <c r="V54" s="184"/>
      <c r="W54" s="449"/>
      <c r="X54" s="65"/>
    </row>
    <row r="55" spans="1:24" ht="12.75" customHeight="1" x14ac:dyDescent="0.2">
      <c r="A55" s="65"/>
      <c r="B55" s="65"/>
      <c r="C55" s="65"/>
      <c r="D55" s="65"/>
      <c r="E55" s="65"/>
      <c r="F55" s="65"/>
      <c r="G55" s="65"/>
      <c r="H55" s="65"/>
      <c r="I55" s="65"/>
      <c r="J55" s="65"/>
      <c r="K55" s="65"/>
      <c r="L55" s="65"/>
      <c r="M55" s="65"/>
      <c r="N55" s="65"/>
      <c r="P55" s="65"/>
      <c r="Q55" s="65"/>
      <c r="R55" s="65"/>
      <c r="S55" s="65"/>
      <c r="T55" s="65"/>
      <c r="U55" s="65"/>
      <c r="V55" s="65"/>
      <c r="W55" s="65"/>
      <c r="X55" s="65"/>
    </row>
    <row r="56" spans="1:24" ht="12.75" hidden="1" customHeight="1" x14ac:dyDescent="0.2">
      <c r="A56" s="66"/>
      <c r="B56" s="66"/>
      <c r="C56" s="66"/>
      <c r="D56" s="66"/>
      <c r="E56" s="66"/>
      <c r="F56" s="66"/>
      <c r="G56" s="66"/>
      <c r="H56" s="66"/>
      <c r="I56" s="66"/>
      <c r="J56" s="66"/>
      <c r="K56" s="66"/>
      <c r="L56" s="66"/>
      <c r="M56" s="66"/>
      <c r="N56" s="66"/>
      <c r="O56" s="66"/>
      <c r="P56" s="66"/>
      <c r="Q56" s="66"/>
      <c r="R56" s="66"/>
      <c r="S56" s="67" t="s">
        <v>71</v>
      </c>
      <c r="T56" s="66" t="s">
        <v>74</v>
      </c>
      <c r="U56" s="66" t="s">
        <v>72</v>
      </c>
      <c r="V56" s="66"/>
      <c r="W56" s="66"/>
      <c r="X56" s="66"/>
    </row>
    <row r="57" spans="1:24" ht="12.75" hidden="1" customHeight="1" x14ac:dyDescent="0.2">
      <c r="A57" s="65"/>
      <c r="B57" s="65"/>
      <c r="C57" s="65"/>
      <c r="D57" s="65"/>
      <c r="E57" s="65"/>
      <c r="F57" s="65"/>
      <c r="G57" s="65"/>
      <c r="H57" s="65"/>
      <c r="I57" s="65"/>
      <c r="J57" s="65"/>
      <c r="K57" s="65"/>
      <c r="L57" s="65"/>
      <c r="M57" s="65"/>
      <c r="N57" s="65"/>
      <c r="O57" s="65"/>
      <c r="P57" s="65"/>
      <c r="Q57" s="65"/>
      <c r="R57" s="65"/>
      <c r="S57" s="68"/>
      <c r="T57" s="65" t="s">
        <v>358</v>
      </c>
      <c r="U57" s="65" t="s">
        <v>358</v>
      </c>
      <c r="V57" s="65"/>
      <c r="W57" s="65"/>
      <c r="X57" s="65"/>
    </row>
    <row r="58" spans="1:24" ht="12.75" hidden="1" customHeight="1" x14ac:dyDescent="0.2">
      <c r="A58" s="65"/>
      <c r="B58" s="65"/>
      <c r="C58" s="65"/>
      <c r="D58" s="65"/>
      <c r="E58" s="65"/>
      <c r="F58" s="65"/>
      <c r="G58" s="65"/>
      <c r="H58" s="65"/>
      <c r="I58" s="65"/>
      <c r="J58" s="65"/>
      <c r="K58" s="65"/>
      <c r="L58" s="65"/>
      <c r="M58" s="65"/>
      <c r="N58" s="65"/>
      <c r="O58" s="65"/>
      <c r="P58" s="65"/>
      <c r="Q58" s="65"/>
      <c r="R58" s="65"/>
      <c r="S58" s="68"/>
      <c r="T58" s="65" t="s">
        <v>199</v>
      </c>
      <c r="U58" s="65" t="s">
        <v>199</v>
      </c>
      <c r="V58" s="65"/>
      <c r="W58" s="65"/>
      <c r="X58" s="65"/>
    </row>
    <row r="59" spans="1:24" ht="12.75" hidden="1" customHeight="1" x14ac:dyDescent="0.2">
      <c r="A59" s="65"/>
      <c r="B59" s="65"/>
      <c r="C59" s="65"/>
      <c r="D59" s="65"/>
      <c r="E59" s="65"/>
      <c r="F59" s="65" t="s">
        <v>68</v>
      </c>
      <c r="G59" s="65"/>
      <c r="H59" s="65"/>
      <c r="I59" s="65"/>
      <c r="J59" s="65"/>
      <c r="K59" s="65"/>
      <c r="L59" s="65"/>
      <c r="M59" s="65"/>
      <c r="N59" s="65"/>
      <c r="O59" s="65"/>
      <c r="P59" s="65"/>
      <c r="Q59" s="65"/>
      <c r="R59" s="65"/>
      <c r="S59" s="68"/>
      <c r="T59" s="65" t="s">
        <v>200</v>
      </c>
      <c r="U59" s="65" t="s">
        <v>200</v>
      </c>
      <c r="V59" s="65"/>
      <c r="W59" s="65"/>
      <c r="X59" s="65"/>
    </row>
    <row r="60" spans="1:24" ht="12.75" hidden="1" customHeight="1" x14ac:dyDescent="0.2">
      <c r="A60" s="65"/>
      <c r="B60" s="65"/>
      <c r="C60" s="65"/>
      <c r="D60" s="65"/>
      <c r="E60" s="65"/>
      <c r="F60" s="65" t="s">
        <v>194</v>
      </c>
      <c r="G60" s="65"/>
      <c r="H60" s="65"/>
      <c r="I60" s="65"/>
      <c r="J60" s="65"/>
      <c r="K60" s="65"/>
      <c r="L60" s="65"/>
      <c r="M60" s="65"/>
      <c r="N60" s="65"/>
      <c r="O60" s="65"/>
      <c r="P60" s="65"/>
      <c r="Q60" s="65"/>
      <c r="R60" s="65"/>
      <c r="S60" s="68"/>
      <c r="T60" s="65"/>
      <c r="U60" s="65"/>
      <c r="V60" s="65"/>
      <c r="W60" s="65"/>
      <c r="X60" s="65"/>
    </row>
    <row r="61" spans="1:24" ht="12.75" hidden="1" customHeight="1" x14ac:dyDescent="0.2">
      <c r="A61" s="65"/>
      <c r="B61" s="65"/>
      <c r="C61" s="65"/>
      <c r="D61" s="65"/>
      <c r="E61" s="65"/>
      <c r="F61" s="65" t="s">
        <v>195</v>
      </c>
      <c r="G61" s="65"/>
      <c r="H61" s="65"/>
      <c r="I61" s="65"/>
      <c r="J61" s="65"/>
      <c r="K61" s="65"/>
      <c r="L61" s="65"/>
      <c r="M61" s="65"/>
      <c r="N61" s="65"/>
      <c r="O61" s="65"/>
      <c r="P61" s="65"/>
      <c r="Q61" s="65"/>
      <c r="R61" s="65"/>
      <c r="S61" s="68"/>
      <c r="T61" s="65"/>
      <c r="U61" s="65"/>
      <c r="V61" s="65"/>
      <c r="W61" s="65"/>
      <c r="X61" s="65"/>
    </row>
    <row r="62" spans="1:24" ht="12.75" hidden="1" customHeight="1" x14ac:dyDescent="0.2">
      <c r="A62" s="65"/>
      <c r="B62" s="65"/>
      <c r="C62" s="65"/>
      <c r="D62" s="65"/>
      <c r="E62" s="65"/>
      <c r="F62" s="65"/>
      <c r="G62" s="65"/>
      <c r="H62" s="65"/>
      <c r="I62" s="65"/>
      <c r="J62" s="65"/>
      <c r="K62" s="65"/>
      <c r="L62" s="65"/>
      <c r="M62" s="65"/>
      <c r="N62" s="65"/>
      <c r="O62" s="65"/>
      <c r="P62" s="65"/>
      <c r="Q62" s="65"/>
      <c r="R62" s="65"/>
      <c r="S62" s="68"/>
      <c r="T62" s="65"/>
      <c r="U62" s="65"/>
      <c r="V62" s="65"/>
      <c r="W62" s="65"/>
      <c r="X62" s="65"/>
    </row>
    <row r="63" spans="1:24" ht="12.75" hidden="1" customHeight="1" x14ac:dyDescent="0.2">
      <c r="A63" s="65"/>
      <c r="B63" s="65"/>
      <c r="C63" s="65"/>
      <c r="D63" s="65"/>
      <c r="E63" s="65"/>
      <c r="F63" s="65"/>
      <c r="G63" s="65"/>
      <c r="H63" s="65"/>
      <c r="I63" s="65"/>
      <c r="J63" s="65"/>
      <c r="K63" s="65"/>
      <c r="L63" s="65"/>
      <c r="M63" s="65"/>
      <c r="N63" s="65"/>
      <c r="O63" s="65"/>
      <c r="P63" s="65"/>
      <c r="Q63" s="65"/>
      <c r="R63" s="65"/>
      <c r="S63" s="68"/>
      <c r="T63" s="65"/>
      <c r="U63" s="65"/>
      <c r="V63" s="65"/>
      <c r="W63" s="65"/>
      <c r="X63" s="65"/>
    </row>
    <row r="64" spans="1:24" ht="12.75" hidden="1" customHeight="1" x14ac:dyDescent="0.2">
      <c r="A64" s="65"/>
      <c r="B64" s="65"/>
      <c r="C64" s="65"/>
      <c r="D64" s="65"/>
      <c r="E64" s="65"/>
      <c r="F64" s="65"/>
      <c r="G64" s="65"/>
      <c r="H64" s="65"/>
      <c r="I64" s="65"/>
      <c r="J64" s="65"/>
      <c r="K64" s="65"/>
      <c r="L64" s="65"/>
      <c r="M64" s="65"/>
      <c r="N64" s="65"/>
      <c r="O64" s="65"/>
      <c r="P64" s="65"/>
      <c r="Q64" s="65"/>
      <c r="R64" s="65"/>
      <c r="S64" s="69" t="s">
        <v>199</v>
      </c>
      <c r="T64" s="70" t="s">
        <v>200</v>
      </c>
      <c r="U64" s="70" t="s">
        <v>358</v>
      </c>
      <c r="V64" s="70"/>
      <c r="W64" s="65"/>
      <c r="X64" s="65"/>
    </row>
    <row r="65" spans="1:24" ht="12.75" hidden="1" customHeight="1" x14ac:dyDescent="0.2">
      <c r="A65" s="65"/>
      <c r="B65" s="65"/>
      <c r="C65" s="65"/>
      <c r="D65" s="65"/>
      <c r="E65" s="65"/>
      <c r="F65" s="65"/>
      <c r="G65" s="65"/>
      <c r="H65" s="65"/>
      <c r="I65" s="65"/>
      <c r="J65" s="65"/>
      <c r="K65" s="65"/>
      <c r="L65" s="65"/>
      <c r="M65" s="65"/>
      <c r="N65" s="65"/>
      <c r="O65" s="65"/>
      <c r="P65" s="65"/>
      <c r="Q65" s="65"/>
      <c r="R65" s="65"/>
      <c r="S65" s="68" t="s">
        <v>359</v>
      </c>
      <c r="T65" s="65" t="s">
        <v>360</v>
      </c>
      <c r="U65" s="65" t="s">
        <v>361</v>
      </c>
      <c r="V65" s="65"/>
      <c r="W65" s="65"/>
      <c r="X65" s="65"/>
    </row>
    <row r="66" spans="1:24" ht="12.75" hidden="1" customHeight="1" x14ac:dyDescent="0.2">
      <c r="A66" s="65"/>
      <c r="B66" s="65"/>
      <c r="C66" s="65"/>
      <c r="D66" s="65"/>
      <c r="E66" s="65"/>
      <c r="F66" s="65"/>
      <c r="G66" s="65"/>
      <c r="H66" s="65"/>
      <c r="I66" s="65"/>
      <c r="J66" s="65"/>
      <c r="K66" s="65"/>
      <c r="L66" s="65"/>
      <c r="M66" s="65"/>
      <c r="N66" s="65"/>
      <c r="O66" s="65"/>
      <c r="P66" s="65"/>
      <c r="Q66" s="65"/>
      <c r="R66" s="65"/>
      <c r="S66" s="68"/>
      <c r="T66" s="65"/>
      <c r="U66" s="65" t="s">
        <v>362</v>
      </c>
      <c r="V66" s="65"/>
      <c r="W66" s="65"/>
      <c r="X66" s="65"/>
    </row>
    <row r="67" spans="1:24" ht="12.75" hidden="1" customHeight="1" x14ac:dyDescent="0.2">
      <c r="A67" s="65"/>
      <c r="B67" s="65"/>
      <c r="C67" s="65"/>
      <c r="D67" s="65"/>
      <c r="E67" s="65"/>
      <c r="F67" s="65"/>
      <c r="G67" s="65"/>
      <c r="H67" s="65"/>
      <c r="I67" s="65"/>
      <c r="J67" s="65"/>
      <c r="K67" s="65"/>
      <c r="L67" s="65"/>
      <c r="M67" s="65"/>
      <c r="N67" s="65"/>
      <c r="O67" s="65"/>
      <c r="P67" s="65"/>
      <c r="Q67" s="65"/>
      <c r="R67" s="65"/>
      <c r="S67" s="65"/>
      <c r="T67" s="65"/>
      <c r="U67" s="65"/>
      <c r="V67" s="65"/>
      <c r="W67" s="65"/>
      <c r="X67" s="65"/>
    </row>
    <row r="68" spans="1:24" ht="12.75" hidden="1" customHeight="1" x14ac:dyDescent="0.2">
      <c r="A68" s="65"/>
      <c r="B68" s="65"/>
      <c r="C68" s="65"/>
      <c r="D68" s="65"/>
      <c r="E68" s="65"/>
      <c r="F68" s="65"/>
      <c r="G68" s="65"/>
      <c r="H68" s="65"/>
      <c r="I68" s="65"/>
      <c r="J68" s="65"/>
      <c r="K68" s="65"/>
      <c r="L68" s="65"/>
      <c r="M68" s="65"/>
      <c r="N68" s="65"/>
      <c r="O68" s="65"/>
      <c r="P68" s="65"/>
      <c r="Q68" s="65"/>
      <c r="R68" s="65"/>
      <c r="S68" s="65"/>
      <c r="T68" s="65"/>
      <c r="U68" s="65"/>
      <c r="V68" s="65"/>
      <c r="W68" s="65"/>
      <c r="X68" s="65"/>
    </row>
    <row r="69" spans="1:24" ht="12.75" hidden="1" customHeight="1" x14ac:dyDescent="0.2">
      <c r="A69" s="65"/>
      <c r="B69" s="65"/>
      <c r="C69" s="65"/>
      <c r="D69" s="65"/>
      <c r="E69" s="65"/>
      <c r="F69" s="65"/>
      <c r="G69" s="65"/>
      <c r="H69" s="65"/>
      <c r="I69" s="65"/>
      <c r="J69" s="65"/>
      <c r="K69" s="65"/>
      <c r="L69" s="65"/>
      <c r="M69" s="65"/>
      <c r="N69" s="65"/>
      <c r="O69" s="65"/>
      <c r="P69" s="65"/>
      <c r="Q69" s="65"/>
      <c r="R69" s="65"/>
      <c r="S69" s="65"/>
      <c r="T69" s="65"/>
      <c r="U69" s="65"/>
      <c r="V69" s="65"/>
      <c r="W69" s="65"/>
      <c r="X69" s="65"/>
    </row>
    <row r="70" spans="1:24" ht="12.75" hidden="1" customHeight="1" x14ac:dyDescent="0.2">
      <c r="A70" s="65"/>
      <c r="B70" s="65"/>
      <c r="C70" s="65"/>
      <c r="D70" s="65"/>
      <c r="E70" s="65"/>
      <c r="F70" s="65"/>
      <c r="G70" s="65"/>
      <c r="H70" s="65"/>
      <c r="I70" s="65"/>
      <c r="J70" s="65"/>
      <c r="K70" s="65"/>
      <c r="L70" s="65"/>
      <c r="M70" s="65"/>
      <c r="N70" s="65"/>
      <c r="O70" s="65"/>
      <c r="P70" s="65"/>
      <c r="Q70" s="65"/>
      <c r="R70" s="65"/>
      <c r="S70" s="65"/>
      <c r="T70" s="65"/>
      <c r="U70" s="65"/>
      <c r="V70" s="65"/>
      <c r="W70" s="65"/>
      <c r="X70" s="65"/>
    </row>
    <row r="71" spans="1:24" ht="12.75" hidden="1" customHeight="1" x14ac:dyDescent="0.2">
      <c r="A71" s="65"/>
      <c r="B71" s="65"/>
      <c r="C71" s="65"/>
      <c r="D71" s="65"/>
      <c r="E71" s="65"/>
      <c r="F71" s="65"/>
      <c r="G71" s="65"/>
      <c r="H71" s="65"/>
      <c r="I71" s="65"/>
      <c r="J71" s="65"/>
      <c r="K71" s="65"/>
      <c r="L71" s="65"/>
      <c r="M71" s="65"/>
      <c r="N71" s="65"/>
      <c r="O71" s="65"/>
      <c r="P71" s="65"/>
      <c r="Q71" s="65"/>
      <c r="R71" s="65"/>
      <c r="S71" s="65"/>
      <c r="T71" s="65"/>
      <c r="U71" s="65"/>
      <c r="V71" s="65"/>
      <c r="W71" s="65"/>
      <c r="X71" s="65"/>
    </row>
    <row r="72" spans="1:24" ht="12.75" hidden="1" customHeight="1" x14ac:dyDescent="0.2">
      <c r="A72" s="65"/>
      <c r="B72" s="65"/>
      <c r="C72" s="65"/>
      <c r="D72" s="65"/>
      <c r="E72" s="65"/>
      <c r="F72" s="65"/>
      <c r="G72" s="65"/>
      <c r="H72" s="65"/>
      <c r="I72" s="65"/>
      <c r="J72" s="65"/>
      <c r="K72" s="65"/>
      <c r="L72" s="65"/>
      <c r="M72" s="65"/>
      <c r="N72" s="65"/>
      <c r="O72" s="65"/>
      <c r="P72" s="65"/>
      <c r="Q72" s="65"/>
      <c r="R72" s="65"/>
      <c r="S72" s="65"/>
      <c r="T72" s="65"/>
      <c r="U72" s="65"/>
      <c r="V72" s="65"/>
      <c r="W72" s="65"/>
      <c r="X72" s="65"/>
    </row>
    <row r="73" spans="1:24" ht="12.75" hidden="1" customHeight="1" x14ac:dyDescent="0.2">
      <c r="A73" s="65"/>
      <c r="B73" s="65"/>
      <c r="C73" s="65"/>
      <c r="D73" s="65"/>
      <c r="E73" s="65"/>
      <c r="F73" s="65"/>
      <c r="G73" s="65"/>
      <c r="H73" s="65"/>
      <c r="I73" s="65"/>
      <c r="J73" s="65"/>
      <c r="K73" s="65"/>
      <c r="L73" s="65"/>
      <c r="M73" s="65"/>
      <c r="N73" s="65"/>
      <c r="O73" s="65"/>
      <c r="P73" s="65"/>
      <c r="Q73" s="65"/>
      <c r="R73" s="65"/>
      <c r="S73" s="65"/>
      <c r="T73" s="65"/>
      <c r="U73" s="65"/>
      <c r="V73" s="65"/>
      <c r="W73" s="65"/>
      <c r="X73" s="65"/>
    </row>
    <row r="74" spans="1:24" ht="12.75" customHeight="1" x14ac:dyDescent="0.2">
      <c r="A74" s="65"/>
      <c r="B74" s="65"/>
      <c r="C74" s="65"/>
      <c r="D74" s="65"/>
      <c r="E74" s="65"/>
      <c r="F74" s="65"/>
      <c r="G74" s="65"/>
      <c r="H74" s="65"/>
      <c r="I74" s="65"/>
      <c r="J74" s="65"/>
      <c r="K74" s="65"/>
      <c r="L74" s="65"/>
      <c r="M74" s="65"/>
      <c r="N74" s="65"/>
      <c r="O74" s="65"/>
      <c r="P74" s="65"/>
      <c r="Q74" s="65"/>
      <c r="R74" s="65"/>
      <c r="S74" s="65"/>
      <c r="T74" s="65"/>
      <c r="U74" s="65"/>
      <c r="V74" s="65"/>
      <c r="W74" s="65"/>
      <c r="X74" s="65"/>
    </row>
    <row r="75" spans="1:24" ht="12.75" customHeight="1" x14ac:dyDescent="0.2">
      <c r="A75" s="65"/>
      <c r="B75" s="65"/>
      <c r="C75" s="65"/>
      <c r="D75" s="65"/>
      <c r="E75" s="65"/>
      <c r="F75" s="65"/>
      <c r="G75" s="65"/>
      <c r="H75" s="65"/>
      <c r="I75" s="65"/>
      <c r="J75" s="65"/>
      <c r="K75" s="65"/>
      <c r="L75" s="65"/>
      <c r="M75" s="65"/>
      <c r="N75" s="65"/>
      <c r="O75" s="65"/>
      <c r="P75" s="65"/>
      <c r="Q75" s="65"/>
      <c r="R75" s="65"/>
      <c r="S75" s="65"/>
      <c r="T75" s="65"/>
      <c r="U75" s="65"/>
      <c r="V75" s="65"/>
      <c r="W75" s="65"/>
      <c r="X75" s="65"/>
    </row>
    <row r="76" spans="1:24" ht="12.75" customHeight="1" x14ac:dyDescent="0.2">
      <c r="A76" s="65"/>
      <c r="B76" s="65"/>
      <c r="C76" s="65"/>
      <c r="D76" s="65"/>
      <c r="E76" s="65"/>
      <c r="F76" s="65"/>
      <c r="G76" s="65"/>
      <c r="H76" s="65"/>
      <c r="I76" s="65"/>
      <c r="J76" s="65"/>
      <c r="K76" s="65"/>
      <c r="L76" s="65"/>
      <c r="M76" s="65"/>
      <c r="N76" s="65"/>
      <c r="O76" s="65"/>
      <c r="P76" s="65"/>
      <c r="Q76" s="65"/>
      <c r="R76" s="65"/>
      <c r="S76" s="65"/>
      <c r="T76" s="65"/>
      <c r="U76" s="65"/>
      <c r="V76" s="65"/>
      <c r="W76" s="65"/>
      <c r="X76" s="65"/>
    </row>
    <row r="77" spans="1:24" ht="12.75" customHeight="1" x14ac:dyDescent="0.2">
      <c r="A77" s="65"/>
      <c r="B77" s="65"/>
      <c r="C77" s="65"/>
      <c r="D77" s="65"/>
      <c r="E77" s="65"/>
      <c r="F77" s="65"/>
      <c r="G77" s="65"/>
      <c r="H77" s="65"/>
      <c r="I77" s="65"/>
      <c r="J77" s="65"/>
      <c r="K77" s="65"/>
      <c r="L77" s="65"/>
      <c r="M77" s="65"/>
      <c r="N77" s="65"/>
      <c r="O77" s="65"/>
      <c r="P77" s="65"/>
      <c r="Q77" s="65"/>
      <c r="R77" s="65"/>
      <c r="S77" s="65"/>
      <c r="T77" s="65"/>
      <c r="U77" s="65"/>
      <c r="V77" s="65"/>
      <c r="W77" s="65"/>
      <c r="X77" s="65"/>
    </row>
    <row r="78" spans="1:24" ht="12.75" customHeight="1" x14ac:dyDescent="0.2">
      <c r="A78" s="65"/>
      <c r="B78" s="65"/>
      <c r="C78" s="65"/>
      <c r="D78" s="65"/>
      <c r="E78" s="65"/>
      <c r="F78" s="65"/>
      <c r="G78" s="65"/>
      <c r="H78" s="65"/>
      <c r="I78" s="65"/>
      <c r="J78" s="65"/>
      <c r="K78" s="65"/>
      <c r="L78" s="65"/>
      <c r="M78" s="65"/>
      <c r="N78" s="65"/>
      <c r="O78" s="65"/>
      <c r="P78" s="65"/>
      <c r="Q78" s="65"/>
      <c r="R78" s="65"/>
      <c r="S78" s="65"/>
      <c r="T78" s="65"/>
      <c r="U78" s="65"/>
      <c r="V78" s="65"/>
      <c r="W78" s="65"/>
      <c r="X78" s="65"/>
    </row>
    <row r="79" spans="1:24" ht="12.75" customHeight="1" x14ac:dyDescent="0.2">
      <c r="A79" s="65"/>
      <c r="B79" s="65"/>
      <c r="C79" s="65"/>
      <c r="D79" s="65"/>
      <c r="E79" s="65"/>
      <c r="F79" s="65"/>
      <c r="G79" s="65"/>
      <c r="H79" s="65"/>
      <c r="I79" s="65"/>
      <c r="J79" s="65"/>
      <c r="K79" s="65"/>
      <c r="L79" s="65"/>
      <c r="M79" s="65"/>
      <c r="N79" s="65"/>
      <c r="O79" s="65"/>
      <c r="P79" s="65"/>
      <c r="Q79" s="65"/>
      <c r="R79" s="65"/>
      <c r="S79" s="65"/>
      <c r="T79" s="65"/>
      <c r="U79" s="65"/>
      <c r="V79" s="65"/>
      <c r="W79" s="65"/>
      <c r="X79" s="65"/>
    </row>
    <row r="80" spans="1:24" ht="12.75" customHeight="1" x14ac:dyDescent="0.2">
      <c r="A80" s="65"/>
      <c r="B80" s="65"/>
      <c r="C80" s="65"/>
      <c r="D80" s="65"/>
      <c r="E80" s="65"/>
      <c r="F80" s="65"/>
      <c r="G80" s="65"/>
      <c r="H80" s="65"/>
      <c r="I80" s="65"/>
      <c r="J80" s="65"/>
      <c r="K80" s="65"/>
      <c r="L80" s="65"/>
      <c r="M80" s="65"/>
      <c r="N80" s="65"/>
      <c r="O80" s="65"/>
      <c r="P80" s="65"/>
      <c r="Q80" s="65"/>
      <c r="R80" s="65"/>
      <c r="S80" s="65"/>
      <c r="T80" s="65"/>
      <c r="U80" s="65"/>
      <c r="V80" s="65"/>
      <c r="W80" s="65"/>
      <c r="X80" s="65"/>
    </row>
    <row r="81" spans="1:24" ht="12.75" customHeight="1" x14ac:dyDescent="0.2">
      <c r="A81" s="65"/>
      <c r="B81" s="65"/>
      <c r="C81" s="65"/>
      <c r="D81" s="65"/>
      <c r="E81" s="65"/>
      <c r="F81" s="65"/>
      <c r="G81" s="65"/>
      <c r="H81" s="65"/>
      <c r="I81" s="65"/>
      <c r="J81" s="65"/>
      <c r="K81" s="65"/>
      <c r="L81" s="65"/>
      <c r="M81" s="65"/>
      <c r="N81" s="65"/>
      <c r="O81" s="65"/>
      <c r="P81" s="65"/>
      <c r="Q81" s="65"/>
      <c r="R81" s="65"/>
      <c r="S81" s="65"/>
      <c r="T81" s="65"/>
      <c r="U81" s="65"/>
      <c r="V81" s="65"/>
      <c r="W81" s="65"/>
      <c r="X81" s="65"/>
    </row>
    <row r="82" spans="1:24" ht="12.75" customHeight="1" x14ac:dyDescent="0.2">
      <c r="A82" s="65"/>
      <c r="B82" s="65"/>
      <c r="C82" s="65"/>
      <c r="D82" s="65"/>
      <c r="E82" s="65"/>
      <c r="F82" s="65"/>
      <c r="G82" s="65"/>
      <c r="H82" s="65"/>
      <c r="I82" s="65"/>
      <c r="J82" s="65"/>
      <c r="K82" s="65"/>
      <c r="L82" s="65"/>
      <c r="M82" s="65"/>
      <c r="N82" s="65"/>
      <c r="O82" s="65"/>
      <c r="P82" s="65"/>
      <c r="Q82" s="65"/>
      <c r="R82" s="65"/>
      <c r="S82" s="65"/>
      <c r="T82" s="65"/>
      <c r="U82" s="65"/>
      <c r="V82" s="65"/>
      <c r="W82" s="65"/>
      <c r="X82" s="65"/>
    </row>
    <row r="83" spans="1:24" ht="12.75" customHeight="1" x14ac:dyDescent="0.2">
      <c r="A83" s="65"/>
      <c r="B83" s="65"/>
      <c r="C83" s="65"/>
      <c r="D83" s="65"/>
      <c r="E83" s="65"/>
      <c r="F83" s="65"/>
      <c r="G83" s="65"/>
      <c r="H83" s="65"/>
      <c r="I83" s="65"/>
      <c r="J83" s="65"/>
      <c r="K83" s="65"/>
      <c r="L83" s="65"/>
      <c r="M83" s="65"/>
      <c r="N83" s="65"/>
      <c r="O83" s="65"/>
      <c r="P83" s="65"/>
      <c r="Q83" s="65"/>
      <c r="R83" s="65"/>
      <c r="S83" s="65"/>
      <c r="T83" s="65"/>
      <c r="U83" s="65"/>
      <c r="V83" s="65"/>
      <c r="W83" s="65"/>
      <c r="X83" s="65"/>
    </row>
    <row r="84" spans="1:24" ht="12.75" customHeight="1" x14ac:dyDescent="0.2">
      <c r="A84" s="65"/>
      <c r="B84" s="65"/>
      <c r="C84" s="65"/>
      <c r="D84" s="65"/>
      <c r="E84" s="65"/>
      <c r="F84" s="65"/>
      <c r="G84" s="65"/>
      <c r="H84" s="65"/>
      <c r="I84" s="65"/>
      <c r="J84" s="65"/>
      <c r="K84" s="65"/>
      <c r="L84" s="65"/>
      <c r="M84" s="65"/>
      <c r="N84" s="65"/>
      <c r="O84" s="65"/>
      <c r="P84" s="65"/>
      <c r="Q84" s="65"/>
      <c r="R84" s="65"/>
      <c r="S84" s="65"/>
      <c r="T84" s="65"/>
      <c r="U84" s="65"/>
      <c r="V84" s="65"/>
      <c r="W84" s="65"/>
      <c r="X84" s="65"/>
    </row>
    <row r="85" spans="1:24" ht="12.75" customHeight="1" x14ac:dyDescent="0.2">
      <c r="A85" s="65"/>
      <c r="B85" s="65"/>
      <c r="C85" s="65"/>
      <c r="D85" s="65"/>
      <c r="E85" s="65"/>
      <c r="F85" s="65"/>
      <c r="G85" s="65"/>
      <c r="H85" s="65"/>
      <c r="I85" s="65"/>
      <c r="J85" s="65"/>
      <c r="K85" s="65"/>
      <c r="L85" s="65"/>
      <c r="M85" s="65"/>
      <c r="N85" s="65"/>
      <c r="O85" s="65"/>
      <c r="P85" s="65"/>
      <c r="Q85" s="65"/>
      <c r="R85" s="65"/>
      <c r="S85" s="65"/>
      <c r="T85" s="65"/>
      <c r="U85" s="65"/>
      <c r="V85" s="65"/>
      <c r="W85" s="65"/>
      <c r="X85" s="65"/>
    </row>
    <row r="86" spans="1:24" ht="12.75" customHeight="1" x14ac:dyDescent="0.2">
      <c r="A86" s="65"/>
      <c r="B86" s="65"/>
      <c r="C86" s="65"/>
      <c r="D86" s="65"/>
      <c r="E86" s="65"/>
      <c r="F86" s="65"/>
      <c r="G86" s="65"/>
      <c r="H86" s="65"/>
      <c r="I86" s="65"/>
      <c r="J86" s="65"/>
      <c r="K86" s="65"/>
      <c r="L86" s="65"/>
      <c r="M86" s="65"/>
      <c r="N86" s="65"/>
      <c r="O86" s="65"/>
      <c r="P86" s="65"/>
      <c r="Q86" s="65"/>
      <c r="R86" s="65"/>
      <c r="S86" s="65"/>
      <c r="T86" s="65"/>
      <c r="U86" s="65"/>
      <c r="V86" s="65"/>
      <c r="W86" s="65"/>
      <c r="X86" s="65"/>
    </row>
    <row r="87" spans="1:24" ht="12.75" customHeight="1" x14ac:dyDescent="0.2">
      <c r="A87" s="65"/>
      <c r="B87" s="65"/>
      <c r="C87" s="65"/>
      <c r="D87" s="65"/>
      <c r="E87" s="65"/>
      <c r="F87" s="65"/>
      <c r="G87" s="65"/>
      <c r="H87" s="65"/>
      <c r="I87" s="65"/>
      <c r="J87" s="65"/>
      <c r="K87" s="65"/>
      <c r="L87" s="65"/>
      <c r="M87" s="65"/>
      <c r="N87" s="65"/>
      <c r="O87" s="65"/>
      <c r="P87" s="65"/>
      <c r="Q87" s="65"/>
      <c r="R87" s="65"/>
      <c r="S87" s="65"/>
      <c r="T87" s="65"/>
      <c r="U87" s="65"/>
      <c r="V87" s="65"/>
      <c r="W87" s="65"/>
      <c r="X87" s="65"/>
    </row>
    <row r="88" spans="1:24" ht="12.75" customHeight="1" x14ac:dyDescent="0.2">
      <c r="A88" s="65"/>
      <c r="B88" s="65"/>
      <c r="C88" s="65"/>
      <c r="D88" s="65"/>
      <c r="E88" s="65"/>
      <c r="F88" s="65"/>
      <c r="G88" s="65"/>
      <c r="H88" s="65"/>
      <c r="I88" s="65"/>
      <c r="J88" s="65"/>
      <c r="K88" s="65"/>
      <c r="L88" s="65"/>
      <c r="M88" s="65"/>
      <c r="N88" s="65"/>
      <c r="O88" s="65"/>
      <c r="P88" s="65"/>
      <c r="Q88" s="65"/>
      <c r="R88" s="65"/>
      <c r="S88" s="65"/>
      <c r="T88" s="65"/>
      <c r="U88" s="65"/>
      <c r="V88" s="65"/>
      <c r="W88" s="65"/>
      <c r="X88" s="65"/>
    </row>
    <row r="89" spans="1:24" ht="12.75" customHeight="1" x14ac:dyDescent="0.2">
      <c r="A89" s="65"/>
      <c r="B89" s="65"/>
      <c r="C89" s="65"/>
      <c r="D89" s="65"/>
      <c r="E89" s="65"/>
      <c r="F89" s="65"/>
      <c r="G89" s="65"/>
      <c r="H89" s="65"/>
      <c r="I89" s="65"/>
      <c r="J89" s="65"/>
      <c r="K89" s="65"/>
      <c r="L89" s="65"/>
      <c r="M89" s="65"/>
      <c r="N89" s="65"/>
      <c r="O89" s="65"/>
      <c r="P89" s="65"/>
      <c r="Q89" s="65"/>
      <c r="R89" s="65"/>
      <c r="S89" s="65"/>
      <c r="T89" s="65"/>
      <c r="U89" s="65"/>
      <c r="V89" s="65"/>
      <c r="W89" s="65"/>
      <c r="X89" s="65"/>
    </row>
    <row r="90" spans="1:24" ht="12.75" customHeight="1" x14ac:dyDescent="0.2">
      <c r="A90" s="65"/>
      <c r="B90" s="65"/>
      <c r="C90" s="65"/>
      <c r="D90" s="65"/>
      <c r="E90" s="65"/>
      <c r="F90" s="65"/>
      <c r="G90" s="65"/>
      <c r="H90" s="65"/>
      <c r="I90" s="65"/>
      <c r="J90" s="65"/>
      <c r="K90" s="65"/>
      <c r="L90" s="65"/>
      <c r="M90" s="65"/>
      <c r="N90" s="65"/>
      <c r="O90" s="65"/>
      <c r="P90" s="65"/>
      <c r="Q90" s="65"/>
      <c r="R90" s="65"/>
      <c r="S90" s="65"/>
      <c r="T90" s="65"/>
      <c r="U90" s="65"/>
      <c r="V90" s="65"/>
      <c r="W90" s="65"/>
      <c r="X90" s="65"/>
    </row>
    <row r="91" spans="1:24" ht="12.75" customHeight="1" x14ac:dyDescent="0.2">
      <c r="A91" s="65"/>
      <c r="B91" s="65"/>
      <c r="C91" s="65"/>
      <c r="D91" s="65"/>
      <c r="E91" s="65"/>
      <c r="F91" s="65"/>
      <c r="G91" s="65"/>
      <c r="H91" s="65"/>
      <c r="I91" s="65"/>
      <c r="J91" s="65"/>
      <c r="K91" s="65"/>
      <c r="L91" s="65"/>
      <c r="M91" s="65"/>
      <c r="N91" s="65"/>
      <c r="O91" s="65"/>
      <c r="P91" s="65"/>
      <c r="Q91" s="65"/>
      <c r="R91" s="65"/>
      <c r="S91" s="65"/>
      <c r="T91" s="65"/>
      <c r="U91" s="65"/>
      <c r="V91" s="65"/>
      <c r="W91" s="65"/>
      <c r="X91" s="65"/>
    </row>
    <row r="92" spans="1:24" ht="12.75" customHeight="1" x14ac:dyDescent="0.2">
      <c r="A92" s="65"/>
      <c r="B92" s="65"/>
      <c r="C92" s="65"/>
      <c r="D92" s="65"/>
      <c r="E92" s="65"/>
      <c r="F92" s="65"/>
      <c r="G92" s="65"/>
      <c r="H92" s="65"/>
      <c r="I92" s="65"/>
      <c r="J92" s="65"/>
      <c r="K92" s="65"/>
      <c r="L92" s="65"/>
      <c r="M92" s="65"/>
      <c r="N92" s="65"/>
      <c r="O92" s="65"/>
      <c r="P92" s="65"/>
      <c r="Q92" s="65"/>
      <c r="R92" s="65"/>
      <c r="S92" s="65"/>
      <c r="T92" s="65"/>
      <c r="U92" s="65"/>
      <c r="V92" s="65"/>
      <c r="W92" s="65"/>
      <c r="X92" s="65"/>
    </row>
    <row r="93" spans="1:24" ht="12.75" customHeight="1" x14ac:dyDescent="0.2">
      <c r="A93" s="65"/>
      <c r="B93" s="65"/>
      <c r="C93" s="65"/>
      <c r="D93" s="65"/>
      <c r="E93" s="65"/>
      <c r="F93" s="65"/>
      <c r="G93" s="65"/>
      <c r="H93" s="65"/>
      <c r="I93" s="65"/>
      <c r="J93" s="65"/>
      <c r="K93" s="65"/>
      <c r="L93" s="65"/>
      <c r="M93" s="65"/>
      <c r="N93" s="65"/>
      <c r="O93" s="65"/>
      <c r="P93" s="65"/>
      <c r="Q93" s="65"/>
      <c r="R93" s="65"/>
      <c r="S93" s="65"/>
      <c r="T93" s="65"/>
      <c r="U93" s="65"/>
      <c r="V93" s="65"/>
      <c r="W93" s="65"/>
      <c r="X93" s="65"/>
    </row>
    <row r="94" spans="1:24" ht="12.75" customHeight="1" x14ac:dyDescent="0.2">
      <c r="A94" s="65"/>
      <c r="B94" s="65"/>
      <c r="C94" s="65"/>
      <c r="D94" s="65"/>
      <c r="E94" s="65"/>
      <c r="F94" s="65"/>
      <c r="G94" s="65"/>
      <c r="H94" s="65"/>
      <c r="I94" s="65"/>
      <c r="J94" s="65"/>
      <c r="K94" s="65"/>
      <c r="L94" s="65"/>
      <c r="M94" s="65"/>
      <c r="N94" s="65"/>
      <c r="O94" s="65"/>
      <c r="P94" s="65"/>
      <c r="Q94" s="65"/>
      <c r="R94" s="65"/>
      <c r="S94" s="65"/>
      <c r="T94" s="65"/>
      <c r="U94" s="65"/>
      <c r="V94" s="65"/>
      <c r="W94" s="65"/>
      <c r="X94" s="65"/>
    </row>
    <row r="95" spans="1:24" ht="12.75" customHeight="1" x14ac:dyDescent="0.2">
      <c r="A95" s="65"/>
      <c r="B95" s="65"/>
      <c r="C95" s="65"/>
      <c r="D95" s="65"/>
      <c r="E95" s="65"/>
      <c r="F95" s="65"/>
      <c r="G95" s="65"/>
      <c r="H95" s="65"/>
      <c r="I95" s="65"/>
      <c r="J95" s="65"/>
      <c r="K95" s="65"/>
      <c r="L95" s="65"/>
      <c r="M95" s="65"/>
      <c r="N95" s="65"/>
      <c r="O95" s="65"/>
      <c r="P95" s="65"/>
      <c r="Q95" s="65"/>
      <c r="R95" s="65"/>
      <c r="S95" s="65"/>
      <c r="T95" s="65"/>
      <c r="U95" s="65"/>
      <c r="V95" s="65"/>
      <c r="W95" s="65"/>
      <c r="X95" s="65"/>
    </row>
    <row r="96" spans="1:24" ht="12.75" customHeight="1" x14ac:dyDescent="0.2">
      <c r="A96" s="65"/>
      <c r="B96" s="65"/>
      <c r="C96" s="65"/>
      <c r="D96" s="65"/>
      <c r="E96" s="65"/>
      <c r="F96" s="65"/>
      <c r="G96" s="65"/>
      <c r="H96" s="65"/>
      <c r="I96" s="65"/>
      <c r="J96" s="65"/>
      <c r="K96" s="65"/>
      <c r="L96" s="65"/>
      <c r="M96" s="65"/>
      <c r="N96" s="65"/>
      <c r="O96" s="65"/>
      <c r="P96" s="65"/>
      <c r="Q96" s="65"/>
      <c r="R96" s="65"/>
      <c r="S96" s="65"/>
      <c r="T96" s="65"/>
      <c r="U96" s="65"/>
      <c r="V96" s="65"/>
      <c r="W96" s="65"/>
      <c r="X96" s="65"/>
    </row>
    <row r="97" spans="1:24" ht="12.75" customHeight="1" x14ac:dyDescent="0.2">
      <c r="A97" s="65"/>
      <c r="B97" s="65"/>
      <c r="C97" s="65"/>
      <c r="D97" s="65"/>
      <c r="E97" s="65"/>
      <c r="F97" s="65"/>
      <c r="G97" s="65"/>
      <c r="H97" s="65"/>
      <c r="I97" s="65"/>
      <c r="J97" s="65"/>
      <c r="K97" s="65"/>
      <c r="L97" s="65"/>
      <c r="M97" s="65"/>
      <c r="N97" s="65"/>
      <c r="O97" s="65"/>
      <c r="P97" s="65"/>
      <c r="Q97" s="65"/>
      <c r="R97" s="65"/>
      <c r="S97" s="65"/>
      <c r="T97" s="65"/>
      <c r="U97" s="65"/>
      <c r="V97" s="65"/>
      <c r="W97" s="65"/>
      <c r="X97" s="65"/>
    </row>
    <row r="98" spans="1:24" ht="12.75" customHeight="1" x14ac:dyDescent="0.2">
      <c r="A98" s="65"/>
      <c r="B98" s="65"/>
      <c r="C98" s="65"/>
      <c r="D98" s="65"/>
      <c r="E98" s="65"/>
      <c r="F98" s="65"/>
      <c r="G98" s="65"/>
      <c r="H98" s="65"/>
      <c r="I98" s="65"/>
      <c r="J98" s="65"/>
      <c r="K98" s="65"/>
      <c r="L98" s="65"/>
      <c r="M98" s="65"/>
      <c r="N98" s="65"/>
      <c r="O98" s="65"/>
      <c r="P98" s="65"/>
      <c r="Q98" s="65"/>
      <c r="R98" s="65"/>
      <c r="S98" s="65"/>
      <c r="T98" s="65"/>
      <c r="U98" s="65"/>
      <c r="V98" s="65"/>
      <c r="W98" s="65"/>
      <c r="X98" s="65"/>
    </row>
    <row r="99" spans="1:24" ht="12.75" customHeight="1" x14ac:dyDescent="0.2">
      <c r="A99" s="65"/>
      <c r="B99" s="65"/>
      <c r="C99" s="65"/>
      <c r="D99" s="65"/>
      <c r="E99" s="65"/>
      <c r="F99" s="65"/>
      <c r="G99" s="65"/>
      <c r="H99" s="65"/>
      <c r="I99" s="65"/>
      <c r="J99" s="65"/>
      <c r="K99" s="65"/>
      <c r="L99" s="65"/>
      <c r="M99" s="65"/>
      <c r="N99" s="65"/>
      <c r="O99" s="65"/>
      <c r="P99" s="65"/>
      <c r="Q99" s="65"/>
      <c r="R99" s="65"/>
      <c r="S99" s="65"/>
      <c r="T99" s="65"/>
      <c r="U99" s="65"/>
      <c r="V99" s="65"/>
      <c r="W99" s="65"/>
      <c r="X99" s="65"/>
    </row>
    <row r="100" spans="1:24" ht="12.75" customHeight="1" x14ac:dyDescent="0.2">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row>
    <row r="101" spans="1:24" ht="12.75" customHeight="1" x14ac:dyDescent="0.2">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row>
    <row r="102" spans="1:24" ht="12.75" customHeight="1" x14ac:dyDescent="0.2">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row>
    <row r="103" spans="1:24" ht="12.75" customHeight="1" x14ac:dyDescent="0.2">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row>
    <row r="104" spans="1:24" ht="12.75" customHeight="1" x14ac:dyDescent="0.2">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row>
    <row r="105" spans="1:24" ht="12.75" customHeight="1" x14ac:dyDescent="0.2">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row>
    <row r="106" spans="1:24" ht="12.75" customHeight="1" x14ac:dyDescent="0.2">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row>
    <row r="107" spans="1:24" ht="12.75" customHeight="1" x14ac:dyDescent="0.2">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row>
    <row r="108" spans="1:24" ht="12.75" customHeight="1" x14ac:dyDescent="0.2">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row>
    <row r="109" spans="1:24" ht="12.75" customHeight="1" x14ac:dyDescent="0.2">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row>
    <row r="110" spans="1:24" ht="12.75" customHeight="1" x14ac:dyDescent="0.2">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row>
    <row r="111" spans="1:24" ht="12.75" customHeight="1" x14ac:dyDescent="0.2">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row>
    <row r="112" spans="1:24" ht="12.75" customHeight="1" x14ac:dyDescent="0.2">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row>
    <row r="113" spans="1:24" ht="12.75" customHeight="1" x14ac:dyDescent="0.2">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row>
    <row r="114" spans="1:24" ht="12.75" customHeight="1" x14ac:dyDescent="0.2">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row>
    <row r="115" spans="1:24" ht="12.75" customHeight="1" x14ac:dyDescent="0.2">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row>
    <row r="116" spans="1:24" ht="12.75" customHeight="1" x14ac:dyDescent="0.2">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row>
    <row r="117" spans="1:24" ht="12.75" customHeight="1" x14ac:dyDescent="0.2">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row>
    <row r="118" spans="1:24" ht="12.75" customHeight="1" x14ac:dyDescent="0.2">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row>
    <row r="119" spans="1:24" ht="12.75" customHeight="1" x14ac:dyDescent="0.2">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row>
    <row r="120" spans="1:24" ht="12.75" customHeight="1" x14ac:dyDescent="0.2">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row>
    <row r="121" spans="1:24" ht="12.75" customHeight="1" x14ac:dyDescent="0.2">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row>
    <row r="122" spans="1:24" ht="12.75" customHeight="1" x14ac:dyDescent="0.2">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row>
    <row r="123" spans="1:24" ht="12.75" customHeight="1" x14ac:dyDescent="0.2">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row>
    <row r="124" spans="1:24" ht="12.75" customHeight="1" x14ac:dyDescent="0.2">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row>
    <row r="125" spans="1:24" ht="12.75" customHeight="1" x14ac:dyDescent="0.2">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row>
    <row r="126" spans="1:24" ht="12.75" customHeight="1" x14ac:dyDescent="0.2">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row>
    <row r="127" spans="1:24" ht="12.75" customHeight="1" x14ac:dyDescent="0.2">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row>
    <row r="128" spans="1:24" ht="12.75" customHeight="1" x14ac:dyDescent="0.2">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row>
    <row r="129" spans="1:24" ht="12.75" customHeight="1" x14ac:dyDescent="0.2">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row>
    <row r="130" spans="1:24" ht="12.75" customHeight="1" x14ac:dyDescent="0.2">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row>
    <row r="131" spans="1:24" ht="12.75" customHeight="1" x14ac:dyDescent="0.2">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row>
    <row r="132" spans="1:24" ht="12.75" customHeight="1" x14ac:dyDescent="0.2">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row>
    <row r="133" spans="1:24" ht="12.75" customHeight="1" x14ac:dyDescent="0.2">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row>
    <row r="134" spans="1:24" ht="12.75" customHeight="1" x14ac:dyDescent="0.2">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row>
    <row r="135" spans="1:24" ht="12.75" customHeight="1" x14ac:dyDescent="0.2">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row>
    <row r="136" spans="1:24" ht="12.75" customHeight="1" x14ac:dyDescent="0.2">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row>
    <row r="137" spans="1:24" ht="12.75" customHeight="1" x14ac:dyDescent="0.2">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row>
    <row r="138" spans="1:24" ht="12.75" customHeight="1" x14ac:dyDescent="0.2">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row>
    <row r="139" spans="1:24" ht="12.75" customHeight="1" x14ac:dyDescent="0.2">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row>
    <row r="140" spans="1:24" ht="12.75" customHeight="1" x14ac:dyDescent="0.2">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row>
    <row r="141" spans="1:24" ht="12.75" customHeight="1" x14ac:dyDescent="0.2">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row>
    <row r="142" spans="1:24" ht="12.75" customHeight="1" x14ac:dyDescent="0.2">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row>
    <row r="143" spans="1:24" ht="12.75" customHeight="1" x14ac:dyDescent="0.2">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row>
    <row r="144" spans="1:24" ht="12.75" customHeight="1" x14ac:dyDescent="0.2">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row>
    <row r="145" spans="1:24" ht="12.75" customHeight="1" x14ac:dyDescent="0.2">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row>
    <row r="146" spans="1:24" ht="12.75" customHeight="1" x14ac:dyDescent="0.2">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row>
    <row r="147" spans="1:24" ht="12.75" customHeight="1" x14ac:dyDescent="0.2">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row>
    <row r="148" spans="1:24" ht="12.75" customHeight="1" x14ac:dyDescent="0.2">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row>
    <row r="149" spans="1:24" ht="12.75" customHeight="1" x14ac:dyDescent="0.2">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row>
    <row r="150" spans="1:24" ht="12.75" customHeight="1" x14ac:dyDescent="0.2">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row>
    <row r="151" spans="1:24" ht="12.75" customHeight="1" x14ac:dyDescent="0.2">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row>
    <row r="152" spans="1:24" ht="12.75" customHeight="1" x14ac:dyDescent="0.2">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row>
    <row r="153" spans="1:24" ht="12.75" customHeight="1" x14ac:dyDescent="0.2">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row>
    <row r="154" spans="1:24" ht="12.75" customHeight="1" x14ac:dyDescent="0.2">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row>
    <row r="155" spans="1:24" ht="12.75" customHeight="1" x14ac:dyDescent="0.2">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row>
    <row r="156" spans="1:24" ht="12.75" customHeight="1" x14ac:dyDescent="0.2">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row>
    <row r="157" spans="1:24" ht="12.75" customHeight="1" x14ac:dyDescent="0.2">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row>
    <row r="158" spans="1:24" ht="12.75" customHeight="1" x14ac:dyDescent="0.2">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row>
    <row r="159" spans="1:24" ht="12.75" customHeight="1" x14ac:dyDescent="0.2">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row>
    <row r="160" spans="1:24" ht="12.75" customHeight="1" x14ac:dyDescent="0.2">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row>
    <row r="161" spans="1:24" ht="12.75" customHeight="1" x14ac:dyDescent="0.2">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row>
    <row r="162" spans="1:24" ht="12.75" customHeight="1" x14ac:dyDescent="0.2">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row>
    <row r="163" spans="1:24" ht="12.75" customHeight="1" x14ac:dyDescent="0.2">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row>
    <row r="164" spans="1:24" ht="12.75" customHeight="1" x14ac:dyDescent="0.2">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row>
    <row r="165" spans="1:24" ht="12.75" customHeight="1" x14ac:dyDescent="0.2">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row>
    <row r="166" spans="1:24" ht="12.75" customHeight="1" x14ac:dyDescent="0.2">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row>
    <row r="167" spans="1:24" ht="12.75" customHeight="1" x14ac:dyDescent="0.2">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row>
    <row r="168" spans="1:24" ht="12.75" customHeight="1" x14ac:dyDescent="0.2">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row>
    <row r="169" spans="1:24" ht="12.75" customHeight="1" x14ac:dyDescent="0.2">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row>
    <row r="170" spans="1:24" ht="12.75" customHeight="1" x14ac:dyDescent="0.2">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row>
    <row r="171" spans="1:24" ht="12.75" customHeight="1" x14ac:dyDescent="0.2">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row>
    <row r="172" spans="1:24" ht="12.75" customHeight="1" x14ac:dyDescent="0.2">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row>
    <row r="173" spans="1:24" ht="12.75" customHeight="1" x14ac:dyDescent="0.2">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row>
    <row r="174" spans="1:24" ht="12.75" customHeight="1" x14ac:dyDescent="0.2">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row>
    <row r="175" spans="1:24" ht="12.75" customHeight="1" x14ac:dyDescent="0.2">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row>
    <row r="176" spans="1:24" ht="12.75" customHeight="1" x14ac:dyDescent="0.2">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row>
    <row r="177" spans="1:24" ht="12.75" customHeight="1" x14ac:dyDescent="0.2">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row>
    <row r="178" spans="1:24" ht="12.75" customHeight="1" x14ac:dyDescent="0.2">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row>
    <row r="179" spans="1:24" ht="12.75" customHeight="1" x14ac:dyDescent="0.2">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row>
    <row r="180" spans="1:24" ht="12.75" customHeight="1" x14ac:dyDescent="0.2">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row>
    <row r="181" spans="1:24" ht="12.75" customHeight="1" x14ac:dyDescent="0.2">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row>
    <row r="182" spans="1:24" ht="12.75" customHeight="1" x14ac:dyDescent="0.2">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row>
    <row r="183" spans="1:24" ht="12.75" customHeight="1" x14ac:dyDescent="0.2">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row>
    <row r="184" spans="1:24" ht="12.75" customHeight="1" x14ac:dyDescent="0.2">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row>
    <row r="185" spans="1:24" ht="12.75" customHeight="1" x14ac:dyDescent="0.2">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row>
    <row r="186" spans="1:24" ht="12.75" customHeight="1" x14ac:dyDescent="0.2">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row>
    <row r="187" spans="1:24" ht="12.75" customHeight="1" x14ac:dyDescent="0.2">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row>
    <row r="188" spans="1:24" ht="12.75" customHeight="1" x14ac:dyDescent="0.2">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row>
    <row r="189" spans="1:24" ht="12.75" customHeight="1" x14ac:dyDescent="0.2">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row>
    <row r="190" spans="1:24" ht="12.75" customHeight="1" x14ac:dyDescent="0.2">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row>
    <row r="191" spans="1:24" ht="12.75" customHeight="1" x14ac:dyDescent="0.2">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row>
    <row r="192" spans="1:24" ht="12.75" customHeight="1" x14ac:dyDescent="0.2">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row>
    <row r="193" spans="1:24" ht="12.75" customHeight="1" x14ac:dyDescent="0.2">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row>
    <row r="194" spans="1:24" ht="12.75" customHeight="1" x14ac:dyDescent="0.2">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row>
    <row r="195" spans="1:24" ht="12.75" customHeight="1" x14ac:dyDescent="0.2">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row>
    <row r="196" spans="1:24" ht="12.75" customHeight="1" x14ac:dyDescent="0.2">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row>
    <row r="197" spans="1:24" ht="12.75" customHeight="1" x14ac:dyDescent="0.2">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row>
    <row r="198" spans="1:24" ht="12.75" customHeight="1" x14ac:dyDescent="0.2">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row>
    <row r="199" spans="1:24" ht="12.75" customHeight="1" x14ac:dyDescent="0.2">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row>
    <row r="200" spans="1:24" ht="12.75" customHeight="1" x14ac:dyDescent="0.2">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row>
    <row r="201" spans="1:24" ht="12.75" customHeight="1" x14ac:dyDescent="0.2">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row>
    <row r="202" spans="1:24" ht="12.75" customHeight="1" x14ac:dyDescent="0.2">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row>
    <row r="203" spans="1:24" ht="12.75" customHeight="1" x14ac:dyDescent="0.2">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row>
    <row r="204" spans="1:24" ht="12.75" customHeight="1" x14ac:dyDescent="0.2">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row>
    <row r="205" spans="1:24" ht="12.75" customHeight="1" x14ac:dyDescent="0.2">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row>
    <row r="206" spans="1:24" ht="12.75" customHeight="1" x14ac:dyDescent="0.2">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row>
    <row r="207" spans="1:24" ht="12.75" customHeight="1" x14ac:dyDescent="0.2">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row>
    <row r="208" spans="1:24" ht="12.75" customHeight="1" x14ac:dyDescent="0.2">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row>
    <row r="209" spans="1:24" ht="12.75" customHeight="1" x14ac:dyDescent="0.2">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row>
    <row r="210" spans="1:24" ht="12.75" customHeight="1" x14ac:dyDescent="0.2">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row>
    <row r="211" spans="1:24" ht="12.75" customHeight="1" x14ac:dyDescent="0.2">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row>
    <row r="212" spans="1:24" ht="12.75" customHeight="1" x14ac:dyDescent="0.2">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row>
    <row r="213" spans="1:24" ht="12.75" customHeight="1" x14ac:dyDescent="0.2">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row>
    <row r="214" spans="1:24" ht="12.75" customHeight="1" x14ac:dyDescent="0.2">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row>
    <row r="215" spans="1:24" ht="12.75" customHeight="1" x14ac:dyDescent="0.2">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row>
    <row r="216" spans="1:24" ht="12.75" customHeight="1" x14ac:dyDescent="0.2">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row>
    <row r="217" spans="1:24" ht="12.75" customHeight="1" x14ac:dyDescent="0.2">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row>
    <row r="218" spans="1:24" ht="12.75" customHeight="1" x14ac:dyDescent="0.2">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row>
    <row r="219" spans="1:24" ht="12.75" customHeight="1" x14ac:dyDescent="0.2">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row>
    <row r="220" spans="1:24" ht="12.75" customHeight="1" x14ac:dyDescent="0.2">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row>
    <row r="221" spans="1:24" ht="12.75" customHeight="1" x14ac:dyDescent="0.2">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row>
    <row r="222" spans="1:24" ht="12.75" customHeight="1" x14ac:dyDescent="0.2">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row>
    <row r="223" spans="1:24" ht="12.75" customHeight="1" x14ac:dyDescent="0.2">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row>
    <row r="224" spans="1:24" ht="12.75" customHeight="1" x14ac:dyDescent="0.2">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row>
    <row r="225" spans="1:24" ht="12.75" customHeight="1" x14ac:dyDescent="0.2">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row>
    <row r="226" spans="1:24" ht="12.75" customHeight="1" x14ac:dyDescent="0.2">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row>
    <row r="227" spans="1:24" ht="12.75" customHeight="1" x14ac:dyDescent="0.2">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row>
    <row r="228" spans="1:24" ht="12.75" customHeight="1" x14ac:dyDescent="0.2">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row>
    <row r="229" spans="1:24" ht="12.75" customHeight="1" x14ac:dyDescent="0.2">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row>
    <row r="230" spans="1:24" ht="12.75" customHeight="1" x14ac:dyDescent="0.2">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row>
    <row r="231" spans="1:24" ht="12.75" customHeight="1" x14ac:dyDescent="0.2">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row>
    <row r="232" spans="1:24" ht="12.75" customHeight="1" x14ac:dyDescent="0.2">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row>
    <row r="233" spans="1:24" ht="12.75" customHeight="1" x14ac:dyDescent="0.2">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row>
    <row r="234" spans="1:24" ht="12.75" customHeight="1" x14ac:dyDescent="0.2">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row>
    <row r="235" spans="1:24" ht="12.75" customHeight="1" x14ac:dyDescent="0.2">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row>
    <row r="236" spans="1:24" ht="12.75" customHeight="1" x14ac:dyDescent="0.2">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row>
    <row r="237" spans="1:24" ht="12.75" customHeight="1" x14ac:dyDescent="0.2">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row>
    <row r="238" spans="1:24" ht="12.75" customHeight="1" x14ac:dyDescent="0.2">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row>
    <row r="239" spans="1:24" ht="12.75" customHeight="1" x14ac:dyDescent="0.2">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row>
    <row r="240" spans="1:24" ht="12.75" customHeight="1" x14ac:dyDescent="0.2">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row>
    <row r="241" spans="1:24" ht="12.75" customHeight="1" x14ac:dyDescent="0.2">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row>
    <row r="242" spans="1:24" ht="12.75" customHeight="1" x14ac:dyDescent="0.2">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row>
    <row r="243" spans="1:24" ht="12.75" customHeight="1" x14ac:dyDescent="0.2">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row>
    <row r="244" spans="1:24" ht="12.75" customHeight="1" x14ac:dyDescent="0.2">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row>
    <row r="245" spans="1:24" ht="12.75" customHeight="1" x14ac:dyDescent="0.2">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row>
    <row r="246" spans="1:24" ht="12.75" customHeight="1" x14ac:dyDescent="0.2">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row>
    <row r="247" spans="1:24" ht="12.75" customHeight="1" x14ac:dyDescent="0.2">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row>
    <row r="248" spans="1:24" ht="12.75" customHeight="1" x14ac:dyDescent="0.2">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row>
    <row r="249" spans="1:24" ht="12.75" customHeight="1" x14ac:dyDescent="0.2">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row>
    <row r="250" spans="1:24" ht="12.75" customHeight="1" x14ac:dyDescent="0.2">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row>
    <row r="251" spans="1:24" ht="12.75" customHeight="1" x14ac:dyDescent="0.2">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row>
    <row r="252" spans="1:24" ht="12.75" customHeight="1" x14ac:dyDescent="0.2">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row>
    <row r="253" spans="1:24" ht="12.75" customHeight="1" x14ac:dyDescent="0.2">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row>
    <row r="254" spans="1:24" ht="12.75" customHeight="1" x14ac:dyDescent="0.2">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row>
    <row r="255" spans="1:24" ht="12.75" customHeight="1" x14ac:dyDescent="0.2">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row>
    <row r="256" spans="1:24" ht="12.75" customHeight="1" x14ac:dyDescent="0.2">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row>
    <row r="257" spans="1:24" ht="12.75" customHeight="1" x14ac:dyDescent="0.2">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row>
    <row r="258" spans="1:24" ht="12.75" customHeight="1" x14ac:dyDescent="0.2">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row>
    <row r="259" spans="1:24" ht="12.75" customHeight="1" x14ac:dyDescent="0.2">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row>
    <row r="260" spans="1:24" ht="12.75" customHeight="1" x14ac:dyDescent="0.2">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row>
    <row r="261" spans="1:24" ht="12.75" customHeight="1" x14ac:dyDescent="0.2">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row>
    <row r="262" spans="1:24" ht="12.75" customHeight="1" x14ac:dyDescent="0.2">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row>
    <row r="263" spans="1:24" ht="12.75" customHeight="1" x14ac:dyDescent="0.2">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row>
    <row r="264" spans="1:24" ht="12.75" customHeight="1" x14ac:dyDescent="0.2">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row>
    <row r="265" spans="1:24" ht="12.75" customHeight="1" x14ac:dyDescent="0.2">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row>
    <row r="266" spans="1:24" ht="12.75" customHeight="1" x14ac:dyDescent="0.2">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row>
    <row r="267" spans="1:24" ht="12.75" customHeight="1" x14ac:dyDescent="0.2">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row>
    <row r="268" spans="1:24" ht="12.75" customHeight="1" x14ac:dyDescent="0.2">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row>
    <row r="269" spans="1:24" ht="12.75" customHeight="1" x14ac:dyDescent="0.2">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row>
    <row r="270" spans="1:24" ht="12.75" customHeight="1" x14ac:dyDescent="0.2">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row>
    <row r="271" spans="1:24" ht="12.75" customHeight="1" x14ac:dyDescent="0.2">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row>
    <row r="272" spans="1:24" ht="12.75" customHeight="1" x14ac:dyDescent="0.2">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row>
    <row r="273" spans="1:24" ht="12.75" customHeight="1" x14ac:dyDescent="0.2">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row>
    <row r="274" spans="1:24" ht="12.75" customHeight="1" x14ac:dyDescent="0.2">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row>
    <row r="275" spans="1:24" ht="12.75" customHeight="1" x14ac:dyDescent="0.2">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row>
    <row r="276" spans="1:24" ht="12.75" customHeight="1" x14ac:dyDescent="0.2">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row>
    <row r="277" spans="1:24" ht="12.75" customHeight="1" x14ac:dyDescent="0.2">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row>
    <row r="278" spans="1:24" ht="12.75" customHeight="1" x14ac:dyDescent="0.2">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row>
    <row r="279" spans="1:24" ht="12.75" customHeight="1" x14ac:dyDescent="0.2">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row>
    <row r="280" spans="1:24" ht="12.75" customHeight="1" x14ac:dyDescent="0.2">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row>
    <row r="281" spans="1:24" ht="12.75" customHeight="1" x14ac:dyDescent="0.2">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row>
    <row r="282" spans="1:24" ht="12.75" customHeight="1" x14ac:dyDescent="0.2">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row>
    <row r="283" spans="1:24" ht="12.75" customHeight="1" x14ac:dyDescent="0.2">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row>
    <row r="284" spans="1:24" ht="12.75" customHeight="1" x14ac:dyDescent="0.2">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row>
    <row r="285" spans="1:24" ht="12.75" customHeight="1" x14ac:dyDescent="0.2">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row>
    <row r="286" spans="1:24" ht="12.75" customHeight="1" x14ac:dyDescent="0.2">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row>
    <row r="287" spans="1:24" ht="12.75" customHeight="1" x14ac:dyDescent="0.2">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row>
    <row r="288" spans="1:24" ht="12.75" customHeight="1" x14ac:dyDescent="0.2">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row>
    <row r="289" spans="1:24" ht="12.75" customHeight="1" x14ac:dyDescent="0.2">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row>
    <row r="290" spans="1:24" ht="12.75" customHeight="1" x14ac:dyDescent="0.2">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row>
    <row r="291" spans="1:24" ht="12.75" customHeight="1" x14ac:dyDescent="0.2">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row>
    <row r="292" spans="1:24" ht="12.75" customHeight="1" x14ac:dyDescent="0.2">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row>
    <row r="293" spans="1:24" ht="12.75" customHeight="1" x14ac:dyDescent="0.2">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row>
    <row r="294" spans="1:24" ht="12.75" customHeight="1" x14ac:dyDescent="0.2">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row>
    <row r="295" spans="1:24" ht="12.75" customHeight="1" x14ac:dyDescent="0.2">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row>
    <row r="296" spans="1:24" ht="12.75" customHeight="1" x14ac:dyDescent="0.2">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row>
    <row r="297" spans="1:24" ht="12.75" customHeight="1" x14ac:dyDescent="0.2">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row>
    <row r="298" spans="1:24" ht="12.75" customHeight="1" x14ac:dyDescent="0.2">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row>
    <row r="299" spans="1:24" ht="12.75" customHeight="1" x14ac:dyDescent="0.2">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row>
    <row r="300" spans="1:24" ht="12.75" customHeight="1" x14ac:dyDescent="0.2">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row>
    <row r="301" spans="1:24" ht="12.75" customHeight="1" x14ac:dyDescent="0.2">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row>
    <row r="302" spans="1:24" ht="12.75" customHeight="1" x14ac:dyDescent="0.2">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row>
    <row r="303" spans="1:24" ht="12.75" customHeight="1" x14ac:dyDescent="0.2">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row>
    <row r="304" spans="1:24" ht="12.75" customHeight="1" x14ac:dyDescent="0.2">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row>
    <row r="305" spans="1:24" ht="12.75" customHeight="1" x14ac:dyDescent="0.2">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row>
    <row r="306" spans="1:24" ht="12.75" customHeight="1" x14ac:dyDescent="0.2">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row>
    <row r="307" spans="1:24" ht="12.75" customHeight="1" x14ac:dyDescent="0.2">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row>
    <row r="308" spans="1:24" ht="12.75" customHeight="1" x14ac:dyDescent="0.2">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row>
    <row r="309" spans="1:24" ht="12.75" customHeight="1" x14ac:dyDescent="0.2">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row>
    <row r="310" spans="1:24" ht="12.75" customHeight="1" x14ac:dyDescent="0.2">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row>
    <row r="311" spans="1:24" ht="12.75" customHeight="1" x14ac:dyDescent="0.2">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row>
    <row r="312" spans="1:24" ht="12.75" customHeight="1" x14ac:dyDescent="0.2">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row>
    <row r="313" spans="1:24" ht="12.75" customHeight="1" x14ac:dyDescent="0.2">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row>
    <row r="314" spans="1:24" ht="12.75" customHeight="1" x14ac:dyDescent="0.2">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row>
    <row r="315" spans="1:24" ht="12.75" customHeight="1" x14ac:dyDescent="0.2">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row>
    <row r="316" spans="1:24" ht="12.75" customHeight="1" x14ac:dyDescent="0.2">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row>
    <row r="317" spans="1:24" ht="12.75" customHeight="1" x14ac:dyDescent="0.2">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row>
    <row r="318" spans="1:24" ht="12.75" customHeight="1" x14ac:dyDescent="0.2">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row>
    <row r="319" spans="1:24" ht="12.75" customHeight="1" x14ac:dyDescent="0.2">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row>
    <row r="320" spans="1:24" ht="12.75" customHeight="1" x14ac:dyDescent="0.2">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row>
    <row r="321" spans="1:24" ht="12.75" customHeight="1" x14ac:dyDescent="0.2">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row>
    <row r="322" spans="1:24" ht="12.75" customHeight="1" x14ac:dyDescent="0.2">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row>
    <row r="323" spans="1:24" ht="12.75" customHeight="1" x14ac:dyDescent="0.2">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row>
    <row r="324" spans="1:24" ht="12.75" customHeight="1" x14ac:dyDescent="0.2">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row>
    <row r="325" spans="1:24" ht="12.75" customHeight="1" x14ac:dyDescent="0.2">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row>
    <row r="326" spans="1:24" ht="12.75" customHeight="1" x14ac:dyDescent="0.2">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row>
    <row r="327" spans="1:24" ht="12.75" customHeight="1" x14ac:dyDescent="0.2">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row>
    <row r="328" spans="1:24" ht="12.75" customHeight="1" x14ac:dyDescent="0.2">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row>
    <row r="329" spans="1:24" ht="12.75" customHeight="1" x14ac:dyDescent="0.2">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row>
    <row r="330" spans="1:24" ht="12.75" customHeight="1" x14ac:dyDescent="0.2">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row>
    <row r="331" spans="1:24" ht="12.75" customHeight="1" x14ac:dyDescent="0.2">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row>
    <row r="332" spans="1:24" ht="12.75" customHeight="1" x14ac:dyDescent="0.2">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row>
    <row r="333" spans="1:24" ht="12.75" customHeight="1" x14ac:dyDescent="0.2">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row>
    <row r="334" spans="1:24" ht="12.75" customHeight="1" x14ac:dyDescent="0.2">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row>
    <row r="335" spans="1:24" ht="12.75" customHeight="1" x14ac:dyDescent="0.2">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row>
    <row r="336" spans="1:24" ht="12.75" customHeight="1" x14ac:dyDescent="0.2">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row>
    <row r="337" spans="1:24" ht="12.75" customHeight="1" x14ac:dyDescent="0.2">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row>
    <row r="338" spans="1:24" ht="12.75" customHeight="1" x14ac:dyDescent="0.2">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row>
    <row r="339" spans="1:24" ht="12.75" customHeight="1" x14ac:dyDescent="0.2">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row>
    <row r="340" spans="1:24" ht="12.75" customHeight="1" x14ac:dyDescent="0.2">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row>
    <row r="341" spans="1:24" ht="12.75" customHeight="1" x14ac:dyDescent="0.2">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row>
    <row r="342" spans="1:24" ht="12.75" customHeight="1" x14ac:dyDescent="0.2">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row>
    <row r="343" spans="1:24" ht="12.75" customHeight="1" x14ac:dyDescent="0.2">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row>
    <row r="344" spans="1:24" ht="12.75" customHeight="1" x14ac:dyDescent="0.2">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row>
    <row r="345" spans="1:24" ht="12.75" customHeight="1" x14ac:dyDescent="0.2">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row>
    <row r="346" spans="1:24" ht="12.75" customHeight="1" x14ac:dyDescent="0.2">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row>
    <row r="347" spans="1:24" ht="12.75" customHeight="1" x14ac:dyDescent="0.2">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row>
    <row r="348" spans="1:24" ht="12.75" customHeight="1" x14ac:dyDescent="0.2">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row>
    <row r="349" spans="1:24" ht="12.75" customHeight="1" x14ac:dyDescent="0.2">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row>
    <row r="350" spans="1:24" ht="12.75" customHeight="1" x14ac:dyDescent="0.2">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row>
    <row r="351" spans="1:24" ht="12.75" customHeight="1" x14ac:dyDescent="0.2">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row>
    <row r="352" spans="1:24" ht="12.75" customHeight="1" x14ac:dyDescent="0.2">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row>
    <row r="353" spans="1:24" ht="12.75" customHeight="1" x14ac:dyDescent="0.2">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row>
    <row r="354" spans="1:24" ht="12.75" customHeight="1" x14ac:dyDescent="0.2">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row>
    <row r="355" spans="1:24" ht="12.75" customHeight="1" x14ac:dyDescent="0.2">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row>
    <row r="356" spans="1:24" ht="12.75" customHeight="1" x14ac:dyDescent="0.2">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row>
    <row r="357" spans="1:24" ht="12.75" customHeight="1" x14ac:dyDescent="0.2">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row>
    <row r="358" spans="1:24" ht="12.75" customHeight="1" x14ac:dyDescent="0.2">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row>
    <row r="359" spans="1:24" ht="12.75" customHeight="1" x14ac:dyDescent="0.2">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row>
    <row r="360" spans="1:24" ht="12.75" customHeight="1" x14ac:dyDescent="0.2">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row>
    <row r="361" spans="1:24" ht="12.75" customHeight="1" x14ac:dyDescent="0.2">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row>
    <row r="362" spans="1:24" ht="12.75" customHeight="1" x14ac:dyDescent="0.2">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row>
    <row r="363" spans="1:24" ht="12.75" customHeight="1" x14ac:dyDescent="0.2">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row>
    <row r="364" spans="1:24" ht="12.75" customHeight="1" x14ac:dyDescent="0.2">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row>
    <row r="365" spans="1:24" ht="12.75" customHeight="1" x14ac:dyDescent="0.2">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row>
    <row r="366" spans="1:24" ht="12.75" customHeight="1" x14ac:dyDescent="0.2">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row>
    <row r="367" spans="1:24" ht="12.75" customHeight="1" x14ac:dyDescent="0.2">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row>
    <row r="368" spans="1:24" ht="12.75" customHeight="1" x14ac:dyDescent="0.2">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row>
    <row r="369" spans="1:24" ht="12.75" customHeight="1" x14ac:dyDescent="0.2">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row>
    <row r="370" spans="1:24" ht="12.75" customHeight="1" x14ac:dyDescent="0.2">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row>
    <row r="371" spans="1:24" ht="12.75" customHeight="1" x14ac:dyDescent="0.2">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row>
    <row r="372" spans="1:24" ht="12.75" customHeight="1" x14ac:dyDescent="0.2">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row>
    <row r="373" spans="1:24" ht="12.75" customHeight="1" x14ac:dyDescent="0.2">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row>
    <row r="374" spans="1:24" ht="12.75" customHeight="1" x14ac:dyDescent="0.2">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row>
    <row r="375" spans="1:24" ht="12.75" customHeight="1" x14ac:dyDescent="0.2">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row>
    <row r="376" spans="1:24" ht="12.75" customHeight="1" x14ac:dyDescent="0.2">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row>
    <row r="377" spans="1:24" ht="12.75" customHeight="1" x14ac:dyDescent="0.2">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row>
    <row r="378" spans="1:24" ht="12.75" customHeight="1" x14ac:dyDescent="0.2">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row>
    <row r="379" spans="1:24" ht="12.75" customHeight="1" x14ac:dyDescent="0.2">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row>
    <row r="380" spans="1:24" ht="12.75" customHeight="1" x14ac:dyDescent="0.2">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row>
    <row r="381" spans="1:24" ht="12.75" customHeight="1" x14ac:dyDescent="0.2">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row>
    <row r="382" spans="1:24" ht="12.75" customHeight="1" x14ac:dyDescent="0.2">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row>
    <row r="383" spans="1:24" ht="12.75" customHeight="1" x14ac:dyDescent="0.2">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row>
    <row r="384" spans="1:24" ht="12.75" customHeight="1" x14ac:dyDescent="0.2">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row>
    <row r="385" spans="1:24" ht="12.75" customHeight="1" x14ac:dyDescent="0.2">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row>
    <row r="386" spans="1:24" ht="12.75" customHeight="1" x14ac:dyDescent="0.2">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row>
    <row r="387" spans="1:24" ht="12.75" customHeight="1" x14ac:dyDescent="0.2">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row>
    <row r="388" spans="1:24" ht="12.75" customHeight="1" x14ac:dyDescent="0.2">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row>
    <row r="389" spans="1:24" ht="12.75" customHeight="1" x14ac:dyDescent="0.2">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row>
    <row r="390" spans="1:24" ht="12.75" customHeight="1" x14ac:dyDescent="0.2">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row>
    <row r="391" spans="1:24" ht="12.75" customHeight="1" x14ac:dyDescent="0.2">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row>
    <row r="392" spans="1:24" ht="12.75" customHeight="1" x14ac:dyDescent="0.2">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row>
    <row r="393" spans="1:24" ht="12.75" customHeight="1" x14ac:dyDescent="0.2">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row>
    <row r="394" spans="1:24" ht="12.75" customHeight="1" x14ac:dyDescent="0.2">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row>
    <row r="395" spans="1:24" ht="12.75" customHeight="1" x14ac:dyDescent="0.2">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row>
    <row r="396" spans="1:24" ht="12.75" customHeight="1" x14ac:dyDescent="0.2">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row>
    <row r="397" spans="1:24" ht="12.75" customHeight="1" x14ac:dyDescent="0.2">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row>
    <row r="398" spans="1:24" ht="12.75" customHeight="1" x14ac:dyDescent="0.2">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row>
    <row r="399" spans="1:24" ht="12.75" customHeight="1" x14ac:dyDescent="0.2">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row>
    <row r="400" spans="1:24" ht="12.75" customHeight="1" x14ac:dyDescent="0.2">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row>
    <row r="401" spans="1:24" ht="12.75" customHeight="1" x14ac:dyDescent="0.2">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row>
    <row r="402" spans="1:24" ht="12.75" customHeight="1" x14ac:dyDescent="0.2">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row>
    <row r="403" spans="1:24" ht="12.75" customHeight="1" x14ac:dyDescent="0.2">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row>
    <row r="404" spans="1:24" ht="12.75" customHeight="1" x14ac:dyDescent="0.2">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row>
    <row r="405" spans="1:24" ht="12.75" customHeight="1" x14ac:dyDescent="0.2">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row>
    <row r="406" spans="1:24" ht="12.75" customHeight="1" x14ac:dyDescent="0.2">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row>
    <row r="407" spans="1:24" ht="12.75" customHeight="1" x14ac:dyDescent="0.2">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row>
    <row r="408" spans="1:24" ht="12.75" customHeight="1" x14ac:dyDescent="0.2">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row>
    <row r="409" spans="1:24" ht="12.75" customHeight="1" x14ac:dyDescent="0.2">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row>
    <row r="410" spans="1:24" ht="12.75" customHeight="1" x14ac:dyDescent="0.2">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row>
    <row r="411" spans="1:24" ht="12.75" customHeight="1" x14ac:dyDescent="0.2">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row>
    <row r="412" spans="1:24" ht="12.75" customHeight="1" x14ac:dyDescent="0.2">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row>
    <row r="413" spans="1:24" ht="12.75" customHeight="1" x14ac:dyDescent="0.2">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row>
    <row r="414" spans="1:24" ht="12.75" customHeight="1" x14ac:dyDescent="0.2">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row>
    <row r="415" spans="1:24" ht="12.75" customHeight="1" x14ac:dyDescent="0.2">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row>
    <row r="416" spans="1:24" ht="12.75" customHeight="1" x14ac:dyDescent="0.2">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row>
    <row r="417" spans="1:24" ht="12.75" customHeight="1" x14ac:dyDescent="0.2">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row>
    <row r="418" spans="1:24" ht="12.75" customHeight="1" x14ac:dyDescent="0.2">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row>
    <row r="419" spans="1:24" ht="12.75" customHeight="1" x14ac:dyDescent="0.2">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row>
    <row r="420" spans="1:24" ht="12.75" customHeight="1" x14ac:dyDescent="0.2">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row>
    <row r="421" spans="1:24" ht="12.75" customHeight="1" x14ac:dyDescent="0.2">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row>
    <row r="422" spans="1:24" ht="12.75" customHeight="1" x14ac:dyDescent="0.2">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row>
    <row r="423" spans="1:24" ht="12.75" customHeight="1" x14ac:dyDescent="0.2">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row>
    <row r="424" spans="1:24" ht="12.75" customHeight="1" x14ac:dyDescent="0.2">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row>
    <row r="425" spans="1:24" ht="12.75" customHeight="1" x14ac:dyDescent="0.2">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row>
    <row r="426" spans="1:24" ht="12.75" customHeight="1" x14ac:dyDescent="0.2">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row>
    <row r="427" spans="1:24" ht="12.75" customHeight="1" x14ac:dyDescent="0.2">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row>
    <row r="428" spans="1:24" ht="12.75" customHeight="1" x14ac:dyDescent="0.2">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row>
    <row r="429" spans="1:24" ht="12.75" customHeight="1" x14ac:dyDescent="0.2">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row>
    <row r="430" spans="1:24" ht="12.75" customHeight="1" x14ac:dyDescent="0.2">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row>
    <row r="431" spans="1:24" ht="12.75" customHeight="1" x14ac:dyDescent="0.2">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row>
    <row r="432" spans="1:24" ht="12.75" customHeight="1" x14ac:dyDescent="0.2">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row>
    <row r="433" spans="1:24" ht="12.75" customHeight="1" x14ac:dyDescent="0.2">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row>
    <row r="434" spans="1:24" ht="12.75" customHeight="1" x14ac:dyDescent="0.2">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row>
    <row r="435" spans="1:24" ht="12.75" customHeight="1" x14ac:dyDescent="0.2">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row>
    <row r="436" spans="1:24" ht="12.75" customHeight="1" x14ac:dyDescent="0.2">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row>
    <row r="437" spans="1:24" ht="12.75" customHeight="1" x14ac:dyDescent="0.2">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row>
    <row r="438" spans="1:24" ht="12.75" customHeight="1" x14ac:dyDescent="0.2">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row>
    <row r="439" spans="1:24" ht="12.75" customHeight="1" x14ac:dyDescent="0.2">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row>
    <row r="440" spans="1:24" ht="12.75" customHeight="1" x14ac:dyDescent="0.2">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row>
    <row r="441" spans="1:24" ht="12.75" customHeight="1" x14ac:dyDescent="0.2">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row>
    <row r="442" spans="1:24" ht="12.75" customHeight="1" x14ac:dyDescent="0.2">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row>
    <row r="443" spans="1:24" ht="12.75" customHeight="1" x14ac:dyDescent="0.2">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row>
    <row r="444" spans="1:24" ht="12.75" customHeight="1" x14ac:dyDescent="0.2">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row>
    <row r="445" spans="1:24" ht="12.75" customHeight="1" x14ac:dyDescent="0.2">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row>
    <row r="446" spans="1:24" ht="12.75" customHeight="1" x14ac:dyDescent="0.2">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row>
    <row r="447" spans="1:24" ht="12.75" customHeight="1" x14ac:dyDescent="0.2">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row>
    <row r="448" spans="1:24" ht="12.75" customHeight="1" x14ac:dyDescent="0.2">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row>
    <row r="449" spans="1:24" ht="12.75" customHeight="1" x14ac:dyDescent="0.2">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row>
    <row r="450" spans="1:24" ht="12.75" customHeight="1" x14ac:dyDescent="0.2">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row>
    <row r="451" spans="1:24" ht="12.75" customHeight="1" x14ac:dyDescent="0.2">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row>
    <row r="452" spans="1:24" ht="12.75" customHeight="1" x14ac:dyDescent="0.2">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row>
    <row r="453" spans="1:24" ht="12.75" customHeight="1" x14ac:dyDescent="0.2">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row>
    <row r="454" spans="1:24" ht="12.75" customHeight="1" x14ac:dyDescent="0.2">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row>
    <row r="455" spans="1:24" ht="12.75" customHeight="1" x14ac:dyDescent="0.2">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row>
    <row r="456" spans="1:24" ht="12.75" customHeight="1" x14ac:dyDescent="0.2">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row>
    <row r="457" spans="1:24" ht="12.75" customHeight="1" x14ac:dyDescent="0.2">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row>
    <row r="458" spans="1:24" ht="12.75" customHeight="1" x14ac:dyDescent="0.2">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row>
    <row r="459" spans="1:24" ht="12.75" customHeight="1" x14ac:dyDescent="0.2">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row>
    <row r="460" spans="1:24" ht="12.75" customHeight="1" x14ac:dyDescent="0.2">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row>
    <row r="461" spans="1:24" ht="12.75" customHeight="1" x14ac:dyDescent="0.2">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row>
    <row r="462" spans="1:24" ht="12.75" customHeight="1" x14ac:dyDescent="0.2">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row>
    <row r="463" spans="1:24" ht="12.75" customHeight="1" x14ac:dyDescent="0.2">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row>
    <row r="464" spans="1:24" ht="12.75" customHeight="1" x14ac:dyDescent="0.2">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row>
    <row r="465" spans="1:24" ht="12.75" customHeight="1" x14ac:dyDescent="0.2">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row>
    <row r="466" spans="1:24" ht="12.75" customHeight="1" x14ac:dyDescent="0.2">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row>
    <row r="467" spans="1:24" ht="12.75" customHeight="1" x14ac:dyDescent="0.2">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row>
    <row r="468" spans="1:24" ht="12.75" customHeight="1" x14ac:dyDescent="0.2">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row>
    <row r="469" spans="1:24" ht="12.75" customHeight="1" x14ac:dyDescent="0.2">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row>
    <row r="470" spans="1:24" ht="12.75" customHeight="1" x14ac:dyDescent="0.2">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row>
    <row r="471" spans="1:24" ht="12.75" customHeight="1" x14ac:dyDescent="0.2">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row>
    <row r="472" spans="1:24" ht="12.75" customHeight="1" x14ac:dyDescent="0.2">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row>
    <row r="473" spans="1:24" ht="12.75" customHeight="1" x14ac:dyDescent="0.2">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row>
    <row r="474" spans="1:24" ht="12.75" customHeight="1" x14ac:dyDescent="0.2">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row>
    <row r="475" spans="1:24" ht="12.75" customHeight="1" x14ac:dyDescent="0.2">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row>
    <row r="476" spans="1:24" ht="12.75" customHeight="1" x14ac:dyDescent="0.2">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row>
    <row r="477" spans="1:24" ht="12.75" customHeight="1" x14ac:dyDescent="0.2">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row>
    <row r="478" spans="1:24" ht="12.75" customHeight="1" x14ac:dyDescent="0.2">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row>
    <row r="479" spans="1:24" ht="12.75" customHeight="1" x14ac:dyDescent="0.2">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row>
    <row r="480" spans="1:24" ht="12.75" customHeight="1" x14ac:dyDescent="0.2">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row>
    <row r="481" spans="1:24" ht="12.75" customHeight="1" x14ac:dyDescent="0.2">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row>
    <row r="482" spans="1:24" ht="12.75" customHeight="1" x14ac:dyDescent="0.2">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row>
    <row r="483" spans="1:24" ht="12.75" customHeight="1" x14ac:dyDescent="0.2">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row>
    <row r="484" spans="1:24" ht="12.75" customHeight="1" x14ac:dyDescent="0.2">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row>
    <row r="485" spans="1:24" ht="12.75" customHeight="1" x14ac:dyDescent="0.2">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row>
    <row r="486" spans="1:24" ht="12.75" customHeight="1" x14ac:dyDescent="0.2">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row>
    <row r="487" spans="1:24" ht="12.75" customHeight="1" x14ac:dyDescent="0.2">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row>
    <row r="488" spans="1:24" ht="12.75" customHeight="1" x14ac:dyDescent="0.2">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row>
    <row r="489" spans="1:24" ht="12.75" customHeight="1" x14ac:dyDescent="0.2">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row>
    <row r="490" spans="1:24" ht="12.75" customHeight="1" x14ac:dyDescent="0.2">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row>
    <row r="491" spans="1:24" ht="12.75" customHeight="1" x14ac:dyDescent="0.2">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row>
    <row r="492" spans="1:24" ht="12.75" customHeight="1" x14ac:dyDescent="0.2">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row>
    <row r="493" spans="1:24" ht="12.75" customHeight="1" x14ac:dyDescent="0.2">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row>
    <row r="494" spans="1:24" ht="12.75" customHeight="1" x14ac:dyDescent="0.2">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row>
    <row r="495" spans="1:24" ht="12.75" customHeight="1" x14ac:dyDescent="0.2">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row>
    <row r="496" spans="1:24" ht="12.75" customHeight="1" x14ac:dyDescent="0.2">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row>
    <row r="497" spans="1:24" ht="12.75" customHeight="1" x14ac:dyDescent="0.2">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row>
    <row r="498" spans="1:24" ht="12.75" customHeight="1" x14ac:dyDescent="0.2">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row>
    <row r="499" spans="1:24" ht="12.75" customHeight="1" x14ac:dyDescent="0.2">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row>
    <row r="500" spans="1:24" ht="12.75" customHeight="1" x14ac:dyDescent="0.2">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row>
    <row r="501" spans="1:24" ht="12.75" customHeight="1" x14ac:dyDescent="0.2">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row>
    <row r="502" spans="1:24" ht="12.75" customHeight="1" x14ac:dyDescent="0.2">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row>
    <row r="503" spans="1:24" ht="12.75" customHeight="1" x14ac:dyDescent="0.2">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row>
    <row r="504" spans="1:24" ht="12.75" customHeight="1" x14ac:dyDescent="0.2">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row>
    <row r="505" spans="1:24" ht="12.75" customHeight="1" x14ac:dyDescent="0.2">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row>
    <row r="506" spans="1:24" ht="12.75" customHeight="1" x14ac:dyDescent="0.2">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row>
    <row r="507" spans="1:24" ht="12.75" customHeight="1" x14ac:dyDescent="0.2">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row>
    <row r="508" spans="1:24" ht="12.75" customHeight="1" x14ac:dyDescent="0.2">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row>
    <row r="509" spans="1:24" ht="12.75" customHeight="1" x14ac:dyDescent="0.2">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row>
    <row r="510" spans="1:24" ht="12.75" customHeight="1" x14ac:dyDescent="0.2">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row>
    <row r="511" spans="1:24" ht="12.75" customHeight="1" x14ac:dyDescent="0.2">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row>
    <row r="512" spans="1:24" ht="12.75" customHeight="1" x14ac:dyDescent="0.2">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row>
    <row r="513" spans="1:24" ht="12.75" customHeight="1" x14ac:dyDescent="0.2">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row>
    <row r="514" spans="1:24" ht="12.75" customHeight="1" x14ac:dyDescent="0.2">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row>
    <row r="515" spans="1:24" ht="12.75" customHeight="1" x14ac:dyDescent="0.2">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row>
    <row r="516" spans="1:24" ht="12.75" customHeight="1" x14ac:dyDescent="0.2">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row>
    <row r="517" spans="1:24" ht="12.75" customHeight="1" x14ac:dyDescent="0.2">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row>
    <row r="518" spans="1:24" ht="12.75" customHeight="1" x14ac:dyDescent="0.2">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row>
    <row r="519" spans="1:24" ht="12.75" customHeight="1" x14ac:dyDescent="0.2">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row>
    <row r="520" spans="1:24" ht="12.75" customHeight="1" x14ac:dyDescent="0.2">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row>
    <row r="521" spans="1:24" ht="12.75" customHeight="1" x14ac:dyDescent="0.2">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row>
    <row r="522" spans="1:24" ht="12.75" customHeight="1" x14ac:dyDescent="0.2">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row>
    <row r="523" spans="1:24" ht="12.75" customHeight="1" x14ac:dyDescent="0.2">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row>
    <row r="524" spans="1:24" ht="12.75" customHeight="1" x14ac:dyDescent="0.2">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row>
    <row r="525" spans="1:24" ht="12.75" customHeight="1" x14ac:dyDescent="0.2">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row>
    <row r="526" spans="1:24" ht="12.75" customHeight="1" x14ac:dyDescent="0.2">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row>
    <row r="527" spans="1:24" ht="12.75" customHeight="1" x14ac:dyDescent="0.2">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row>
    <row r="528" spans="1:24" ht="12.75" customHeight="1" x14ac:dyDescent="0.2">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row>
    <row r="529" spans="1:24" ht="12.75" customHeight="1" x14ac:dyDescent="0.2">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row>
    <row r="530" spans="1:24" ht="12.75" customHeight="1" x14ac:dyDescent="0.2">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row>
    <row r="531" spans="1:24" ht="12.75" customHeight="1" x14ac:dyDescent="0.2">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row>
    <row r="532" spans="1:24" ht="12.75" customHeight="1" x14ac:dyDescent="0.2">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row>
    <row r="533" spans="1:24" ht="12.75" customHeight="1" x14ac:dyDescent="0.2">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row>
    <row r="534" spans="1:24" ht="12.75" customHeight="1" x14ac:dyDescent="0.2">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row>
    <row r="535" spans="1:24" ht="12.75" customHeight="1" x14ac:dyDescent="0.2">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row>
    <row r="536" spans="1:24" ht="12.75" customHeight="1" x14ac:dyDescent="0.2">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row>
    <row r="537" spans="1:24" ht="12.75" customHeight="1" x14ac:dyDescent="0.2">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row>
    <row r="538" spans="1:24" ht="12.75" customHeight="1" x14ac:dyDescent="0.2">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row>
    <row r="539" spans="1:24" ht="12.75" customHeight="1" x14ac:dyDescent="0.2">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row>
    <row r="540" spans="1:24" ht="12.75" customHeight="1" x14ac:dyDescent="0.2">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row>
    <row r="541" spans="1:24" ht="12.75" customHeight="1" x14ac:dyDescent="0.2">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row>
    <row r="542" spans="1:24" ht="12.75" customHeight="1" x14ac:dyDescent="0.2">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row>
    <row r="543" spans="1:24" ht="12.75" customHeight="1" x14ac:dyDescent="0.2">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row>
    <row r="544" spans="1:24" ht="12.75" customHeight="1" x14ac:dyDescent="0.2">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row>
    <row r="545" spans="1:24" ht="12.75" customHeight="1" x14ac:dyDescent="0.2">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row>
    <row r="546" spans="1:24" ht="12.75" customHeight="1" x14ac:dyDescent="0.2">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row>
    <row r="547" spans="1:24" ht="12.75" customHeight="1" x14ac:dyDescent="0.2">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row>
    <row r="548" spans="1:24" ht="12.75" customHeight="1" x14ac:dyDescent="0.2">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row>
    <row r="549" spans="1:24" ht="12.75" customHeight="1" x14ac:dyDescent="0.2">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row>
    <row r="550" spans="1:24" ht="12.75" customHeight="1" x14ac:dyDescent="0.2">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row>
    <row r="551" spans="1:24" ht="12.75" customHeight="1" x14ac:dyDescent="0.2">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row>
    <row r="552" spans="1:24" ht="12.75" customHeight="1" x14ac:dyDescent="0.2">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row>
    <row r="553" spans="1:24" ht="12.75" customHeight="1" x14ac:dyDescent="0.2">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row>
    <row r="554" spans="1:24" ht="12.75" customHeight="1" x14ac:dyDescent="0.2">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row>
    <row r="555" spans="1:24" ht="12.75" customHeight="1" x14ac:dyDescent="0.2">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row>
    <row r="556" spans="1:24" ht="12.75" customHeight="1" x14ac:dyDescent="0.2">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row>
    <row r="557" spans="1:24" ht="12.75" customHeight="1" x14ac:dyDescent="0.2">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row>
    <row r="558" spans="1:24" ht="12.75" customHeight="1" x14ac:dyDescent="0.2">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row>
    <row r="559" spans="1:24" ht="12.75" customHeight="1" x14ac:dyDescent="0.2">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row>
    <row r="560" spans="1:24" ht="12.75" customHeight="1" x14ac:dyDescent="0.2">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row>
    <row r="561" spans="1:24" ht="12.75" customHeight="1" x14ac:dyDescent="0.2">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row>
    <row r="562" spans="1:24" ht="12.75" customHeight="1" x14ac:dyDescent="0.2">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row>
    <row r="563" spans="1:24" ht="12.75" customHeight="1" x14ac:dyDescent="0.2">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row>
    <row r="564" spans="1:24" ht="12.75" customHeight="1" x14ac:dyDescent="0.2">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row>
    <row r="565" spans="1:24" ht="12.75" customHeight="1" x14ac:dyDescent="0.2">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row>
    <row r="566" spans="1:24" ht="12.75" customHeight="1" x14ac:dyDescent="0.2">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row>
    <row r="567" spans="1:24" ht="12.75" customHeight="1" x14ac:dyDescent="0.2">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row>
    <row r="568" spans="1:24" ht="12.75" customHeight="1" x14ac:dyDescent="0.2">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row>
    <row r="569" spans="1:24" ht="12.75" customHeight="1" x14ac:dyDescent="0.2">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row>
    <row r="570" spans="1:24" ht="12.75" customHeight="1" x14ac:dyDescent="0.2">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row>
    <row r="571" spans="1:24" ht="12.75" customHeight="1" x14ac:dyDescent="0.2">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row>
    <row r="572" spans="1:24" ht="12.75" customHeight="1" x14ac:dyDescent="0.2">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row>
    <row r="573" spans="1:24" ht="12.75" customHeight="1" x14ac:dyDescent="0.2">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row>
    <row r="574" spans="1:24" ht="12.75" customHeight="1" x14ac:dyDescent="0.2">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row>
    <row r="575" spans="1:24" ht="12.75" customHeight="1" x14ac:dyDescent="0.2">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row>
    <row r="576" spans="1:24" ht="12.75" customHeight="1" x14ac:dyDescent="0.2">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row>
    <row r="577" spans="1:24" ht="12.75" customHeight="1" x14ac:dyDescent="0.2">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row>
    <row r="578" spans="1:24" ht="12.75" customHeight="1" x14ac:dyDescent="0.2">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row>
    <row r="579" spans="1:24" ht="12.75" customHeight="1" x14ac:dyDescent="0.2">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row>
    <row r="580" spans="1:24" ht="12.75" customHeight="1" x14ac:dyDescent="0.2">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row>
    <row r="581" spans="1:24" ht="12.75" customHeight="1" x14ac:dyDescent="0.2">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row>
    <row r="582" spans="1:24" ht="12.75" customHeight="1" x14ac:dyDescent="0.2">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row>
    <row r="583" spans="1:24" ht="12.75" customHeight="1" x14ac:dyDescent="0.2">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row>
    <row r="584" spans="1:24" ht="12.75" customHeight="1" x14ac:dyDescent="0.2">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row>
    <row r="585" spans="1:24" ht="12.75" customHeight="1" x14ac:dyDescent="0.2">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row>
    <row r="586" spans="1:24" ht="12.75" customHeight="1" x14ac:dyDescent="0.2">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row>
    <row r="587" spans="1:24" ht="12.75" customHeight="1" x14ac:dyDescent="0.2">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row>
    <row r="588" spans="1:24" ht="12.75" customHeight="1" x14ac:dyDescent="0.2">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row>
    <row r="589" spans="1:24" ht="12.75" customHeight="1" x14ac:dyDescent="0.2">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row>
    <row r="590" spans="1:24" ht="12.75" customHeight="1" x14ac:dyDescent="0.2">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row>
    <row r="591" spans="1:24" ht="12.75" customHeight="1" x14ac:dyDescent="0.2">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row>
    <row r="592" spans="1:24" ht="12.75" customHeight="1" x14ac:dyDescent="0.2">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row>
    <row r="593" spans="1:24" ht="12.75" customHeight="1" x14ac:dyDescent="0.2">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row>
    <row r="594" spans="1:24" ht="12.75" customHeight="1" x14ac:dyDescent="0.2">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row>
    <row r="595" spans="1:24" ht="12.75" customHeight="1" x14ac:dyDescent="0.2">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row>
    <row r="596" spans="1:24" ht="12.75" customHeight="1" x14ac:dyDescent="0.2">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row>
    <row r="597" spans="1:24" ht="12.75" customHeight="1" x14ac:dyDescent="0.2">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row>
    <row r="598" spans="1:24" ht="12.75" customHeight="1" x14ac:dyDescent="0.2">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row>
    <row r="599" spans="1:24" ht="12.75" customHeight="1" x14ac:dyDescent="0.2">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row>
    <row r="600" spans="1:24" ht="12.75" customHeight="1" x14ac:dyDescent="0.2">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row>
    <row r="601" spans="1:24" ht="12.75" customHeight="1" x14ac:dyDescent="0.2">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row>
    <row r="602" spans="1:24" ht="12.75" customHeight="1" x14ac:dyDescent="0.2">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row>
    <row r="603" spans="1:24" ht="12.75" customHeight="1" x14ac:dyDescent="0.2">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row>
    <row r="604" spans="1:24" ht="12.75" customHeight="1" x14ac:dyDescent="0.2">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row>
    <row r="605" spans="1:24" ht="12.75" customHeight="1" x14ac:dyDescent="0.2">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row>
    <row r="606" spans="1:24" ht="12.75" customHeight="1" x14ac:dyDescent="0.2">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row>
    <row r="607" spans="1:24" ht="12.75" customHeight="1" x14ac:dyDescent="0.2">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row>
    <row r="608" spans="1:24" ht="12.75" customHeight="1" x14ac:dyDescent="0.2">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row>
    <row r="609" spans="1:24" ht="12.75" customHeight="1" x14ac:dyDescent="0.2">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row>
    <row r="610" spans="1:24" ht="12.75" customHeight="1" x14ac:dyDescent="0.2">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row>
    <row r="611" spans="1:24" ht="12.75" customHeight="1" x14ac:dyDescent="0.2">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row>
    <row r="612" spans="1:24" ht="12.75" customHeight="1" x14ac:dyDescent="0.2">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row>
    <row r="613" spans="1:24" ht="12.75" customHeight="1" x14ac:dyDescent="0.2">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row>
    <row r="614" spans="1:24" ht="12.75" customHeight="1" x14ac:dyDescent="0.2">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row>
    <row r="615" spans="1:24" ht="12.75" customHeight="1" x14ac:dyDescent="0.2">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row>
    <row r="616" spans="1:24" ht="12.75" customHeight="1" x14ac:dyDescent="0.2">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row>
    <row r="617" spans="1:24" ht="12.75" customHeight="1" x14ac:dyDescent="0.2">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row>
    <row r="618" spans="1:24" ht="12.75" customHeight="1" x14ac:dyDescent="0.2">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row>
    <row r="619" spans="1:24" ht="12.75" customHeight="1" x14ac:dyDescent="0.2">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row>
    <row r="620" spans="1:24" ht="12.75" customHeight="1" x14ac:dyDescent="0.2">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row>
    <row r="621" spans="1:24" ht="12.75" customHeight="1" x14ac:dyDescent="0.2">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row>
    <row r="622" spans="1:24" ht="12.75" customHeight="1" x14ac:dyDescent="0.2">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row>
    <row r="623" spans="1:24" ht="12.75" customHeight="1" x14ac:dyDescent="0.2">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row>
    <row r="624" spans="1:24" ht="12.75" customHeight="1" x14ac:dyDescent="0.2">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row>
    <row r="625" spans="1:24" ht="12.75" customHeight="1" x14ac:dyDescent="0.2">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row>
    <row r="626" spans="1:24" ht="12.75" customHeight="1" x14ac:dyDescent="0.2">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row>
    <row r="627" spans="1:24" ht="12.75" customHeight="1" x14ac:dyDescent="0.2">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row>
    <row r="628" spans="1:24" ht="12.75" customHeight="1" x14ac:dyDescent="0.2">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row>
    <row r="629" spans="1:24" ht="12.75" customHeight="1" x14ac:dyDescent="0.2">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row>
    <row r="630" spans="1:24" ht="12.75" customHeight="1" x14ac:dyDescent="0.2">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row>
    <row r="631" spans="1:24" ht="12.75" customHeight="1" x14ac:dyDescent="0.2">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row>
    <row r="632" spans="1:24" ht="12.75" customHeight="1" x14ac:dyDescent="0.2">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row>
    <row r="633" spans="1:24" ht="12.75" customHeight="1" x14ac:dyDescent="0.2">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row>
    <row r="634" spans="1:24" ht="12.75" customHeight="1" x14ac:dyDescent="0.2">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row>
    <row r="635" spans="1:24" ht="12.75" customHeight="1" x14ac:dyDescent="0.2">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row>
    <row r="636" spans="1:24" ht="12.75" customHeight="1" x14ac:dyDescent="0.2">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row>
    <row r="637" spans="1:24" ht="12.75" customHeight="1" x14ac:dyDescent="0.2">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row>
    <row r="638" spans="1:24" ht="12.75" customHeight="1" x14ac:dyDescent="0.2">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row>
    <row r="639" spans="1:24" ht="12.75" customHeight="1" x14ac:dyDescent="0.2">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row>
    <row r="640" spans="1:24" ht="12.75" customHeight="1" x14ac:dyDescent="0.2">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row>
    <row r="641" spans="1:24" ht="12.75" customHeight="1" x14ac:dyDescent="0.2">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row>
    <row r="642" spans="1:24" ht="12.75" customHeight="1" x14ac:dyDescent="0.2">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row>
    <row r="643" spans="1:24" ht="12.75" customHeight="1" x14ac:dyDescent="0.2">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row>
    <row r="644" spans="1:24" ht="12.75" customHeight="1" x14ac:dyDescent="0.2">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row>
    <row r="645" spans="1:24" ht="12.75" customHeight="1" x14ac:dyDescent="0.2">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row>
    <row r="646" spans="1:24" ht="12.75" customHeight="1" x14ac:dyDescent="0.2">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row>
    <row r="647" spans="1:24" ht="12.75" customHeight="1" x14ac:dyDescent="0.2">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row>
    <row r="648" spans="1:24" ht="12.75" customHeight="1" x14ac:dyDescent="0.2">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row>
    <row r="649" spans="1:24" ht="12.75" customHeight="1" x14ac:dyDescent="0.2">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row>
    <row r="650" spans="1:24" ht="12.75" customHeight="1" x14ac:dyDescent="0.2">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row>
    <row r="651" spans="1:24" ht="12.75" customHeight="1" x14ac:dyDescent="0.2">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row>
    <row r="652" spans="1:24" ht="12.75" customHeight="1" x14ac:dyDescent="0.2">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row>
    <row r="653" spans="1:24" ht="12.75" customHeight="1" x14ac:dyDescent="0.2">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row>
    <row r="654" spans="1:24" ht="12.75" customHeight="1" x14ac:dyDescent="0.2">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row>
    <row r="655" spans="1:24" ht="12.75" customHeight="1" x14ac:dyDescent="0.2">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row>
    <row r="656" spans="1:24" ht="12.75" customHeight="1" x14ac:dyDescent="0.2">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row>
    <row r="657" spans="1:24" ht="12.75" customHeight="1" x14ac:dyDescent="0.2">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row>
    <row r="658" spans="1:24" ht="12.75" customHeight="1" x14ac:dyDescent="0.2">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row>
    <row r="659" spans="1:24" ht="12.75" customHeight="1" x14ac:dyDescent="0.2">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row>
    <row r="660" spans="1:24" ht="12.75" customHeight="1" x14ac:dyDescent="0.2">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row>
    <row r="661" spans="1:24" ht="12.75" customHeight="1" x14ac:dyDescent="0.2">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row>
    <row r="662" spans="1:24" ht="12.75" customHeight="1" x14ac:dyDescent="0.2">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row>
    <row r="663" spans="1:24" ht="12.75" customHeight="1" x14ac:dyDescent="0.2">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row>
    <row r="664" spans="1:24" ht="12.75" customHeight="1" x14ac:dyDescent="0.2">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row>
    <row r="665" spans="1:24" ht="12.75" customHeight="1" x14ac:dyDescent="0.2">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row>
    <row r="666" spans="1:24" ht="12.75" customHeight="1" x14ac:dyDescent="0.2">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row>
    <row r="667" spans="1:24" ht="12.75" customHeight="1" x14ac:dyDescent="0.2">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row>
    <row r="668" spans="1:24" ht="12.75" customHeight="1" x14ac:dyDescent="0.2">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row>
    <row r="669" spans="1:24" ht="12.75" customHeight="1" x14ac:dyDescent="0.2">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row>
    <row r="670" spans="1:24" ht="12.75" customHeight="1" x14ac:dyDescent="0.2">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row>
    <row r="671" spans="1:24" ht="12.75" customHeight="1" x14ac:dyDescent="0.2">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row>
    <row r="672" spans="1:24" ht="12.75" customHeight="1" x14ac:dyDescent="0.2">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row>
    <row r="673" spans="1:24" ht="12.75" customHeight="1" x14ac:dyDescent="0.2">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row>
    <row r="674" spans="1:24" ht="12.75" customHeight="1" x14ac:dyDescent="0.2">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row>
    <row r="675" spans="1:24" ht="12.75" customHeight="1" x14ac:dyDescent="0.2">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row>
    <row r="676" spans="1:24" ht="12.75" customHeight="1" x14ac:dyDescent="0.2">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row>
    <row r="677" spans="1:24" ht="12.75" customHeight="1" x14ac:dyDescent="0.2">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row>
    <row r="678" spans="1:24" ht="12.75" customHeight="1" x14ac:dyDescent="0.2">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row>
    <row r="679" spans="1:24" ht="12.75" customHeight="1" x14ac:dyDescent="0.2">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row>
    <row r="680" spans="1:24" ht="12.75" customHeight="1" x14ac:dyDescent="0.2">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row>
    <row r="681" spans="1:24" ht="12.75" customHeight="1" x14ac:dyDescent="0.2">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row>
    <row r="682" spans="1:24" ht="12.75" customHeight="1" x14ac:dyDescent="0.2">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row>
    <row r="683" spans="1:24" ht="12.75" customHeight="1" x14ac:dyDescent="0.2">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row>
    <row r="684" spans="1:24" ht="12.75" customHeight="1" x14ac:dyDescent="0.2">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row>
    <row r="685" spans="1:24" ht="12.75" customHeight="1" x14ac:dyDescent="0.2">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row>
    <row r="686" spans="1:24" ht="12.75" customHeight="1" x14ac:dyDescent="0.2">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row>
    <row r="687" spans="1:24" ht="12.75" customHeight="1" x14ac:dyDescent="0.2">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row>
    <row r="688" spans="1:24" ht="12.75" customHeight="1" x14ac:dyDescent="0.2">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row>
    <row r="689" spans="1:24" ht="12.75" customHeight="1" x14ac:dyDescent="0.2">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row>
    <row r="690" spans="1:24" ht="12.75" customHeight="1" x14ac:dyDescent="0.2">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row>
    <row r="691" spans="1:24" ht="12.75" customHeight="1" x14ac:dyDescent="0.2">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row>
    <row r="692" spans="1:24" ht="12.75" customHeight="1" x14ac:dyDescent="0.2">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row>
    <row r="693" spans="1:24" ht="12.75" customHeight="1" x14ac:dyDescent="0.2">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row>
    <row r="694" spans="1:24" ht="12.75" customHeight="1" x14ac:dyDescent="0.2">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row>
    <row r="695" spans="1:24" ht="12.75" customHeight="1" x14ac:dyDescent="0.2">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row>
    <row r="696" spans="1:24" ht="12.75" customHeight="1" x14ac:dyDescent="0.2">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row>
    <row r="697" spans="1:24" ht="12.75" customHeight="1" x14ac:dyDescent="0.2">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row>
    <row r="698" spans="1:24" ht="12.75" customHeight="1" x14ac:dyDescent="0.2">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row>
    <row r="699" spans="1:24" ht="12.75" customHeight="1" x14ac:dyDescent="0.2">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row>
    <row r="700" spans="1:24" ht="12.75" customHeight="1" x14ac:dyDescent="0.2">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row>
    <row r="701" spans="1:24" ht="12.75" customHeight="1" x14ac:dyDescent="0.2">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row>
    <row r="702" spans="1:24" ht="12.75" customHeight="1" x14ac:dyDescent="0.2">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row>
    <row r="703" spans="1:24" ht="12.75" customHeight="1" x14ac:dyDescent="0.2">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row>
    <row r="704" spans="1:24" ht="12.75" customHeight="1" x14ac:dyDescent="0.2">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row>
    <row r="705" spans="1:24" ht="12.75" customHeight="1" x14ac:dyDescent="0.2">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row>
    <row r="706" spans="1:24" ht="12.75" customHeight="1" x14ac:dyDescent="0.2">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row>
    <row r="707" spans="1:24" ht="12.75" customHeight="1" x14ac:dyDescent="0.2">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row>
    <row r="708" spans="1:24" ht="12.75" customHeight="1" x14ac:dyDescent="0.2">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row>
    <row r="709" spans="1:24" ht="12.75" customHeight="1" x14ac:dyDescent="0.2">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row>
    <row r="710" spans="1:24" ht="12.75" customHeight="1" x14ac:dyDescent="0.2">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row>
    <row r="711" spans="1:24" ht="12.75" customHeight="1" x14ac:dyDescent="0.2">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row>
    <row r="712" spans="1:24" ht="12.75" customHeight="1" x14ac:dyDescent="0.2">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row>
    <row r="713" spans="1:24" ht="12.75" customHeight="1" x14ac:dyDescent="0.2">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row>
    <row r="714" spans="1:24" ht="12.75" customHeight="1" x14ac:dyDescent="0.2">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row>
    <row r="715" spans="1:24" ht="12.75" customHeight="1" x14ac:dyDescent="0.2">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row>
    <row r="716" spans="1:24" ht="12.75" customHeight="1" x14ac:dyDescent="0.2">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row>
    <row r="717" spans="1:24" ht="12.75" customHeight="1" x14ac:dyDescent="0.2">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row>
    <row r="718" spans="1:24" ht="12.75" customHeight="1" x14ac:dyDescent="0.2">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row>
    <row r="719" spans="1:24" ht="12.75" customHeight="1" x14ac:dyDescent="0.2">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row>
    <row r="720" spans="1:24" ht="12.75" customHeight="1" x14ac:dyDescent="0.2">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row>
    <row r="721" spans="1:24" ht="12.75" customHeight="1" x14ac:dyDescent="0.2">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row>
    <row r="722" spans="1:24" ht="12.75" customHeight="1" x14ac:dyDescent="0.2">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row>
    <row r="723" spans="1:24" ht="12.75" customHeight="1" x14ac:dyDescent="0.2">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row>
    <row r="724" spans="1:24" ht="12.75" customHeight="1" x14ac:dyDescent="0.2">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row>
    <row r="725" spans="1:24" ht="12.75" customHeight="1" x14ac:dyDescent="0.2">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row>
    <row r="726" spans="1:24" ht="12.75" customHeight="1" x14ac:dyDescent="0.2">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row>
    <row r="727" spans="1:24" ht="12.75" customHeight="1" x14ac:dyDescent="0.2">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row>
    <row r="728" spans="1:24" ht="12.75" customHeight="1" x14ac:dyDescent="0.2">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row>
    <row r="729" spans="1:24" ht="12.75" customHeight="1" x14ac:dyDescent="0.2">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row>
    <row r="730" spans="1:24" ht="12.75" customHeight="1" x14ac:dyDescent="0.2">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row>
    <row r="731" spans="1:24" ht="12.75" customHeight="1" x14ac:dyDescent="0.2">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row>
    <row r="732" spans="1:24" ht="12.75" customHeight="1" x14ac:dyDescent="0.2">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row>
    <row r="733" spans="1:24" ht="12.75" customHeight="1" x14ac:dyDescent="0.2">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row>
    <row r="734" spans="1:24" ht="12.75" customHeight="1" x14ac:dyDescent="0.2">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row>
    <row r="735" spans="1:24" ht="12.75" customHeight="1" x14ac:dyDescent="0.2">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row>
    <row r="736" spans="1:24" ht="12.75" customHeight="1" x14ac:dyDescent="0.2">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row>
    <row r="737" spans="1:24" ht="12.75" customHeight="1" x14ac:dyDescent="0.2">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row>
    <row r="738" spans="1:24" ht="12.75" customHeight="1" x14ac:dyDescent="0.2">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row>
    <row r="739" spans="1:24" ht="12.75" customHeight="1" x14ac:dyDescent="0.2">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row>
    <row r="740" spans="1:24" ht="12.75" customHeight="1" x14ac:dyDescent="0.2">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row>
    <row r="741" spans="1:24" ht="12.75" customHeight="1" x14ac:dyDescent="0.2">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row>
    <row r="742" spans="1:24" ht="12.75" customHeight="1" x14ac:dyDescent="0.2">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row>
    <row r="743" spans="1:24" ht="12.75" customHeight="1" x14ac:dyDescent="0.2">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row>
    <row r="744" spans="1:24" ht="12.75" customHeight="1" x14ac:dyDescent="0.2">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row>
    <row r="745" spans="1:24" ht="12.75" customHeight="1" x14ac:dyDescent="0.2">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row>
    <row r="746" spans="1:24" ht="12.75" customHeight="1" x14ac:dyDescent="0.2">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row>
    <row r="747" spans="1:24" ht="12.75" customHeight="1" x14ac:dyDescent="0.2">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row>
    <row r="748" spans="1:24" ht="12.75" customHeight="1" x14ac:dyDescent="0.2">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row>
    <row r="749" spans="1:24" ht="12.75" customHeight="1" x14ac:dyDescent="0.2">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row>
    <row r="750" spans="1:24" ht="12.75" customHeight="1" x14ac:dyDescent="0.2">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row>
    <row r="751" spans="1:24" ht="12.75" customHeight="1" x14ac:dyDescent="0.2">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row>
    <row r="752" spans="1:24" ht="12.75" customHeight="1" x14ac:dyDescent="0.2">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row>
    <row r="753" spans="1:24" ht="12.75" customHeight="1" x14ac:dyDescent="0.2">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row>
    <row r="754" spans="1:24" ht="12.75" customHeight="1" x14ac:dyDescent="0.2">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row>
    <row r="755" spans="1:24" ht="12.75" customHeight="1" x14ac:dyDescent="0.2">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row>
    <row r="756" spans="1:24" ht="12.75" customHeight="1" x14ac:dyDescent="0.2">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row>
    <row r="757" spans="1:24" ht="12.75" customHeight="1" x14ac:dyDescent="0.2">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row>
    <row r="758" spans="1:24" ht="12.75" customHeight="1" x14ac:dyDescent="0.2">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row>
    <row r="759" spans="1:24" ht="12.75" customHeight="1" x14ac:dyDescent="0.2">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row>
    <row r="760" spans="1:24" ht="12.75" customHeight="1" x14ac:dyDescent="0.2">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row>
    <row r="761" spans="1:24" ht="12.75" customHeight="1" x14ac:dyDescent="0.2">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row>
    <row r="762" spans="1:24" ht="12.75" customHeight="1" x14ac:dyDescent="0.2">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row>
    <row r="763" spans="1:24" ht="12.75" customHeight="1" x14ac:dyDescent="0.2">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row>
    <row r="764" spans="1:24" ht="12.75" customHeight="1" x14ac:dyDescent="0.2">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row>
    <row r="765" spans="1:24" ht="12.75" customHeight="1" x14ac:dyDescent="0.2">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row>
    <row r="766" spans="1:24" ht="12.75" customHeight="1" x14ac:dyDescent="0.2">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row>
    <row r="767" spans="1:24" ht="12.75" customHeight="1" x14ac:dyDescent="0.2">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row>
    <row r="768" spans="1:24" ht="12.75" customHeight="1" x14ac:dyDescent="0.2">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row>
    <row r="769" spans="1:24" ht="12.75" customHeight="1" x14ac:dyDescent="0.2">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row>
    <row r="770" spans="1:24" ht="12.75" customHeight="1" x14ac:dyDescent="0.2">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row>
    <row r="771" spans="1:24" ht="12.75" customHeight="1" x14ac:dyDescent="0.2">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row>
    <row r="772" spans="1:24" ht="12.75" customHeight="1" x14ac:dyDescent="0.2">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row>
    <row r="773" spans="1:24" ht="12.75" customHeight="1" x14ac:dyDescent="0.2">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row>
    <row r="774" spans="1:24" ht="12.75" customHeight="1" x14ac:dyDescent="0.2">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row>
    <row r="775" spans="1:24" ht="12.75" customHeight="1" x14ac:dyDescent="0.2">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row>
    <row r="776" spans="1:24" ht="12.75" customHeight="1" x14ac:dyDescent="0.2">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row>
    <row r="777" spans="1:24" ht="12.75" customHeight="1" x14ac:dyDescent="0.2">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row>
    <row r="778" spans="1:24" ht="12.75" customHeight="1" x14ac:dyDescent="0.2">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row>
    <row r="779" spans="1:24" ht="12.75" customHeight="1" x14ac:dyDescent="0.2">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row>
    <row r="780" spans="1:24" ht="12.75" customHeight="1" x14ac:dyDescent="0.2">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row>
    <row r="781" spans="1:24" ht="12.75" customHeight="1" x14ac:dyDescent="0.2">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row>
    <row r="782" spans="1:24" ht="12.75" customHeight="1" x14ac:dyDescent="0.2">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row>
    <row r="783" spans="1:24" ht="12.75" customHeight="1" x14ac:dyDescent="0.2">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row>
    <row r="784" spans="1:24" ht="12.75" customHeight="1" x14ac:dyDescent="0.2">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row>
    <row r="785" spans="1:24" ht="12.75" customHeight="1" x14ac:dyDescent="0.2">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row>
    <row r="786" spans="1:24" ht="12.75" customHeight="1" x14ac:dyDescent="0.2">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row>
    <row r="787" spans="1:24" ht="12.75" customHeight="1" x14ac:dyDescent="0.2">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row>
    <row r="788" spans="1:24" ht="12.75" customHeight="1" x14ac:dyDescent="0.2">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row>
    <row r="789" spans="1:24" ht="12.75" customHeight="1" x14ac:dyDescent="0.2">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row>
    <row r="790" spans="1:24" ht="12.75" customHeight="1" x14ac:dyDescent="0.2">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row>
    <row r="791" spans="1:24" ht="12.75" customHeight="1" x14ac:dyDescent="0.2">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row>
    <row r="792" spans="1:24" ht="12.75" customHeight="1" x14ac:dyDescent="0.2">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row>
    <row r="793" spans="1:24" ht="12.75" customHeight="1" x14ac:dyDescent="0.2">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row>
    <row r="794" spans="1:24" ht="12.75" customHeight="1" x14ac:dyDescent="0.2">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row>
    <row r="795" spans="1:24" ht="12.75" customHeight="1" x14ac:dyDescent="0.2">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row>
    <row r="796" spans="1:24" ht="12.75" customHeight="1" x14ac:dyDescent="0.2">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row>
    <row r="797" spans="1:24" ht="12.75" customHeight="1" x14ac:dyDescent="0.2">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row>
    <row r="798" spans="1:24" ht="12.75" customHeight="1" x14ac:dyDescent="0.2">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row>
    <row r="799" spans="1:24" ht="12.75" customHeight="1" x14ac:dyDescent="0.2">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row>
    <row r="800" spans="1:24" ht="12.75" customHeight="1" x14ac:dyDescent="0.2">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row>
    <row r="801" spans="1:24" ht="12.75" customHeight="1" x14ac:dyDescent="0.2">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row>
    <row r="802" spans="1:24" ht="12.75" customHeight="1" x14ac:dyDescent="0.2">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row>
    <row r="803" spans="1:24" ht="12.75" customHeight="1" x14ac:dyDescent="0.2">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row>
    <row r="804" spans="1:24" ht="12.75" customHeight="1" x14ac:dyDescent="0.2">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row>
    <row r="805" spans="1:24" ht="12.75" customHeight="1" x14ac:dyDescent="0.2">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row>
    <row r="806" spans="1:24" ht="12.75" customHeight="1" x14ac:dyDescent="0.2">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row>
    <row r="807" spans="1:24" ht="12.75" customHeight="1" x14ac:dyDescent="0.2">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row>
    <row r="808" spans="1:24" ht="12.75" customHeight="1" x14ac:dyDescent="0.2">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row>
    <row r="809" spans="1:24" ht="12.75" customHeight="1" x14ac:dyDescent="0.2">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row>
    <row r="810" spans="1:24" ht="12.75" customHeight="1" x14ac:dyDescent="0.2">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row>
    <row r="811" spans="1:24" ht="12.75" customHeight="1" x14ac:dyDescent="0.2">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row>
    <row r="812" spans="1:24" ht="12.75" customHeight="1" x14ac:dyDescent="0.2">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row>
    <row r="813" spans="1:24" ht="12.75" customHeight="1" x14ac:dyDescent="0.2">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row>
    <row r="814" spans="1:24" ht="12.75" customHeight="1" x14ac:dyDescent="0.2">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row>
    <row r="815" spans="1:24" ht="12.75" customHeight="1" x14ac:dyDescent="0.2">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row>
    <row r="816" spans="1:24" ht="12.75" customHeight="1" x14ac:dyDescent="0.2">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row>
    <row r="817" spans="1:24" ht="12.75" customHeight="1" x14ac:dyDescent="0.2">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row>
    <row r="818" spans="1:24" ht="12.75" customHeight="1" x14ac:dyDescent="0.2">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row>
    <row r="819" spans="1:24" ht="12.75" customHeight="1" x14ac:dyDescent="0.2">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row>
    <row r="820" spans="1:24" ht="12.75" customHeight="1" x14ac:dyDescent="0.2">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row>
    <row r="821" spans="1:24" ht="12.75" customHeight="1" x14ac:dyDescent="0.2">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row>
    <row r="822" spans="1:24" ht="12.75" customHeight="1" x14ac:dyDescent="0.2">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row>
    <row r="823" spans="1:24" ht="12.75" customHeight="1" x14ac:dyDescent="0.2">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row>
    <row r="824" spans="1:24" ht="12.75" customHeight="1" x14ac:dyDescent="0.2">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row>
    <row r="825" spans="1:24" ht="12.75" customHeight="1" x14ac:dyDescent="0.2">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row>
    <row r="826" spans="1:24" ht="12.75" customHeight="1" x14ac:dyDescent="0.2">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row>
    <row r="827" spans="1:24" ht="12.75" customHeight="1" x14ac:dyDescent="0.2">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row>
    <row r="828" spans="1:24" ht="12.75" customHeight="1" x14ac:dyDescent="0.2">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row>
    <row r="829" spans="1:24" ht="12.75" customHeight="1" x14ac:dyDescent="0.2">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row>
    <row r="830" spans="1:24" ht="12.75" customHeight="1" x14ac:dyDescent="0.2">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row>
    <row r="831" spans="1:24" ht="12.75" customHeight="1" x14ac:dyDescent="0.2">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row>
    <row r="832" spans="1:24" ht="12.75" customHeight="1" x14ac:dyDescent="0.2">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row>
    <row r="833" spans="1:24" ht="12.75" customHeight="1" x14ac:dyDescent="0.2">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row>
    <row r="834" spans="1:24" ht="12.75" customHeight="1" x14ac:dyDescent="0.2">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row>
    <row r="835" spans="1:24" ht="12.75" customHeight="1" x14ac:dyDescent="0.2">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row>
    <row r="836" spans="1:24" ht="12.75" customHeight="1" x14ac:dyDescent="0.2">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row>
    <row r="837" spans="1:24" ht="12.75" customHeight="1" x14ac:dyDescent="0.2">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row>
    <row r="838" spans="1:24" ht="12.75" customHeight="1" x14ac:dyDescent="0.2">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row>
    <row r="839" spans="1:24" ht="12.75" customHeight="1" x14ac:dyDescent="0.2">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row>
    <row r="840" spans="1:24" ht="12.75" customHeight="1" x14ac:dyDescent="0.2">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row>
    <row r="841" spans="1:24" ht="12.75" customHeight="1" x14ac:dyDescent="0.2">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row>
    <row r="842" spans="1:24" ht="12.75" customHeight="1" x14ac:dyDescent="0.2">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row>
    <row r="843" spans="1:24" ht="12.75" customHeight="1" x14ac:dyDescent="0.2">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row>
    <row r="844" spans="1:24" ht="12.75" customHeight="1" x14ac:dyDescent="0.2">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row>
    <row r="845" spans="1:24" ht="12.75" customHeight="1" x14ac:dyDescent="0.2">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row>
    <row r="846" spans="1:24" ht="12.75" customHeight="1" x14ac:dyDescent="0.2">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row>
    <row r="847" spans="1:24" ht="12.75" customHeight="1" x14ac:dyDescent="0.2">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row>
    <row r="848" spans="1:24" ht="12.75" customHeight="1" x14ac:dyDescent="0.2">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row>
    <row r="849" spans="1:24" ht="12.75" customHeight="1" x14ac:dyDescent="0.2">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row>
    <row r="850" spans="1:24" ht="12.75" customHeight="1" x14ac:dyDescent="0.2">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row>
    <row r="851" spans="1:24" ht="12.75" customHeight="1" x14ac:dyDescent="0.2">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row>
    <row r="852" spans="1:24" ht="12.75" customHeight="1" x14ac:dyDescent="0.2">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row>
    <row r="853" spans="1:24" ht="12.75" customHeight="1" x14ac:dyDescent="0.2">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row>
    <row r="854" spans="1:24" ht="12.75" customHeight="1" x14ac:dyDescent="0.2">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row>
    <row r="855" spans="1:24" ht="12.75" customHeight="1" x14ac:dyDescent="0.2">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row>
    <row r="856" spans="1:24" ht="12.75" customHeight="1" x14ac:dyDescent="0.2">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row>
    <row r="857" spans="1:24" ht="12.75" customHeight="1" x14ac:dyDescent="0.2">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row>
    <row r="858" spans="1:24" ht="12.75" customHeight="1" x14ac:dyDescent="0.2">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row>
    <row r="859" spans="1:24" ht="12.75" customHeight="1" x14ac:dyDescent="0.2">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row>
    <row r="860" spans="1:24" ht="12.75" customHeight="1" x14ac:dyDescent="0.2">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row>
    <row r="861" spans="1:24" ht="12.75" customHeight="1" x14ac:dyDescent="0.2">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row>
    <row r="862" spans="1:24" ht="12.75" customHeight="1" x14ac:dyDescent="0.2">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row>
    <row r="863" spans="1:24" ht="12.75" customHeight="1" x14ac:dyDescent="0.2">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row>
    <row r="864" spans="1:24" ht="12.75" customHeight="1" x14ac:dyDescent="0.2">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row>
    <row r="865" spans="1:24" ht="12.75" customHeight="1" x14ac:dyDescent="0.2">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row>
    <row r="866" spans="1:24" ht="12.75" customHeight="1" x14ac:dyDescent="0.2">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row>
    <row r="867" spans="1:24" ht="12.75" customHeight="1" x14ac:dyDescent="0.2">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row>
    <row r="868" spans="1:24" ht="12.75" customHeight="1" x14ac:dyDescent="0.2">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row>
    <row r="869" spans="1:24" ht="12.75" customHeight="1" x14ac:dyDescent="0.2">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row>
    <row r="870" spans="1:24" ht="12.75" customHeight="1" x14ac:dyDescent="0.2">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row>
    <row r="871" spans="1:24" ht="12.75" customHeight="1" x14ac:dyDescent="0.2">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row>
    <row r="872" spans="1:24" ht="12.75" customHeight="1" x14ac:dyDescent="0.2">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row>
    <row r="873" spans="1:24" ht="12.75" customHeight="1" x14ac:dyDescent="0.2">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row>
    <row r="874" spans="1:24" ht="12.75" customHeight="1" x14ac:dyDescent="0.2">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row>
    <row r="875" spans="1:24" ht="12.75" customHeight="1" x14ac:dyDescent="0.2">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row>
    <row r="876" spans="1:24" ht="12.75" customHeight="1" x14ac:dyDescent="0.2">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row>
    <row r="877" spans="1:24" ht="12.75" customHeight="1" x14ac:dyDescent="0.2">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row>
    <row r="878" spans="1:24" ht="12.75" customHeight="1" x14ac:dyDescent="0.2">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row>
    <row r="879" spans="1:24" ht="12.75" customHeight="1" x14ac:dyDescent="0.2">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row>
    <row r="880" spans="1:24" ht="12.75" customHeight="1" x14ac:dyDescent="0.2">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row>
    <row r="881" spans="1:24" ht="12.75" customHeight="1" x14ac:dyDescent="0.2">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row>
    <row r="882" spans="1:24" ht="12.75" customHeight="1" x14ac:dyDescent="0.2">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row>
    <row r="883" spans="1:24" ht="12.75" customHeight="1" x14ac:dyDescent="0.2">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row>
    <row r="884" spans="1:24" ht="12.75" customHeight="1" x14ac:dyDescent="0.2">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row>
    <row r="885" spans="1:24" ht="12.75" customHeight="1" x14ac:dyDescent="0.2">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row>
    <row r="886" spans="1:24" ht="12.75" customHeight="1" x14ac:dyDescent="0.2">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row>
    <row r="887" spans="1:24" ht="12.75" customHeight="1" x14ac:dyDescent="0.2">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row>
    <row r="888" spans="1:24" ht="12.75" customHeight="1" x14ac:dyDescent="0.2">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row>
    <row r="889" spans="1:24" ht="12.75" customHeight="1" x14ac:dyDescent="0.2">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row>
    <row r="890" spans="1:24" ht="12.75" customHeight="1" x14ac:dyDescent="0.2">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row>
    <row r="891" spans="1:24" ht="12.75" customHeight="1" x14ac:dyDescent="0.2">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row>
    <row r="892" spans="1:24" ht="12.75" customHeight="1" x14ac:dyDescent="0.2">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row>
    <row r="893" spans="1:24" ht="12.75" customHeight="1" x14ac:dyDescent="0.2">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row>
    <row r="894" spans="1:24" ht="12.75" customHeight="1" x14ac:dyDescent="0.2">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row>
    <row r="895" spans="1:24" ht="12.75" customHeight="1" x14ac:dyDescent="0.2">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row>
    <row r="896" spans="1:24" ht="12.75" customHeight="1" x14ac:dyDescent="0.2">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row>
    <row r="897" spans="1:24" ht="12.75" customHeight="1" x14ac:dyDescent="0.2">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row>
    <row r="898" spans="1:24" ht="12.75" customHeight="1" x14ac:dyDescent="0.2">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row>
    <row r="899" spans="1:24" ht="12.75" customHeight="1" x14ac:dyDescent="0.2">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row>
    <row r="900" spans="1:24" ht="12.75" customHeight="1" x14ac:dyDescent="0.2">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row>
    <row r="901" spans="1:24" ht="12.75" customHeight="1" x14ac:dyDescent="0.2">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row>
    <row r="902" spans="1:24" ht="12.75" customHeight="1" x14ac:dyDescent="0.2">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row>
    <row r="903" spans="1:24" ht="12.75" customHeight="1" x14ac:dyDescent="0.2">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row>
    <row r="904" spans="1:24" ht="12.75" customHeight="1" x14ac:dyDescent="0.2">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row>
    <row r="905" spans="1:24" ht="12.75" customHeight="1" x14ac:dyDescent="0.2">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row>
    <row r="906" spans="1:24" ht="12.75" customHeight="1" x14ac:dyDescent="0.2">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row>
    <row r="907" spans="1:24" ht="12.75" customHeight="1" x14ac:dyDescent="0.2">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row>
    <row r="908" spans="1:24" ht="12.75" customHeight="1" x14ac:dyDescent="0.2">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row>
    <row r="909" spans="1:24" ht="12.75" customHeight="1" x14ac:dyDescent="0.2">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row>
    <row r="910" spans="1:24" ht="12.75" customHeight="1" x14ac:dyDescent="0.2">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row>
    <row r="911" spans="1:24" ht="12.75" customHeight="1" x14ac:dyDescent="0.2">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row>
    <row r="912" spans="1:24" ht="12.75" customHeight="1" x14ac:dyDescent="0.2">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row>
    <row r="913" spans="1:24" ht="12.75" customHeight="1" x14ac:dyDescent="0.2">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row>
    <row r="914" spans="1:24" ht="12.75" customHeight="1" x14ac:dyDescent="0.2">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row>
    <row r="915" spans="1:24" ht="12.75" customHeight="1" x14ac:dyDescent="0.2">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row>
    <row r="916" spans="1:24" ht="12.75" customHeight="1" x14ac:dyDescent="0.2">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row>
    <row r="917" spans="1:24" ht="12.75" customHeight="1" x14ac:dyDescent="0.2">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row>
    <row r="918" spans="1:24" ht="12.75" customHeight="1" x14ac:dyDescent="0.2">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row>
    <row r="919" spans="1:24" ht="12.75" customHeight="1" x14ac:dyDescent="0.2">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row>
    <row r="920" spans="1:24" ht="12.75" customHeight="1" x14ac:dyDescent="0.2">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row>
    <row r="921" spans="1:24" ht="12.75" customHeight="1" x14ac:dyDescent="0.2">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row>
    <row r="922" spans="1:24" ht="12.75" customHeight="1" x14ac:dyDescent="0.2">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row>
    <row r="923" spans="1:24" ht="12.75" customHeight="1" x14ac:dyDescent="0.2">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row>
    <row r="924" spans="1:24" ht="12.75" customHeight="1" x14ac:dyDescent="0.2">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row>
  </sheetData>
  <sheetProtection algorithmName="SHA-512" hashValue="O1nYCrCfDpswx0TfJAuMtIczS4+wIeY9SD1oBQ3oIUXupGiehBlZrEJNK9bEgx/YlYa8uKuR80aMMynz434TXA==" saltValue="5scTCoYY9CznJUW8Rj3acA==" spinCount="100000" sheet="1" objects="1" scenarios="1" formatRows="0" insertColumns="0" selectLockedCells="1" autoFilter="0"/>
  <autoFilter ref="A9:X9" xr:uid="{00000000-0001-0000-0200-000000000000}">
    <filterColumn colId="19" showButton="0"/>
  </autoFilter>
  <mergeCells count="184">
    <mergeCell ref="F2:U2"/>
    <mergeCell ref="F3:U3"/>
    <mergeCell ref="F4:U4"/>
    <mergeCell ref="W8:W9"/>
    <mergeCell ref="W10:W12"/>
    <mergeCell ref="W13:W15"/>
    <mergeCell ref="W16:W18"/>
    <mergeCell ref="W19:W21"/>
    <mergeCell ref="W22:W24"/>
    <mergeCell ref="G19:G21"/>
    <mergeCell ref="H19:H21"/>
    <mergeCell ref="I19:I21"/>
    <mergeCell ref="O19:O21"/>
    <mergeCell ref="O22:O24"/>
    <mergeCell ref="G10:G12"/>
    <mergeCell ref="H10:H12"/>
    <mergeCell ref="I10:I12"/>
    <mergeCell ref="O10:O12"/>
    <mergeCell ref="A5:W5"/>
    <mergeCell ref="A6:C6"/>
    <mergeCell ref="D6:E6"/>
    <mergeCell ref="F6:G6"/>
    <mergeCell ref="A7:W7"/>
    <mergeCell ref="A8:A9"/>
    <mergeCell ref="W25:W27"/>
    <mergeCell ref="W28:W30"/>
    <mergeCell ref="W31:W33"/>
    <mergeCell ref="W34:W36"/>
    <mergeCell ref="W37:W39"/>
    <mergeCell ref="W40:W42"/>
    <mergeCell ref="W43:W45"/>
    <mergeCell ref="W46:W48"/>
    <mergeCell ref="W49:W51"/>
    <mergeCell ref="W52:W54"/>
    <mergeCell ref="J8:P8"/>
    <mergeCell ref="G8:I8"/>
    <mergeCell ref="F52:F54"/>
    <mergeCell ref="G52:G54"/>
    <mergeCell ref="H52:H54"/>
    <mergeCell ref="I52:I54"/>
    <mergeCell ref="O52:O54"/>
    <mergeCell ref="A49:A51"/>
    <mergeCell ref="B49:B51"/>
    <mergeCell ref="C49:C51"/>
    <mergeCell ref="D49:D51"/>
    <mergeCell ref="E49:E51"/>
    <mergeCell ref="F46:F48"/>
    <mergeCell ref="G46:G48"/>
    <mergeCell ref="H46:H48"/>
    <mergeCell ref="I46:I48"/>
    <mergeCell ref="O46:O48"/>
    <mergeCell ref="A52:A54"/>
    <mergeCell ref="B52:B54"/>
    <mergeCell ref="C52:C54"/>
    <mergeCell ref="D52:D54"/>
    <mergeCell ref="E52:E54"/>
    <mergeCell ref="F49:F51"/>
    <mergeCell ref="G49:G51"/>
    <mergeCell ref="H49:H51"/>
    <mergeCell ref="I49:I51"/>
    <mergeCell ref="O49:O51"/>
    <mergeCell ref="A43:A45"/>
    <mergeCell ref="B43:B45"/>
    <mergeCell ref="C43:C45"/>
    <mergeCell ref="D43:D45"/>
    <mergeCell ref="E43:E45"/>
    <mergeCell ref="I40:I42"/>
    <mergeCell ref="O40:O42"/>
    <mergeCell ref="A46:A48"/>
    <mergeCell ref="B46:B48"/>
    <mergeCell ref="C46:C48"/>
    <mergeCell ref="D46:D48"/>
    <mergeCell ref="E46:E48"/>
    <mergeCell ref="F43:F45"/>
    <mergeCell ref="G43:G45"/>
    <mergeCell ref="H43:H45"/>
    <mergeCell ref="I43:I45"/>
    <mergeCell ref="O43:O45"/>
    <mergeCell ref="I28:I30"/>
    <mergeCell ref="O34:O36"/>
    <mergeCell ref="A40:A42"/>
    <mergeCell ref="B40:B42"/>
    <mergeCell ref="C40:C42"/>
    <mergeCell ref="D40:D42"/>
    <mergeCell ref="E40:E42"/>
    <mergeCell ref="F37:F39"/>
    <mergeCell ref="G37:G39"/>
    <mergeCell ref="H37:H39"/>
    <mergeCell ref="I37:I39"/>
    <mergeCell ref="O37:O39"/>
    <mergeCell ref="A37:A39"/>
    <mergeCell ref="B37:B39"/>
    <mergeCell ref="C37:C39"/>
    <mergeCell ref="D37:D39"/>
    <mergeCell ref="E37:E39"/>
    <mergeCell ref="F34:F36"/>
    <mergeCell ref="G34:G36"/>
    <mergeCell ref="H34:H36"/>
    <mergeCell ref="I34:I36"/>
    <mergeCell ref="F40:F42"/>
    <mergeCell ref="G40:G42"/>
    <mergeCell ref="H40:H42"/>
    <mergeCell ref="O28:O30"/>
    <mergeCell ref="A34:A36"/>
    <mergeCell ref="B34:B36"/>
    <mergeCell ref="C34:C36"/>
    <mergeCell ref="D34:D36"/>
    <mergeCell ref="E34:E36"/>
    <mergeCell ref="F31:F33"/>
    <mergeCell ref="G31:G33"/>
    <mergeCell ref="H31:H33"/>
    <mergeCell ref="I31:I33"/>
    <mergeCell ref="O31:O33"/>
    <mergeCell ref="A28:A30"/>
    <mergeCell ref="B28:B30"/>
    <mergeCell ref="C28:C30"/>
    <mergeCell ref="D28:D30"/>
    <mergeCell ref="E28:E30"/>
    <mergeCell ref="A31:A33"/>
    <mergeCell ref="B31:B33"/>
    <mergeCell ref="C31:C33"/>
    <mergeCell ref="D31:D33"/>
    <mergeCell ref="E31:E33"/>
    <mergeCell ref="F28:F30"/>
    <mergeCell ref="G28:G30"/>
    <mergeCell ref="H28:H30"/>
    <mergeCell ref="C25:C27"/>
    <mergeCell ref="D25:D27"/>
    <mergeCell ref="E25:E27"/>
    <mergeCell ref="F22:F24"/>
    <mergeCell ref="G22:G24"/>
    <mergeCell ref="H22:H24"/>
    <mergeCell ref="I22:I24"/>
    <mergeCell ref="F25:F27"/>
    <mergeCell ref="G25:G27"/>
    <mergeCell ref="H25:H27"/>
    <mergeCell ref="I25:I27"/>
    <mergeCell ref="O25:O27"/>
    <mergeCell ref="X14:X15"/>
    <mergeCell ref="A16:A18"/>
    <mergeCell ref="B16:B18"/>
    <mergeCell ref="C16:C18"/>
    <mergeCell ref="D16:D18"/>
    <mergeCell ref="E16:E18"/>
    <mergeCell ref="F13:F15"/>
    <mergeCell ref="G13:G15"/>
    <mergeCell ref="H13:H15"/>
    <mergeCell ref="I13:I15"/>
    <mergeCell ref="O13:O15"/>
    <mergeCell ref="F16:F18"/>
    <mergeCell ref="G16:G18"/>
    <mergeCell ref="H16:H18"/>
    <mergeCell ref="I16:I18"/>
    <mergeCell ref="O16:O18"/>
    <mergeCell ref="A22:A24"/>
    <mergeCell ref="B22:B24"/>
    <mergeCell ref="C22:C24"/>
    <mergeCell ref="D22:D24"/>
    <mergeCell ref="E22:E24"/>
    <mergeCell ref="A25:A27"/>
    <mergeCell ref="B25:B27"/>
    <mergeCell ref="B8:B9"/>
    <mergeCell ref="C8:C9"/>
    <mergeCell ref="D8:E8"/>
    <mergeCell ref="F8:F9"/>
    <mergeCell ref="Q8:V8"/>
    <mergeCell ref="T9:U9"/>
    <mergeCell ref="A10:A12"/>
    <mergeCell ref="B10:B12"/>
    <mergeCell ref="A19:A21"/>
    <mergeCell ref="B19:B21"/>
    <mergeCell ref="C19:C21"/>
    <mergeCell ref="D19:D21"/>
    <mergeCell ref="E19:E21"/>
    <mergeCell ref="F19:F21"/>
    <mergeCell ref="C10:C12"/>
    <mergeCell ref="D10:D12"/>
    <mergeCell ref="E10:E12"/>
    <mergeCell ref="A13:A15"/>
    <mergeCell ref="B13:B15"/>
    <mergeCell ref="C13:C15"/>
    <mergeCell ref="D13:D15"/>
    <mergeCell ref="E13:E15"/>
    <mergeCell ref="F10:F12"/>
  </mergeCells>
  <conditionalFormatting sqref="F10:F54">
    <cfRule type="cellIs" dxfId="41" priority="20" operator="equal">
      <formula>"LEVE"</formula>
    </cfRule>
  </conditionalFormatting>
  <conditionalFormatting sqref="F10:F54">
    <cfRule type="cellIs" dxfId="40" priority="21" operator="equal">
      <formula>"MODERADO"</formula>
    </cfRule>
  </conditionalFormatting>
  <conditionalFormatting sqref="F10:F54">
    <cfRule type="cellIs" dxfId="39" priority="22" operator="equal">
      <formula>"GRAVE"</formula>
    </cfRule>
  </conditionalFormatting>
  <conditionalFormatting sqref="F10:F54">
    <cfRule type="cellIs" dxfId="38" priority="23" stopIfTrue="1" operator="equal">
      <formula>1</formula>
    </cfRule>
  </conditionalFormatting>
  <conditionalFormatting sqref="F10:F54">
    <cfRule type="cellIs" dxfId="37" priority="24" stopIfTrue="1" operator="between">
      <formula>1.9</formula>
      <formula>3.1</formula>
    </cfRule>
  </conditionalFormatting>
  <conditionalFormatting sqref="F10:F54">
    <cfRule type="cellIs" dxfId="36" priority="25" stopIfTrue="1" operator="equal">
      <formula>4</formula>
    </cfRule>
  </conditionalFormatting>
  <conditionalFormatting sqref="M10:M54 N11:N54 O13 O16 O19 O22 O25 O28 O31 O34 O37 O40 O43 O46 O49 O52">
    <cfRule type="expression" dxfId="35" priority="26">
      <formula>$J$10="No existe control para el riesgo"</formula>
    </cfRule>
  </conditionalFormatting>
  <conditionalFormatting sqref="N10:O10">
    <cfRule type="expression" dxfId="34" priority="27">
      <formula>$J$10="No existe control para el riesgo"</formula>
    </cfRule>
  </conditionalFormatting>
  <conditionalFormatting sqref="O10:O54">
    <cfRule type="cellIs" dxfId="33" priority="28" operator="equal">
      <formula>"INEXISTENTE"</formula>
    </cfRule>
  </conditionalFormatting>
  <conditionalFormatting sqref="O10:O54">
    <cfRule type="cellIs" dxfId="32" priority="29" operator="equal">
      <formula>"ACEPTABLE"</formula>
    </cfRule>
  </conditionalFormatting>
  <conditionalFormatting sqref="O10:O54">
    <cfRule type="cellIs" dxfId="31" priority="30" operator="equal">
      <formula>"FUERTE"</formula>
    </cfRule>
  </conditionalFormatting>
  <conditionalFormatting sqref="O10:O54">
    <cfRule type="cellIs" dxfId="30" priority="31" operator="equal">
      <formula>"DÉBIL"</formula>
    </cfRule>
  </conditionalFormatting>
  <conditionalFormatting sqref="R10">
    <cfRule type="expression" dxfId="29" priority="32">
      <formula>Q10="ASUMIR"</formula>
    </cfRule>
  </conditionalFormatting>
  <conditionalFormatting sqref="S10">
    <cfRule type="expression" dxfId="28" priority="33">
      <formula>Q10="ASUMIR"</formula>
    </cfRule>
  </conditionalFormatting>
  <conditionalFormatting sqref="T10:U54">
    <cfRule type="expression" dxfId="27" priority="18">
      <formula>$Q10="ASUMIR"</formula>
    </cfRule>
  </conditionalFormatting>
  <conditionalFormatting sqref="W10:W54">
    <cfRule type="containsText" dxfId="26" priority="5" operator="containsText" text="CONTINUA LA ACCIÓN ANTERIOR">
      <formula>NOT(ISERROR(SEARCH("CONTINUA LA ACCIÓN ANTERIOR",W10)))</formula>
    </cfRule>
  </conditionalFormatting>
  <conditionalFormatting sqref="W10:W54">
    <cfRule type="containsText" dxfId="25" priority="6" operator="containsText" text="REQUIERE NUEVA ACCIÓN">
      <formula>NOT(ISERROR(SEARCH("REQUIERE NUEVA ACCIÓN",W10)))</formula>
    </cfRule>
  </conditionalFormatting>
  <conditionalFormatting sqref="W10:W54">
    <cfRule type="containsText" dxfId="24" priority="7" operator="containsText" text="RIESGO CONTROLADO">
      <formula>NOT(ISERROR(SEARCH("RIESGO CONTROLADO",W10)))</formula>
    </cfRule>
  </conditionalFormatting>
  <conditionalFormatting sqref="V10:V54">
    <cfRule type="beginsWith" dxfId="23" priority="3" operator="beginsWith" text="Eficaz">
      <formula>LEFT((V10),LEN("Eficaz"))=("Eficaz")</formula>
    </cfRule>
  </conditionalFormatting>
  <conditionalFormatting sqref="V10:V54">
    <cfRule type="beginsWith" dxfId="22" priority="4" operator="beginsWith" text="No eficaz">
      <formula>LEFT((V10),LEN("No eficaz"))=("No eficaz")</formula>
    </cfRule>
  </conditionalFormatting>
  <conditionalFormatting sqref="V10 V11 V12 V13">
    <cfRule type="expression" dxfId="21" priority="1">
      <formula>$Q10="ASUMIR"</formula>
    </cfRule>
  </conditionalFormatting>
  <dataValidations count="5">
    <dataValidation type="list" allowBlank="1" showInputMessage="1" showErrorMessage="1" promptTitle="SITUACION DEL RIESGO" prompt="Evalue luego del seguimiento el riesgo, para ello tenga en cuenta los resultados de:_x000a_- Medición y el análisis del indicador de riesgo_x000a_-Dificultades para la aplicación del control existente_x000a_-El cumplimiento y eficacia de la acción plantea" sqref="W10 W52 W28 W31 W34 W37 W40 W43 W13 W16 W19 W22 W25 W46 W49" xr:uid="{00000000-0002-0000-0200-000000000000}">
      <formula1>"RIESGO CONTROLADO,REQUIERE NUEVA ACCIÓN,CONTINUA LA ACCIÓN ANTERIOR"</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55:T1048576" xr:uid="{00000000-0002-0000-0200-000002000000}">
      <formula1>INDIRECT($Q64:$Q636)</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 T3:T8" xr:uid="{00000000-0002-0000-0200-000005000000}">
      <formula1>INDIRECT($Q10:$Q54)</formula1>
    </dataValidation>
    <dataValidation type="list" allowBlank="1" showInputMessage="1" showErrorMessage="1" sqref="T10:T54" xr:uid="{00000000-0002-0000-0200-000006000000}">
      <formula1>INDIRECT($Q10)</formula1>
    </dataValidation>
    <dataValidation type="list" allowBlank="1" showInputMessage="1" showErrorMessage="1" promptTitle="EFICACIA DE LA ACCIÓN" prompt="EFICAZ:  La acción implementada permite prevenir o mitigar el riesgo, _x000a_NO EFICAZ: la acción no previene o mitiga el riesgo._x000a_PENDIENTE EVALUACIÓN: La acción no se ha cumplido y aun esta en los términos._x000a_SIN EVALUACIÓN POR VENCIMIENTO: Acc" sqref="V10:V54" xr:uid="{8774F6E6-E0A8-4738-8CF0-7949D8AD4335}">
      <formula1>INDIRECT(T10)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90323-4855-4E66-BC4B-C9716D111B0C}">
  <dimension ref="A1:X923"/>
  <sheetViews>
    <sheetView showGridLines="0" zoomScaleNormal="100" workbookViewId="0">
      <selection activeCell="I25" sqref="I25:I27"/>
    </sheetView>
  </sheetViews>
  <sheetFormatPr baseColWidth="10" defaultColWidth="12.5703125" defaultRowHeight="12.75" customHeight="1" x14ac:dyDescent="0.2"/>
  <cols>
    <col min="1" max="1" width="5.28515625" style="64" customWidth="1"/>
    <col min="2" max="2" width="21.85546875" style="64" hidden="1" customWidth="1"/>
    <col min="3" max="3" width="9.140625" style="64" hidden="1" customWidth="1"/>
    <col min="4" max="4" width="10.140625" style="64" hidden="1" customWidth="1"/>
    <col min="5" max="5" width="36.140625" style="64" customWidth="1"/>
    <col min="6" max="6" width="16.85546875" style="64" customWidth="1"/>
    <col min="7" max="7" width="28.85546875" style="64" customWidth="1"/>
    <col min="8" max="8" width="27.5703125" style="64" customWidth="1"/>
    <col min="9" max="10" width="35.7109375" style="64" customWidth="1"/>
    <col min="11" max="11" width="22.85546875" style="64" customWidth="1"/>
    <col min="12" max="12" width="26" style="64" customWidth="1"/>
    <col min="13" max="13" width="13.42578125" style="64" customWidth="1"/>
    <col min="14" max="14" width="14.140625" style="64" customWidth="1"/>
    <col min="15" max="15" width="17.140625" style="64" customWidth="1"/>
    <col min="16" max="16" width="43.42578125" style="64" customWidth="1"/>
    <col min="17" max="17" width="19.42578125" style="64" customWidth="1"/>
    <col min="18" max="19" width="20.7109375" style="64" customWidth="1"/>
    <col min="20" max="20" width="26.28515625" style="64" customWidth="1"/>
    <col min="21" max="22" width="30.7109375" style="64" customWidth="1"/>
    <col min="23" max="23" width="24.85546875" style="64" customWidth="1"/>
    <col min="24" max="24" width="11.42578125" style="64" customWidth="1"/>
    <col min="25" max="16384" width="12.5703125" style="64"/>
  </cols>
  <sheetData>
    <row r="1" spans="1:24" s="251" customFormat="1" ht="17.25" customHeight="1" x14ac:dyDescent="0.2">
      <c r="A1" s="205"/>
      <c r="B1" s="205"/>
      <c r="C1" s="205"/>
      <c r="D1" s="250"/>
      <c r="E1" s="250"/>
      <c r="F1" s="250"/>
      <c r="G1" s="250"/>
      <c r="H1" s="250"/>
      <c r="I1" s="250"/>
      <c r="J1" s="250"/>
      <c r="K1" s="250"/>
      <c r="L1" s="250"/>
      <c r="M1" s="250"/>
      <c r="N1" s="250"/>
      <c r="O1" s="250"/>
      <c r="P1" s="250"/>
      <c r="Q1" s="250"/>
      <c r="R1" s="250"/>
      <c r="S1" s="250"/>
      <c r="T1" s="250"/>
      <c r="U1" s="250"/>
      <c r="V1" s="207" t="s">
        <v>49</v>
      </c>
      <c r="W1" s="208" t="str">
        <f>'01-Mapa de Riesgos'!V1</f>
        <v>1313-SIG-F13</v>
      </c>
      <c r="X1" s="60"/>
    </row>
    <row r="2" spans="1:24" s="251" customFormat="1" ht="17.25" customHeight="1" x14ac:dyDescent="0.2">
      <c r="A2" s="205"/>
      <c r="B2" s="205"/>
      <c r="C2" s="205"/>
      <c r="D2" s="185" t="s">
        <v>51</v>
      </c>
      <c r="E2" s="206"/>
      <c r="F2" s="450" t="s">
        <v>488</v>
      </c>
      <c r="G2" s="450"/>
      <c r="H2" s="450"/>
      <c r="I2" s="450"/>
      <c r="J2" s="450"/>
      <c r="K2" s="450"/>
      <c r="L2" s="450"/>
      <c r="M2" s="450"/>
      <c r="N2" s="450"/>
      <c r="O2" s="450"/>
      <c r="P2" s="450"/>
      <c r="Q2" s="450"/>
      <c r="R2" s="450"/>
      <c r="S2" s="450"/>
      <c r="T2" s="450"/>
      <c r="U2" s="451"/>
      <c r="V2" s="209" t="s">
        <v>292</v>
      </c>
      <c r="W2" s="210">
        <f>'01-Mapa de Riesgos'!V2</f>
        <v>2</v>
      </c>
      <c r="X2" s="60"/>
    </row>
    <row r="3" spans="1:24" s="251" customFormat="1" ht="17.25" customHeight="1" x14ac:dyDescent="0.2">
      <c r="A3" s="205"/>
      <c r="B3" s="205"/>
      <c r="C3" s="205"/>
      <c r="D3" s="185" t="s">
        <v>47</v>
      </c>
      <c r="E3" s="206"/>
      <c r="F3" s="450" t="s">
        <v>489</v>
      </c>
      <c r="G3" s="450"/>
      <c r="H3" s="450"/>
      <c r="I3" s="450"/>
      <c r="J3" s="450"/>
      <c r="K3" s="450"/>
      <c r="L3" s="450"/>
      <c r="M3" s="450"/>
      <c r="N3" s="450"/>
      <c r="O3" s="450"/>
      <c r="P3" s="450"/>
      <c r="Q3" s="450"/>
      <c r="R3" s="450"/>
      <c r="S3" s="450"/>
      <c r="T3" s="450"/>
      <c r="U3" s="451"/>
      <c r="V3" s="209" t="s">
        <v>293</v>
      </c>
      <c r="W3" s="211">
        <f>'01-Mapa de Riesgos'!V3</f>
        <v>46071</v>
      </c>
      <c r="X3" s="60"/>
    </row>
    <row r="4" spans="1:24" s="251" customFormat="1" ht="17.25" customHeight="1" thickBot="1" x14ac:dyDescent="0.25">
      <c r="A4" s="205"/>
      <c r="B4" s="205"/>
      <c r="C4" s="205"/>
      <c r="D4" s="185"/>
      <c r="E4" s="206"/>
      <c r="F4" s="450" t="s">
        <v>494</v>
      </c>
      <c r="G4" s="450"/>
      <c r="H4" s="450"/>
      <c r="I4" s="450"/>
      <c r="J4" s="450"/>
      <c r="K4" s="450"/>
      <c r="L4" s="450"/>
      <c r="M4" s="450"/>
      <c r="N4" s="450"/>
      <c r="O4" s="450"/>
      <c r="P4" s="450"/>
      <c r="Q4" s="450"/>
      <c r="R4" s="450"/>
      <c r="S4" s="450"/>
      <c r="T4" s="450"/>
      <c r="U4" s="451"/>
      <c r="V4" s="212" t="s">
        <v>294</v>
      </c>
      <c r="W4" s="213" t="s">
        <v>487</v>
      </c>
      <c r="X4" s="60"/>
    </row>
    <row r="5" spans="1:24" s="251" customFormat="1" ht="36" customHeight="1" thickBot="1" x14ac:dyDescent="0.25">
      <c r="A5" s="458"/>
      <c r="B5" s="459"/>
      <c r="C5" s="459"/>
      <c r="D5" s="459"/>
      <c r="E5" s="459"/>
      <c r="F5" s="459"/>
      <c r="G5" s="459"/>
      <c r="H5" s="459"/>
      <c r="I5" s="459"/>
      <c r="J5" s="459"/>
      <c r="K5" s="459"/>
      <c r="L5" s="459"/>
      <c r="M5" s="459"/>
      <c r="N5" s="459"/>
      <c r="O5" s="459"/>
      <c r="P5" s="459"/>
      <c r="Q5" s="459"/>
      <c r="R5" s="459"/>
      <c r="S5" s="459"/>
      <c r="T5" s="459"/>
      <c r="U5" s="459"/>
      <c r="V5" s="459"/>
      <c r="W5" s="459"/>
      <c r="X5" s="60"/>
    </row>
    <row r="6" spans="1:24" s="251" customFormat="1" ht="27.75" customHeight="1" thickBot="1" x14ac:dyDescent="0.25">
      <c r="A6" s="460"/>
      <c r="B6" s="461"/>
      <c r="C6" s="461"/>
      <c r="D6" s="462" t="s">
        <v>383</v>
      </c>
      <c r="E6" s="463"/>
      <c r="F6" s="464"/>
      <c r="G6" s="465"/>
      <c r="H6" s="252"/>
      <c r="M6" s="252"/>
      <c r="N6" s="205"/>
      <c r="O6" s="205"/>
      <c r="P6" s="205"/>
      <c r="Q6" s="252"/>
      <c r="R6" s="252"/>
      <c r="S6" s="252"/>
      <c r="T6" s="252"/>
      <c r="U6" s="205"/>
      <c r="V6" s="205"/>
      <c r="W6" s="205"/>
      <c r="X6" s="60"/>
    </row>
    <row r="7" spans="1:24" s="251" customFormat="1" ht="12.75" customHeight="1" thickBot="1" x14ac:dyDescent="0.25">
      <c r="A7" s="466"/>
      <c r="B7" s="459"/>
      <c r="C7" s="459"/>
      <c r="D7" s="459"/>
      <c r="E7" s="459"/>
      <c r="F7" s="459"/>
      <c r="G7" s="459"/>
      <c r="H7" s="459"/>
      <c r="I7" s="459"/>
      <c r="J7" s="459"/>
      <c r="K7" s="459"/>
      <c r="L7" s="459"/>
      <c r="M7" s="459"/>
      <c r="N7" s="459"/>
      <c r="O7" s="459"/>
      <c r="P7" s="459"/>
      <c r="Q7" s="459"/>
      <c r="R7" s="459"/>
      <c r="S7" s="459"/>
      <c r="T7" s="459"/>
      <c r="U7" s="459"/>
      <c r="V7" s="459"/>
      <c r="W7" s="459"/>
      <c r="X7" s="60"/>
    </row>
    <row r="8" spans="1:24" s="61" customFormat="1" ht="33.75" customHeight="1" x14ac:dyDescent="0.2">
      <c r="A8" s="467" t="s">
        <v>43</v>
      </c>
      <c r="B8" s="422" t="s">
        <v>341</v>
      </c>
      <c r="C8" s="422" t="s">
        <v>342</v>
      </c>
      <c r="D8" s="422" t="s">
        <v>58</v>
      </c>
      <c r="E8" s="424"/>
      <c r="F8" s="422" t="s">
        <v>56</v>
      </c>
      <c r="G8" s="422" t="s">
        <v>45</v>
      </c>
      <c r="H8" s="422"/>
      <c r="I8" s="422"/>
      <c r="J8" s="422" t="s">
        <v>44</v>
      </c>
      <c r="K8" s="422"/>
      <c r="L8" s="422"/>
      <c r="M8" s="422"/>
      <c r="N8" s="422"/>
      <c r="O8" s="422"/>
      <c r="P8" s="422"/>
      <c r="Q8" s="422" t="s">
        <v>61</v>
      </c>
      <c r="R8" s="424"/>
      <c r="S8" s="424"/>
      <c r="T8" s="424"/>
      <c r="U8" s="424"/>
      <c r="V8" s="424"/>
      <c r="W8" s="452" t="s">
        <v>462</v>
      </c>
      <c r="X8" s="60"/>
    </row>
    <row r="9" spans="1:24" s="61" customFormat="1" ht="33.75" customHeight="1" thickBot="1" x14ac:dyDescent="0.25">
      <c r="A9" s="468"/>
      <c r="B9" s="423"/>
      <c r="C9" s="423"/>
      <c r="D9" s="262" t="s">
        <v>54</v>
      </c>
      <c r="E9" s="262" t="s">
        <v>1</v>
      </c>
      <c r="F9" s="423"/>
      <c r="G9" s="262" t="s">
        <v>461</v>
      </c>
      <c r="H9" s="263" t="s">
        <v>452</v>
      </c>
      <c r="I9" s="263" t="s">
        <v>455</v>
      </c>
      <c r="J9" s="262" t="s">
        <v>66</v>
      </c>
      <c r="K9" s="262" t="s">
        <v>264</v>
      </c>
      <c r="L9" s="262" t="s">
        <v>265</v>
      </c>
      <c r="M9" s="262" t="s">
        <v>46</v>
      </c>
      <c r="N9" s="262" t="s">
        <v>266</v>
      </c>
      <c r="O9" s="262" t="s">
        <v>267</v>
      </c>
      <c r="P9" s="263" t="s">
        <v>457</v>
      </c>
      <c r="Q9" s="262" t="s">
        <v>196</v>
      </c>
      <c r="R9" s="262" t="s">
        <v>197</v>
      </c>
      <c r="S9" s="262" t="s">
        <v>198</v>
      </c>
      <c r="T9" s="425" t="s">
        <v>472</v>
      </c>
      <c r="U9" s="426"/>
      <c r="V9" s="263" t="s">
        <v>459</v>
      </c>
      <c r="W9" s="453"/>
      <c r="X9" s="62"/>
    </row>
    <row r="10" spans="1:24" ht="12.75" customHeight="1" x14ac:dyDescent="0.2">
      <c r="A10" s="427">
        <v>1</v>
      </c>
      <c r="B10" s="427" t="str">
        <f>'01-Mapa de Riesgos'!E11</f>
        <v>DIRECCIONAMIENTO_INSTITUCIONAL</v>
      </c>
      <c r="C10" s="433" t="str">
        <f>+'01-Mapa de Riesgos'!G11</f>
        <v>NO</v>
      </c>
      <c r="D10" s="433" t="str">
        <f>'01-Mapa de Riesgos'!K11</f>
        <v>Gestión</v>
      </c>
      <c r="E10" s="433" t="str">
        <f>'01-Mapa de Riesgos'!O11</f>
        <v>Posibilidad de afectación económica y reputacional  por incumplimiento de las metas en los tres niveles de gestión  del PDI 2020-2028,   debido a una inadeacuada planeación y ejecución de las metas.</v>
      </c>
      <c r="F10" s="434" t="str">
        <f>'02-Mapa de riesgo'!AD11</f>
        <v>LEVE</v>
      </c>
      <c r="G10" s="455" t="str">
        <f>+'02-Mapa de riesgo'!AE11</f>
        <v>Nivel de cumplimiento de los indicadroes del PDI en sus tres niveles de gestión</v>
      </c>
      <c r="H10" s="456"/>
      <c r="I10" s="456"/>
      <c r="J10" s="253" t="str">
        <f>'02-Mapa de riesgo'!G11</f>
        <v>Seguimiento en los tres niveles de gestión</v>
      </c>
      <c r="K10" s="254" t="str">
        <f>'02-Mapa de riesgo'!L11</f>
        <v>SIGER</v>
      </c>
      <c r="L10" s="254" t="str">
        <f>+'02-Mapa de riesgo'!Q11</f>
        <v>Profesional Especializado II
Profesional II</v>
      </c>
      <c r="M10" s="255" t="str">
        <f>+'02-Mapa de riesgo'!V11</f>
        <v>Trimestral</v>
      </c>
      <c r="N10" s="255" t="str">
        <f>+'02-Mapa de riesgo'!Z11</f>
        <v>Preventivo</v>
      </c>
      <c r="O10" s="457" t="str">
        <f>+'02-Mapa de riesgo'!AB11</f>
        <v>FUERTE</v>
      </c>
      <c r="P10" s="256"/>
      <c r="Q10" s="257" t="str">
        <f>+'02-Mapa de riesgo'!AG11</f>
        <v>ASUMIR</v>
      </c>
      <c r="R10" s="258">
        <f>+'02-Mapa de riesgo'!AH11</f>
        <v>0</v>
      </c>
      <c r="S10" s="259">
        <f>+'02-Mapa de riesgo'!AJ11</f>
        <v>0</v>
      </c>
      <c r="T10" s="222"/>
      <c r="U10" s="260"/>
      <c r="V10" s="261"/>
      <c r="W10" s="454"/>
      <c r="X10" s="186"/>
    </row>
    <row r="11" spans="1:24" ht="12.75" customHeight="1" thickBot="1" x14ac:dyDescent="0.25">
      <c r="A11" s="428"/>
      <c r="B11" s="428"/>
      <c r="C11" s="428"/>
      <c r="D11" s="428"/>
      <c r="E11" s="428"/>
      <c r="F11" s="428"/>
      <c r="G11" s="441"/>
      <c r="H11" s="444"/>
      <c r="I11" s="444"/>
      <c r="J11" s="55" t="str">
        <f>'02-Mapa de riesgo'!G12</f>
        <v>Calidad de información al reporte del PDI a los tres niveles de gestión</v>
      </c>
      <c r="K11" s="56" t="str">
        <f>'02-Mapa de riesgo'!L12</f>
        <v>SIGER</v>
      </c>
      <c r="L11" s="56" t="str">
        <f>+'02-Mapa de riesgo'!Q12</f>
        <v>Profesional Especializado II
Profesional II</v>
      </c>
      <c r="M11" s="57" t="str">
        <f>+'02-Mapa de riesgo'!V12</f>
        <v>Trimestral</v>
      </c>
      <c r="N11" s="57" t="str">
        <f>+'02-Mapa de riesgo'!Z12</f>
        <v>Detectivo</v>
      </c>
      <c r="O11" s="436"/>
      <c r="P11" s="183"/>
      <c r="Q11" s="180" t="str">
        <f>+'02-Mapa de riesgo'!AG12</f>
        <v>ASUMIR</v>
      </c>
      <c r="R11" s="58">
        <f>+'02-Mapa de riesgo'!AH12</f>
        <v>0</v>
      </c>
      <c r="S11" s="59">
        <f>+'02-Mapa de riesgo'!AJ12</f>
        <v>0</v>
      </c>
      <c r="T11" s="221"/>
      <c r="U11" s="182"/>
      <c r="V11" s="184"/>
      <c r="W11" s="448"/>
      <c r="X11" s="186"/>
    </row>
    <row r="12" spans="1:24" ht="12.75" customHeight="1" thickBot="1" x14ac:dyDescent="0.25">
      <c r="A12" s="429"/>
      <c r="B12" s="429"/>
      <c r="C12" s="429"/>
      <c r="D12" s="429"/>
      <c r="E12" s="429"/>
      <c r="F12" s="429"/>
      <c r="G12" s="442"/>
      <c r="H12" s="445"/>
      <c r="I12" s="445"/>
      <c r="J12" s="55" t="str">
        <f>'02-Mapa de riesgo'!G13</f>
        <v>Realización Comité de Gerencia del PDI</v>
      </c>
      <c r="K12" s="56">
        <f>'02-Mapa de riesgo'!L13</f>
        <v>0</v>
      </c>
      <c r="L12" s="56" t="str">
        <f>+'02-Mapa de riesgo'!Q13</f>
        <v>Rector 
Jefe Planeación
Líderes de Pilares de Gestión</v>
      </c>
      <c r="M12" s="57" t="str">
        <f>+'02-Mapa de riesgo'!V13</f>
        <v>Trimestral</v>
      </c>
      <c r="N12" s="57" t="str">
        <f>+'02-Mapa de riesgo'!Z13</f>
        <v>Preventivo</v>
      </c>
      <c r="O12" s="437"/>
      <c r="P12" s="183"/>
      <c r="Q12" s="180" t="str">
        <f>+'02-Mapa de riesgo'!AG13</f>
        <v>ASUMIR</v>
      </c>
      <c r="R12" s="58">
        <f>+'02-Mapa de riesgo'!AH13</f>
        <v>0</v>
      </c>
      <c r="S12" s="59">
        <f>+'02-Mapa de riesgo'!AJ13</f>
        <v>0</v>
      </c>
      <c r="T12" s="223"/>
      <c r="U12" s="182"/>
      <c r="V12" s="184"/>
      <c r="W12" s="449"/>
      <c r="X12" s="186"/>
    </row>
    <row r="13" spans="1:24" ht="12.75" customHeight="1" x14ac:dyDescent="0.2">
      <c r="A13" s="430">
        <v>2</v>
      </c>
      <c r="B13" s="430" t="str">
        <f>'01-Mapa de Riesgos'!E14</f>
        <v>ADMINISTRACIÓN_INSTITUCIONAL</v>
      </c>
      <c r="C13" s="431" t="str">
        <f>+'01-Mapa de Riesgos'!G14</f>
        <v>SI</v>
      </c>
      <c r="D13" s="431" t="str">
        <f>'01-Mapa de Riesgos'!K14</f>
        <v>Integridad_Pública_Corrupción</v>
      </c>
      <c r="E13" s="431" t="str">
        <f>'01-Mapa de Riesgos'!O14</f>
        <v>Posibilidad de pérdida económica y reputacional  por ejecución inadecuada de los procesos contratactuales la Oficina de Planeación,   debido a un bajo nivel de seguimiento y control en la ejecución de contratos, Ordenes de servicios, proyectos de operación comercial</v>
      </c>
      <c r="F13" s="432" t="str">
        <f>'02-Mapa de riesgo'!AD14</f>
        <v>MODERADO</v>
      </c>
      <c r="G13" s="440" t="str">
        <f>+'02-Mapa de riesgo'!AE14</f>
        <v>Contratos y/o proyectos ejecutados inadecuadamente /Total proyectos y/o contratos ejecutados</v>
      </c>
      <c r="H13" s="443"/>
      <c r="I13" s="443"/>
      <c r="J13" s="55" t="str">
        <f>'02-Mapa de riesgo'!G14</f>
        <v>Aplicación Manual de Interventoría y Supervisión de la UTP</v>
      </c>
      <c r="K13" s="56">
        <f>'02-Mapa de riesgo'!L14</f>
        <v>0</v>
      </c>
      <c r="L13" s="56" t="str">
        <f>+'02-Mapa de riesgo'!Q14</f>
        <v>Supervisor Interventor</v>
      </c>
      <c r="M13" s="57" t="str">
        <f>+'02-Mapa de riesgo'!V14</f>
        <v>Semanal</v>
      </c>
      <c r="N13" s="57" t="str">
        <f>+'02-Mapa de riesgo'!Z14</f>
        <v>Preventivo</v>
      </c>
      <c r="O13" s="435" t="str">
        <f>+'02-Mapa de riesgo'!AB14</f>
        <v>ACEPTABLE</v>
      </c>
      <c r="P13" s="183"/>
      <c r="Q13" s="180" t="str">
        <f>+'02-Mapa de riesgo'!AG14</f>
        <v>REDUCIR</v>
      </c>
      <c r="R13" s="58" t="str">
        <f>+'02-Mapa de riesgo'!AH14</f>
        <v>Definir tips informativos contractuales y de interventoría y supervisión con el fin de generar conocimiento sobre estos temas</v>
      </c>
      <c r="S13" s="59">
        <f>+'02-Mapa de riesgo'!AJ14</f>
        <v>0</v>
      </c>
      <c r="T13" s="222"/>
      <c r="U13" s="182"/>
      <c r="V13" s="184"/>
      <c r="W13" s="447"/>
      <c r="X13" s="186"/>
    </row>
    <row r="14" spans="1:24" ht="12.75" customHeight="1" x14ac:dyDescent="0.2">
      <c r="A14" s="428"/>
      <c r="B14" s="428"/>
      <c r="C14" s="428"/>
      <c r="D14" s="428"/>
      <c r="E14" s="428"/>
      <c r="F14" s="428"/>
      <c r="G14" s="441"/>
      <c r="H14" s="444"/>
      <c r="I14" s="444"/>
      <c r="J14" s="55" t="str">
        <f>'02-Mapa de riesgo'!G15</f>
        <v xml:space="preserve">Realizar proceso de apoyo al seguimiento de la contratación de la oficina de Planeación </v>
      </c>
      <c r="K14" s="56">
        <f>'02-Mapa de riesgo'!L15</f>
        <v>0</v>
      </c>
      <c r="L14" s="56" t="str">
        <f>+'02-Mapa de riesgo'!Q15</f>
        <v>Profesional Especializado II
Profesional I</v>
      </c>
      <c r="M14" s="57" t="str">
        <f>+'02-Mapa de riesgo'!V15</f>
        <v>Semanal</v>
      </c>
      <c r="N14" s="57" t="str">
        <f>+'02-Mapa de riesgo'!Z15</f>
        <v>Detectivo</v>
      </c>
      <c r="O14" s="436"/>
      <c r="P14" s="183"/>
      <c r="Q14" s="180" t="str">
        <f>+'02-Mapa de riesgo'!AG15</f>
        <v>REDUCIR</v>
      </c>
      <c r="R14" s="58" t="str">
        <f>+'02-Mapa de riesgo'!AH15</f>
        <v>Procesos de reinducción temas asociados a los procesos contractuales</v>
      </c>
      <c r="S14" s="59">
        <f>+'02-Mapa de riesgo'!AJ15</f>
        <v>0</v>
      </c>
      <c r="T14" s="181"/>
      <c r="U14" s="182"/>
      <c r="V14" s="184"/>
      <c r="W14" s="448"/>
      <c r="X14" s="438"/>
    </row>
    <row r="15" spans="1:24" ht="12.75" customHeight="1" x14ac:dyDescent="0.2">
      <c r="A15" s="429"/>
      <c r="B15" s="429"/>
      <c r="C15" s="429"/>
      <c r="D15" s="429"/>
      <c r="E15" s="429"/>
      <c r="F15" s="429"/>
      <c r="G15" s="442"/>
      <c r="H15" s="445"/>
      <c r="I15" s="445"/>
      <c r="J15" s="55" t="str">
        <f>'02-Mapa de riesgo'!G16</f>
        <v>Generar periodicamente alertas a los supervisores  e interventores frente al estado de los contratos y documentación contractual</v>
      </c>
      <c r="K15" s="56">
        <f>'02-Mapa de riesgo'!L16</f>
        <v>0</v>
      </c>
      <c r="L15" s="56" t="str">
        <f>+'02-Mapa de riesgo'!Q16</f>
        <v>Profesional Especializado II
Profesional I</v>
      </c>
      <c r="M15" s="57" t="str">
        <f>+'02-Mapa de riesgo'!V16</f>
        <v>Semanal</v>
      </c>
      <c r="N15" s="57" t="str">
        <f>+'02-Mapa de riesgo'!Z16</f>
        <v>Preventivo</v>
      </c>
      <c r="O15" s="437"/>
      <c r="P15" s="183"/>
      <c r="Q15" s="180" t="str">
        <f>+'02-Mapa de riesgo'!AG16</f>
        <v>REDUCIR</v>
      </c>
      <c r="R15" s="58" t="str">
        <f>+'02-Mapa de riesgo'!AH16</f>
        <v>Desarrollo de una solución tecnológica interna para el registro y trazabilidad de la contratación</v>
      </c>
      <c r="S15" s="59">
        <f>+'02-Mapa de riesgo'!AJ16</f>
        <v>0</v>
      </c>
      <c r="T15" s="181"/>
      <c r="U15" s="182"/>
      <c r="V15" s="184"/>
      <c r="W15" s="449"/>
      <c r="X15" s="439"/>
    </row>
    <row r="16" spans="1:24" ht="12.75" customHeight="1" x14ac:dyDescent="0.2">
      <c r="A16" s="430">
        <v>3</v>
      </c>
      <c r="B16" s="430" t="str">
        <f>'01-Mapa de Riesgos'!E17</f>
        <v>DIRECCIONAMIENTO_INSTITUCIONAL</v>
      </c>
      <c r="C16" s="431" t="str">
        <f>+'01-Mapa de Riesgos'!G17</f>
        <v>NO</v>
      </c>
      <c r="D16" s="431" t="str">
        <f>'01-Mapa de Riesgos'!K17</f>
        <v>Seguridad_Información</v>
      </c>
      <c r="E16" s="431" t="str">
        <f>'01-Mapa de Riesgos'!O17</f>
        <v>Posibilidad de perdida de integridad  por la consolidación y extracción de información desde diversas fuentes internas con diferentes reglas de negocio y criterios de procesamiento,   debido a la inadecuada estandarización y gobernanza unificada de las fuentes de datos, definiciones y reglas de negocio institucionales.</v>
      </c>
      <c r="F16" s="432" t="str">
        <f>'02-Mapa de riesgo'!AD17</f>
        <v>MODERADO</v>
      </c>
      <c r="G16" s="440" t="str">
        <f>+'02-Mapa de riesgo'!AE17</f>
        <v>Nivel de actualización de la información a nivel estratégico y táctico</v>
      </c>
      <c r="H16" s="446"/>
      <c r="I16" s="443"/>
      <c r="J16" s="55" t="str">
        <f>'02-Mapa de riesgo'!G17</f>
        <v>Actividad en el Plan de Acción de AIE la generación de alertas a las fuentes de información cuando se detectan inconsistencias.</v>
      </c>
      <c r="K16" s="56">
        <f>'02-Mapa de riesgo'!L17</f>
        <v>0</v>
      </c>
      <c r="L16" s="56" t="str">
        <f>+'02-Mapa de riesgo'!Q17</f>
        <v>Profesional Especializado II AIE
Profesional AIE</v>
      </c>
      <c r="M16" s="57" t="str">
        <f>+'02-Mapa de riesgo'!V17</f>
        <v>No definida</v>
      </c>
      <c r="N16" s="57" t="str">
        <f>+'02-Mapa de riesgo'!Z17</f>
        <v>Preventivo</v>
      </c>
      <c r="O16" s="435" t="str">
        <f>+'02-Mapa de riesgo'!AB17</f>
        <v>ACEPTABLE</v>
      </c>
      <c r="P16" s="183"/>
      <c r="Q16" s="180" t="str">
        <f>+'02-Mapa de riesgo'!AG17</f>
        <v>COMPARTIR</v>
      </c>
      <c r="R16" s="58" t="str">
        <f>+'02-Mapa de riesgo'!AH17</f>
        <v>Generar vistas materializadas con reglas de tiempo definida para que la información estadística no cambie cuando se realizan cambios y ajustes en el sistema transaccional de periodos ya cerrados</v>
      </c>
      <c r="S16" s="59" t="str">
        <f>+'02-Mapa de riesgo'!AJ17</f>
        <v>Gestión de Tecnologías Informáticas  y Sistemas de Información</v>
      </c>
      <c r="T16" s="181"/>
      <c r="U16" s="182"/>
      <c r="V16" s="184"/>
      <c r="W16" s="447"/>
      <c r="X16" s="65"/>
    </row>
    <row r="17" spans="1:24" ht="12.75" customHeight="1" x14ac:dyDescent="0.2">
      <c r="A17" s="428"/>
      <c r="B17" s="428"/>
      <c r="C17" s="428"/>
      <c r="D17" s="428"/>
      <c r="E17" s="428"/>
      <c r="F17" s="428"/>
      <c r="G17" s="441"/>
      <c r="H17" s="444"/>
      <c r="I17" s="444"/>
      <c r="J17" s="55" t="str">
        <f>'02-Mapa de riesgo'!G18</f>
        <v>Revisión a la Calidad de datos</v>
      </c>
      <c r="K17" s="56" t="str">
        <f>'02-Mapa de riesgo'!L18</f>
        <v>Scripts desarrollados en R para validar la consistencia de la información</v>
      </c>
      <c r="L17" s="56" t="str">
        <f>+'02-Mapa de riesgo'!Q18</f>
        <v>Profesional Especializado II AIE
Profesional AIE</v>
      </c>
      <c r="M17" s="57" t="str">
        <f>+'02-Mapa de riesgo'!V18</f>
        <v>Trimestral</v>
      </c>
      <c r="N17" s="57" t="str">
        <f>+'02-Mapa de riesgo'!Z18</f>
        <v>Detectivo</v>
      </c>
      <c r="O17" s="436"/>
      <c r="P17" s="183"/>
      <c r="Q17" s="180">
        <f>+'02-Mapa de riesgo'!AG18</f>
        <v>0</v>
      </c>
      <c r="R17" s="58">
        <f>+'02-Mapa de riesgo'!AH18</f>
        <v>0</v>
      </c>
      <c r="S17" s="59">
        <f>+'02-Mapa de riesgo'!AJ18</f>
        <v>0</v>
      </c>
      <c r="T17" s="181"/>
      <c r="U17" s="182"/>
      <c r="V17" s="184"/>
      <c r="W17" s="448"/>
      <c r="X17" s="65"/>
    </row>
    <row r="18" spans="1:24" ht="12.75" customHeight="1" x14ac:dyDescent="0.2">
      <c r="A18" s="429"/>
      <c r="B18" s="429"/>
      <c r="C18" s="429"/>
      <c r="D18" s="429"/>
      <c r="E18" s="429"/>
      <c r="F18" s="429"/>
      <c r="G18" s="442"/>
      <c r="H18" s="445"/>
      <c r="I18" s="445"/>
      <c r="J18" s="55">
        <f>'02-Mapa de riesgo'!G19</f>
        <v>0</v>
      </c>
      <c r="K18" s="56">
        <f>'02-Mapa de riesgo'!L19</f>
        <v>0</v>
      </c>
      <c r="L18" s="56">
        <f>+'02-Mapa de riesgo'!Q19</f>
        <v>0</v>
      </c>
      <c r="M18" s="57">
        <f>+'02-Mapa de riesgo'!V19</f>
        <v>0</v>
      </c>
      <c r="N18" s="57">
        <f>+'02-Mapa de riesgo'!Z19</f>
        <v>0</v>
      </c>
      <c r="O18" s="437"/>
      <c r="P18" s="183"/>
      <c r="Q18" s="180">
        <f>+'02-Mapa de riesgo'!AG19</f>
        <v>0</v>
      </c>
      <c r="R18" s="58">
        <f>+'02-Mapa de riesgo'!AH19</f>
        <v>0</v>
      </c>
      <c r="S18" s="59">
        <f>+'02-Mapa de riesgo'!AJ19</f>
        <v>0</v>
      </c>
      <c r="T18" s="181"/>
      <c r="U18" s="182"/>
      <c r="V18" s="184"/>
      <c r="W18" s="449"/>
      <c r="X18" s="65"/>
    </row>
    <row r="19" spans="1:24" ht="12.75" customHeight="1" x14ac:dyDescent="0.2">
      <c r="A19" s="430">
        <v>4</v>
      </c>
      <c r="B19" s="430" t="str">
        <f>'01-Mapa de Riesgos'!E20</f>
        <v>DIRECCIONAMIENTO_INSTITUCIONAL</v>
      </c>
      <c r="C19" s="431" t="str">
        <f>+'01-Mapa de Riesgos'!G20</f>
        <v>NO</v>
      </c>
      <c r="D19" s="431" t="str">
        <f>'01-Mapa de Riesgos'!K20</f>
        <v>Seguridad_Información</v>
      </c>
      <c r="E19" s="431" t="str">
        <f>'01-Mapa de Riesgos'!O20</f>
        <v>Posibilidad de perdida de disponibilidad  por aplicación insuficiente de mecanismos y procedimientos de respaldo de la información,   debido a la ausencia de una política institucional formal de respaldo y gestión de copias de seguridad de la información.</v>
      </c>
      <c r="F19" s="432" t="str">
        <f>'02-Mapa de riesgo'!AD20</f>
        <v>MODERADO</v>
      </c>
      <c r="G19" s="440" t="str">
        <f>+'02-Mapa de riesgo'!AE20</f>
        <v>Cumplimiento de la actividad Respaldo de activos de Información del Plan de acción de AIE</v>
      </c>
      <c r="H19" s="443"/>
      <c r="I19" s="443"/>
      <c r="J19" s="55" t="str">
        <f>'02-Mapa de riesgo'!G20</f>
        <v>Actividad en el plan de acción de AIE para el respaldo de los activos de información</v>
      </c>
      <c r="K19" s="56">
        <f>'02-Mapa de riesgo'!L20</f>
        <v>0</v>
      </c>
      <c r="L19" s="56" t="str">
        <f>+'02-Mapa de riesgo'!Q20</f>
        <v>Profesional Especializado II AIE
Profesional AIE</v>
      </c>
      <c r="M19" s="57" t="str">
        <f>+'02-Mapa de riesgo'!V20</f>
        <v>Semestral</v>
      </c>
      <c r="N19" s="57" t="str">
        <f>+'02-Mapa de riesgo'!Z20</f>
        <v>Preventivo</v>
      </c>
      <c r="O19" s="435" t="str">
        <f>+'02-Mapa de riesgo'!AB20</f>
        <v>ACEPTABLE</v>
      </c>
      <c r="P19" s="183"/>
      <c r="Q19" s="180" t="str">
        <f>+'02-Mapa de riesgo'!AG20</f>
        <v>COMPARTIR</v>
      </c>
      <c r="R19" s="58" t="str">
        <f>+'02-Mapa de riesgo'!AH20</f>
        <v>Solicitar y definir mecanismos institucionales para el Respaldo de los Activos de Información</v>
      </c>
      <c r="S19" s="59" t="str">
        <f>+'02-Mapa de riesgo'!AJ20</f>
        <v>Gestión de Tecnologías Informáticas  y Sistemas de Información</v>
      </c>
      <c r="T19" s="181"/>
      <c r="U19" s="182"/>
      <c r="V19" s="184"/>
      <c r="W19" s="447"/>
      <c r="X19" s="65"/>
    </row>
    <row r="20" spans="1:24" ht="12.75" customHeight="1" x14ac:dyDescent="0.2">
      <c r="A20" s="428"/>
      <c r="B20" s="428"/>
      <c r="C20" s="428"/>
      <c r="D20" s="428"/>
      <c r="E20" s="428"/>
      <c r="F20" s="428"/>
      <c r="G20" s="441"/>
      <c r="H20" s="444"/>
      <c r="I20" s="444"/>
      <c r="J20" s="55" t="str">
        <f>'02-Mapa de riesgo'!G21</f>
        <v>Actualizar y aplicar la metodología de Respaldo de Activos de Información</v>
      </c>
      <c r="K20" s="56">
        <f>'02-Mapa de riesgo'!L21</f>
        <v>0</v>
      </c>
      <c r="L20" s="56" t="str">
        <f>+'02-Mapa de riesgo'!Q21</f>
        <v>Profesional Especializado II AIE
Profesional AIE</v>
      </c>
      <c r="M20" s="57" t="str">
        <f>+'02-Mapa de riesgo'!V21</f>
        <v>No definida</v>
      </c>
      <c r="N20" s="57" t="str">
        <f>+'02-Mapa de riesgo'!Z21</f>
        <v>Preventivo</v>
      </c>
      <c r="O20" s="436"/>
      <c r="P20" s="183"/>
      <c r="Q20" s="180">
        <f>+'02-Mapa de riesgo'!AG21</f>
        <v>0</v>
      </c>
      <c r="R20" s="58">
        <f>+'02-Mapa de riesgo'!AH21</f>
        <v>0</v>
      </c>
      <c r="S20" s="59">
        <f>+'02-Mapa de riesgo'!AJ21</f>
        <v>0</v>
      </c>
      <c r="T20" s="181"/>
      <c r="U20" s="182"/>
      <c r="V20" s="184"/>
      <c r="W20" s="448"/>
      <c r="X20" s="65"/>
    </row>
    <row r="21" spans="1:24" ht="12.75" customHeight="1" x14ac:dyDescent="0.2">
      <c r="A21" s="429"/>
      <c r="B21" s="429"/>
      <c r="C21" s="429"/>
      <c r="D21" s="429"/>
      <c r="E21" s="429"/>
      <c r="F21" s="429"/>
      <c r="G21" s="442"/>
      <c r="H21" s="445"/>
      <c r="I21" s="445"/>
      <c r="J21" s="55">
        <f>'02-Mapa de riesgo'!G22</f>
        <v>0</v>
      </c>
      <c r="K21" s="56">
        <f>'02-Mapa de riesgo'!L22</f>
        <v>0</v>
      </c>
      <c r="L21" s="56">
        <f>+'02-Mapa de riesgo'!Q22</f>
        <v>0</v>
      </c>
      <c r="M21" s="57">
        <f>+'02-Mapa de riesgo'!V22</f>
        <v>0</v>
      </c>
      <c r="N21" s="57">
        <f>+'02-Mapa de riesgo'!Z22</f>
        <v>0</v>
      </c>
      <c r="O21" s="437"/>
      <c r="P21" s="183"/>
      <c r="Q21" s="180">
        <f>+'02-Mapa de riesgo'!AG22</f>
        <v>0</v>
      </c>
      <c r="R21" s="58">
        <f>+'02-Mapa de riesgo'!AH22</f>
        <v>0</v>
      </c>
      <c r="S21" s="59">
        <f>+'02-Mapa de riesgo'!AJ22</f>
        <v>0</v>
      </c>
      <c r="T21" s="181"/>
      <c r="U21" s="182"/>
      <c r="V21" s="184"/>
      <c r="W21" s="449"/>
      <c r="X21" s="65"/>
    </row>
    <row r="22" spans="1:24" ht="12.75" customHeight="1" x14ac:dyDescent="0.2">
      <c r="A22" s="430">
        <v>5</v>
      </c>
      <c r="B22" s="430" t="str">
        <f>'01-Mapa de Riesgos'!E23</f>
        <v>ASEGURAMIENTO_DE_LA_CALIDAD_INSTITUCIONAL</v>
      </c>
      <c r="C22" s="431" t="str">
        <f>+'01-Mapa de Riesgos'!G23</f>
        <v>SI</v>
      </c>
      <c r="D22" s="431" t="str">
        <f>'01-Mapa de Riesgos'!K23</f>
        <v>Gestión</v>
      </c>
      <c r="E22" s="431" t="str">
        <f>'01-Mapa de Riesgos'!O23</f>
        <v>Posibilidad de afectación reputacional  por Incumplimiento de las metas del plan de mejora por el bajo nivel de ejecución de las acciones establecidas,   a causa de la falta de seguimiento y control a las acciones de mejoramiento</v>
      </c>
      <c r="F22" s="432" t="str">
        <f>'02-Mapa de riesgo'!AD23</f>
        <v>LEVE</v>
      </c>
      <c r="G22" s="440" t="str">
        <f>+'02-Mapa de riesgo'!AE23</f>
        <v>Nivel cumplimiento del Plan de Mejoramiento Institucional</v>
      </c>
      <c r="H22" s="443"/>
      <c r="I22" s="443"/>
      <c r="J22" s="55" t="str">
        <f>'02-Mapa de riesgo'!G23</f>
        <v>Seguimiento al plan de mejoramiento institucional</v>
      </c>
      <c r="K22" s="56">
        <f>'02-Mapa de riesgo'!L23</f>
        <v>0</v>
      </c>
      <c r="L22" s="56" t="str">
        <f>+'02-Mapa de riesgo'!Q23</f>
        <v>Profesional especializado I</v>
      </c>
      <c r="M22" s="57" t="str">
        <f>+'02-Mapa de riesgo'!V23</f>
        <v>Anual</v>
      </c>
      <c r="N22" s="57" t="str">
        <f>+'02-Mapa de riesgo'!Z23</f>
        <v>Preventivo</v>
      </c>
      <c r="O22" s="435" t="str">
        <f>+'02-Mapa de riesgo'!AB23</f>
        <v>ACEPTABLE</v>
      </c>
      <c r="P22" s="183"/>
      <c r="Q22" s="180" t="str">
        <f>+'02-Mapa de riesgo'!AG23</f>
        <v>ASUMIR</v>
      </c>
      <c r="R22" s="58">
        <f>+'02-Mapa de riesgo'!AH23</f>
        <v>0</v>
      </c>
      <c r="S22" s="59">
        <f>+'02-Mapa de riesgo'!AJ23</f>
        <v>0</v>
      </c>
      <c r="T22" s="181"/>
      <c r="U22" s="182"/>
      <c r="V22" s="184"/>
      <c r="W22" s="447"/>
      <c r="X22" s="65"/>
    </row>
    <row r="23" spans="1:24" ht="12.75" customHeight="1" x14ac:dyDescent="0.2">
      <c r="A23" s="428"/>
      <c r="B23" s="428"/>
      <c r="C23" s="428"/>
      <c r="D23" s="428"/>
      <c r="E23" s="428"/>
      <c r="F23" s="428"/>
      <c r="G23" s="441"/>
      <c r="H23" s="444"/>
      <c r="I23" s="444"/>
      <c r="J23" s="55">
        <f>'02-Mapa de riesgo'!G24</f>
        <v>0</v>
      </c>
      <c r="K23" s="56">
        <f>'02-Mapa de riesgo'!L24</f>
        <v>0</v>
      </c>
      <c r="L23" s="56">
        <f>+'02-Mapa de riesgo'!Q24</f>
        <v>0</v>
      </c>
      <c r="M23" s="57">
        <f>+'02-Mapa de riesgo'!V24</f>
        <v>0</v>
      </c>
      <c r="N23" s="57">
        <f>+'02-Mapa de riesgo'!Z24</f>
        <v>0</v>
      </c>
      <c r="O23" s="436"/>
      <c r="P23" s="183"/>
      <c r="Q23" s="180">
        <f>+'02-Mapa de riesgo'!AG24</f>
        <v>0</v>
      </c>
      <c r="R23" s="58">
        <f>+'02-Mapa de riesgo'!AH24</f>
        <v>0</v>
      </c>
      <c r="S23" s="59">
        <f>+'02-Mapa de riesgo'!AJ24</f>
        <v>0</v>
      </c>
      <c r="T23" s="181"/>
      <c r="U23" s="182"/>
      <c r="V23" s="184"/>
      <c r="W23" s="448"/>
      <c r="X23" s="65"/>
    </row>
    <row r="24" spans="1:24" ht="12.75" customHeight="1" x14ac:dyDescent="0.2">
      <c r="A24" s="429"/>
      <c r="B24" s="429"/>
      <c r="C24" s="429"/>
      <c r="D24" s="429"/>
      <c r="E24" s="429"/>
      <c r="F24" s="429"/>
      <c r="G24" s="442"/>
      <c r="H24" s="445"/>
      <c r="I24" s="445"/>
      <c r="J24" s="55">
        <f>'02-Mapa de riesgo'!G25</f>
        <v>0</v>
      </c>
      <c r="K24" s="56">
        <f>'02-Mapa de riesgo'!L25</f>
        <v>0</v>
      </c>
      <c r="L24" s="56">
        <f>+'02-Mapa de riesgo'!Q25</f>
        <v>0</v>
      </c>
      <c r="M24" s="57">
        <f>+'02-Mapa de riesgo'!V25</f>
        <v>0</v>
      </c>
      <c r="N24" s="57">
        <f>+'02-Mapa de riesgo'!Z25</f>
        <v>0</v>
      </c>
      <c r="O24" s="437"/>
      <c r="P24" s="183"/>
      <c r="Q24" s="180">
        <f>+'02-Mapa de riesgo'!AG25</f>
        <v>0</v>
      </c>
      <c r="R24" s="58">
        <f>+'02-Mapa de riesgo'!AH25</f>
        <v>0</v>
      </c>
      <c r="S24" s="59">
        <f>+'02-Mapa de riesgo'!AJ25</f>
        <v>0</v>
      </c>
      <c r="T24" s="181"/>
      <c r="U24" s="182"/>
      <c r="V24" s="184"/>
      <c r="W24" s="449"/>
      <c r="X24" s="65"/>
    </row>
    <row r="25" spans="1:24" ht="12.75" customHeight="1" x14ac:dyDescent="0.2">
      <c r="A25" s="430">
        <v>6</v>
      </c>
      <c r="B25" s="430" t="str">
        <f>'01-Mapa de Riesgos'!E26</f>
        <v>ADMINISTRACIÓN_INSTITUCIONAL</v>
      </c>
      <c r="C25" s="431" t="str">
        <f>+'01-Mapa de Riesgos'!G26</f>
        <v>NO</v>
      </c>
      <c r="D25" s="431" t="str">
        <f>'01-Mapa de Riesgos'!K26</f>
        <v>Gestión</v>
      </c>
      <c r="E25" s="431" t="str">
        <f>'01-Mapa de Riesgos'!O26</f>
        <v>Posibilidad de afectación económica y reputacional  por desarticulación 
de los lineamientos del Plan Maestro de la Planta Físca con las apuestas del Plan de Desarrollo Institucional,   debido a un inadecuada priorización y alineación de los proyectos en los estudios previos</v>
      </c>
      <c r="F25" s="432" t="str">
        <f>'02-Mapa de riesgo'!AD26</f>
        <v>MODERADO</v>
      </c>
      <c r="G25" s="440" t="str">
        <f>+'02-Mapa de riesgo'!AE26</f>
        <v xml:space="preserve"> Número de proyectos ejecutados y finalizados en la vigencia  
/  Número de proyectos incluidos en el  Plan de acción del proceso, alineados con el Plan Maestro y/o  PDI </v>
      </c>
      <c r="H25" s="443"/>
      <c r="I25" s="443"/>
      <c r="J25" s="55" t="str">
        <f>'02-Mapa de riesgo'!G29</f>
        <v>Registro y consolidacion de la necesidad del usuario a través mediante actas de reunion y/o memorando y/o correos electrónicos.</v>
      </c>
      <c r="K25" s="56">
        <f>'02-Mapa de riesgo'!L26</f>
        <v>0</v>
      </c>
      <c r="L25" s="56" t="str">
        <f>+'02-Mapa de riesgo'!Q26</f>
        <v>Profesional Especializado II
Profesional I</v>
      </c>
      <c r="M25" s="57" t="str">
        <f>+'02-Mapa de riesgo'!V26</f>
        <v>No definida</v>
      </c>
      <c r="N25" s="57" t="str">
        <f>+'02-Mapa de riesgo'!Z26</f>
        <v>Preventivo</v>
      </c>
      <c r="O25" s="435" t="str">
        <f>+'02-Mapa de riesgo'!AB26</f>
        <v>ACEPTABLE</v>
      </c>
      <c r="P25" s="183"/>
      <c r="Q25" s="180" t="str">
        <f>+'02-Mapa de riesgo'!AG26</f>
        <v>REDUCIR</v>
      </c>
      <c r="R25" s="58" t="str">
        <f>+'02-Mapa de riesgo'!AH26</f>
        <v xml:space="preserve">Verificacion de los pliegos y estudios previos de proyectos en la etapa de planeacion previo al envio a la oficina juridica para su publicacion. </v>
      </c>
      <c r="S25" s="59">
        <f>+'02-Mapa de riesgo'!AJ26</f>
        <v>0</v>
      </c>
      <c r="T25" s="181"/>
      <c r="U25" s="182"/>
      <c r="V25" s="184"/>
      <c r="W25" s="447"/>
      <c r="X25" s="65"/>
    </row>
    <row r="26" spans="1:24" ht="12.75" customHeight="1" x14ac:dyDescent="0.2">
      <c r="A26" s="428"/>
      <c r="B26" s="428"/>
      <c r="C26" s="428"/>
      <c r="D26" s="428"/>
      <c r="E26" s="428"/>
      <c r="F26" s="428"/>
      <c r="G26" s="441"/>
      <c r="H26" s="444"/>
      <c r="I26" s="444"/>
      <c r="J26" s="55" t="str">
        <f>'02-Mapa de riesgo'!G30</f>
        <v>Cada proyecto de intervención de infraestructura debe contener (Estudios previos, diseños, presupuesto, especificaciones, en fase III, permisos aprobados)</v>
      </c>
      <c r="K26" s="56">
        <f>'02-Mapa de riesgo'!L27</f>
        <v>0</v>
      </c>
      <c r="L26" s="56" t="str">
        <f>+'02-Mapa de riesgo'!Q27</f>
        <v>Profesional Especializado II
Profesional I</v>
      </c>
      <c r="M26" s="57" t="str">
        <f>+'02-Mapa de riesgo'!V27</f>
        <v>No definida</v>
      </c>
      <c r="N26" s="57" t="str">
        <f>+'02-Mapa de riesgo'!Z27</f>
        <v>Preventivo</v>
      </c>
      <c r="O26" s="436"/>
      <c r="P26" s="183"/>
      <c r="Q26" s="180" t="str">
        <f>+'02-Mapa de riesgo'!AG27</f>
        <v>REDUCIR</v>
      </c>
      <c r="R26" s="58" t="str">
        <f>+'02-Mapa de riesgo'!AH27</f>
        <v>Incluir en le proceso de inducción la socialización del plan maestro a los colaboradores del proceso</v>
      </c>
      <c r="S26" s="59">
        <f>+'02-Mapa de riesgo'!AJ27</f>
        <v>0</v>
      </c>
      <c r="T26" s="181"/>
      <c r="U26" s="182"/>
      <c r="V26" s="184"/>
      <c r="W26" s="448"/>
      <c r="X26" s="65"/>
    </row>
    <row r="27" spans="1:24" ht="12.75" customHeight="1" x14ac:dyDescent="0.2">
      <c r="A27" s="429"/>
      <c r="B27" s="429"/>
      <c r="C27" s="429"/>
      <c r="D27" s="429"/>
      <c r="E27" s="429"/>
      <c r="F27" s="429"/>
      <c r="G27" s="442"/>
      <c r="H27" s="445"/>
      <c r="I27" s="445"/>
      <c r="J27" s="55" t="e">
        <f>'02-Mapa de riesgo'!#REF!</f>
        <v>#REF!</v>
      </c>
      <c r="K27" s="56">
        <f>'02-Mapa de riesgo'!L28</f>
        <v>0</v>
      </c>
      <c r="L27" s="56">
        <f>+'02-Mapa de riesgo'!Q28</f>
        <v>0</v>
      </c>
      <c r="M27" s="57">
        <f>+'02-Mapa de riesgo'!V28</f>
        <v>0</v>
      </c>
      <c r="N27" s="57">
        <f>+'02-Mapa de riesgo'!Z28</f>
        <v>0</v>
      </c>
      <c r="O27" s="437"/>
      <c r="P27" s="183"/>
      <c r="Q27" s="180">
        <f>+'02-Mapa de riesgo'!AG28</f>
        <v>0</v>
      </c>
      <c r="R27" s="58">
        <f>+'02-Mapa de riesgo'!AH28</f>
        <v>0</v>
      </c>
      <c r="S27" s="59">
        <f>+'02-Mapa de riesgo'!AJ28</f>
        <v>0</v>
      </c>
      <c r="T27" s="181"/>
      <c r="U27" s="182"/>
      <c r="V27" s="184"/>
      <c r="W27" s="449"/>
      <c r="X27" s="65"/>
    </row>
    <row r="28" spans="1:24" ht="12.75" customHeight="1" x14ac:dyDescent="0.2">
      <c r="A28" s="430">
        <v>7</v>
      </c>
      <c r="B28" s="430" t="str">
        <f>'01-Mapa de Riesgos'!E29</f>
        <v>ADMINISTRACIÓN_INSTITUCIONAL</v>
      </c>
      <c r="C28" s="431" t="str">
        <f>+'01-Mapa de Riesgos'!G29</f>
        <v>NO</v>
      </c>
      <c r="D28" s="431" t="str">
        <f>'01-Mapa de Riesgos'!K29</f>
        <v>Gestión</v>
      </c>
      <c r="E28" s="431" t="str">
        <f>'01-Mapa de Riesgos'!O29</f>
        <v>Posibilidad de afectación económica y reputacional  por una inadecuada planeación y ejecución de la infraestructura física   a causa de deficiencias en el regiestro y validación de las necesidades del espacio físico</v>
      </c>
      <c r="F28" s="432" t="str">
        <f>'02-Mapa de riesgo'!AD29</f>
        <v>MODERADO</v>
      </c>
      <c r="G28" s="440" t="str">
        <f>+'02-Mapa de riesgo'!AE29</f>
        <v xml:space="preserve">Intervenciones a la planta fisica del plan de accion de la vigencia/ Intervenciones recibidos a satisfacción por el usuario. </v>
      </c>
      <c r="H28" s="443"/>
      <c r="I28" s="443"/>
      <c r="J28" s="55" t="e">
        <f>'02-Mapa de riesgo'!#REF!</f>
        <v>#REF!</v>
      </c>
      <c r="K28" s="56">
        <f>'02-Mapa de riesgo'!L29</f>
        <v>0</v>
      </c>
      <c r="L28" s="56" t="str">
        <f>+'02-Mapa de riesgo'!Q29</f>
        <v xml:space="preserve">Profesional I y Interventor/supervisor del proyecto </v>
      </c>
      <c r="M28" s="57" t="str">
        <f>+'02-Mapa de riesgo'!V29</f>
        <v>No definida</v>
      </c>
      <c r="N28" s="57" t="str">
        <f>+'02-Mapa de riesgo'!Z29</f>
        <v>Preventivo</v>
      </c>
      <c r="O28" s="435" t="str">
        <f>+'02-Mapa de riesgo'!AB29</f>
        <v>ACEPTABLE</v>
      </c>
      <c r="P28" s="183"/>
      <c r="Q28" s="180" t="str">
        <f>+'02-Mapa de riesgo'!AG29</f>
        <v>REDUCIR</v>
      </c>
      <c r="R28" s="58" t="str">
        <f>+'02-Mapa de riesgo'!AH29</f>
        <v>Suscripción del acta de entrega a usurio que de cuenta del recibo sin observaciones de la intervención para su puesta en operación (Supeditado a la finalización y terminación de obras nuevas y/0 adecuaciones)</v>
      </c>
      <c r="S28" s="59">
        <f>+'02-Mapa de riesgo'!AJ29</f>
        <v>0</v>
      </c>
      <c r="T28" s="181"/>
      <c r="U28" s="182"/>
      <c r="V28" s="184"/>
      <c r="W28" s="447"/>
      <c r="X28" s="65"/>
    </row>
    <row r="29" spans="1:24" ht="12.75" customHeight="1" x14ac:dyDescent="0.2">
      <c r="A29" s="428"/>
      <c r="B29" s="428"/>
      <c r="C29" s="428"/>
      <c r="D29" s="428"/>
      <c r="E29" s="428"/>
      <c r="F29" s="428"/>
      <c r="G29" s="441"/>
      <c r="H29" s="444"/>
      <c r="I29" s="444"/>
      <c r="J29" s="55" t="e">
        <f>'02-Mapa de riesgo'!#REF!</f>
        <v>#REF!</v>
      </c>
      <c r="K29" s="56">
        <f>'02-Mapa de riesgo'!L30</f>
        <v>0</v>
      </c>
      <c r="L29" s="56" t="str">
        <f>+'02-Mapa de riesgo'!Q30</f>
        <v xml:space="preserve">Profesional I y Interventor/supervisor del proyecto </v>
      </c>
      <c r="M29" s="57" t="str">
        <f>+'02-Mapa de riesgo'!V30</f>
        <v>No definida</v>
      </c>
      <c r="N29" s="57" t="str">
        <f>+'02-Mapa de riesgo'!Z30</f>
        <v>Preventivo</v>
      </c>
      <c r="O29" s="436"/>
      <c r="P29" s="183"/>
      <c r="Q29" s="180">
        <f>+'02-Mapa de riesgo'!AG30</f>
        <v>0</v>
      </c>
      <c r="R29" s="58">
        <f>+'02-Mapa de riesgo'!AH30</f>
        <v>0</v>
      </c>
      <c r="S29" s="59">
        <f>+'02-Mapa de riesgo'!AJ30</f>
        <v>0</v>
      </c>
      <c r="T29" s="181"/>
      <c r="U29" s="182"/>
      <c r="V29" s="184"/>
      <c r="W29" s="448"/>
      <c r="X29" s="65"/>
    </row>
    <row r="30" spans="1:24" ht="12.75" customHeight="1" x14ac:dyDescent="0.2">
      <c r="A30" s="429"/>
      <c r="B30" s="429"/>
      <c r="C30" s="429"/>
      <c r="D30" s="429"/>
      <c r="E30" s="429"/>
      <c r="F30" s="429"/>
      <c r="G30" s="442"/>
      <c r="H30" s="445"/>
      <c r="I30" s="445"/>
      <c r="J30" s="55" t="str">
        <f>'02-Mapa de riesgo'!G31</f>
        <v>Se validan las intervenciones con las dependencias de la universidad relacionadas con el manejo de la planta fisica tales como seccion de mantenimiento, CRIE Centro de Recursos informaticos y Vicerrectoría Administrativa y Financiera</v>
      </c>
      <c r="K30" s="56">
        <f>'02-Mapa de riesgo'!L31</f>
        <v>0</v>
      </c>
      <c r="L30" s="56" t="str">
        <f>+'02-Mapa de riesgo'!Q31</f>
        <v xml:space="preserve">Profesional I y Interventor/supervisor del proyecto </v>
      </c>
      <c r="M30" s="57" t="str">
        <f>+'02-Mapa de riesgo'!V31</f>
        <v>Trimestral</v>
      </c>
      <c r="N30" s="57" t="str">
        <f>+'02-Mapa de riesgo'!Z31</f>
        <v>Preventivo</v>
      </c>
      <c r="O30" s="437"/>
      <c r="P30" s="183"/>
      <c r="Q30" s="180">
        <f>+'02-Mapa de riesgo'!AG31</f>
        <v>0</v>
      </c>
      <c r="R30" s="58">
        <f>+'02-Mapa de riesgo'!AH31</f>
        <v>0</v>
      </c>
      <c r="S30" s="59">
        <f>+'02-Mapa de riesgo'!AJ31</f>
        <v>0</v>
      </c>
      <c r="T30" s="181"/>
      <c r="U30" s="182"/>
      <c r="V30" s="184"/>
      <c r="W30" s="449"/>
      <c r="X30" s="65"/>
    </row>
    <row r="31" spans="1:24" ht="12.75" customHeight="1" x14ac:dyDescent="0.2">
      <c r="A31" s="430">
        <v>8</v>
      </c>
      <c r="B31" s="430" t="str">
        <f>'01-Mapa de Riesgos'!E32</f>
        <v>GESTIÓN_DEL_CONTEXTO_Y_VISIBILIDAD_NACIONAL_E_INTERNACIONAL</v>
      </c>
      <c r="C31" s="431" t="str">
        <f>+'01-Mapa de Riesgos'!G32</f>
        <v>SI</v>
      </c>
      <c r="D31" s="431" t="str">
        <f>'01-Mapa de Riesgos'!K32</f>
        <v>Gestión</v>
      </c>
      <c r="E31" s="431" t="str">
        <f>'01-Mapa de Riesgos'!O32</f>
        <v xml:space="preserve">Posibilidad de afectación reputacional  por ejecución inadecuada de las actividades e incumplimiento de las metas del Pilar "Gestión del contexto y visibilidad nacional e internacional",   debido a una planeación descontextualizada de la realidad regional, nacional e internacional
</v>
      </c>
      <c r="F31" s="432" t="str">
        <f>'02-Mapa de riesgo'!AD32</f>
        <v>LEVE</v>
      </c>
      <c r="G31" s="440" t="str">
        <f>+'02-Mapa de riesgo'!AE32</f>
        <v>Cumplimiento promedio de los planes operativos del pilar "Gestión de contexto y visibilidad nacional e internacional"</v>
      </c>
      <c r="H31" s="443"/>
      <c r="I31" s="443"/>
      <c r="J31" s="55" t="str">
        <f>'02-Mapa de riesgo'!G32</f>
        <v>Seguimiento al cumplimiento de los planes operativos del pilar "Gestión del contexto y visibilidad nacional e internacional"</v>
      </c>
      <c r="K31" s="56" t="str">
        <f>'02-Mapa de riesgo'!L32</f>
        <v>SIGER</v>
      </c>
      <c r="L31" s="56" t="str">
        <f>+'02-Mapa de riesgo'!Q32</f>
        <v>Funcionaria enlace del Pilar de Gestión</v>
      </c>
      <c r="M31" s="57" t="str">
        <f>+'02-Mapa de riesgo'!V32</f>
        <v>Trimestral</v>
      </c>
      <c r="N31" s="57" t="str">
        <f>+'02-Mapa de riesgo'!Z32</f>
        <v>Preventivo</v>
      </c>
      <c r="O31" s="435" t="str">
        <f>+'02-Mapa de riesgo'!AB32</f>
        <v>FUERTE</v>
      </c>
      <c r="P31" s="183"/>
      <c r="Q31" s="180" t="str">
        <f>+'02-Mapa de riesgo'!AG32</f>
        <v>ASUMIR</v>
      </c>
      <c r="R31" s="58">
        <f>+'02-Mapa de riesgo'!AH32</f>
        <v>0</v>
      </c>
      <c r="S31" s="59">
        <f>+'02-Mapa de riesgo'!AJ32</f>
        <v>0</v>
      </c>
      <c r="T31" s="181"/>
      <c r="U31" s="182"/>
      <c r="V31" s="184"/>
      <c r="W31" s="447"/>
      <c r="X31" s="65"/>
    </row>
    <row r="32" spans="1:24" ht="12.75" customHeight="1" x14ac:dyDescent="0.2">
      <c r="A32" s="428"/>
      <c r="B32" s="428"/>
      <c r="C32" s="428"/>
      <c r="D32" s="428"/>
      <c r="E32" s="428"/>
      <c r="F32" s="428"/>
      <c r="G32" s="441"/>
      <c r="H32" s="444"/>
      <c r="I32" s="444"/>
      <c r="J32" s="55">
        <f>'02-Mapa de riesgo'!G33</f>
        <v>0</v>
      </c>
      <c r="K32" s="56">
        <f>'02-Mapa de riesgo'!L33</f>
        <v>0</v>
      </c>
      <c r="L32" s="56">
        <f>+'02-Mapa de riesgo'!Q33</f>
        <v>0</v>
      </c>
      <c r="M32" s="57">
        <f>+'02-Mapa de riesgo'!V33</f>
        <v>0</v>
      </c>
      <c r="N32" s="57">
        <f>+'02-Mapa de riesgo'!Z33</f>
        <v>0</v>
      </c>
      <c r="O32" s="436"/>
      <c r="P32" s="183"/>
      <c r="Q32" s="180">
        <f>+'02-Mapa de riesgo'!AG33</f>
        <v>0</v>
      </c>
      <c r="R32" s="58">
        <f>+'02-Mapa de riesgo'!AH33</f>
        <v>0</v>
      </c>
      <c r="S32" s="59">
        <f>+'02-Mapa de riesgo'!AJ33</f>
        <v>0</v>
      </c>
      <c r="T32" s="181"/>
      <c r="U32" s="182"/>
      <c r="V32" s="184"/>
      <c r="W32" s="448"/>
      <c r="X32" s="65"/>
    </row>
    <row r="33" spans="1:24" ht="12.75" customHeight="1" x14ac:dyDescent="0.2">
      <c r="A33" s="429"/>
      <c r="B33" s="429"/>
      <c r="C33" s="429"/>
      <c r="D33" s="429"/>
      <c r="E33" s="429"/>
      <c r="F33" s="429"/>
      <c r="G33" s="442"/>
      <c r="H33" s="445"/>
      <c r="I33" s="445"/>
      <c r="J33" s="55">
        <f>'02-Mapa de riesgo'!G34</f>
        <v>0</v>
      </c>
      <c r="K33" s="56">
        <f>'02-Mapa de riesgo'!L34</f>
        <v>0</v>
      </c>
      <c r="L33" s="56">
        <f>+'02-Mapa de riesgo'!Q34</f>
        <v>0</v>
      </c>
      <c r="M33" s="57">
        <f>+'02-Mapa de riesgo'!V34</f>
        <v>0</v>
      </c>
      <c r="N33" s="57">
        <f>+'02-Mapa de riesgo'!Z34</f>
        <v>0</v>
      </c>
      <c r="O33" s="437"/>
      <c r="P33" s="183"/>
      <c r="Q33" s="180">
        <f>+'02-Mapa de riesgo'!AG34</f>
        <v>0</v>
      </c>
      <c r="R33" s="58">
        <f>+'02-Mapa de riesgo'!AH34</f>
        <v>0</v>
      </c>
      <c r="S33" s="59">
        <f>+'02-Mapa de riesgo'!AJ34</f>
        <v>0</v>
      </c>
      <c r="T33" s="181"/>
      <c r="U33" s="182"/>
      <c r="V33" s="184"/>
      <c r="W33" s="449"/>
      <c r="X33" s="65"/>
    </row>
    <row r="34" spans="1:24" ht="12.75" customHeight="1" x14ac:dyDescent="0.2">
      <c r="A34" s="430">
        <v>9</v>
      </c>
      <c r="B34" s="430" t="str">
        <f>'01-Mapa de Riesgos'!E35</f>
        <v>GESTIÓN_DEL_CONTEXTO_Y_VISIBILIDAD_NACIONAL_E_INTERNACIONAL</v>
      </c>
      <c r="C34" s="431" t="str">
        <f>+'01-Mapa de Riesgos'!G35</f>
        <v>SI</v>
      </c>
      <c r="D34" s="431" t="str">
        <f>'01-Mapa de Riesgos'!K35</f>
        <v>Gestión</v>
      </c>
      <c r="E34" s="431" t="str">
        <f>'01-Mapa de Riesgos'!O35</f>
        <v>Posibilidad de afectación reputacional  por baja calificación en el Índice de Gestión de Proyectos de Regalías - IGPR,   debido a una ejecución inadecuada de los proyectos financiados con Recursos del Sistema General de Regalías - SGR</v>
      </c>
      <c r="F34" s="432" t="str">
        <f>'02-Mapa de riesgo'!AD35</f>
        <v>LEVE</v>
      </c>
      <c r="G34" s="440" t="str">
        <f>+'02-Mapa de riesgo'!AE35</f>
        <v>Índice de Gestión de Proyectos de Regalías (IGPR)</v>
      </c>
      <c r="H34" s="443"/>
      <c r="I34" s="443"/>
      <c r="J34" s="55" t="str">
        <f>'02-Mapa de riesgo'!G35</f>
        <v>Reuniones de seguimiento a la ejecución de los proyectos</v>
      </c>
      <c r="K34" s="56">
        <f>'02-Mapa de riesgo'!L35</f>
        <v>0</v>
      </c>
      <c r="L34" s="56" t="str">
        <f>+'02-Mapa de riesgo'!Q35</f>
        <v>Contratista</v>
      </c>
      <c r="M34" s="57" t="str">
        <f>+'02-Mapa de riesgo'!V35</f>
        <v>Trimestral</v>
      </c>
      <c r="N34" s="57" t="str">
        <f>+'02-Mapa de riesgo'!Z35</f>
        <v>Preventivo</v>
      </c>
      <c r="O34" s="435" t="str">
        <f>+'02-Mapa de riesgo'!AB35</f>
        <v>ACEPTABLE</v>
      </c>
      <c r="P34" s="183"/>
      <c r="Q34" s="180" t="str">
        <f>+'02-Mapa de riesgo'!AG35</f>
        <v>ASUMIR</v>
      </c>
      <c r="R34" s="58">
        <f>+'02-Mapa de riesgo'!AH35</f>
        <v>0</v>
      </c>
      <c r="S34" s="59">
        <f>+'02-Mapa de riesgo'!AJ35</f>
        <v>0</v>
      </c>
      <c r="T34" s="181"/>
      <c r="U34" s="182"/>
      <c r="V34" s="184"/>
      <c r="W34" s="447"/>
      <c r="X34" s="65"/>
    </row>
    <row r="35" spans="1:24" ht="12.75" customHeight="1" x14ac:dyDescent="0.2">
      <c r="A35" s="428"/>
      <c r="B35" s="428"/>
      <c r="C35" s="428"/>
      <c r="D35" s="428"/>
      <c r="E35" s="428"/>
      <c r="F35" s="428"/>
      <c r="G35" s="441"/>
      <c r="H35" s="444"/>
      <c r="I35" s="444"/>
      <c r="J35" s="55">
        <f>'02-Mapa de riesgo'!G36</f>
        <v>0</v>
      </c>
      <c r="K35" s="56">
        <f>'02-Mapa de riesgo'!L36</f>
        <v>0</v>
      </c>
      <c r="L35" s="56">
        <f>+'02-Mapa de riesgo'!Q36</f>
        <v>0</v>
      </c>
      <c r="M35" s="57">
        <f>+'02-Mapa de riesgo'!V36</f>
        <v>0</v>
      </c>
      <c r="N35" s="57">
        <f>+'02-Mapa de riesgo'!Z36</f>
        <v>0</v>
      </c>
      <c r="O35" s="436"/>
      <c r="P35" s="183"/>
      <c r="Q35" s="180">
        <f>+'02-Mapa de riesgo'!AG36</f>
        <v>0</v>
      </c>
      <c r="R35" s="58">
        <f>+'02-Mapa de riesgo'!AH36</f>
        <v>0</v>
      </c>
      <c r="S35" s="59">
        <f>+'02-Mapa de riesgo'!AJ36</f>
        <v>0</v>
      </c>
      <c r="T35" s="181"/>
      <c r="U35" s="182"/>
      <c r="V35" s="184"/>
      <c r="W35" s="448"/>
      <c r="X35" s="65"/>
    </row>
    <row r="36" spans="1:24" ht="12.75" customHeight="1" x14ac:dyDescent="0.2">
      <c r="A36" s="429"/>
      <c r="B36" s="429"/>
      <c r="C36" s="429"/>
      <c r="D36" s="429"/>
      <c r="E36" s="429"/>
      <c r="F36" s="429"/>
      <c r="G36" s="442"/>
      <c r="H36" s="445"/>
      <c r="I36" s="445"/>
      <c r="J36" s="55">
        <f>'02-Mapa de riesgo'!G37</f>
        <v>0</v>
      </c>
      <c r="K36" s="56">
        <f>'02-Mapa de riesgo'!L37</f>
        <v>0</v>
      </c>
      <c r="L36" s="56">
        <f>+'02-Mapa de riesgo'!Q37</f>
        <v>0</v>
      </c>
      <c r="M36" s="57">
        <f>+'02-Mapa de riesgo'!V37</f>
        <v>0</v>
      </c>
      <c r="N36" s="57">
        <f>+'02-Mapa de riesgo'!Z37</f>
        <v>0</v>
      </c>
      <c r="O36" s="437"/>
      <c r="P36" s="183"/>
      <c r="Q36" s="180">
        <f>+'02-Mapa de riesgo'!AG37</f>
        <v>0</v>
      </c>
      <c r="R36" s="58">
        <f>+'02-Mapa de riesgo'!AH37</f>
        <v>0</v>
      </c>
      <c r="S36" s="59">
        <f>+'02-Mapa de riesgo'!AJ37</f>
        <v>0</v>
      </c>
      <c r="T36" s="181"/>
      <c r="U36" s="182"/>
      <c r="V36" s="184"/>
      <c r="W36" s="449"/>
      <c r="X36" s="65"/>
    </row>
    <row r="37" spans="1:24" ht="12.75" customHeight="1" x14ac:dyDescent="0.2">
      <c r="A37" s="430">
        <v>10</v>
      </c>
      <c r="B37" s="430">
        <f>'01-Mapa de Riesgos'!E38</f>
        <v>0</v>
      </c>
      <c r="C37" s="431">
        <f>+'01-Mapa de Riesgos'!G38</f>
        <v>0</v>
      </c>
      <c r="D37" s="431">
        <f>'01-Mapa de Riesgos'!K38</f>
        <v>0</v>
      </c>
      <c r="E37" s="431" t="str">
        <f>'01-Mapa de Riesgos'!O38</f>
        <v xml:space="preserve">     </v>
      </c>
      <c r="F37" s="432" t="str">
        <f>'02-Mapa de riesgo'!AD38</f>
        <v>LEVE</v>
      </c>
      <c r="G37" s="440">
        <f>+'02-Mapa de riesgo'!AE38</f>
        <v>0</v>
      </c>
      <c r="H37" s="446"/>
      <c r="I37" s="443"/>
      <c r="J37" s="55">
        <f>'02-Mapa de riesgo'!G38</f>
        <v>0</v>
      </c>
      <c r="K37" s="56">
        <f>'02-Mapa de riesgo'!L38</f>
        <v>0</v>
      </c>
      <c r="L37" s="56">
        <f>+'02-Mapa de riesgo'!Q38</f>
        <v>0</v>
      </c>
      <c r="M37" s="57">
        <f>+'02-Mapa de riesgo'!V38</f>
        <v>0</v>
      </c>
      <c r="N37" s="57">
        <f>+'02-Mapa de riesgo'!Z38</f>
        <v>0</v>
      </c>
      <c r="O37" s="435" t="e">
        <f>+'02-Mapa de riesgo'!AB38</f>
        <v>#DIV/0!</v>
      </c>
      <c r="P37" s="183"/>
      <c r="Q37" s="180">
        <f>+'02-Mapa de riesgo'!AG38</f>
        <v>0</v>
      </c>
      <c r="R37" s="58">
        <f>+'02-Mapa de riesgo'!AH38</f>
        <v>0</v>
      </c>
      <c r="S37" s="59">
        <f>+'02-Mapa de riesgo'!AJ38</f>
        <v>0</v>
      </c>
      <c r="T37" s="181"/>
      <c r="U37" s="182"/>
      <c r="V37" s="184"/>
      <c r="W37" s="447"/>
      <c r="X37" s="65"/>
    </row>
    <row r="38" spans="1:24" ht="12.75" customHeight="1" x14ac:dyDescent="0.2">
      <c r="A38" s="428"/>
      <c r="B38" s="428"/>
      <c r="C38" s="428"/>
      <c r="D38" s="428"/>
      <c r="E38" s="428"/>
      <c r="F38" s="428"/>
      <c r="G38" s="441"/>
      <c r="H38" s="444"/>
      <c r="I38" s="444"/>
      <c r="J38" s="55">
        <f>'02-Mapa de riesgo'!G39</f>
        <v>0</v>
      </c>
      <c r="K38" s="56">
        <f>'02-Mapa de riesgo'!L39</f>
        <v>0</v>
      </c>
      <c r="L38" s="56">
        <f>+'02-Mapa de riesgo'!Q39</f>
        <v>0</v>
      </c>
      <c r="M38" s="57">
        <f>+'02-Mapa de riesgo'!V39</f>
        <v>0</v>
      </c>
      <c r="N38" s="57">
        <f>+'02-Mapa de riesgo'!Z39</f>
        <v>0</v>
      </c>
      <c r="O38" s="436"/>
      <c r="P38" s="183"/>
      <c r="Q38" s="180">
        <f>+'02-Mapa de riesgo'!AG39</f>
        <v>0</v>
      </c>
      <c r="R38" s="58">
        <f>+'02-Mapa de riesgo'!AH39</f>
        <v>0</v>
      </c>
      <c r="S38" s="59">
        <f>+'02-Mapa de riesgo'!AJ39</f>
        <v>0</v>
      </c>
      <c r="T38" s="181"/>
      <c r="U38" s="182"/>
      <c r="V38" s="184"/>
      <c r="W38" s="448"/>
      <c r="X38" s="65"/>
    </row>
    <row r="39" spans="1:24" ht="12.75" customHeight="1" x14ac:dyDescent="0.2">
      <c r="A39" s="429"/>
      <c r="B39" s="429"/>
      <c r="C39" s="429"/>
      <c r="D39" s="429"/>
      <c r="E39" s="429"/>
      <c r="F39" s="429"/>
      <c r="G39" s="442"/>
      <c r="H39" s="445"/>
      <c r="I39" s="445"/>
      <c r="J39" s="55">
        <f>'02-Mapa de riesgo'!G40</f>
        <v>0</v>
      </c>
      <c r="K39" s="56">
        <f>'02-Mapa de riesgo'!L40</f>
        <v>0</v>
      </c>
      <c r="L39" s="56">
        <f>+'02-Mapa de riesgo'!Q40</f>
        <v>0</v>
      </c>
      <c r="M39" s="57">
        <f>+'02-Mapa de riesgo'!V40</f>
        <v>0</v>
      </c>
      <c r="N39" s="57">
        <f>+'02-Mapa de riesgo'!Z40</f>
        <v>0</v>
      </c>
      <c r="O39" s="437"/>
      <c r="P39" s="183"/>
      <c r="Q39" s="180">
        <f>+'02-Mapa de riesgo'!AG40</f>
        <v>0</v>
      </c>
      <c r="R39" s="58">
        <f>+'02-Mapa de riesgo'!AH40</f>
        <v>0</v>
      </c>
      <c r="S39" s="59">
        <f>+'02-Mapa de riesgo'!AJ40</f>
        <v>0</v>
      </c>
      <c r="T39" s="181"/>
      <c r="U39" s="182"/>
      <c r="V39" s="184"/>
      <c r="W39" s="449"/>
      <c r="X39" s="65"/>
    </row>
    <row r="40" spans="1:24" ht="12.75" customHeight="1" x14ac:dyDescent="0.2">
      <c r="A40" s="430">
        <v>11</v>
      </c>
      <c r="B40" s="430">
        <f>'01-Mapa de Riesgos'!E41</f>
        <v>0</v>
      </c>
      <c r="C40" s="431">
        <f>+'01-Mapa de Riesgos'!G41</f>
        <v>0</v>
      </c>
      <c r="D40" s="431">
        <f>'01-Mapa de Riesgos'!K41</f>
        <v>0</v>
      </c>
      <c r="E40" s="431" t="str">
        <f>'01-Mapa de Riesgos'!O41</f>
        <v xml:space="preserve">     </v>
      </c>
      <c r="F40" s="432" t="str">
        <f>'02-Mapa de riesgo'!AD41</f>
        <v>LEVE</v>
      </c>
      <c r="G40" s="440">
        <f>+'02-Mapa de riesgo'!AE41</f>
        <v>0</v>
      </c>
      <c r="H40" s="446"/>
      <c r="I40" s="443"/>
      <c r="J40" s="55">
        <f>'02-Mapa de riesgo'!G41</f>
        <v>0</v>
      </c>
      <c r="K40" s="56">
        <f>'02-Mapa de riesgo'!L41</f>
        <v>0</v>
      </c>
      <c r="L40" s="56">
        <f>+'02-Mapa de riesgo'!Q41</f>
        <v>0</v>
      </c>
      <c r="M40" s="57">
        <f>+'02-Mapa de riesgo'!V41</f>
        <v>0</v>
      </c>
      <c r="N40" s="57">
        <f>+'02-Mapa de riesgo'!Z41</f>
        <v>0</v>
      </c>
      <c r="O40" s="435" t="e">
        <f>+'02-Mapa de riesgo'!AB41</f>
        <v>#DIV/0!</v>
      </c>
      <c r="P40" s="183"/>
      <c r="Q40" s="180">
        <f>+'02-Mapa de riesgo'!AG41</f>
        <v>0</v>
      </c>
      <c r="R40" s="58">
        <f>+'02-Mapa de riesgo'!AH41</f>
        <v>0</v>
      </c>
      <c r="S40" s="59">
        <f>+'02-Mapa de riesgo'!AJ41</f>
        <v>0</v>
      </c>
      <c r="T40" s="181"/>
      <c r="U40" s="182"/>
      <c r="V40" s="184"/>
      <c r="W40" s="447"/>
      <c r="X40" s="65"/>
    </row>
    <row r="41" spans="1:24" ht="12.75" customHeight="1" x14ac:dyDescent="0.2">
      <c r="A41" s="428"/>
      <c r="B41" s="428"/>
      <c r="C41" s="428"/>
      <c r="D41" s="428"/>
      <c r="E41" s="428"/>
      <c r="F41" s="428"/>
      <c r="G41" s="441"/>
      <c r="H41" s="444"/>
      <c r="I41" s="444"/>
      <c r="J41" s="55">
        <f>'02-Mapa de riesgo'!G42</f>
        <v>0</v>
      </c>
      <c r="K41" s="56">
        <f>'02-Mapa de riesgo'!L42</f>
        <v>0</v>
      </c>
      <c r="L41" s="56">
        <f>+'02-Mapa de riesgo'!Q42</f>
        <v>0</v>
      </c>
      <c r="M41" s="57">
        <f>+'02-Mapa de riesgo'!V42</f>
        <v>0</v>
      </c>
      <c r="N41" s="57">
        <f>+'02-Mapa de riesgo'!Z42</f>
        <v>0</v>
      </c>
      <c r="O41" s="436"/>
      <c r="P41" s="183"/>
      <c r="Q41" s="180">
        <f>+'02-Mapa de riesgo'!AG42</f>
        <v>0</v>
      </c>
      <c r="R41" s="58">
        <f>+'02-Mapa de riesgo'!AH42</f>
        <v>0</v>
      </c>
      <c r="S41" s="59">
        <f>+'02-Mapa de riesgo'!AJ42</f>
        <v>0</v>
      </c>
      <c r="T41" s="181"/>
      <c r="U41" s="182"/>
      <c r="V41" s="184"/>
      <c r="W41" s="448"/>
      <c r="X41" s="65"/>
    </row>
    <row r="42" spans="1:24" ht="12.75" customHeight="1" x14ac:dyDescent="0.2">
      <c r="A42" s="429"/>
      <c r="B42" s="429"/>
      <c r="C42" s="429"/>
      <c r="D42" s="429"/>
      <c r="E42" s="429"/>
      <c r="F42" s="429"/>
      <c r="G42" s="442"/>
      <c r="H42" s="445"/>
      <c r="I42" s="445"/>
      <c r="J42" s="55">
        <f>'02-Mapa de riesgo'!G43</f>
        <v>0</v>
      </c>
      <c r="K42" s="56">
        <f>'02-Mapa de riesgo'!L43</f>
        <v>0</v>
      </c>
      <c r="L42" s="56">
        <f>+'02-Mapa de riesgo'!Q43</f>
        <v>0</v>
      </c>
      <c r="M42" s="57">
        <f>+'02-Mapa de riesgo'!V43</f>
        <v>0</v>
      </c>
      <c r="N42" s="57">
        <f>+'02-Mapa de riesgo'!Z43</f>
        <v>0</v>
      </c>
      <c r="O42" s="437"/>
      <c r="P42" s="183"/>
      <c r="Q42" s="180">
        <f>+'02-Mapa de riesgo'!AG43</f>
        <v>0</v>
      </c>
      <c r="R42" s="58">
        <f>+'02-Mapa de riesgo'!AH43</f>
        <v>0</v>
      </c>
      <c r="S42" s="59">
        <f>+'02-Mapa de riesgo'!AJ43</f>
        <v>0</v>
      </c>
      <c r="T42" s="181"/>
      <c r="U42" s="182"/>
      <c r="V42" s="184"/>
      <c r="W42" s="449"/>
      <c r="X42" s="65"/>
    </row>
    <row r="43" spans="1:24" ht="12.75" customHeight="1" x14ac:dyDescent="0.2">
      <c r="A43" s="430">
        <v>12</v>
      </c>
      <c r="B43" s="430">
        <f>'01-Mapa de Riesgos'!E44</f>
        <v>0</v>
      </c>
      <c r="C43" s="431">
        <f>+'01-Mapa de Riesgos'!G44</f>
        <v>0</v>
      </c>
      <c r="D43" s="431">
        <f>'01-Mapa de Riesgos'!K44</f>
        <v>0</v>
      </c>
      <c r="E43" s="431" t="str">
        <f>'01-Mapa de Riesgos'!O44</f>
        <v xml:space="preserve">     </v>
      </c>
      <c r="F43" s="432" t="str">
        <f>'02-Mapa de riesgo'!AD44</f>
        <v>LEVE</v>
      </c>
      <c r="G43" s="440">
        <f>+'02-Mapa de riesgo'!AE44</f>
        <v>0</v>
      </c>
      <c r="H43" s="443"/>
      <c r="I43" s="443"/>
      <c r="J43" s="55">
        <f>'02-Mapa de riesgo'!G44</f>
        <v>0</v>
      </c>
      <c r="K43" s="56">
        <f>'02-Mapa de riesgo'!L44</f>
        <v>0</v>
      </c>
      <c r="L43" s="56">
        <f>+'02-Mapa de riesgo'!Q44</f>
        <v>0</v>
      </c>
      <c r="M43" s="57">
        <f>+'02-Mapa de riesgo'!V44</f>
        <v>0</v>
      </c>
      <c r="N43" s="57">
        <f>+'02-Mapa de riesgo'!Z44</f>
        <v>0</v>
      </c>
      <c r="O43" s="435" t="e">
        <f>+'02-Mapa de riesgo'!AB44</f>
        <v>#DIV/0!</v>
      </c>
      <c r="P43" s="183"/>
      <c r="Q43" s="180">
        <f>+'02-Mapa de riesgo'!AG44</f>
        <v>0</v>
      </c>
      <c r="R43" s="58">
        <f>+'02-Mapa de riesgo'!AH44</f>
        <v>0</v>
      </c>
      <c r="S43" s="59">
        <f>+'02-Mapa de riesgo'!AJ44</f>
        <v>0</v>
      </c>
      <c r="T43" s="181"/>
      <c r="U43" s="182"/>
      <c r="V43" s="184"/>
      <c r="W43" s="447"/>
      <c r="X43" s="65"/>
    </row>
    <row r="44" spans="1:24" ht="12.75" customHeight="1" x14ac:dyDescent="0.2">
      <c r="A44" s="428"/>
      <c r="B44" s="428"/>
      <c r="C44" s="428"/>
      <c r="D44" s="428"/>
      <c r="E44" s="428"/>
      <c r="F44" s="428"/>
      <c r="G44" s="441"/>
      <c r="H44" s="444"/>
      <c r="I44" s="444"/>
      <c r="J44" s="55">
        <f>'02-Mapa de riesgo'!G45</f>
        <v>0</v>
      </c>
      <c r="K44" s="56">
        <f>'02-Mapa de riesgo'!L45</f>
        <v>0</v>
      </c>
      <c r="L44" s="56">
        <f>+'02-Mapa de riesgo'!Q45</f>
        <v>0</v>
      </c>
      <c r="M44" s="57">
        <f>+'02-Mapa de riesgo'!V45</f>
        <v>0</v>
      </c>
      <c r="N44" s="57">
        <f>+'02-Mapa de riesgo'!Z45</f>
        <v>0</v>
      </c>
      <c r="O44" s="436"/>
      <c r="P44" s="183"/>
      <c r="Q44" s="180">
        <f>+'02-Mapa de riesgo'!AG45</f>
        <v>0</v>
      </c>
      <c r="R44" s="58">
        <f>+'02-Mapa de riesgo'!AH45</f>
        <v>0</v>
      </c>
      <c r="S44" s="59">
        <f>+'02-Mapa de riesgo'!AJ45</f>
        <v>0</v>
      </c>
      <c r="T44" s="181"/>
      <c r="U44" s="182"/>
      <c r="V44" s="184"/>
      <c r="W44" s="448"/>
      <c r="X44" s="65"/>
    </row>
    <row r="45" spans="1:24" ht="12.75" customHeight="1" x14ac:dyDescent="0.2">
      <c r="A45" s="429"/>
      <c r="B45" s="429"/>
      <c r="C45" s="429"/>
      <c r="D45" s="429"/>
      <c r="E45" s="429"/>
      <c r="F45" s="429"/>
      <c r="G45" s="442"/>
      <c r="H45" s="445"/>
      <c r="I45" s="445"/>
      <c r="J45" s="55">
        <f>'02-Mapa de riesgo'!G46</f>
        <v>0</v>
      </c>
      <c r="K45" s="56">
        <f>'02-Mapa de riesgo'!L46</f>
        <v>0</v>
      </c>
      <c r="L45" s="56">
        <f>+'02-Mapa de riesgo'!Q46</f>
        <v>0</v>
      </c>
      <c r="M45" s="57">
        <f>+'02-Mapa de riesgo'!V46</f>
        <v>0</v>
      </c>
      <c r="N45" s="57">
        <f>+'02-Mapa de riesgo'!Z46</f>
        <v>0</v>
      </c>
      <c r="O45" s="437"/>
      <c r="P45" s="183"/>
      <c r="Q45" s="180">
        <f>+'02-Mapa de riesgo'!AG46</f>
        <v>0</v>
      </c>
      <c r="R45" s="58">
        <f>+'02-Mapa de riesgo'!AH46</f>
        <v>0</v>
      </c>
      <c r="S45" s="59">
        <f>+'02-Mapa de riesgo'!AJ46</f>
        <v>0</v>
      </c>
      <c r="T45" s="181"/>
      <c r="U45" s="182"/>
      <c r="V45" s="184"/>
      <c r="W45" s="449"/>
      <c r="X45" s="65"/>
    </row>
    <row r="46" spans="1:24" ht="12.75" customHeight="1" x14ac:dyDescent="0.2">
      <c r="A46" s="430">
        <v>13</v>
      </c>
      <c r="B46" s="430">
        <f>'01-Mapa de Riesgos'!E47</f>
        <v>0</v>
      </c>
      <c r="C46" s="431">
        <f>+'01-Mapa de Riesgos'!G47</f>
        <v>0</v>
      </c>
      <c r="D46" s="431">
        <f>'01-Mapa de Riesgos'!K47</f>
        <v>0</v>
      </c>
      <c r="E46" s="431" t="str">
        <f>'01-Mapa de Riesgos'!O47</f>
        <v xml:space="preserve">     </v>
      </c>
      <c r="F46" s="432" t="str">
        <f>'02-Mapa de riesgo'!AD47</f>
        <v>LEVE</v>
      </c>
      <c r="G46" s="440">
        <f>+'02-Mapa de riesgo'!AE47</f>
        <v>0</v>
      </c>
      <c r="H46" s="443"/>
      <c r="I46" s="443"/>
      <c r="J46" s="55">
        <f>'02-Mapa de riesgo'!G47</f>
        <v>0</v>
      </c>
      <c r="K46" s="56">
        <f>'02-Mapa de riesgo'!L47</f>
        <v>0</v>
      </c>
      <c r="L46" s="56">
        <f>+'02-Mapa de riesgo'!Q47</f>
        <v>0</v>
      </c>
      <c r="M46" s="57">
        <f>+'02-Mapa de riesgo'!V47</f>
        <v>0</v>
      </c>
      <c r="N46" s="57">
        <f>+'02-Mapa de riesgo'!Z47</f>
        <v>0</v>
      </c>
      <c r="O46" s="435" t="e">
        <f>+'02-Mapa de riesgo'!AB47</f>
        <v>#DIV/0!</v>
      </c>
      <c r="P46" s="183"/>
      <c r="Q46" s="180">
        <f>+'02-Mapa de riesgo'!AG47</f>
        <v>0</v>
      </c>
      <c r="R46" s="58">
        <f>+'02-Mapa de riesgo'!AH47</f>
        <v>0</v>
      </c>
      <c r="S46" s="59">
        <f>+'02-Mapa de riesgo'!AJ47</f>
        <v>0</v>
      </c>
      <c r="T46" s="181"/>
      <c r="U46" s="182"/>
      <c r="V46" s="184"/>
      <c r="W46" s="447"/>
      <c r="X46" s="65"/>
    </row>
    <row r="47" spans="1:24" ht="12.75" customHeight="1" x14ac:dyDescent="0.2">
      <c r="A47" s="428"/>
      <c r="B47" s="428"/>
      <c r="C47" s="428"/>
      <c r="D47" s="428"/>
      <c r="E47" s="428"/>
      <c r="F47" s="428"/>
      <c r="G47" s="441"/>
      <c r="H47" s="444"/>
      <c r="I47" s="444"/>
      <c r="J47" s="55">
        <f>'02-Mapa de riesgo'!G48</f>
        <v>0</v>
      </c>
      <c r="K47" s="56">
        <f>'02-Mapa de riesgo'!L48</f>
        <v>0</v>
      </c>
      <c r="L47" s="56">
        <f>+'02-Mapa de riesgo'!Q48</f>
        <v>0</v>
      </c>
      <c r="M47" s="57">
        <f>+'02-Mapa de riesgo'!V48</f>
        <v>0</v>
      </c>
      <c r="N47" s="57">
        <f>+'02-Mapa de riesgo'!Z48</f>
        <v>0</v>
      </c>
      <c r="O47" s="436"/>
      <c r="P47" s="183"/>
      <c r="Q47" s="180">
        <f>+'02-Mapa de riesgo'!AG48</f>
        <v>0</v>
      </c>
      <c r="R47" s="58">
        <f>+'02-Mapa de riesgo'!AH48</f>
        <v>0</v>
      </c>
      <c r="S47" s="59">
        <f>+'02-Mapa de riesgo'!AJ48</f>
        <v>0</v>
      </c>
      <c r="T47" s="181"/>
      <c r="U47" s="182"/>
      <c r="V47" s="184"/>
      <c r="W47" s="448"/>
      <c r="X47" s="65"/>
    </row>
    <row r="48" spans="1:24" ht="12.75" customHeight="1" x14ac:dyDescent="0.2">
      <c r="A48" s="429"/>
      <c r="B48" s="429"/>
      <c r="C48" s="429"/>
      <c r="D48" s="429"/>
      <c r="E48" s="429"/>
      <c r="F48" s="429"/>
      <c r="G48" s="442"/>
      <c r="H48" s="445"/>
      <c r="I48" s="445"/>
      <c r="J48" s="55">
        <f>'02-Mapa de riesgo'!G49</f>
        <v>0</v>
      </c>
      <c r="K48" s="56">
        <f>'02-Mapa de riesgo'!L49</f>
        <v>0</v>
      </c>
      <c r="L48" s="56">
        <f>+'02-Mapa de riesgo'!Q49</f>
        <v>0</v>
      </c>
      <c r="M48" s="57">
        <f>+'02-Mapa de riesgo'!V49</f>
        <v>0</v>
      </c>
      <c r="N48" s="57">
        <f>+'02-Mapa de riesgo'!Z49</f>
        <v>0</v>
      </c>
      <c r="O48" s="437"/>
      <c r="P48" s="183"/>
      <c r="Q48" s="180">
        <f>+'02-Mapa de riesgo'!AG49</f>
        <v>0</v>
      </c>
      <c r="R48" s="58">
        <f>+'02-Mapa de riesgo'!AH49</f>
        <v>0</v>
      </c>
      <c r="S48" s="59">
        <f>+'02-Mapa de riesgo'!AJ49</f>
        <v>0</v>
      </c>
      <c r="T48" s="181"/>
      <c r="U48" s="182"/>
      <c r="V48" s="184"/>
      <c r="W48" s="449"/>
      <c r="X48" s="65"/>
    </row>
    <row r="49" spans="1:24" ht="12.75" customHeight="1" x14ac:dyDescent="0.2">
      <c r="A49" s="430">
        <v>14</v>
      </c>
      <c r="B49" s="430">
        <f>'01-Mapa de Riesgos'!E50</f>
        <v>0</v>
      </c>
      <c r="C49" s="431">
        <f>+'01-Mapa de Riesgos'!G50</f>
        <v>0</v>
      </c>
      <c r="D49" s="431">
        <f>'01-Mapa de Riesgos'!K50</f>
        <v>0</v>
      </c>
      <c r="E49" s="431" t="str">
        <f>'01-Mapa de Riesgos'!O50</f>
        <v xml:space="preserve">     </v>
      </c>
      <c r="F49" s="432" t="str">
        <f>'02-Mapa de riesgo'!AD50</f>
        <v>LEVE</v>
      </c>
      <c r="G49" s="440">
        <f>+'02-Mapa de riesgo'!AE50</f>
        <v>0</v>
      </c>
      <c r="H49" s="446"/>
      <c r="I49" s="443"/>
      <c r="J49" s="55">
        <f>'02-Mapa de riesgo'!G50</f>
        <v>0</v>
      </c>
      <c r="K49" s="56">
        <f>'02-Mapa de riesgo'!L50</f>
        <v>0</v>
      </c>
      <c r="L49" s="56">
        <f>+'02-Mapa de riesgo'!Q50</f>
        <v>0</v>
      </c>
      <c r="M49" s="57">
        <f>+'02-Mapa de riesgo'!V50</f>
        <v>0</v>
      </c>
      <c r="N49" s="57">
        <f>+'02-Mapa de riesgo'!Z50</f>
        <v>0</v>
      </c>
      <c r="O49" s="435" t="e">
        <f>+'02-Mapa de riesgo'!AB50</f>
        <v>#DIV/0!</v>
      </c>
      <c r="P49" s="183"/>
      <c r="Q49" s="180">
        <f>+'02-Mapa de riesgo'!AG50</f>
        <v>0</v>
      </c>
      <c r="R49" s="58">
        <f>+'02-Mapa de riesgo'!AH50</f>
        <v>0</v>
      </c>
      <c r="S49" s="59">
        <f>+'02-Mapa de riesgo'!AJ50</f>
        <v>0</v>
      </c>
      <c r="T49" s="181"/>
      <c r="U49" s="182"/>
      <c r="V49" s="184"/>
      <c r="W49" s="447"/>
      <c r="X49" s="65"/>
    </row>
    <row r="50" spans="1:24" ht="12.75" customHeight="1" x14ac:dyDescent="0.2">
      <c r="A50" s="428"/>
      <c r="B50" s="428"/>
      <c r="C50" s="428"/>
      <c r="D50" s="428"/>
      <c r="E50" s="428"/>
      <c r="F50" s="428"/>
      <c r="G50" s="441"/>
      <c r="H50" s="444"/>
      <c r="I50" s="444"/>
      <c r="J50" s="55">
        <f>'02-Mapa de riesgo'!G51</f>
        <v>0</v>
      </c>
      <c r="K50" s="56">
        <f>'02-Mapa de riesgo'!L51</f>
        <v>0</v>
      </c>
      <c r="L50" s="56">
        <f>+'02-Mapa de riesgo'!Q51</f>
        <v>0</v>
      </c>
      <c r="M50" s="57">
        <f>+'02-Mapa de riesgo'!V51</f>
        <v>0</v>
      </c>
      <c r="N50" s="57">
        <f>+'02-Mapa de riesgo'!Z51</f>
        <v>0</v>
      </c>
      <c r="O50" s="436"/>
      <c r="P50" s="183"/>
      <c r="Q50" s="180">
        <f>+'02-Mapa de riesgo'!AG51</f>
        <v>0</v>
      </c>
      <c r="R50" s="58">
        <f>+'02-Mapa de riesgo'!AH51</f>
        <v>0</v>
      </c>
      <c r="S50" s="59">
        <f>+'02-Mapa de riesgo'!AJ51</f>
        <v>0</v>
      </c>
      <c r="T50" s="181"/>
      <c r="U50" s="182"/>
      <c r="V50" s="184"/>
      <c r="W50" s="448"/>
      <c r="X50" s="65"/>
    </row>
    <row r="51" spans="1:24" ht="12.75" customHeight="1" x14ac:dyDescent="0.2">
      <c r="A51" s="429"/>
      <c r="B51" s="429"/>
      <c r="C51" s="429"/>
      <c r="D51" s="429"/>
      <c r="E51" s="429"/>
      <c r="F51" s="429"/>
      <c r="G51" s="442"/>
      <c r="H51" s="445"/>
      <c r="I51" s="445"/>
      <c r="J51" s="55">
        <f>'02-Mapa de riesgo'!G52</f>
        <v>0</v>
      </c>
      <c r="K51" s="56">
        <f>'02-Mapa de riesgo'!L52</f>
        <v>0</v>
      </c>
      <c r="L51" s="56">
        <f>+'02-Mapa de riesgo'!Q52</f>
        <v>0</v>
      </c>
      <c r="M51" s="57">
        <f>+'02-Mapa de riesgo'!V52</f>
        <v>0</v>
      </c>
      <c r="N51" s="57">
        <f>+'02-Mapa de riesgo'!Z52</f>
        <v>0</v>
      </c>
      <c r="O51" s="437"/>
      <c r="P51" s="183"/>
      <c r="Q51" s="180">
        <f>+'02-Mapa de riesgo'!AG52</f>
        <v>0</v>
      </c>
      <c r="R51" s="58">
        <f>+'02-Mapa de riesgo'!AH52</f>
        <v>0</v>
      </c>
      <c r="S51" s="59">
        <f>+'02-Mapa de riesgo'!AJ52</f>
        <v>0</v>
      </c>
      <c r="T51" s="181"/>
      <c r="U51" s="182"/>
      <c r="V51" s="184"/>
      <c r="W51" s="449"/>
      <c r="X51" s="65"/>
    </row>
    <row r="52" spans="1:24" ht="12.75" customHeight="1" x14ac:dyDescent="0.2">
      <c r="A52" s="430">
        <v>15</v>
      </c>
      <c r="B52" s="430">
        <f>'01-Mapa de Riesgos'!E53</f>
        <v>0</v>
      </c>
      <c r="C52" s="431">
        <f>+'01-Mapa de Riesgos'!G53</f>
        <v>0</v>
      </c>
      <c r="D52" s="431">
        <f>'01-Mapa de Riesgos'!K53</f>
        <v>0</v>
      </c>
      <c r="E52" s="431" t="str">
        <f>'01-Mapa de Riesgos'!O53</f>
        <v xml:space="preserve">     </v>
      </c>
      <c r="F52" s="432" t="str">
        <f>'02-Mapa de riesgo'!AD53</f>
        <v>LEVE</v>
      </c>
      <c r="G52" s="440">
        <f>+'02-Mapa de riesgo'!AE53</f>
        <v>0</v>
      </c>
      <c r="H52" s="443"/>
      <c r="I52" s="443"/>
      <c r="J52" s="55">
        <f>'02-Mapa de riesgo'!G53</f>
        <v>0</v>
      </c>
      <c r="K52" s="56">
        <f>'02-Mapa de riesgo'!L53</f>
        <v>0</v>
      </c>
      <c r="L52" s="56">
        <f>+'02-Mapa de riesgo'!Q53</f>
        <v>0</v>
      </c>
      <c r="M52" s="57">
        <f>+'02-Mapa de riesgo'!V53</f>
        <v>0</v>
      </c>
      <c r="N52" s="57">
        <f>+'02-Mapa de riesgo'!Z53</f>
        <v>0</v>
      </c>
      <c r="O52" s="435" t="e">
        <f>+'02-Mapa de riesgo'!AB53</f>
        <v>#DIV/0!</v>
      </c>
      <c r="P52" s="183"/>
      <c r="Q52" s="180">
        <f>+'02-Mapa de riesgo'!AG53</f>
        <v>0</v>
      </c>
      <c r="R52" s="58">
        <f>+'02-Mapa de riesgo'!AH53</f>
        <v>0</v>
      </c>
      <c r="S52" s="59">
        <f>+'02-Mapa de riesgo'!AJ53</f>
        <v>0</v>
      </c>
      <c r="T52" s="181"/>
      <c r="U52" s="182"/>
      <c r="V52" s="184"/>
      <c r="W52" s="447"/>
      <c r="X52" s="65"/>
    </row>
    <row r="53" spans="1:24" ht="12.75" customHeight="1" x14ac:dyDescent="0.2">
      <c r="A53" s="428"/>
      <c r="B53" s="428"/>
      <c r="C53" s="428"/>
      <c r="D53" s="428"/>
      <c r="E53" s="428"/>
      <c r="F53" s="428"/>
      <c r="G53" s="441"/>
      <c r="H53" s="444"/>
      <c r="I53" s="444"/>
      <c r="J53" s="55">
        <f>'02-Mapa de riesgo'!G54</f>
        <v>0</v>
      </c>
      <c r="K53" s="56">
        <f>'02-Mapa de riesgo'!L54</f>
        <v>0</v>
      </c>
      <c r="L53" s="56">
        <f>+'02-Mapa de riesgo'!Q54</f>
        <v>0</v>
      </c>
      <c r="M53" s="57">
        <f>+'02-Mapa de riesgo'!V54</f>
        <v>0</v>
      </c>
      <c r="N53" s="57">
        <f>+'02-Mapa de riesgo'!Z54</f>
        <v>0</v>
      </c>
      <c r="O53" s="436"/>
      <c r="P53" s="183"/>
      <c r="Q53" s="180">
        <f>+'02-Mapa de riesgo'!AG54</f>
        <v>0</v>
      </c>
      <c r="R53" s="58">
        <f>+'02-Mapa de riesgo'!AH54</f>
        <v>0</v>
      </c>
      <c r="S53" s="59">
        <f>+'02-Mapa de riesgo'!AJ54</f>
        <v>0</v>
      </c>
      <c r="T53" s="181"/>
      <c r="U53" s="182"/>
      <c r="V53" s="184"/>
      <c r="W53" s="448"/>
      <c r="X53" s="65"/>
    </row>
    <row r="54" spans="1:24" ht="12.75" customHeight="1" x14ac:dyDescent="0.2">
      <c r="A54" s="429"/>
      <c r="B54" s="429"/>
      <c r="C54" s="429"/>
      <c r="D54" s="429"/>
      <c r="E54" s="429"/>
      <c r="F54" s="429"/>
      <c r="G54" s="442"/>
      <c r="H54" s="445"/>
      <c r="I54" s="445"/>
      <c r="J54" s="55">
        <f>'02-Mapa de riesgo'!G55</f>
        <v>0</v>
      </c>
      <c r="K54" s="56">
        <f>'02-Mapa de riesgo'!L55</f>
        <v>0</v>
      </c>
      <c r="L54" s="56">
        <f>+'02-Mapa de riesgo'!Q55</f>
        <v>0</v>
      </c>
      <c r="M54" s="57">
        <f>+'02-Mapa de riesgo'!V55</f>
        <v>0</v>
      </c>
      <c r="N54" s="57">
        <f>+'02-Mapa de riesgo'!Z55</f>
        <v>0</v>
      </c>
      <c r="O54" s="437"/>
      <c r="P54" s="183"/>
      <c r="Q54" s="180">
        <f>+'02-Mapa de riesgo'!AG55</f>
        <v>0</v>
      </c>
      <c r="R54" s="58">
        <f>+'02-Mapa de riesgo'!AH55</f>
        <v>0</v>
      </c>
      <c r="S54" s="59">
        <f>+'02-Mapa de riesgo'!AJ55</f>
        <v>0</v>
      </c>
      <c r="T54" s="181"/>
      <c r="U54" s="182"/>
      <c r="V54" s="184"/>
      <c r="W54" s="449"/>
      <c r="X54" s="65"/>
    </row>
    <row r="55" spans="1:24" ht="12.75" hidden="1" customHeight="1" x14ac:dyDescent="0.2">
      <c r="A55" s="66"/>
      <c r="B55" s="66"/>
      <c r="C55" s="66"/>
      <c r="D55" s="66"/>
      <c r="E55" s="66"/>
      <c r="F55" s="66"/>
      <c r="G55" s="66"/>
      <c r="H55" s="66"/>
      <c r="I55" s="66"/>
      <c r="J55" s="66"/>
      <c r="K55" s="66"/>
      <c r="L55" s="66"/>
      <c r="M55" s="66"/>
      <c r="N55" s="66"/>
      <c r="O55" s="66"/>
      <c r="P55" s="66"/>
      <c r="Q55" s="66"/>
      <c r="R55" s="66"/>
      <c r="S55" s="67" t="s">
        <v>71</v>
      </c>
      <c r="T55" s="66" t="s">
        <v>74</v>
      </c>
      <c r="U55" s="66" t="s">
        <v>72</v>
      </c>
      <c r="V55" s="66"/>
      <c r="W55" s="66"/>
      <c r="X55" s="66"/>
    </row>
    <row r="56" spans="1:24" ht="12.75" hidden="1" customHeight="1" x14ac:dyDescent="0.2">
      <c r="A56" s="65"/>
      <c r="B56" s="65"/>
      <c r="C56" s="65"/>
      <c r="D56" s="65"/>
      <c r="E56" s="65"/>
      <c r="F56" s="65"/>
      <c r="G56" s="65"/>
      <c r="H56" s="65"/>
      <c r="I56" s="65"/>
      <c r="J56" s="65"/>
      <c r="K56" s="65"/>
      <c r="L56" s="65"/>
      <c r="M56" s="65"/>
      <c r="N56" s="65"/>
      <c r="O56" s="65"/>
      <c r="P56" s="65"/>
      <c r="Q56" s="65"/>
      <c r="R56" s="65"/>
      <c r="S56" s="68"/>
      <c r="T56" s="65" t="s">
        <v>358</v>
      </c>
      <c r="U56" s="65" t="s">
        <v>358</v>
      </c>
      <c r="V56" s="65"/>
      <c r="W56" s="65"/>
      <c r="X56" s="65"/>
    </row>
    <row r="57" spans="1:24" ht="12.75" hidden="1" customHeight="1" x14ac:dyDescent="0.2">
      <c r="A57" s="65"/>
      <c r="B57" s="65"/>
      <c r="C57" s="65"/>
      <c r="D57" s="65"/>
      <c r="E57" s="65"/>
      <c r="F57" s="65"/>
      <c r="G57" s="65"/>
      <c r="H57" s="65"/>
      <c r="I57" s="65"/>
      <c r="J57" s="65"/>
      <c r="K57" s="65"/>
      <c r="L57" s="65"/>
      <c r="M57" s="65"/>
      <c r="N57" s="65"/>
      <c r="O57" s="65"/>
      <c r="P57" s="65"/>
      <c r="Q57" s="65"/>
      <c r="R57" s="65"/>
      <c r="S57" s="68"/>
      <c r="T57" s="65" t="s">
        <v>199</v>
      </c>
      <c r="U57" s="65" t="s">
        <v>199</v>
      </c>
      <c r="V57" s="65"/>
      <c r="W57" s="65"/>
      <c r="X57" s="65"/>
    </row>
    <row r="58" spans="1:24" ht="12.75" hidden="1" customHeight="1" x14ac:dyDescent="0.2">
      <c r="A58" s="65"/>
      <c r="B58" s="65"/>
      <c r="C58" s="65"/>
      <c r="D58" s="65"/>
      <c r="E58" s="65"/>
      <c r="F58" s="65" t="s">
        <v>68</v>
      </c>
      <c r="G58" s="65"/>
      <c r="H58" s="65"/>
      <c r="I58" s="65"/>
      <c r="J58" s="65"/>
      <c r="K58" s="65"/>
      <c r="L58" s="65"/>
      <c r="M58" s="65"/>
      <c r="N58" s="65"/>
      <c r="O58" s="65"/>
      <c r="P58" s="65"/>
      <c r="Q58" s="65"/>
      <c r="R58" s="65"/>
      <c r="S58" s="68"/>
      <c r="T58" s="65" t="s">
        <v>200</v>
      </c>
      <c r="U58" s="65" t="s">
        <v>200</v>
      </c>
      <c r="V58" s="65"/>
      <c r="W58" s="65"/>
      <c r="X58" s="65"/>
    </row>
    <row r="59" spans="1:24" ht="12.75" hidden="1" customHeight="1" x14ac:dyDescent="0.2">
      <c r="A59" s="65"/>
      <c r="B59" s="65"/>
      <c r="C59" s="65"/>
      <c r="D59" s="65"/>
      <c r="E59" s="65"/>
      <c r="F59" s="65" t="s">
        <v>194</v>
      </c>
      <c r="G59" s="65"/>
      <c r="H59" s="65"/>
      <c r="I59" s="65"/>
      <c r="J59" s="65"/>
      <c r="K59" s="65"/>
      <c r="L59" s="65"/>
      <c r="M59" s="65"/>
      <c r="N59" s="65"/>
      <c r="O59" s="65"/>
      <c r="P59" s="65"/>
      <c r="Q59" s="65"/>
      <c r="R59" s="65"/>
      <c r="S59" s="68"/>
      <c r="T59" s="65"/>
      <c r="U59" s="65"/>
      <c r="V59" s="65"/>
      <c r="W59" s="65"/>
      <c r="X59" s="65"/>
    </row>
    <row r="60" spans="1:24" ht="12.75" hidden="1" customHeight="1" x14ac:dyDescent="0.2">
      <c r="A60" s="65"/>
      <c r="B60" s="65"/>
      <c r="C60" s="65"/>
      <c r="D60" s="65"/>
      <c r="E60" s="65"/>
      <c r="F60" s="65" t="s">
        <v>195</v>
      </c>
      <c r="G60" s="65"/>
      <c r="H60" s="65"/>
      <c r="I60" s="65"/>
      <c r="J60" s="65"/>
      <c r="K60" s="65"/>
      <c r="L60" s="65"/>
      <c r="M60" s="65"/>
      <c r="N60" s="65"/>
      <c r="O60" s="65"/>
      <c r="P60" s="65"/>
      <c r="Q60" s="65"/>
      <c r="R60" s="65"/>
      <c r="S60" s="68"/>
      <c r="T60" s="65"/>
      <c r="U60" s="65"/>
      <c r="V60" s="65"/>
      <c r="W60" s="65"/>
      <c r="X60" s="65"/>
    </row>
    <row r="61" spans="1:24" ht="12.75" hidden="1" customHeight="1" x14ac:dyDescent="0.2">
      <c r="A61" s="65"/>
      <c r="B61" s="65"/>
      <c r="C61" s="65"/>
      <c r="D61" s="65"/>
      <c r="E61" s="65"/>
      <c r="F61" s="65"/>
      <c r="G61" s="65"/>
      <c r="H61" s="65"/>
      <c r="I61" s="65"/>
      <c r="J61" s="65"/>
      <c r="K61" s="65"/>
      <c r="L61" s="65"/>
      <c r="M61" s="65"/>
      <c r="N61" s="65"/>
      <c r="O61" s="65"/>
      <c r="P61" s="65"/>
      <c r="Q61" s="65"/>
      <c r="R61" s="65"/>
      <c r="S61" s="68"/>
      <c r="T61" s="65"/>
      <c r="U61" s="65"/>
      <c r="V61" s="65"/>
      <c r="W61" s="65"/>
      <c r="X61" s="65"/>
    </row>
    <row r="62" spans="1:24" ht="12.75" hidden="1" customHeight="1" x14ac:dyDescent="0.2">
      <c r="A62" s="65"/>
      <c r="B62" s="65"/>
      <c r="C62" s="65"/>
      <c r="D62" s="65"/>
      <c r="E62" s="65"/>
      <c r="F62" s="65"/>
      <c r="G62" s="65"/>
      <c r="H62" s="65"/>
      <c r="I62" s="65"/>
      <c r="J62" s="65"/>
      <c r="K62" s="65"/>
      <c r="L62" s="65"/>
      <c r="M62" s="65"/>
      <c r="N62" s="65"/>
      <c r="O62" s="65"/>
      <c r="P62" s="65"/>
      <c r="Q62" s="65"/>
      <c r="R62" s="65"/>
      <c r="S62" s="68"/>
      <c r="T62" s="65"/>
      <c r="U62" s="65"/>
      <c r="V62" s="65"/>
      <c r="W62" s="65"/>
      <c r="X62" s="65"/>
    </row>
    <row r="63" spans="1:24" ht="12.75" hidden="1" customHeight="1" x14ac:dyDescent="0.2">
      <c r="A63" s="65"/>
      <c r="B63" s="65"/>
      <c r="C63" s="65"/>
      <c r="D63" s="65"/>
      <c r="E63" s="65"/>
      <c r="F63" s="65"/>
      <c r="G63" s="65"/>
      <c r="H63" s="65"/>
      <c r="I63" s="65"/>
      <c r="J63" s="65"/>
      <c r="K63" s="65"/>
      <c r="L63" s="65"/>
      <c r="M63" s="65"/>
      <c r="N63" s="65"/>
      <c r="O63" s="65"/>
      <c r="P63" s="65"/>
      <c r="Q63" s="65"/>
      <c r="R63" s="65"/>
      <c r="S63" s="69" t="s">
        <v>199</v>
      </c>
      <c r="T63" s="70" t="s">
        <v>200</v>
      </c>
      <c r="U63" s="70" t="s">
        <v>358</v>
      </c>
      <c r="V63" s="70"/>
      <c r="W63" s="65"/>
      <c r="X63" s="65"/>
    </row>
    <row r="64" spans="1:24" ht="12.75" hidden="1" customHeight="1" x14ac:dyDescent="0.2">
      <c r="A64" s="65"/>
      <c r="B64" s="65"/>
      <c r="C64" s="65"/>
      <c r="D64" s="65"/>
      <c r="E64" s="65"/>
      <c r="F64" s="65"/>
      <c r="G64" s="65"/>
      <c r="H64" s="65"/>
      <c r="I64" s="65"/>
      <c r="J64" s="65"/>
      <c r="K64" s="65"/>
      <c r="L64" s="65"/>
      <c r="M64" s="65"/>
      <c r="N64" s="65"/>
      <c r="O64" s="65"/>
      <c r="P64" s="65"/>
      <c r="Q64" s="65"/>
      <c r="R64" s="65"/>
      <c r="S64" s="68" t="s">
        <v>359</v>
      </c>
      <c r="T64" s="65" t="s">
        <v>360</v>
      </c>
      <c r="U64" s="65" t="s">
        <v>361</v>
      </c>
      <c r="V64" s="65"/>
      <c r="W64" s="65"/>
      <c r="X64" s="65"/>
    </row>
    <row r="65" spans="1:24" ht="12.75" hidden="1" customHeight="1" x14ac:dyDescent="0.2">
      <c r="A65" s="65"/>
      <c r="B65" s="65"/>
      <c r="C65" s="65"/>
      <c r="D65" s="65"/>
      <c r="E65" s="65"/>
      <c r="F65" s="65"/>
      <c r="G65" s="65"/>
      <c r="H65" s="65"/>
      <c r="I65" s="65"/>
      <c r="J65" s="65"/>
      <c r="K65" s="65"/>
      <c r="L65" s="65"/>
      <c r="M65" s="65"/>
      <c r="N65" s="65"/>
      <c r="O65" s="65"/>
      <c r="P65" s="65"/>
      <c r="Q65" s="65"/>
      <c r="R65" s="65"/>
      <c r="S65" s="68"/>
      <c r="T65" s="65"/>
      <c r="U65" s="65" t="s">
        <v>362</v>
      </c>
      <c r="V65" s="65"/>
      <c r="W65" s="65"/>
      <c r="X65" s="65"/>
    </row>
    <row r="66" spans="1:24" ht="12.75" hidden="1" customHeight="1" x14ac:dyDescent="0.2">
      <c r="A66" s="65"/>
      <c r="B66" s="65"/>
      <c r="C66" s="65"/>
      <c r="D66" s="65"/>
      <c r="E66" s="65"/>
      <c r="F66" s="65"/>
      <c r="G66" s="65"/>
      <c r="H66" s="65"/>
      <c r="I66" s="65"/>
      <c r="J66" s="65"/>
      <c r="K66" s="65"/>
      <c r="L66" s="65"/>
      <c r="M66" s="65"/>
      <c r="N66" s="65"/>
      <c r="O66" s="65"/>
      <c r="P66" s="65"/>
      <c r="Q66" s="65"/>
      <c r="R66" s="65"/>
      <c r="S66" s="65"/>
      <c r="T66" s="65"/>
      <c r="U66" s="65"/>
      <c r="V66" s="65"/>
      <c r="W66" s="65"/>
      <c r="X66" s="65"/>
    </row>
    <row r="67" spans="1:24" ht="12.75" hidden="1" customHeight="1" x14ac:dyDescent="0.2">
      <c r="A67" s="65"/>
      <c r="B67" s="65"/>
      <c r="C67" s="65"/>
      <c r="D67" s="65"/>
      <c r="E67" s="65"/>
      <c r="F67" s="65"/>
      <c r="G67" s="65"/>
      <c r="H67" s="65"/>
      <c r="I67" s="65"/>
      <c r="J67" s="65"/>
      <c r="K67" s="65"/>
      <c r="L67" s="65"/>
      <c r="M67" s="65"/>
      <c r="N67" s="65"/>
      <c r="O67" s="65"/>
      <c r="P67" s="65"/>
      <c r="Q67" s="65"/>
      <c r="R67" s="65"/>
      <c r="S67" s="65"/>
      <c r="T67" s="65"/>
      <c r="U67" s="65"/>
      <c r="V67" s="65"/>
      <c r="W67" s="65"/>
      <c r="X67" s="65"/>
    </row>
    <row r="68" spans="1:24" ht="12.75" hidden="1" customHeight="1" x14ac:dyDescent="0.2">
      <c r="A68" s="65"/>
      <c r="B68" s="65"/>
      <c r="C68" s="65"/>
      <c r="D68" s="65"/>
      <c r="E68" s="65"/>
      <c r="F68" s="65"/>
      <c r="G68" s="65"/>
      <c r="H68" s="65"/>
      <c r="I68" s="65"/>
      <c r="J68" s="65"/>
      <c r="K68" s="65"/>
      <c r="L68" s="65"/>
      <c r="M68" s="65"/>
      <c r="N68" s="65"/>
      <c r="O68" s="65"/>
      <c r="P68" s="65"/>
      <c r="Q68" s="65"/>
      <c r="R68" s="65"/>
      <c r="S68" s="65"/>
      <c r="T68" s="65"/>
      <c r="U68" s="65"/>
      <c r="V68" s="65"/>
      <c r="W68" s="65"/>
      <c r="X68" s="65"/>
    </row>
    <row r="69" spans="1:24" ht="12.75" hidden="1" customHeight="1" x14ac:dyDescent="0.2">
      <c r="A69" s="65"/>
      <c r="B69" s="65"/>
      <c r="C69" s="65"/>
      <c r="D69" s="65"/>
      <c r="E69" s="65"/>
      <c r="F69" s="65"/>
      <c r="G69" s="65"/>
      <c r="H69" s="65"/>
      <c r="I69" s="65"/>
      <c r="J69" s="65"/>
      <c r="K69" s="65"/>
      <c r="L69" s="65"/>
      <c r="M69" s="65"/>
      <c r="N69" s="65"/>
      <c r="O69" s="65"/>
      <c r="P69" s="65"/>
      <c r="Q69" s="65"/>
      <c r="R69" s="65"/>
      <c r="S69" s="65"/>
      <c r="T69" s="65"/>
      <c r="U69" s="65"/>
      <c r="V69" s="65"/>
      <c r="W69" s="65"/>
      <c r="X69" s="65"/>
    </row>
    <row r="70" spans="1:24" ht="12.75" hidden="1" customHeight="1" x14ac:dyDescent="0.2">
      <c r="A70" s="65"/>
      <c r="B70" s="65"/>
      <c r="C70" s="65"/>
      <c r="D70" s="65"/>
      <c r="E70" s="65"/>
      <c r="F70" s="65"/>
      <c r="G70" s="65"/>
      <c r="H70" s="65"/>
      <c r="I70" s="65"/>
      <c r="J70" s="65"/>
      <c r="K70" s="65"/>
      <c r="L70" s="65"/>
      <c r="M70" s="65"/>
      <c r="N70" s="65"/>
      <c r="O70" s="65"/>
      <c r="P70" s="65"/>
      <c r="Q70" s="65"/>
      <c r="R70" s="65"/>
      <c r="S70" s="65"/>
      <c r="T70" s="65"/>
      <c r="U70" s="65"/>
      <c r="V70" s="65"/>
      <c r="W70" s="65"/>
      <c r="X70" s="65"/>
    </row>
    <row r="71" spans="1:24" ht="12.75" hidden="1" customHeight="1" x14ac:dyDescent="0.2">
      <c r="A71" s="65"/>
      <c r="B71" s="65"/>
      <c r="C71" s="65"/>
      <c r="D71" s="65"/>
      <c r="E71" s="65"/>
      <c r="F71" s="65"/>
      <c r="G71" s="65"/>
      <c r="H71" s="65"/>
      <c r="I71" s="65"/>
      <c r="J71" s="65"/>
      <c r="K71" s="65"/>
      <c r="L71" s="65"/>
      <c r="M71" s="65"/>
      <c r="N71" s="65"/>
      <c r="O71" s="65"/>
      <c r="P71" s="65"/>
      <c r="Q71" s="65"/>
      <c r="R71" s="65"/>
      <c r="S71" s="65"/>
      <c r="T71" s="65"/>
      <c r="U71" s="65"/>
      <c r="V71" s="65"/>
      <c r="W71" s="65"/>
      <c r="X71" s="65"/>
    </row>
    <row r="72" spans="1:24" ht="12.75" hidden="1" customHeight="1" x14ac:dyDescent="0.2">
      <c r="A72" s="65"/>
      <c r="B72" s="65"/>
      <c r="C72" s="65"/>
      <c r="D72" s="65"/>
      <c r="E72" s="65"/>
      <c r="F72" s="65"/>
      <c r="G72" s="65"/>
      <c r="H72" s="65"/>
      <c r="I72" s="65"/>
      <c r="J72" s="65"/>
      <c r="K72" s="65"/>
      <c r="L72" s="65"/>
      <c r="M72" s="65"/>
      <c r="N72" s="65"/>
      <c r="O72" s="65"/>
      <c r="P72" s="65"/>
      <c r="Q72" s="65"/>
      <c r="R72" s="65"/>
      <c r="S72" s="65"/>
      <c r="T72" s="65"/>
      <c r="U72" s="65"/>
      <c r="V72" s="65"/>
      <c r="W72" s="65"/>
      <c r="X72" s="65"/>
    </row>
    <row r="73" spans="1:24" ht="12.75" customHeight="1" x14ac:dyDescent="0.2">
      <c r="A73" s="65"/>
      <c r="B73" s="65"/>
      <c r="C73" s="65"/>
      <c r="D73" s="65"/>
      <c r="E73" s="65"/>
      <c r="F73" s="65"/>
      <c r="G73" s="65"/>
      <c r="H73" s="65"/>
      <c r="I73" s="65"/>
      <c r="J73" s="65"/>
      <c r="K73" s="65"/>
      <c r="L73" s="65"/>
      <c r="M73" s="65"/>
      <c r="N73" s="65"/>
      <c r="O73" s="65"/>
      <c r="P73" s="65"/>
      <c r="Q73" s="65"/>
      <c r="R73" s="65"/>
      <c r="S73" s="65"/>
      <c r="T73" s="65"/>
      <c r="U73" s="65"/>
      <c r="V73" s="65"/>
      <c r="W73" s="65"/>
      <c r="X73" s="65"/>
    </row>
    <row r="74" spans="1:24" ht="12.75" customHeight="1" x14ac:dyDescent="0.2">
      <c r="A74" s="65"/>
      <c r="B74" s="65"/>
      <c r="C74" s="65"/>
      <c r="D74" s="65"/>
      <c r="E74" s="65"/>
      <c r="F74" s="65"/>
      <c r="G74" s="65"/>
      <c r="H74" s="65"/>
      <c r="I74" s="65"/>
      <c r="J74" s="65"/>
      <c r="K74" s="65"/>
      <c r="L74" s="65"/>
      <c r="M74" s="65"/>
      <c r="N74" s="65"/>
      <c r="O74" s="65"/>
      <c r="P74" s="65"/>
      <c r="Q74" s="65"/>
      <c r="R74" s="65"/>
      <c r="S74" s="65"/>
      <c r="T74" s="65"/>
      <c r="U74" s="65"/>
      <c r="V74" s="65"/>
      <c r="W74" s="65"/>
      <c r="X74" s="65"/>
    </row>
    <row r="75" spans="1:24" ht="12.75" customHeight="1" x14ac:dyDescent="0.2">
      <c r="A75" s="65"/>
      <c r="B75" s="65"/>
      <c r="C75" s="65"/>
      <c r="D75" s="65"/>
      <c r="E75" s="65"/>
      <c r="F75" s="65"/>
      <c r="G75" s="65"/>
      <c r="H75" s="65"/>
      <c r="I75" s="65"/>
      <c r="J75" s="65"/>
      <c r="K75" s="65"/>
      <c r="L75" s="65"/>
      <c r="M75" s="65"/>
      <c r="N75" s="65"/>
      <c r="O75" s="65"/>
      <c r="P75" s="65"/>
      <c r="Q75" s="65"/>
      <c r="R75" s="65"/>
      <c r="S75" s="65"/>
      <c r="T75" s="65"/>
      <c r="U75" s="65"/>
      <c r="V75" s="65"/>
      <c r="W75" s="65"/>
      <c r="X75" s="65"/>
    </row>
    <row r="76" spans="1:24" ht="12.75" customHeight="1" x14ac:dyDescent="0.2">
      <c r="A76" s="65"/>
      <c r="B76" s="65"/>
      <c r="C76" s="65"/>
      <c r="D76" s="65"/>
      <c r="E76" s="65"/>
      <c r="F76" s="65"/>
      <c r="G76" s="65"/>
      <c r="H76" s="65"/>
      <c r="I76" s="65"/>
      <c r="J76" s="65"/>
      <c r="K76" s="65"/>
      <c r="L76" s="65"/>
      <c r="M76" s="65"/>
      <c r="N76" s="65"/>
      <c r="O76" s="65"/>
      <c r="P76" s="65"/>
      <c r="Q76" s="65"/>
      <c r="R76" s="65"/>
      <c r="S76" s="65"/>
      <c r="T76" s="65"/>
      <c r="U76" s="65"/>
      <c r="V76" s="65"/>
      <c r="W76" s="65"/>
      <c r="X76" s="65"/>
    </row>
    <row r="77" spans="1:24" ht="12.75" customHeight="1" x14ac:dyDescent="0.2">
      <c r="A77" s="65"/>
      <c r="B77" s="65"/>
      <c r="C77" s="65"/>
      <c r="D77" s="65"/>
      <c r="E77" s="65"/>
      <c r="F77" s="65"/>
      <c r="G77" s="65"/>
      <c r="H77" s="65"/>
      <c r="I77" s="65"/>
      <c r="J77" s="65"/>
      <c r="K77" s="65"/>
      <c r="L77" s="65"/>
      <c r="M77" s="65"/>
      <c r="N77" s="65"/>
      <c r="O77" s="65"/>
      <c r="P77" s="65"/>
      <c r="Q77" s="65"/>
      <c r="R77" s="65"/>
      <c r="S77" s="65"/>
      <c r="T77" s="65"/>
      <c r="U77" s="65"/>
      <c r="V77" s="65"/>
      <c r="W77" s="65"/>
      <c r="X77" s="65"/>
    </row>
    <row r="78" spans="1:24" ht="12.75" customHeight="1" x14ac:dyDescent="0.2">
      <c r="A78" s="65"/>
      <c r="B78" s="65"/>
      <c r="C78" s="65"/>
      <c r="D78" s="65"/>
      <c r="E78" s="65"/>
      <c r="F78" s="65"/>
      <c r="G78" s="65"/>
      <c r="H78" s="65"/>
      <c r="I78" s="65"/>
      <c r="J78" s="65"/>
      <c r="K78" s="65"/>
      <c r="L78" s="65"/>
      <c r="M78" s="65"/>
      <c r="N78" s="65"/>
      <c r="O78" s="65"/>
      <c r="P78" s="65"/>
      <c r="Q78" s="65"/>
      <c r="R78" s="65"/>
      <c r="S78" s="65"/>
      <c r="T78" s="65"/>
      <c r="U78" s="65"/>
      <c r="V78" s="65"/>
      <c r="W78" s="65"/>
      <c r="X78" s="65"/>
    </row>
    <row r="79" spans="1:24" ht="12.75" customHeight="1" x14ac:dyDescent="0.2">
      <c r="A79" s="65"/>
      <c r="B79" s="65"/>
      <c r="C79" s="65"/>
      <c r="D79" s="65"/>
      <c r="E79" s="65"/>
      <c r="F79" s="65"/>
      <c r="G79" s="65"/>
      <c r="H79" s="65"/>
      <c r="I79" s="65"/>
      <c r="J79" s="65"/>
      <c r="K79" s="65"/>
      <c r="L79" s="65"/>
      <c r="M79" s="65"/>
      <c r="N79" s="65"/>
      <c r="O79" s="65"/>
      <c r="P79" s="65"/>
      <c r="Q79" s="65"/>
      <c r="R79" s="65"/>
      <c r="S79" s="65"/>
      <c r="T79" s="65"/>
      <c r="U79" s="65"/>
      <c r="V79" s="65"/>
      <c r="W79" s="65"/>
      <c r="X79" s="65"/>
    </row>
    <row r="80" spans="1:24" ht="12.75" customHeight="1" x14ac:dyDescent="0.2">
      <c r="A80" s="65"/>
      <c r="B80" s="65"/>
      <c r="C80" s="65"/>
      <c r="D80" s="65"/>
      <c r="E80" s="65"/>
      <c r="F80" s="65"/>
      <c r="G80" s="65"/>
      <c r="H80" s="65"/>
      <c r="I80" s="65"/>
      <c r="J80" s="65"/>
      <c r="K80" s="65"/>
      <c r="L80" s="65"/>
      <c r="M80" s="65"/>
      <c r="N80" s="65"/>
      <c r="O80" s="65"/>
      <c r="P80" s="65"/>
      <c r="Q80" s="65"/>
      <c r="R80" s="65"/>
      <c r="S80" s="65"/>
      <c r="T80" s="65"/>
      <c r="U80" s="65"/>
      <c r="V80" s="65"/>
      <c r="W80" s="65"/>
      <c r="X80" s="65"/>
    </row>
    <row r="81" spans="1:24" ht="12.75" customHeight="1" x14ac:dyDescent="0.2">
      <c r="A81" s="65"/>
      <c r="B81" s="65"/>
      <c r="C81" s="65"/>
      <c r="D81" s="65"/>
      <c r="E81" s="65"/>
      <c r="F81" s="65"/>
      <c r="G81" s="65"/>
      <c r="H81" s="65"/>
      <c r="I81" s="65"/>
      <c r="J81" s="65"/>
      <c r="K81" s="65"/>
      <c r="L81" s="65"/>
      <c r="M81" s="65"/>
      <c r="N81" s="65"/>
      <c r="O81" s="65"/>
      <c r="P81" s="65"/>
      <c r="Q81" s="65"/>
      <c r="R81" s="65"/>
      <c r="S81" s="65"/>
      <c r="T81" s="65"/>
      <c r="U81" s="65"/>
      <c r="V81" s="65"/>
      <c r="W81" s="65"/>
      <c r="X81" s="65"/>
    </row>
    <row r="82" spans="1:24" ht="12.75" customHeight="1" x14ac:dyDescent="0.2">
      <c r="A82" s="65"/>
      <c r="B82" s="65"/>
      <c r="C82" s="65"/>
      <c r="D82" s="65"/>
      <c r="E82" s="65"/>
      <c r="F82" s="65"/>
      <c r="G82" s="65"/>
      <c r="H82" s="65"/>
      <c r="I82" s="65"/>
      <c r="J82" s="65"/>
      <c r="K82" s="65"/>
      <c r="L82" s="65"/>
      <c r="M82" s="65"/>
      <c r="N82" s="65"/>
      <c r="O82" s="65"/>
      <c r="P82" s="65"/>
      <c r="Q82" s="65"/>
      <c r="R82" s="65"/>
      <c r="S82" s="65"/>
      <c r="T82" s="65"/>
      <c r="U82" s="65"/>
      <c r="V82" s="65"/>
      <c r="W82" s="65"/>
      <c r="X82" s="65"/>
    </row>
    <row r="83" spans="1:24" ht="12.75" customHeight="1" x14ac:dyDescent="0.2">
      <c r="A83" s="65"/>
      <c r="B83" s="65"/>
      <c r="C83" s="65"/>
      <c r="D83" s="65"/>
      <c r="E83" s="65"/>
      <c r="F83" s="65"/>
      <c r="G83" s="65"/>
      <c r="H83" s="65"/>
      <c r="I83" s="65"/>
      <c r="J83" s="65"/>
      <c r="K83" s="65"/>
      <c r="L83" s="65"/>
      <c r="M83" s="65"/>
      <c r="N83" s="65"/>
      <c r="O83" s="65"/>
      <c r="P83" s="65"/>
      <c r="Q83" s="65"/>
      <c r="R83" s="65"/>
      <c r="S83" s="65"/>
      <c r="T83" s="65"/>
      <c r="U83" s="65"/>
      <c r="V83" s="65"/>
      <c r="W83" s="65"/>
      <c r="X83" s="65"/>
    </row>
    <row r="84" spans="1:24" ht="12.75" customHeight="1" x14ac:dyDescent="0.2">
      <c r="A84" s="65"/>
      <c r="B84" s="65"/>
      <c r="C84" s="65"/>
      <c r="D84" s="65"/>
      <c r="E84" s="65"/>
      <c r="F84" s="65"/>
      <c r="G84" s="65"/>
      <c r="H84" s="65"/>
      <c r="I84" s="65"/>
      <c r="J84" s="65"/>
      <c r="K84" s="65"/>
      <c r="L84" s="65"/>
      <c r="M84" s="65"/>
      <c r="N84" s="65"/>
      <c r="O84" s="65"/>
      <c r="P84" s="65"/>
      <c r="Q84" s="65"/>
      <c r="R84" s="65"/>
      <c r="S84" s="65"/>
      <c r="T84" s="65"/>
      <c r="U84" s="65"/>
      <c r="V84" s="65"/>
      <c r="W84" s="65"/>
      <c r="X84" s="65"/>
    </row>
    <row r="85" spans="1:24" ht="12.75" customHeight="1" x14ac:dyDescent="0.2">
      <c r="A85" s="65"/>
      <c r="B85" s="65"/>
      <c r="C85" s="65"/>
      <c r="D85" s="65"/>
      <c r="E85" s="65"/>
      <c r="F85" s="65"/>
      <c r="G85" s="65"/>
      <c r="H85" s="65"/>
      <c r="I85" s="65"/>
      <c r="J85" s="65"/>
      <c r="K85" s="65"/>
      <c r="L85" s="65"/>
      <c r="M85" s="65"/>
      <c r="N85" s="65"/>
      <c r="O85" s="65"/>
      <c r="P85" s="65"/>
      <c r="Q85" s="65"/>
      <c r="R85" s="65"/>
      <c r="S85" s="65"/>
      <c r="T85" s="65"/>
      <c r="U85" s="65"/>
      <c r="V85" s="65"/>
      <c r="W85" s="65"/>
      <c r="X85" s="65"/>
    </row>
    <row r="86" spans="1:24" ht="12.75" customHeight="1" x14ac:dyDescent="0.2">
      <c r="A86" s="65"/>
      <c r="B86" s="65"/>
      <c r="C86" s="65"/>
      <c r="D86" s="65"/>
      <c r="E86" s="65"/>
      <c r="F86" s="65"/>
      <c r="G86" s="65"/>
      <c r="H86" s="65"/>
      <c r="I86" s="65"/>
      <c r="J86" s="65"/>
      <c r="K86" s="65"/>
      <c r="L86" s="65"/>
      <c r="M86" s="65"/>
      <c r="N86" s="65"/>
      <c r="O86" s="65"/>
      <c r="P86" s="65"/>
      <c r="Q86" s="65"/>
      <c r="R86" s="65"/>
      <c r="S86" s="65"/>
      <c r="T86" s="65"/>
      <c r="U86" s="65"/>
      <c r="V86" s="65"/>
      <c r="W86" s="65"/>
      <c r="X86" s="65"/>
    </row>
    <row r="87" spans="1:24" ht="12.75" customHeight="1" x14ac:dyDescent="0.2">
      <c r="A87" s="65"/>
      <c r="B87" s="65"/>
      <c r="C87" s="65"/>
      <c r="D87" s="65"/>
      <c r="E87" s="65"/>
      <c r="F87" s="65"/>
      <c r="G87" s="65"/>
      <c r="H87" s="65"/>
      <c r="I87" s="65"/>
      <c r="J87" s="65"/>
      <c r="K87" s="65"/>
      <c r="L87" s="65"/>
      <c r="M87" s="65"/>
      <c r="N87" s="65"/>
      <c r="O87" s="65"/>
      <c r="P87" s="65"/>
      <c r="Q87" s="65"/>
      <c r="R87" s="65"/>
      <c r="S87" s="65"/>
      <c r="T87" s="65"/>
      <c r="U87" s="65"/>
      <c r="V87" s="65"/>
      <c r="W87" s="65"/>
      <c r="X87" s="65"/>
    </row>
    <row r="88" spans="1:24" ht="12.75" customHeight="1" x14ac:dyDescent="0.2">
      <c r="A88" s="65"/>
      <c r="B88" s="65"/>
      <c r="C88" s="65"/>
      <c r="D88" s="65"/>
      <c r="E88" s="65"/>
      <c r="F88" s="65"/>
      <c r="G88" s="65"/>
      <c r="H88" s="65"/>
      <c r="I88" s="65"/>
      <c r="J88" s="65"/>
      <c r="K88" s="65"/>
      <c r="L88" s="65"/>
      <c r="M88" s="65"/>
      <c r="N88" s="65"/>
      <c r="O88" s="65"/>
      <c r="P88" s="65"/>
      <c r="Q88" s="65"/>
      <c r="R88" s="65"/>
      <c r="S88" s="65"/>
      <c r="T88" s="65"/>
      <c r="U88" s="65"/>
      <c r="V88" s="65"/>
      <c r="W88" s="65"/>
      <c r="X88" s="65"/>
    </row>
    <row r="89" spans="1:24" ht="12.75" customHeight="1" x14ac:dyDescent="0.2">
      <c r="A89" s="65"/>
      <c r="B89" s="65"/>
      <c r="C89" s="65"/>
      <c r="D89" s="65"/>
      <c r="E89" s="65"/>
      <c r="F89" s="65"/>
      <c r="G89" s="65"/>
      <c r="H89" s="65"/>
      <c r="I89" s="65"/>
      <c r="J89" s="65"/>
      <c r="K89" s="65"/>
      <c r="L89" s="65"/>
      <c r="M89" s="65"/>
      <c r="N89" s="65"/>
      <c r="O89" s="65"/>
      <c r="P89" s="65"/>
      <c r="Q89" s="65"/>
      <c r="R89" s="65"/>
      <c r="S89" s="65"/>
      <c r="T89" s="65"/>
      <c r="U89" s="65"/>
      <c r="V89" s="65"/>
      <c r="W89" s="65"/>
      <c r="X89" s="65"/>
    </row>
    <row r="90" spans="1:24" ht="12.75" customHeight="1" x14ac:dyDescent="0.2">
      <c r="A90" s="65"/>
      <c r="B90" s="65"/>
      <c r="C90" s="65"/>
      <c r="D90" s="65"/>
      <c r="E90" s="65"/>
      <c r="F90" s="65"/>
      <c r="G90" s="65"/>
      <c r="H90" s="65"/>
      <c r="I90" s="65"/>
      <c r="J90" s="65"/>
      <c r="K90" s="65"/>
      <c r="L90" s="65"/>
      <c r="M90" s="65"/>
      <c r="N90" s="65"/>
      <c r="O90" s="65"/>
      <c r="P90" s="65"/>
      <c r="Q90" s="65"/>
      <c r="R90" s="65"/>
      <c r="S90" s="65"/>
      <c r="T90" s="65"/>
      <c r="U90" s="65"/>
      <c r="V90" s="65"/>
      <c r="W90" s="65"/>
      <c r="X90" s="65"/>
    </row>
    <row r="91" spans="1:24" ht="12.75" customHeight="1" x14ac:dyDescent="0.2">
      <c r="A91" s="65"/>
      <c r="B91" s="65"/>
      <c r="C91" s="65"/>
      <c r="D91" s="65"/>
      <c r="E91" s="65"/>
      <c r="F91" s="65"/>
      <c r="G91" s="65"/>
      <c r="H91" s="65"/>
      <c r="I91" s="65"/>
      <c r="J91" s="65"/>
      <c r="K91" s="65"/>
      <c r="L91" s="65"/>
      <c r="M91" s="65"/>
      <c r="N91" s="65"/>
      <c r="O91" s="65"/>
      <c r="P91" s="65"/>
      <c r="Q91" s="65"/>
      <c r="R91" s="65"/>
      <c r="S91" s="65"/>
      <c r="T91" s="65"/>
      <c r="U91" s="65"/>
      <c r="V91" s="65"/>
      <c r="W91" s="65"/>
      <c r="X91" s="65"/>
    </row>
    <row r="92" spans="1:24" ht="12.75" customHeight="1" x14ac:dyDescent="0.2">
      <c r="A92" s="65"/>
      <c r="B92" s="65"/>
      <c r="C92" s="65"/>
      <c r="D92" s="65"/>
      <c r="E92" s="65"/>
      <c r="F92" s="65"/>
      <c r="G92" s="65"/>
      <c r="H92" s="65"/>
      <c r="I92" s="65"/>
      <c r="J92" s="65"/>
      <c r="K92" s="65"/>
      <c r="L92" s="65"/>
      <c r="M92" s="65"/>
      <c r="N92" s="65"/>
      <c r="O92" s="65"/>
      <c r="P92" s="65"/>
      <c r="Q92" s="65"/>
      <c r="R92" s="65"/>
      <c r="S92" s="65"/>
      <c r="T92" s="65"/>
      <c r="U92" s="65"/>
      <c r="V92" s="65"/>
      <c r="W92" s="65"/>
      <c r="X92" s="65"/>
    </row>
    <row r="93" spans="1:24" ht="12.75" customHeight="1" x14ac:dyDescent="0.2">
      <c r="A93" s="65"/>
      <c r="B93" s="65"/>
      <c r="C93" s="65"/>
      <c r="D93" s="65"/>
      <c r="E93" s="65"/>
      <c r="F93" s="65"/>
      <c r="G93" s="65"/>
      <c r="H93" s="65"/>
      <c r="I93" s="65"/>
      <c r="J93" s="65"/>
      <c r="K93" s="65"/>
      <c r="L93" s="65"/>
      <c r="M93" s="65"/>
      <c r="N93" s="65"/>
      <c r="O93" s="65"/>
      <c r="P93" s="65"/>
      <c r="Q93" s="65"/>
      <c r="R93" s="65"/>
      <c r="S93" s="65"/>
      <c r="T93" s="65"/>
      <c r="U93" s="65"/>
      <c r="V93" s="65"/>
      <c r="W93" s="65"/>
      <c r="X93" s="65"/>
    </row>
    <row r="94" spans="1:24" ht="12.75" customHeight="1" x14ac:dyDescent="0.2">
      <c r="A94" s="65"/>
      <c r="B94" s="65"/>
      <c r="C94" s="65"/>
      <c r="D94" s="65"/>
      <c r="E94" s="65"/>
      <c r="F94" s="65"/>
      <c r="G94" s="65"/>
      <c r="H94" s="65"/>
      <c r="I94" s="65"/>
      <c r="J94" s="65"/>
      <c r="K94" s="65"/>
      <c r="L94" s="65"/>
      <c r="M94" s="65"/>
      <c r="N94" s="65"/>
      <c r="O94" s="65"/>
      <c r="P94" s="65"/>
      <c r="Q94" s="65"/>
      <c r="R94" s="65"/>
      <c r="S94" s="65"/>
      <c r="T94" s="65"/>
      <c r="U94" s="65"/>
      <c r="V94" s="65"/>
      <c r="W94" s="65"/>
      <c r="X94" s="65"/>
    </row>
    <row r="95" spans="1:24" ht="12.75" customHeight="1" x14ac:dyDescent="0.2">
      <c r="A95" s="65"/>
      <c r="B95" s="65"/>
      <c r="C95" s="65"/>
      <c r="D95" s="65"/>
      <c r="E95" s="65"/>
      <c r="F95" s="65"/>
      <c r="G95" s="65"/>
      <c r="H95" s="65"/>
      <c r="I95" s="65"/>
      <c r="J95" s="65"/>
      <c r="K95" s="65"/>
      <c r="L95" s="65"/>
      <c r="M95" s="65"/>
      <c r="N95" s="65"/>
      <c r="O95" s="65"/>
      <c r="P95" s="65"/>
      <c r="Q95" s="65"/>
      <c r="R95" s="65"/>
      <c r="S95" s="65"/>
      <c r="T95" s="65"/>
      <c r="U95" s="65"/>
      <c r="V95" s="65"/>
      <c r="W95" s="65"/>
      <c r="X95" s="65"/>
    </row>
    <row r="96" spans="1:24" ht="12.75" customHeight="1" x14ac:dyDescent="0.2">
      <c r="A96" s="65"/>
      <c r="B96" s="65"/>
      <c r="C96" s="65"/>
      <c r="D96" s="65"/>
      <c r="E96" s="65"/>
      <c r="F96" s="65"/>
      <c r="G96" s="65"/>
      <c r="H96" s="65"/>
      <c r="I96" s="65"/>
      <c r="J96" s="65"/>
      <c r="K96" s="65"/>
      <c r="L96" s="65"/>
      <c r="M96" s="65"/>
      <c r="N96" s="65"/>
      <c r="O96" s="65"/>
      <c r="P96" s="65"/>
      <c r="Q96" s="65"/>
      <c r="R96" s="65"/>
      <c r="S96" s="65"/>
      <c r="T96" s="65"/>
      <c r="U96" s="65"/>
      <c r="V96" s="65"/>
      <c r="W96" s="65"/>
      <c r="X96" s="65"/>
    </row>
    <row r="97" spans="1:24" ht="12.75" customHeight="1" x14ac:dyDescent="0.2">
      <c r="A97" s="65"/>
      <c r="B97" s="65"/>
      <c r="C97" s="65"/>
      <c r="D97" s="65"/>
      <c r="E97" s="65"/>
      <c r="F97" s="65"/>
      <c r="G97" s="65"/>
      <c r="H97" s="65"/>
      <c r="I97" s="65"/>
      <c r="J97" s="65"/>
      <c r="K97" s="65"/>
      <c r="L97" s="65"/>
      <c r="M97" s="65"/>
      <c r="N97" s="65"/>
      <c r="O97" s="65"/>
      <c r="P97" s="65"/>
      <c r="Q97" s="65"/>
      <c r="R97" s="65"/>
      <c r="S97" s="65"/>
      <c r="T97" s="65"/>
      <c r="U97" s="65"/>
      <c r="V97" s="65"/>
      <c r="W97" s="65"/>
      <c r="X97" s="65"/>
    </row>
    <row r="98" spans="1:24" ht="12.75" customHeight="1" x14ac:dyDescent="0.2">
      <c r="A98" s="65"/>
      <c r="B98" s="65"/>
      <c r="C98" s="65"/>
      <c r="D98" s="65"/>
      <c r="E98" s="65"/>
      <c r="F98" s="65"/>
      <c r="G98" s="65"/>
      <c r="H98" s="65"/>
      <c r="I98" s="65"/>
      <c r="J98" s="65"/>
      <c r="K98" s="65"/>
      <c r="L98" s="65"/>
      <c r="M98" s="65"/>
      <c r="N98" s="65"/>
      <c r="O98" s="65"/>
      <c r="P98" s="65"/>
      <c r="Q98" s="65"/>
      <c r="R98" s="65"/>
      <c r="S98" s="65"/>
      <c r="T98" s="65"/>
      <c r="U98" s="65"/>
      <c r="V98" s="65"/>
      <c r="W98" s="65"/>
      <c r="X98" s="65"/>
    </row>
    <row r="99" spans="1:24" ht="12.75" customHeight="1" x14ac:dyDescent="0.2">
      <c r="A99" s="65"/>
      <c r="B99" s="65"/>
      <c r="C99" s="65"/>
      <c r="D99" s="65"/>
      <c r="E99" s="65"/>
      <c r="F99" s="65"/>
      <c r="G99" s="65"/>
      <c r="H99" s="65"/>
      <c r="I99" s="65"/>
      <c r="J99" s="65"/>
      <c r="K99" s="65"/>
      <c r="L99" s="65"/>
      <c r="M99" s="65"/>
      <c r="N99" s="65"/>
      <c r="O99" s="65"/>
      <c r="P99" s="65"/>
      <c r="Q99" s="65"/>
      <c r="R99" s="65"/>
      <c r="S99" s="65"/>
      <c r="T99" s="65"/>
      <c r="U99" s="65"/>
      <c r="V99" s="65"/>
      <c r="W99" s="65"/>
      <c r="X99" s="65"/>
    </row>
    <row r="100" spans="1:24" ht="12.75" customHeight="1" x14ac:dyDescent="0.2">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row>
    <row r="101" spans="1:24" ht="12.75" customHeight="1" x14ac:dyDescent="0.2">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row>
    <row r="102" spans="1:24" ht="12.75" customHeight="1" x14ac:dyDescent="0.2">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row>
    <row r="103" spans="1:24" ht="12.75" customHeight="1" x14ac:dyDescent="0.2">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row>
    <row r="104" spans="1:24" ht="12.75" customHeight="1" x14ac:dyDescent="0.2">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row>
    <row r="105" spans="1:24" ht="12.75" customHeight="1" x14ac:dyDescent="0.2">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row>
    <row r="106" spans="1:24" ht="12.75" customHeight="1" x14ac:dyDescent="0.2">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row>
    <row r="107" spans="1:24" ht="12.75" customHeight="1" x14ac:dyDescent="0.2">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row>
    <row r="108" spans="1:24" ht="12.75" customHeight="1" x14ac:dyDescent="0.2">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row>
    <row r="109" spans="1:24" ht="12.75" customHeight="1" x14ac:dyDescent="0.2">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row>
    <row r="110" spans="1:24" ht="12.75" customHeight="1" x14ac:dyDescent="0.2">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row>
    <row r="111" spans="1:24" ht="12.75" customHeight="1" x14ac:dyDescent="0.2">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row>
    <row r="112" spans="1:24" ht="12.75" customHeight="1" x14ac:dyDescent="0.2">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row>
    <row r="113" spans="1:24" ht="12.75" customHeight="1" x14ac:dyDescent="0.2">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row>
    <row r="114" spans="1:24" ht="12.75" customHeight="1" x14ac:dyDescent="0.2">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row>
    <row r="115" spans="1:24" ht="12.75" customHeight="1" x14ac:dyDescent="0.2">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row>
    <row r="116" spans="1:24" ht="12.75" customHeight="1" x14ac:dyDescent="0.2">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row>
    <row r="117" spans="1:24" ht="12.75" customHeight="1" x14ac:dyDescent="0.2">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row>
    <row r="118" spans="1:24" ht="12.75" customHeight="1" x14ac:dyDescent="0.2">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row>
    <row r="119" spans="1:24" ht="12.75" customHeight="1" x14ac:dyDescent="0.2">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row>
    <row r="120" spans="1:24" ht="12.75" customHeight="1" x14ac:dyDescent="0.2">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row>
    <row r="121" spans="1:24" ht="12.75" customHeight="1" x14ac:dyDescent="0.2">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row>
    <row r="122" spans="1:24" ht="12.75" customHeight="1" x14ac:dyDescent="0.2">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row>
    <row r="123" spans="1:24" ht="12.75" customHeight="1" x14ac:dyDescent="0.2">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row>
    <row r="124" spans="1:24" ht="12.75" customHeight="1" x14ac:dyDescent="0.2">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row>
    <row r="125" spans="1:24" ht="12.75" customHeight="1" x14ac:dyDescent="0.2">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row>
    <row r="126" spans="1:24" ht="12.75" customHeight="1" x14ac:dyDescent="0.2">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row>
    <row r="127" spans="1:24" ht="12.75" customHeight="1" x14ac:dyDescent="0.2">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row>
    <row r="128" spans="1:24" ht="12.75" customHeight="1" x14ac:dyDescent="0.2">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row>
    <row r="129" spans="1:24" ht="12.75" customHeight="1" x14ac:dyDescent="0.2">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row>
    <row r="130" spans="1:24" ht="12.75" customHeight="1" x14ac:dyDescent="0.2">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row>
    <row r="131" spans="1:24" ht="12.75" customHeight="1" x14ac:dyDescent="0.2">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row>
    <row r="132" spans="1:24" ht="12.75" customHeight="1" x14ac:dyDescent="0.2">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row>
    <row r="133" spans="1:24" ht="12.75" customHeight="1" x14ac:dyDescent="0.2">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row>
    <row r="134" spans="1:24" ht="12.75" customHeight="1" x14ac:dyDescent="0.2">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row>
    <row r="135" spans="1:24" ht="12.75" customHeight="1" x14ac:dyDescent="0.2">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row>
    <row r="136" spans="1:24" ht="12.75" customHeight="1" x14ac:dyDescent="0.2">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row>
    <row r="137" spans="1:24" ht="12.75" customHeight="1" x14ac:dyDescent="0.2">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row>
    <row r="138" spans="1:24" ht="12.75" customHeight="1" x14ac:dyDescent="0.2">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row>
    <row r="139" spans="1:24" ht="12.75" customHeight="1" x14ac:dyDescent="0.2">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row>
    <row r="140" spans="1:24" ht="12.75" customHeight="1" x14ac:dyDescent="0.2">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row>
    <row r="141" spans="1:24" ht="12.75" customHeight="1" x14ac:dyDescent="0.2">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row>
    <row r="142" spans="1:24" ht="12.75" customHeight="1" x14ac:dyDescent="0.2">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row>
    <row r="143" spans="1:24" ht="12.75" customHeight="1" x14ac:dyDescent="0.2">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row>
    <row r="144" spans="1:24" ht="12.75" customHeight="1" x14ac:dyDescent="0.2">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row>
    <row r="145" spans="1:24" ht="12.75" customHeight="1" x14ac:dyDescent="0.2">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row>
    <row r="146" spans="1:24" ht="12.75" customHeight="1" x14ac:dyDescent="0.2">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row>
    <row r="147" spans="1:24" ht="12.75" customHeight="1" x14ac:dyDescent="0.2">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row>
    <row r="148" spans="1:24" ht="12.75" customHeight="1" x14ac:dyDescent="0.2">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row>
    <row r="149" spans="1:24" ht="12.75" customHeight="1" x14ac:dyDescent="0.2">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row>
    <row r="150" spans="1:24" ht="12.75" customHeight="1" x14ac:dyDescent="0.2">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row>
    <row r="151" spans="1:24" ht="12.75" customHeight="1" x14ac:dyDescent="0.2">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row>
    <row r="152" spans="1:24" ht="12.75" customHeight="1" x14ac:dyDescent="0.2">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row>
    <row r="153" spans="1:24" ht="12.75" customHeight="1" x14ac:dyDescent="0.2">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row>
    <row r="154" spans="1:24" ht="12.75" customHeight="1" x14ac:dyDescent="0.2">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row>
    <row r="155" spans="1:24" ht="12.75" customHeight="1" x14ac:dyDescent="0.2">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row>
    <row r="156" spans="1:24" ht="12.75" customHeight="1" x14ac:dyDescent="0.2">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row>
    <row r="157" spans="1:24" ht="12.75" customHeight="1" x14ac:dyDescent="0.2">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row>
    <row r="158" spans="1:24" ht="12.75" customHeight="1" x14ac:dyDescent="0.2">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row>
    <row r="159" spans="1:24" ht="12.75" customHeight="1" x14ac:dyDescent="0.2">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row>
    <row r="160" spans="1:24" ht="12.75" customHeight="1" x14ac:dyDescent="0.2">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row>
    <row r="161" spans="1:24" ht="12.75" customHeight="1" x14ac:dyDescent="0.2">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row>
    <row r="162" spans="1:24" ht="12.75" customHeight="1" x14ac:dyDescent="0.2">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row>
    <row r="163" spans="1:24" ht="12.75" customHeight="1" x14ac:dyDescent="0.2">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row>
    <row r="164" spans="1:24" ht="12.75" customHeight="1" x14ac:dyDescent="0.2">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row>
    <row r="165" spans="1:24" ht="12.75" customHeight="1" x14ac:dyDescent="0.2">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row>
    <row r="166" spans="1:24" ht="12.75" customHeight="1" x14ac:dyDescent="0.2">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row>
    <row r="167" spans="1:24" ht="12.75" customHeight="1" x14ac:dyDescent="0.2">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row>
    <row r="168" spans="1:24" ht="12.75" customHeight="1" x14ac:dyDescent="0.2">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row>
    <row r="169" spans="1:24" ht="12.75" customHeight="1" x14ac:dyDescent="0.2">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row>
    <row r="170" spans="1:24" ht="12.75" customHeight="1" x14ac:dyDescent="0.2">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row>
    <row r="171" spans="1:24" ht="12.75" customHeight="1" x14ac:dyDescent="0.2">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row>
    <row r="172" spans="1:24" ht="12.75" customHeight="1" x14ac:dyDescent="0.2">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row>
    <row r="173" spans="1:24" ht="12.75" customHeight="1" x14ac:dyDescent="0.2">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row>
    <row r="174" spans="1:24" ht="12.75" customHeight="1" x14ac:dyDescent="0.2">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row>
    <row r="175" spans="1:24" ht="12.75" customHeight="1" x14ac:dyDescent="0.2">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row>
    <row r="176" spans="1:24" ht="12.75" customHeight="1" x14ac:dyDescent="0.2">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row>
    <row r="177" spans="1:24" ht="12.75" customHeight="1" x14ac:dyDescent="0.2">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row>
    <row r="178" spans="1:24" ht="12.75" customHeight="1" x14ac:dyDescent="0.2">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row>
    <row r="179" spans="1:24" ht="12.75" customHeight="1" x14ac:dyDescent="0.2">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row>
    <row r="180" spans="1:24" ht="12.75" customHeight="1" x14ac:dyDescent="0.2">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row>
    <row r="181" spans="1:24" ht="12.75" customHeight="1" x14ac:dyDescent="0.2">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row>
    <row r="182" spans="1:24" ht="12.75" customHeight="1" x14ac:dyDescent="0.2">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row>
    <row r="183" spans="1:24" ht="12.75" customHeight="1" x14ac:dyDescent="0.2">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row>
    <row r="184" spans="1:24" ht="12.75" customHeight="1" x14ac:dyDescent="0.2">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row>
    <row r="185" spans="1:24" ht="12.75" customHeight="1" x14ac:dyDescent="0.2">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row>
    <row r="186" spans="1:24" ht="12.75" customHeight="1" x14ac:dyDescent="0.2">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row>
    <row r="187" spans="1:24" ht="12.75" customHeight="1" x14ac:dyDescent="0.2">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row>
    <row r="188" spans="1:24" ht="12.75" customHeight="1" x14ac:dyDescent="0.2">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row>
    <row r="189" spans="1:24" ht="12.75" customHeight="1" x14ac:dyDescent="0.2">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row>
    <row r="190" spans="1:24" ht="12.75" customHeight="1" x14ac:dyDescent="0.2">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row>
    <row r="191" spans="1:24" ht="12.75" customHeight="1" x14ac:dyDescent="0.2">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row>
    <row r="192" spans="1:24" ht="12.75" customHeight="1" x14ac:dyDescent="0.2">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row>
    <row r="193" spans="1:24" ht="12.75" customHeight="1" x14ac:dyDescent="0.2">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row>
    <row r="194" spans="1:24" ht="12.75" customHeight="1" x14ac:dyDescent="0.2">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row>
    <row r="195" spans="1:24" ht="12.75" customHeight="1" x14ac:dyDescent="0.2">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row>
    <row r="196" spans="1:24" ht="12.75" customHeight="1" x14ac:dyDescent="0.2">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row>
    <row r="197" spans="1:24" ht="12.75" customHeight="1" x14ac:dyDescent="0.2">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row>
    <row r="198" spans="1:24" ht="12.75" customHeight="1" x14ac:dyDescent="0.2">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row>
    <row r="199" spans="1:24" ht="12.75" customHeight="1" x14ac:dyDescent="0.2">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row>
    <row r="200" spans="1:24" ht="12.75" customHeight="1" x14ac:dyDescent="0.2">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row>
    <row r="201" spans="1:24" ht="12.75" customHeight="1" x14ac:dyDescent="0.2">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row>
    <row r="202" spans="1:24" ht="12.75" customHeight="1" x14ac:dyDescent="0.2">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row>
    <row r="203" spans="1:24" ht="12.75" customHeight="1" x14ac:dyDescent="0.2">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row>
    <row r="204" spans="1:24" ht="12.75" customHeight="1" x14ac:dyDescent="0.2">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row>
    <row r="205" spans="1:24" ht="12.75" customHeight="1" x14ac:dyDescent="0.2">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row>
    <row r="206" spans="1:24" ht="12.75" customHeight="1" x14ac:dyDescent="0.2">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row>
    <row r="207" spans="1:24" ht="12.75" customHeight="1" x14ac:dyDescent="0.2">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row>
    <row r="208" spans="1:24" ht="12.75" customHeight="1" x14ac:dyDescent="0.2">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row>
    <row r="209" spans="1:24" ht="12.75" customHeight="1" x14ac:dyDescent="0.2">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row>
    <row r="210" spans="1:24" ht="12.75" customHeight="1" x14ac:dyDescent="0.2">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row>
    <row r="211" spans="1:24" ht="12.75" customHeight="1" x14ac:dyDescent="0.2">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row>
    <row r="212" spans="1:24" ht="12.75" customHeight="1" x14ac:dyDescent="0.2">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row>
    <row r="213" spans="1:24" ht="12.75" customHeight="1" x14ac:dyDescent="0.2">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row>
    <row r="214" spans="1:24" ht="12.75" customHeight="1" x14ac:dyDescent="0.2">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row>
    <row r="215" spans="1:24" ht="12.75" customHeight="1" x14ac:dyDescent="0.2">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row>
    <row r="216" spans="1:24" ht="12.75" customHeight="1" x14ac:dyDescent="0.2">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row>
    <row r="217" spans="1:24" ht="12.75" customHeight="1" x14ac:dyDescent="0.2">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row>
    <row r="218" spans="1:24" ht="12.75" customHeight="1" x14ac:dyDescent="0.2">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row>
    <row r="219" spans="1:24" ht="12.75" customHeight="1" x14ac:dyDescent="0.2">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row>
    <row r="220" spans="1:24" ht="12.75" customHeight="1" x14ac:dyDescent="0.2">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row>
    <row r="221" spans="1:24" ht="12.75" customHeight="1" x14ac:dyDescent="0.2">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row>
    <row r="222" spans="1:24" ht="12.75" customHeight="1" x14ac:dyDescent="0.2">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row>
    <row r="223" spans="1:24" ht="12.75" customHeight="1" x14ac:dyDescent="0.2">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row>
    <row r="224" spans="1:24" ht="12.75" customHeight="1" x14ac:dyDescent="0.2">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row>
    <row r="225" spans="1:24" ht="12.75" customHeight="1" x14ac:dyDescent="0.2">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row>
    <row r="226" spans="1:24" ht="12.75" customHeight="1" x14ac:dyDescent="0.2">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row>
    <row r="227" spans="1:24" ht="12.75" customHeight="1" x14ac:dyDescent="0.2">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row>
    <row r="228" spans="1:24" ht="12.75" customHeight="1" x14ac:dyDescent="0.2">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row>
    <row r="229" spans="1:24" ht="12.75" customHeight="1" x14ac:dyDescent="0.2">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row>
    <row r="230" spans="1:24" ht="12.75" customHeight="1" x14ac:dyDescent="0.2">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row>
    <row r="231" spans="1:24" ht="12.75" customHeight="1" x14ac:dyDescent="0.2">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row>
    <row r="232" spans="1:24" ht="12.75" customHeight="1" x14ac:dyDescent="0.2">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row>
    <row r="233" spans="1:24" ht="12.75" customHeight="1" x14ac:dyDescent="0.2">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row>
    <row r="234" spans="1:24" ht="12.75" customHeight="1" x14ac:dyDescent="0.2">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row>
    <row r="235" spans="1:24" ht="12.75" customHeight="1" x14ac:dyDescent="0.2">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row>
    <row r="236" spans="1:24" ht="12.75" customHeight="1" x14ac:dyDescent="0.2">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row>
    <row r="237" spans="1:24" ht="12.75" customHeight="1" x14ac:dyDescent="0.2">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row>
    <row r="238" spans="1:24" ht="12.75" customHeight="1" x14ac:dyDescent="0.2">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row>
    <row r="239" spans="1:24" ht="12.75" customHeight="1" x14ac:dyDescent="0.2">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row>
    <row r="240" spans="1:24" ht="12.75" customHeight="1" x14ac:dyDescent="0.2">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row>
    <row r="241" spans="1:24" ht="12.75" customHeight="1" x14ac:dyDescent="0.2">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row>
    <row r="242" spans="1:24" ht="12.75" customHeight="1" x14ac:dyDescent="0.2">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row>
    <row r="243" spans="1:24" ht="12.75" customHeight="1" x14ac:dyDescent="0.2">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row>
    <row r="244" spans="1:24" ht="12.75" customHeight="1" x14ac:dyDescent="0.2">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row>
    <row r="245" spans="1:24" ht="12.75" customHeight="1" x14ac:dyDescent="0.2">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row>
    <row r="246" spans="1:24" ht="12.75" customHeight="1" x14ac:dyDescent="0.2">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row>
    <row r="247" spans="1:24" ht="12.75" customHeight="1" x14ac:dyDescent="0.2">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row>
    <row r="248" spans="1:24" ht="12.75" customHeight="1" x14ac:dyDescent="0.2">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row>
    <row r="249" spans="1:24" ht="12.75" customHeight="1" x14ac:dyDescent="0.2">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row>
    <row r="250" spans="1:24" ht="12.75" customHeight="1" x14ac:dyDescent="0.2">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row>
    <row r="251" spans="1:24" ht="12.75" customHeight="1" x14ac:dyDescent="0.2">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row>
    <row r="252" spans="1:24" ht="12.75" customHeight="1" x14ac:dyDescent="0.2">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row>
    <row r="253" spans="1:24" ht="12.75" customHeight="1" x14ac:dyDescent="0.2">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row>
    <row r="254" spans="1:24" ht="12.75" customHeight="1" x14ac:dyDescent="0.2">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row>
    <row r="255" spans="1:24" ht="12.75" customHeight="1" x14ac:dyDescent="0.2">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row>
    <row r="256" spans="1:24" ht="12.75" customHeight="1" x14ac:dyDescent="0.2">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row>
    <row r="257" spans="1:24" ht="12.75" customHeight="1" x14ac:dyDescent="0.2">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row>
    <row r="258" spans="1:24" ht="12.75" customHeight="1" x14ac:dyDescent="0.2">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row>
    <row r="259" spans="1:24" ht="12.75" customHeight="1" x14ac:dyDescent="0.2">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row>
    <row r="260" spans="1:24" ht="12.75" customHeight="1" x14ac:dyDescent="0.2">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row>
    <row r="261" spans="1:24" ht="12.75" customHeight="1" x14ac:dyDescent="0.2">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row>
    <row r="262" spans="1:24" ht="12.75" customHeight="1" x14ac:dyDescent="0.2">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row>
    <row r="263" spans="1:24" ht="12.75" customHeight="1" x14ac:dyDescent="0.2">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row>
    <row r="264" spans="1:24" ht="12.75" customHeight="1" x14ac:dyDescent="0.2">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row>
    <row r="265" spans="1:24" ht="12.75" customHeight="1" x14ac:dyDescent="0.2">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row>
    <row r="266" spans="1:24" ht="12.75" customHeight="1" x14ac:dyDescent="0.2">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row>
    <row r="267" spans="1:24" ht="12.75" customHeight="1" x14ac:dyDescent="0.2">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row>
    <row r="268" spans="1:24" ht="12.75" customHeight="1" x14ac:dyDescent="0.2">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row>
    <row r="269" spans="1:24" ht="12.75" customHeight="1" x14ac:dyDescent="0.2">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row>
    <row r="270" spans="1:24" ht="12.75" customHeight="1" x14ac:dyDescent="0.2">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row>
    <row r="271" spans="1:24" ht="12.75" customHeight="1" x14ac:dyDescent="0.2">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row>
    <row r="272" spans="1:24" ht="12.75" customHeight="1" x14ac:dyDescent="0.2">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row>
    <row r="273" spans="1:24" ht="12.75" customHeight="1" x14ac:dyDescent="0.2">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row>
    <row r="274" spans="1:24" ht="12.75" customHeight="1" x14ac:dyDescent="0.2">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row>
    <row r="275" spans="1:24" ht="12.75" customHeight="1" x14ac:dyDescent="0.2">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row>
    <row r="276" spans="1:24" ht="12.75" customHeight="1" x14ac:dyDescent="0.2">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row>
    <row r="277" spans="1:24" ht="12.75" customHeight="1" x14ac:dyDescent="0.2">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row>
    <row r="278" spans="1:24" ht="12.75" customHeight="1" x14ac:dyDescent="0.2">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row>
    <row r="279" spans="1:24" ht="12.75" customHeight="1" x14ac:dyDescent="0.2">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row>
    <row r="280" spans="1:24" ht="12.75" customHeight="1" x14ac:dyDescent="0.2">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row>
    <row r="281" spans="1:24" ht="12.75" customHeight="1" x14ac:dyDescent="0.2">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row>
    <row r="282" spans="1:24" ht="12.75" customHeight="1" x14ac:dyDescent="0.2">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row>
    <row r="283" spans="1:24" ht="12.75" customHeight="1" x14ac:dyDescent="0.2">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row>
    <row r="284" spans="1:24" ht="12.75" customHeight="1" x14ac:dyDescent="0.2">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row>
    <row r="285" spans="1:24" ht="12.75" customHeight="1" x14ac:dyDescent="0.2">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row>
    <row r="286" spans="1:24" ht="12.75" customHeight="1" x14ac:dyDescent="0.2">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row>
    <row r="287" spans="1:24" ht="12.75" customHeight="1" x14ac:dyDescent="0.2">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row>
    <row r="288" spans="1:24" ht="12.75" customHeight="1" x14ac:dyDescent="0.2">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row>
    <row r="289" spans="1:24" ht="12.75" customHeight="1" x14ac:dyDescent="0.2">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row>
    <row r="290" spans="1:24" ht="12.75" customHeight="1" x14ac:dyDescent="0.2">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row>
    <row r="291" spans="1:24" ht="12.75" customHeight="1" x14ac:dyDescent="0.2">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row>
    <row r="292" spans="1:24" ht="12.75" customHeight="1" x14ac:dyDescent="0.2">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row>
    <row r="293" spans="1:24" ht="12.75" customHeight="1" x14ac:dyDescent="0.2">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row>
    <row r="294" spans="1:24" ht="12.75" customHeight="1" x14ac:dyDescent="0.2">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row>
    <row r="295" spans="1:24" ht="12.75" customHeight="1" x14ac:dyDescent="0.2">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row>
    <row r="296" spans="1:24" ht="12.75" customHeight="1" x14ac:dyDescent="0.2">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row>
    <row r="297" spans="1:24" ht="12.75" customHeight="1" x14ac:dyDescent="0.2">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row>
    <row r="298" spans="1:24" ht="12.75" customHeight="1" x14ac:dyDescent="0.2">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row>
    <row r="299" spans="1:24" ht="12.75" customHeight="1" x14ac:dyDescent="0.2">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row>
    <row r="300" spans="1:24" ht="12.75" customHeight="1" x14ac:dyDescent="0.2">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row>
    <row r="301" spans="1:24" ht="12.75" customHeight="1" x14ac:dyDescent="0.2">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row>
    <row r="302" spans="1:24" ht="12.75" customHeight="1" x14ac:dyDescent="0.2">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row>
    <row r="303" spans="1:24" ht="12.75" customHeight="1" x14ac:dyDescent="0.2">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row>
    <row r="304" spans="1:24" ht="12.75" customHeight="1" x14ac:dyDescent="0.2">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row>
    <row r="305" spans="1:24" ht="12.75" customHeight="1" x14ac:dyDescent="0.2">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row>
    <row r="306" spans="1:24" ht="12.75" customHeight="1" x14ac:dyDescent="0.2">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row>
    <row r="307" spans="1:24" ht="12.75" customHeight="1" x14ac:dyDescent="0.2">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row>
    <row r="308" spans="1:24" ht="12.75" customHeight="1" x14ac:dyDescent="0.2">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row>
    <row r="309" spans="1:24" ht="12.75" customHeight="1" x14ac:dyDescent="0.2">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row>
    <row r="310" spans="1:24" ht="12.75" customHeight="1" x14ac:dyDescent="0.2">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row>
    <row r="311" spans="1:24" ht="12.75" customHeight="1" x14ac:dyDescent="0.2">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row>
    <row r="312" spans="1:24" ht="12.75" customHeight="1" x14ac:dyDescent="0.2">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row>
    <row r="313" spans="1:24" ht="12.75" customHeight="1" x14ac:dyDescent="0.2">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row>
    <row r="314" spans="1:24" ht="12.75" customHeight="1" x14ac:dyDescent="0.2">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row>
    <row r="315" spans="1:24" ht="12.75" customHeight="1" x14ac:dyDescent="0.2">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row>
    <row r="316" spans="1:24" ht="12.75" customHeight="1" x14ac:dyDescent="0.2">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row>
    <row r="317" spans="1:24" ht="12.75" customHeight="1" x14ac:dyDescent="0.2">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row>
    <row r="318" spans="1:24" ht="12.75" customHeight="1" x14ac:dyDescent="0.2">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row>
    <row r="319" spans="1:24" ht="12.75" customHeight="1" x14ac:dyDescent="0.2">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row>
    <row r="320" spans="1:24" ht="12.75" customHeight="1" x14ac:dyDescent="0.2">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row>
    <row r="321" spans="1:24" ht="12.75" customHeight="1" x14ac:dyDescent="0.2">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row>
    <row r="322" spans="1:24" ht="12.75" customHeight="1" x14ac:dyDescent="0.2">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row>
    <row r="323" spans="1:24" ht="12.75" customHeight="1" x14ac:dyDescent="0.2">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row>
    <row r="324" spans="1:24" ht="12.75" customHeight="1" x14ac:dyDescent="0.2">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row>
    <row r="325" spans="1:24" ht="12.75" customHeight="1" x14ac:dyDescent="0.2">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row>
    <row r="326" spans="1:24" ht="12.75" customHeight="1" x14ac:dyDescent="0.2">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row>
    <row r="327" spans="1:24" ht="12.75" customHeight="1" x14ac:dyDescent="0.2">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row>
    <row r="328" spans="1:24" ht="12.75" customHeight="1" x14ac:dyDescent="0.2">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row>
    <row r="329" spans="1:24" ht="12.75" customHeight="1" x14ac:dyDescent="0.2">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row>
    <row r="330" spans="1:24" ht="12.75" customHeight="1" x14ac:dyDescent="0.2">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row>
    <row r="331" spans="1:24" ht="12.75" customHeight="1" x14ac:dyDescent="0.2">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row>
    <row r="332" spans="1:24" ht="12.75" customHeight="1" x14ac:dyDescent="0.2">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row>
    <row r="333" spans="1:24" ht="12.75" customHeight="1" x14ac:dyDescent="0.2">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row>
    <row r="334" spans="1:24" ht="12.75" customHeight="1" x14ac:dyDescent="0.2">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row>
    <row r="335" spans="1:24" ht="12.75" customHeight="1" x14ac:dyDescent="0.2">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row>
    <row r="336" spans="1:24" ht="12.75" customHeight="1" x14ac:dyDescent="0.2">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row>
    <row r="337" spans="1:24" ht="12.75" customHeight="1" x14ac:dyDescent="0.2">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row>
    <row r="338" spans="1:24" ht="12.75" customHeight="1" x14ac:dyDescent="0.2">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row>
    <row r="339" spans="1:24" ht="12.75" customHeight="1" x14ac:dyDescent="0.2">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row>
    <row r="340" spans="1:24" ht="12.75" customHeight="1" x14ac:dyDescent="0.2">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row>
    <row r="341" spans="1:24" ht="12.75" customHeight="1" x14ac:dyDescent="0.2">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row>
    <row r="342" spans="1:24" ht="12.75" customHeight="1" x14ac:dyDescent="0.2">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row>
    <row r="343" spans="1:24" ht="12.75" customHeight="1" x14ac:dyDescent="0.2">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row>
    <row r="344" spans="1:24" ht="12.75" customHeight="1" x14ac:dyDescent="0.2">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row>
    <row r="345" spans="1:24" ht="12.75" customHeight="1" x14ac:dyDescent="0.2">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row>
    <row r="346" spans="1:24" ht="12.75" customHeight="1" x14ac:dyDescent="0.2">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row>
    <row r="347" spans="1:24" ht="12.75" customHeight="1" x14ac:dyDescent="0.2">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row>
    <row r="348" spans="1:24" ht="12.75" customHeight="1" x14ac:dyDescent="0.2">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row>
    <row r="349" spans="1:24" ht="12.75" customHeight="1" x14ac:dyDescent="0.2">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row>
    <row r="350" spans="1:24" ht="12.75" customHeight="1" x14ac:dyDescent="0.2">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row>
    <row r="351" spans="1:24" ht="12.75" customHeight="1" x14ac:dyDescent="0.2">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row>
    <row r="352" spans="1:24" ht="12.75" customHeight="1" x14ac:dyDescent="0.2">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row>
    <row r="353" spans="1:24" ht="12.75" customHeight="1" x14ac:dyDescent="0.2">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row>
    <row r="354" spans="1:24" ht="12.75" customHeight="1" x14ac:dyDescent="0.2">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row>
    <row r="355" spans="1:24" ht="12.75" customHeight="1" x14ac:dyDescent="0.2">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row>
    <row r="356" spans="1:24" ht="12.75" customHeight="1" x14ac:dyDescent="0.2">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row>
    <row r="357" spans="1:24" ht="12.75" customHeight="1" x14ac:dyDescent="0.2">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row>
    <row r="358" spans="1:24" ht="12.75" customHeight="1" x14ac:dyDescent="0.2">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row>
    <row r="359" spans="1:24" ht="12.75" customHeight="1" x14ac:dyDescent="0.2">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row>
    <row r="360" spans="1:24" ht="12.75" customHeight="1" x14ac:dyDescent="0.2">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row>
    <row r="361" spans="1:24" ht="12.75" customHeight="1" x14ac:dyDescent="0.2">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row>
    <row r="362" spans="1:24" ht="12.75" customHeight="1" x14ac:dyDescent="0.2">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row>
    <row r="363" spans="1:24" ht="12.75" customHeight="1" x14ac:dyDescent="0.2">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row>
    <row r="364" spans="1:24" ht="12.75" customHeight="1" x14ac:dyDescent="0.2">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row>
    <row r="365" spans="1:24" ht="12.75" customHeight="1" x14ac:dyDescent="0.2">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row>
    <row r="366" spans="1:24" ht="12.75" customHeight="1" x14ac:dyDescent="0.2">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row>
    <row r="367" spans="1:24" ht="12.75" customHeight="1" x14ac:dyDescent="0.2">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row>
    <row r="368" spans="1:24" ht="12.75" customHeight="1" x14ac:dyDescent="0.2">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row>
    <row r="369" spans="1:24" ht="12.75" customHeight="1" x14ac:dyDescent="0.2">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row>
    <row r="370" spans="1:24" ht="12.75" customHeight="1" x14ac:dyDescent="0.2">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row>
    <row r="371" spans="1:24" ht="12.75" customHeight="1" x14ac:dyDescent="0.2">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row>
    <row r="372" spans="1:24" ht="12.75" customHeight="1" x14ac:dyDescent="0.2">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row>
    <row r="373" spans="1:24" ht="12.75" customHeight="1" x14ac:dyDescent="0.2">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row>
    <row r="374" spans="1:24" ht="12.75" customHeight="1" x14ac:dyDescent="0.2">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row>
    <row r="375" spans="1:24" ht="12.75" customHeight="1" x14ac:dyDescent="0.2">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row>
    <row r="376" spans="1:24" ht="12.75" customHeight="1" x14ac:dyDescent="0.2">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row>
    <row r="377" spans="1:24" ht="12.75" customHeight="1" x14ac:dyDescent="0.2">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row>
    <row r="378" spans="1:24" ht="12.75" customHeight="1" x14ac:dyDescent="0.2">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row>
    <row r="379" spans="1:24" ht="12.75" customHeight="1" x14ac:dyDescent="0.2">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row>
    <row r="380" spans="1:24" ht="12.75" customHeight="1" x14ac:dyDescent="0.2">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row>
    <row r="381" spans="1:24" ht="12.75" customHeight="1" x14ac:dyDescent="0.2">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row>
    <row r="382" spans="1:24" ht="12.75" customHeight="1" x14ac:dyDescent="0.2">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row>
    <row r="383" spans="1:24" ht="12.75" customHeight="1" x14ac:dyDescent="0.2">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row>
    <row r="384" spans="1:24" ht="12.75" customHeight="1" x14ac:dyDescent="0.2">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row>
    <row r="385" spans="1:24" ht="12.75" customHeight="1" x14ac:dyDescent="0.2">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row>
    <row r="386" spans="1:24" ht="12.75" customHeight="1" x14ac:dyDescent="0.2">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row>
    <row r="387" spans="1:24" ht="12.75" customHeight="1" x14ac:dyDescent="0.2">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row>
    <row r="388" spans="1:24" ht="12.75" customHeight="1" x14ac:dyDescent="0.2">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row>
    <row r="389" spans="1:24" ht="12.75" customHeight="1" x14ac:dyDescent="0.2">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row>
    <row r="390" spans="1:24" ht="12.75" customHeight="1" x14ac:dyDescent="0.2">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row>
    <row r="391" spans="1:24" ht="12.75" customHeight="1" x14ac:dyDescent="0.2">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row>
    <row r="392" spans="1:24" ht="12.75" customHeight="1" x14ac:dyDescent="0.2">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row>
    <row r="393" spans="1:24" ht="12.75" customHeight="1" x14ac:dyDescent="0.2">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row>
    <row r="394" spans="1:24" ht="12.75" customHeight="1" x14ac:dyDescent="0.2">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row>
    <row r="395" spans="1:24" ht="12.75" customHeight="1" x14ac:dyDescent="0.2">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row>
    <row r="396" spans="1:24" ht="12.75" customHeight="1" x14ac:dyDescent="0.2">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row>
    <row r="397" spans="1:24" ht="12.75" customHeight="1" x14ac:dyDescent="0.2">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row>
    <row r="398" spans="1:24" ht="12.75" customHeight="1" x14ac:dyDescent="0.2">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row>
    <row r="399" spans="1:24" ht="12.75" customHeight="1" x14ac:dyDescent="0.2">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row>
    <row r="400" spans="1:24" ht="12.75" customHeight="1" x14ac:dyDescent="0.2">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row>
    <row r="401" spans="1:24" ht="12.75" customHeight="1" x14ac:dyDescent="0.2">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row>
    <row r="402" spans="1:24" ht="12.75" customHeight="1" x14ac:dyDescent="0.2">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row>
    <row r="403" spans="1:24" ht="12.75" customHeight="1" x14ac:dyDescent="0.2">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row>
    <row r="404" spans="1:24" ht="12.75" customHeight="1" x14ac:dyDescent="0.2">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row>
    <row r="405" spans="1:24" ht="12.75" customHeight="1" x14ac:dyDescent="0.2">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row>
    <row r="406" spans="1:24" ht="12.75" customHeight="1" x14ac:dyDescent="0.2">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row>
    <row r="407" spans="1:24" ht="12.75" customHeight="1" x14ac:dyDescent="0.2">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row>
    <row r="408" spans="1:24" ht="12.75" customHeight="1" x14ac:dyDescent="0.2">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row>
    <row r="409" spans="1:24" ht="12.75" customHeight="1" x14ac:dyDescent="0.2">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row>
    <row r="410" spans="1:24" ht="12.75" customHeight="1" x14ac:dyDescent="0.2">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row>
    <row r="411" spans="1:24" ht="12.75" customHeight="1" x14ac:dyDescent="0.2">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row>
    <row r="412" spans="1:24" ht="12.75" customHeight="1" x14ac:dyDescent="0.2">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row>
    <row r="413" spans="1:24" ht="12.75" customHeight="1" x14ac:dyDescent="0.2">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row>
    <row r="414" spans="1:24" ht="12.75" customHeight="1" x14ac:dyDescent="0.2">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row>
    <row r="415" spans="1:24" ht="12.75" customHeight="1" x14ac:dyDescent="0.2">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row>
    <row r="416" spans="1:24" ht="12.75" customHeight="1" x14ac:dyDescent="0.2">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row>
    <row r="417" spans="1:24" ht="12.75" customHeight="1" x14ac:dyDescent="0.2">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row>
    <row r="418" spans="1:24" ht="12.75" customHeight="1" x14ac:dyDescent="0.2">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row>
    <row r="419" spans="1:24" ht="12.75" customHeight="1" x14ac:dyDescent="0.2">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row>
    <row r="420" spans="1:24" ht="12.75" customHeight="1" x14ac:dyDescent="0.2">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row>
    <row r="421" spans="1:24" ht="12.75" customHeight="1" x14ac:dyDescent="0.2">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row>
    <row r="422" spans="1:24" ht="12.75" customHeight="1" x14ac:dyDescent="0.2">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row>
    <row r="423" spans="1:24" ht="12.75" customHeight="1" x14ac:dyDescent="0.2">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row>
    <row r="424" spans="1:24" ht="12.75" customHeight="1" x14ac:dyDescent="0.2">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row>
    <row r="425" spans="1:24" ht="12.75" customHeight="1" x14ac:dyDescent="0.2">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row>
    <row r="426" spans="1:24" ht="12.75" customHeight="1" x14ac:dyDescent="0.2">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row>
    <row r="427" spans="1:24" ht="12.75" customHeight="1" x14ac:dyDescent="0.2">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row>
    <row r="428" spans="1:24" ht="12.75" customHeight="1" x14ac:dyDescent="0.2">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row>
    <row r="429" spans="1:24" ht="12.75" customHeight="1" x14ac:dyDescent="0.2">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row>
    <row r="430" spans="1:24" ht="12.75" customHeight="1" x14ac:dyDescent="0.2">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row>
    <row r="431" spans="1:24" ht="12.75" customHeight="1" x14ac:dyDescent="0.2">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row>
    <row r="432" spans="1:24" ht="12.75" customHeight="1" x14ac:dyDescent="0.2">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row>
    <row r="433" spans="1:24" ht="12.75" customHeight="1" x14ac:dyDescent="0.2">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row>
    <row r="434" spans="1:24" ht="12.75" customHeight="1" x14ac:dyDescent="0.2">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row>
    <row r="435" spans="1:24" ht="12.75" customHeight="1" x14ac:dyDescent="0.2">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row>
    <row r="436" spans="1:24" ht="12.75" customHeight="1" x14ac:dyDescent="0.2">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row>
    <row r="437" spans="1:24" ht="12.75" customHeight="1" x14ac:dyDescent="0.2">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row>
    <row r="438" spans="1:24" ht="12.75" customHeight="1" x14ac:dyDescent="0.2">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row>
    <row r="439" spans="1:24" ht="12.75" customHeight="1" x14ac:dyDescent="0.2">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row>
    <row r="440" spans="1:24" ht="12.75" customHeight="1" x14ac:dyDescent="0.2">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row>
    <row r="441" spans="1:24" ht="12.75" customHeight="1" x14ac:dyDescent="0.2">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row>
    <row r="442" spans="1:24" ht="12.75" customHeight="1" x14ac:dyDescent="0.2">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row>
    <row r="443" spans="1:24" ht="12.75" customHeight="1" x14ac:dyDescent="0.2">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row>
    <row r="444" spans="1:24" ht="12.75" customHeight="1" x14ac:dyDescent="0.2">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row>
    <row r="445" spans="1:24" ht="12.75" customHeight="1" x14ac:dyDescent="0.2">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row>
    <row r="446" spans="1:24" ht="12.75" customHeight="1" x14ac:dyDescent="0.2">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row>
    <row r="447" spans="1:24" ht="12.75" customHeight="1" x14ac:dyDescent="0.2">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row>
    <row r="448" spans="1:24" ht="12.75" customHeight="1" x14ac:dyDescent="0.2">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row>
    <row r="449" spans="1:24" ht="12.75" customHeight="1" x14ac:dyDescent="0.2">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row>
    <row r="450" spans="1:24" ht="12.75" customHeight="1" x14ac:dyDescent="0.2">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row>
    <row r="451" spans="1:24" ht="12.75" customHeight="1" x14ac:dyDescent="0.2">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row>
    <row r="452" spans="1:24" ht="12.75" customHeight="1" x14ac:dyDescent="0.2">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row>
    <row r="453" spans="1:24" ht="12.75" customHeight="1" x14ac:dyDescent="0.2">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row>
    <row r="454" spans="1:24" ht="12.75" customHeight="1" x14ac:dyDescent="0.2">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row>
    <row r="455" spans="1:24" ht="12.75" customHeight="1" x14ac:dyDescent="0.2">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row>
    <row r="456" spans="1:24" ht="12.75" customHeight="1" x14ac:dyDescent="0.2">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row>
    <row r="457" spans="1:24" ht="12.75" customHeight="1" x14ac:dyDescent="0.2">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row>
    <row r="458" spans="1:24" ht="12.75" customHeight="1" x14ac:dyDescent="0.2">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row>
    <row r="459" spans="1:24" ht="12.75" customHeight="1" x14ac:dyDescent="0.2">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row>
    <row r="460" spans="1:24" ht="12.75" customHeight="1" x14ac:dyDescent="0.2">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row>
    <row r="461" spans="1:24" ht="12.75" customHeight="1" x14ac:dyDescent="0.2">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row>
    <row r="462" spans="1:24" ht="12.75" customHeight="1" x14ac:dyDescent="0.2">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row>
    <row r="463" spans="1:24" ht="12.75" customHeight="1" x14ac:dyDescent="0.2">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row>
    <row r="464" spans="1:24" ht="12.75" customHeight="1" x14ac:dyDescent="0.2">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row>
    <row r="465" spans="1:24" ht="12.75" customHeight="1" x14ac:dyDescent="0.2">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row>
    <row r="466" spans="1:24" ht="12.75" customHeight="1" x14ac:dyDescent="0.2">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row>
    <row r="467" spans="1:24" ht="12.75" customHeight="1" x14ac:dyDescent="0.2">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row>
    <row r="468" spans="1:24" ht="12.75" customHeight="1" x14ac:dyDescent="0.2">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row>
    <row r="469" spans="1:24" ht="12.75" customHeight="1" x14ac:dyDescent="0.2">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row>
    <row r="470" spans="1:24" ht="12.75" customHeight="1" x14ac:dyDescent="0.2">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row>
    <row r="471" spans="1:24" ht="12.75" customHeight="1" x14ac:dyDescent="0.2">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row>
    <row r="472" spans="1:24" ht="12.75" customHeight="1" x14ac:dyDescent="0.2">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row>
    <row r="473" spans="1:24" ht="12.75" customHeight="1" x14ac:dyDescent="0.2">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row>
    <row r="474" spans="1:24" ht="12.75" customHeight="1" x14ac:dyDescent="0.2">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row>
    <row r="475" spans="1:24" ht="12.75" customHeight="1" x14ac:dyDescent="0.2">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row>
    <row r="476" spans="1:24" ht="12.75" customHeight="1" x14ac:dyDescent="0.2">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row>
    <row r="477" spans="1:24" ht="12.75" customHeight="1" x14ac:dyDescent="0.2">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row>
    <row r="478" spans="1:24" ht="12.75" customHeight="1" x14ac:dyDescent="0.2">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row>
    <row r="479" spans="1:24" ht="12.75" customHeight="1" x14ac:dyDescent="0.2">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row>
    <row r="480" spans="1:24" ht="12.75" customHeight="1" x14ac:dyDescent="0.2">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row>
    <row r="481" spans="1:24" ht="12.75" customHeight="1" x14ac:dyDescent="0.2">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row>
    <row r="482" spans="1:24" ht="12.75" customHeight="1" x14ac:dyDescent="0.2">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row>
    <row r="483" spans="1:24" ht="12.75" customHeight="1" x14ac:dyDescent="0.2">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row>
    <row r="484" spans="1:24" ht="12.75" customHeight="1" x14ac:dyDescent="0.2">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row>
    <row r="485" spans="1:24" ht="12.75" customHeight="1" x14ac:dyDescent="0.2">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row>
    <row r="486" spans="1:24" ht="12.75" customHeight="1" x14ac:dyDescent="0.2">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row>
    <row r="487" spans="1:24" ht="12.75" customHeight="1" x14ac:dyDescent="0.2">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row>
    <row r="488" spans="1:24" ht="12.75" customHeight="1" x14ac:dyDescent="0.2">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row>
    <row r="489" spans="1:24" ht="12.75" customHeight="1" x14ac:dyDescent="0.2">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row>
    <row r="490" spans="1:24" ht="12.75" customHeight="1" x14ac:dyDescent="0.2">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row>
    <row r="491" spans="1:24" ht="12.75" customHeight="1" x14ac:dyDescent="0.2">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row>
    <row r="492" spans="1:24" ht="12.75" customHeight="1" x14ac:dyDescent="0.2">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row>
    <row r="493" spans="1:24" ht="12.75" customHeight="1" x14ac:dyDescent="0.2">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row>
    <row r="494" spans="1:24" ht="12.75" customHeight="1" x14ac:dyDescent="0.2">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row>
    <row r="495" spans="1:24" ht="12.75" customHeight="1" x14ac:dyDescent="0.2">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row>
    <row r="496" spans="1:24" ht="12.75" customHeight="1" x14ac:dyDescent="0.2">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row>
    <row r="497" spans="1:24" ht="12.75" customHeight="1" x14ac:dyDescent="0.2">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row>
    <row r="498" spans="1:24" ht="12.75" customHeight="1" x14ac:dyDescent="0.2">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row>
    <row r="499" spans="1:24" ht="12.75" customHeight="1" x14ac:dyDescent="0.2">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row>
    <row r="500" spans="1:24" ht="12.75" customHeight="1" x14ac:dyDescent="0.2">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row>
    <row r="501" spans="1:24" ht="12.75" customHeight="1" x14ac:dyDescent="0.2">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row>
    <row r="502" spans="1:24" ht="12.75" customHeight="1" x14ac:dyDescent="0.2">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row>
    <row r="503" spans="1:24" ht="12.75" customHeight="1" x14ac:dyDescent="0.2">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row>
    <row r="504" spans="1:24" ht="12.75" customHeight="1" x14ac:dyDescent="0.2">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row>
    <row r="505" spans="1:24" ht="12.75" customHeight="1" x14ac:dyDescent="0.2">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row>
    <row r="506" spans="1:24" ht="12.75" customHeight="1" x14ac:dyDescent="0.2">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row>
    <row r="507" spans="1:24" ht="12.75" customHeight="1" x14ac:dyDescent="0.2">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row>
    <row r="508" spans="1:24" ht="12.75" customHeight="1" x14ac:dyDescent="0.2">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row>
    <row r="509" spans="1:24" ht="12.75" customHeight="1" x14ac:dyDescent="0.2">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row>
    <row r="510" spans="1:24" ht="12.75" customHeight="1" x14ac:dyDescent="0.2">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row>
    <row r="511" spans="1:24" ht="12.75" customHeight="1" x14ac:dyDescent="0.2">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row>
    <row r="512" spans="1:24" ht="12.75" customHeight="1" x14ac:dyDescent="0.2">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row>
    <row r="513" spans="1:24" ht="12.75" customHeight="1" x14ac:dyDescent="0.2">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row>
    <row r="514" spans="1:24" ht="12.75" customHeight="1" x14ac:dyDescent="0.2">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row>
    <row r="515" spans="1:24" ht="12.75" customHeight="1" x14ac:dyDescent="0.2">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row>
    <row r="516" spans="1:24" ht="12.75" customHeight="1" x14ac:dyDescent="0.2">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row>
    <row r="517" spans="1:24" ht="12.75" customHeight="1" x14ac:dyDescent="0.2">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row>
    <row r="518" spans="1:24" ht="12.75" customHeight="1" x14ac:dyDescent="0.2">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row>
    <row r="519" spans="1:24" ht="12.75" customHeight="1" x14ac:dyDescent="0.2">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row>
    <row r="520" spans="1:24" ht="12.75" customHeight="1" x14ac:dyDescent="0.2">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row>
    <row r="521" spans="1:24" ht="12.75" customHeight="1" x14ac:dyDescent="0.2">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row>
    <row r="522" spans="1:24" ht="12.75" customHeight="1" x14ac:dyDescent="0.2">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row>
    <row r="523" spans="1:24" ht="12.75" customHeight="1" x14ac:dyDescent="0.2">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row>
    <row r="524" spans="1:24" ht="12.75" customHeight="1" x14ac:dyDescent="0.2">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row>
    <row r="525" spans="1:24" ht="12.75" customHeight="1" x14ac:dyDescent="0.2">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row>
    <row r="526" spans="1:24" ht="12.75" customHeight="1" x14ac:dyDescent="0.2">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row>
    <row r="527" spans="1:24" ht="12.75" customHeight="1" x14ac:dyDescent="0.2">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row>
    <row r="528" spans="1:24" ht="12.75" customHeight="1" x14ac:dyDescent="0.2">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row>
    <row r="529" spans="1:24" ht="12.75" customHeight="1" x14ac:dyDescent="0.2">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row>
    <row r="530" spans="1:24" ht="12.75" customHeight="1" x14ac:dyDescent="0.2">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row>
    <row r="531" spans="1:24" ht="12.75" customHeight="1" x14ac:dyDescent="0.2">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row>
    <row r="532" spans="1:24" ht="12.75" customHeight="1" x14ac:dyDescent="0.2">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row>
    <row r="533" spans="1:24" ht="12.75" customHeight="1" x14ac:dyDescent="0.2">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row>
    <row r="534" spans="1:24" ht="12.75" customHeight="1" x14ac:dyDescent="0.2">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row>
    <row r="535" spans="1:24" ht="12.75" customHeight="1" x14ac:dyDescent="0.2">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row>
    <row r="536" spans="1:24" ht="12.75" customHeight="1" x14ac:dyDescent="0.2">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row>
    <row r="537" spans="1:24" ht="12.75" customHeight="1" x14ac:dyDescent="0.2">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row>
    <row r="538" spans="1:24" ht="12.75" customHeight="1" x14ac:dyDescent="0.2">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row>
    <row r="539" spans="1:24" ht="12.75" customHeight="1" x14ac:dyDescent="0.2">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row>
    <row r="540" spans="1:24" ht="12.75" customHeight="1" x14ac:dyDescent="0.2">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row>
    <row r="541" spans="1:24" ht="12.75" customHeight="1" x14ac:dyDescent="0.2">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row>
    <row r="542" spans="1:24" ht="12.75" customHeight="1" x14ac:dyDescent="0.2">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row>
    <row r="543" spans="1:24" ht="12.75" customHeight="1" x14ac:dyDescent="0.2">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row>
    <row r="544" spans="1:24" ht="12.75" customHeight="1" x14ac:dyDescent="0.2">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row>
    <row r="545" spans="1:24" ht="12.75" customHeight="1" x14ac:dyDescent="0.2">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row>
    <row r="546" spans="1:24" ht="12.75" customHeight="1" x14ac:dyDescent="0.2">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row>
    <row r="547" spans="1:24" ht="12.75" customHeight="1" x14ac:dyDescent="0.2">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row>
    <row r="548" spans="1:24" ht="12.75" customHeight="1" x14ac:dyDescent="0.2">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row>
    <row r="549" spans="1:24" ht="12.75" customHeight="1" x14ac:dyDescent="0.2">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row>
    <row r="550" spans="1:24" ht="12.75" customHeight="1" x14ac:dyDescent="0.2">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row>
    <row r="551" spans="1:24" ht="12.75" customHeight="1" x14ac:dyDescent="0.2">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row>
    <row r="552" spans="1:24" ht="12.75" customHeight="1" x14ac:dyDescent="0.2">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row>
    <row r="553" spans="1:24" ht="12.75" customHeight="1" x14ac:dyDescent="0.2">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row>
    <row r="554" spans="1:24" ht="12.75" customHeight="1" x14ac:dyDescent="0.2">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row>
    <row r="555" spans="1:24" ht="12.75" customHeight="1" x14ac:dyDescent="0.2">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row>
    <row r="556" spans="1:24" ht="12.75" customHeight="1" x14ac:dyDescent="0.2">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row>
    <row r="557" spans="1:24" ht="12.75" customHeight="1" x14ac:dyDescent="0.2">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row>
    <row r="558" spans="1:24" ht="12.75" customHeight="1" x14ac:dyDescent="0.2">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row>
    <row r="559" spans="1:24" ht="12.75" customHeight="1" x14ac:dyDescent="0.2">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row>
    <row r="560" spans="1:24" ht="12.75" customHeight="1" x14ac:dyDescent="0.2">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row>
    <row r="561" spans="1:24" ht="12.75" customHeight="1" x14ac:dyDescent="0.2">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row>
    <row r="562" spans="1:24" ht="12.75" customHeight="1" x14ac:dyDescent="0.2">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row>
    <row r="563" spans="1:24" ht="12.75" customHeight="1" x14ac:dyDescent="0.2">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row>
    <row r="564" spans="1:24" ht="12.75" customHeight="1" x14ac:dyDescent="0.2">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row>
    <row r="565" spans="1:24" ht="12.75" customHeight="1" x14ac:dyDescent="0.2">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row>
    <row r="566" spans="1:24" ht="12.75" customHeight="1" x14ac:dyDescent="0.2">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row>
    <row r="567" spans="1:24" ht="12.75" customHeight="1" x14ac:dyDescent="0.2">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row>
    <row r="568" spans="1:24" ht="12.75" customHeight="1" x14ac:dyDescent="0.2">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row>
    <row r="569" spans="1:24" ht="12.75" customHeight="1" x14ac:dyDescent="0.2">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row>
    <row r="570" spans="1:24" ht="12.75" customHeight="1" x14ac:dyDescent="0.2">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row>
    <row r="571" spans="1:24" ht="12.75" customHeight="1" x14ac:dyDescent="0.2">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row>
    <row r="572" spans="1:24" ht="12.75" customHeight="1" x14ac:dyDescent="0.2">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row>
    <row r="573" spans="1:24" ht="12.75" customHeight="1" x14ac:dyDescent="0.2">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row>
    <row r="574" spans="1:24" ht="12.75" customHeight="1" x14ac:dyDescent="0.2">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row>
    <row r="575" spans="1:24" ht="12.75" customHeight="1" x14ac:dyDescent="0.2">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row>
    <row r="576" spans="1:24" ht="12.75" customHeight="1" x14ac:dyDescent="0.2">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row>
    <row r="577" spans="1:24" ht="12.75" customHeight="1" x14ac:dyDescent="0.2">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row>
    <row r="578" spans="1:24" ht="12.75" customHeight="1" x14ac:dyDescent="0.2">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row>
    <row r="579" spans="1:24" ht="12.75" customHeight="1" x14ac:dyDescent="0.2">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row>
    <row r="580" spans="1:24" ht="12.75" customHeight="1" x14ac:dyDescent="0.2">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row>
    <row r="581" spans="1:24" ht="12.75" customHeight="1" x14ac:dyDescent="0.2">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row>
    <row r="582" spans="1:24" ht="12.75" customHeight="1" x14ac:dyDescent="0.2">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row>
    <row r="583" spans="1:24" ht="12.75" customHeight="1" x14ac:dyDescent="0.2">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row>
    <row r="584" spans="1:24" ht="12.75" customHeight="1" x14ac:dyDescent="0.2">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row>
    <row r="585" spans="1:24" ht="12.75" customHeight="1" x14ac:dyDescent="0.2">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row>
    <row r="586" spans="1:24" ht="12.75" customHeight="1" x14ac:dyDescent="0.2">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row>
    <row r="587" spans="1:24" ht="12.75" customHeight="1" x14ac:dyDescent="0.2">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row>
    <row r="588" spans="1:24" ht="12.75" customHeight="1" x14ac:dyDescent="0.2">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row>
    <row r="589" spans="1:24" ht="12.75" customHeight="1" x14ac:dyDescent="0.2">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row>
    <row r="590" spans="1:24" ht="12.75" customHeight="1" x14ac:dyDescent="0.2">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row>
    <row r="591" spans="1:24" ht="12.75" customHeight="1" x14ac:dyDescent="0.2">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row>
    <row r="592" spans="1:24" ht="12.75" customHeight="1" x14ac:dyDescent="0.2">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row>
    <row r="593" spans="1:24" ht="12.75" customHeight="1" x14ac:dyDescent="0.2">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row>
    <row r="594" spans="1:24" ht="12.75" customHeight="1" x14ac:dyDescent="0.2">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row>
    <row r="595" spans="1:24" ht="12.75" customHeight="1" x14ac:dyDescent="0.2">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row>
    <row r="596" spans="1:24" ht="12.75" customHeight="1" x14ac:dyDescent="0.2">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row>
    <row r="597" spans="1:24" ht="12.75" customHeight="1" x14ac:dyDescent="0.2">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row>
    <row r="598" spans="1:24" ht="12.75" customHeight="1" x14ac:dyDescent="0.2">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row>
    <row r="599" spans="1:24" ht="12.75" customHeight="1" x14ac:dyDescent="0.2">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row>
    <row r="600" spans="1:24" ht="12.75" customHeight="1" x14ac:dyDescent="0.2">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row>
    <row r="601" spans="1:24" ht="12.75" customHeight="1" x14ac:dyDescent="0.2">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row>
    <row r="602" spans="1:24" ht="12.75" customHeight="1" x14ac:dyDescent="0.2">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row>
    <row r="603" spans="1:24" ht="12.75" customHeight="1" x14ac:dyDescent="0.2">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row>
    <row r="604" spans="1:24" ht="12.75" customHeight="1" x14ac:dyDescent="0.2">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row>
    <row r="605" spans="1:24" ht="12.75" customHeight="1" x14ac:dyDescent="0.2">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row>
    <row r="606" spans="1:24" ht="12.75" customHeight="1" x14ac:dyDescent="0.2">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row>
    <row r="607" spans="1:24" ht="12.75" customHeight="1" x14ac:dyDescent="0.2">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row>
    <row r="608" spans="1:24" ht="12.75" customHeight="1" x14ac:dyDescent="0.2">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row>
    <row r="609" spans="1:24" ht="12.75" customHeight="1" x14ac:dyDescent="0.2">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row>
    <row r="610" spans="1:24" ht="12.75" customHeight="1" x14ac:dyDescent="0.2">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row>
    <row r="611" spans="1:24" ht="12.75" customHeight="1" x14ac:dyDescent="0.2">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row>
    <row r="612" spans="1:24" ht="12.75" customHeight="1" x14ac:dyDescent="0.2">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row>
    <row r="613" spans="1:24" ht="12.75" customHeight="1" x14ac:dyDescent="0.2">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row>
    <row r="614" spans="1:24" ht="12.75" customHeight="1" x14ac:dyDescent="0.2">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row>
    <row r="615" spans="1:24" ht="12.75" customHeight="1" x14ac:dyDescent="0.2">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row>
    <row r="616" spans="1:24" ht="12.75" customHeight="1" x14ac:dyDescent="0.2">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row>
    <row r="617" spans="1:24" ht="12.75" customHeight="1" x14ac:dyDescent="0.2">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row>
    <row r="618" spans="1:24" ht="12.75" customHeight="1" x14ac:dyDescent="0.2">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row>
    <row r="619" spans="1:24" ht="12.75" customHeight="1" x14ac:dyDescent="0.2">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row>
    <row r="620" spans="1:24" ht="12.75" customHeight="1" x14ac:dyDescent="0.2">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row>
    <row r="621" spans="1:24" ht="12.75" customHeight="1" x14ac:dyDescent="0.2">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row>
    <row r="622" spans="1:24" ht="12.75" customHeight="1" x14ac:dyDescent="0.2">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row>
    <row r="623" spans="1:24" ht="12.75" customHeight="1" x14ac:dyDescent="0.2">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row>
    <row r="624" spans="1:24" ht="12.75" customHeight="1" x14ac:dyDescent="0.2">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row>
    <row r="625" spans="1:24" ht="12.75" customHeight="1" x14ac:dyDescent="0.2">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row>
    <row r="626" spans="1:24" ht="12.75" customHeight="1" x14ac:dyDescent="0.2">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row>
    <row r="627" spans="1:24" ht="12.75" customHeight="1" x14ac:dyDescent="0.2">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row>
    <row r="628" spans="1:24" ht="12.75" customHeight="1" x14ac:dyDescent="0.2">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row>
    <row r="629" spans="1:24" ht="12.75" customHeight="1" x14ac:dyDescent="0.2">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row>
    <row r="630" spans="1:24" ht="12.75" customHeight="1" x14ac:dyDescent="0.2">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row>
    <row r="631" spans="1:24" ht="12.75" customHeight="1" x14ac:dyDescent="0.2">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row>
    <row r="632" spans="1:24" ht="12.75" customHeight="1" x14ac:dyDescent="0.2">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row>
    <row r="633" spans="1:24" ht="12.75" customHeight="1" x14ac:dyDescent="0.2">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row>
    <row r="634" spans="1:24" ht="12.75" customHeight="1" x14ac:dyDescent="0.2">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row>
    <row r="635" spans="1:24" ht="12.75" customHeight="1" x14ac:dyDescent="0.2">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row>
    <row r="636" spans="1:24" ht="12.75" customHeight="1" x14ac:dyDescent="0.2">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row>
    <row r="637" spans="1:24" ht="12.75" customHeight="1" x14ac:dyDescent="0.2">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row>
    <row r="638" spans="1:24" ht="12.75" customHeight="1" x14ac:dyDescent="0.2">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row>
    <row r="639" spans="1:24" ht="12.75" customHeight="1" x14ac:dyDescent="0.2">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row>
    <row r="640" spans="1:24" ht="12.75" customHeight="1" x14ac:dyDescent="0.2">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row>
    <row r="641" spans="1:24" ht="12.75" customHeight="1" x14ac:dyDescent="0.2">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row>
    <row r="642" spans="1:24" ht="12.75" customHeight="1" x14ac:dyDescent="0.2">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row>
    <row r="643" spans="1:24" ht="12.75" customHeight="1" x14ac:dyDescent="0.2">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row>
    <row r="644" spans="1:24" ht="12.75" customHeight="1" x14ac:dyDescent="0.2">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row>
    <row r="645" spans="1:24" ht="12.75" customHeight="1" x14ac:dyDescent="0.2">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row>
    <row r="646" spans="1:24" ht="12.75" customHeight="1" x14ac:dyDescent="0.2">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row>
    <row r="647" spans="1:24" ht="12.75" customHeight="1" x14ac:dyDescent="0.2">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row>
    <row r="648" spans="1:24" ht="12.75" customHeight="1" x14ac:dyDescent="0.2">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row>
    <row r="649" spans="1:24" ht="12.75" customHeight="1" x14ac:dyDescent="0.2">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row>
    <row r="650" spans="1:24" ht="12.75" customHeight="1" x14ac:dyDescent="0.2">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row>
    <row r="651" spans="1:24" ht="12.75" customHeight="1" x14ac:dyDescent="0.2">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row>
    <row r="652" spans="1:24" ht="12.75" customHeight="1" x14ac:dyDescent="0.2">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row>
    <row r="653" spans="1:24" ht="12.75" customHeight="1" x14ac:dyDescent="0.2">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row>
    <row r="654" spans="1:24" ht="12.75" customHeight="1" x14ac:dyDescent="0.2">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row>
    <row r="655" spans="1:24" ht="12.75" customHeight="1" x14ac:dyDescent="0.2">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row>
    <row r="656" spans="1:24" ht="12.75" customHeight="1" x14ac:dyDescent="0.2">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row>
    <row r="657" spans="1:24" ht="12.75" customHeight="1" x14ac:dyDescent="0.2">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row>
    <row r="658" spans="1:24" ht="12.75" customHeight="1" x14ac:dyDescent="0.2">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row>
    <row r="659" spans="1:24" ht="12.75" customHeight="1" x14ac:dyDescent="0.2">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row>
    <row r="660" spans="1:24" ht="12.75" customHeight="1" x14ac:dyDescent="0.2">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row>
    <row r="661" spans="1:24" ht="12.75" customHeight="1" x14ac:dyDescent="0.2">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row>
    <row r="662" spans="1:24" ht="12.75" customHeight="1" x14ac:dyDescent="0.2">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row>
    <row r="663" spans="1:24" ht="12.75" customHeight="1" x14ac:dyDescent="0.2">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row>
    <row r="664" spans="1:24" ht="12.75" customHeight="1" x14ac:dyDescent="0.2">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row>
    <row r="665" spans="1:24" ht="12.75" customHeight="1" x14ac:dyDescent="0.2">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row>
    <row r="666" spans="1:24" ht="12.75" customHeight="1" x14ac:dyDescent="0.2">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row>
    <row r="667" spans="1:24" ht="12.75" customHeight="1" x14ac:dyDescent="0.2">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row>
    <row r="668" spans="1:24" ht="12.75" customHeight="1" x14ac:dyDescent="0.2">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row>
    <row r="669" spans="1:24" ht="12.75" customHeight="1" x14ac:dyDescent="0.2">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row>
    <row r="670" spans="1:24" ht="12.75" customHeight="1" x14ac:dyDescent="0.2">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row>
    <row r="671" spans="1:24" ht="12.75" customHeight="1" x14ac:dyDescent="0.2">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row>
    <row r="672" spans="1:24" ht="12.75" customHeight="1" x14ac:dyDescent="0.2">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row>
    <row r="673" spans="1:24" ht="12.75" customHeight="1" x14ac:dyDescent="0.2">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row>
    <row r="674" spans="1:24" ht="12.75" customHeight="1" x14ac:dyDescent="0.2">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row>
    <row r="675" spans="1:24" ht="12.75" customHeight="1" x14ac:dyDescent="0.2">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row>
    <row r="676" spans="1:24" ht="12.75" customHeight="1" x14ac:dyDescent="0.2">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row>
    <row r="677" spans="1:24" ht="12.75" customHeight="1" x14ac:dyDescent="0.2">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row>
    <row r="678" spans="1:24" ht="12.75" customHeight="1" x14ac:dyDescent="0.2">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row>
    <row r="679" spans="1:24" ht="12.75" customHeight="1" x14ac:dyDescent="0.2">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row>
    <row r="680" spans="1:24" ht="12.75" customHeight="1" x14ac:dyDescent="0.2">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row>
    <row r="681" spans="1:24" ht="12.75" customHeight="1" x14ac:dyDescent="0.2">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row>
    <row r="682" spans="1:24" ht="12.75" customHeight="1" x14ac:dyDescent="0.2">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row>
    <row r="683" spans="1:24" ht="12.75" customHeight="1" x14ac:dyDescent="0.2">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row>
    <row r="684" spans="1:24" ht="12.75" customHeight="1" x14ac:dyDescent="0.2">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row>
    <row r="685" spans="1:24" ht="12.75" customHeight="1" x14ac:dyDescent="0.2">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row>
    <row r="686" spans="1:24" ht="12.75" customHeight="1" x14ac:dyDescent="0.2">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row>
    <row r="687" spans="1:24" ht="12.75" customHeight="1" x14ac:dyDescent="0.2">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row>
    <row r="688" spans="1:24" ht="12.75" customHeight="1" x14ac:dyDescent="0.2">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row>
    <row r="689" spans="1:24" ht="12.75" customHeight="1" x14ac:dyDescent="0.2">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row>
    <row r="690" spans="1:24" ht="12.75" customHeight="1" x14ac:dyDescent="0.2">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row>
    <row r="691" spans="1:24" ht="12.75" customHeight="1" x14ac:dyDescent="0.2">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row>
    <row r="692" spans="1:24" ht="12.75" customHeight="1" x14ac:dyDescent="0.2">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row>
    <row r="693" spans="1:24" ht="12.75" customHeight="1" x14ac:dyDescent="0.2">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row>
    <row r="694" spans="1:24" ht="12.75" customHeight="1" x14ac:dyDescent="0.2">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row>
    <row r="695" spans="1:24" ht="12.75" customHeight="1" x14ac:dyDescent="0.2">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row>
    <row r="696" spans="1:24" ht="12.75" customHeight="1" x14ac:dyDescent="0.2">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row>
    <row r="697" spans="1:24" ht="12.75" customHeight="1" x14ac:dyDescent="0.2">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row>
    <row r="698" spans="1:24" ht="12.75" customHeight="1" x14ac:dyDescent="0.2">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row>
    <row r="699" spans="1:24" ht="12.75" customHeight="1" x14ac:dyDescent="0.2">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row>
    <row r="700" spans="1:24" ht="12.75" customHeight="1" x14ac:dyDescent="0.2">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row>
    <row r="701" spans="1:24" ht="12.75" customHeight="1" x14ac:dyDescent="0.2">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row>
    <row r="702" spans="1:24" ht="12.75" customHeight="1" x14ac:dyDescent="0.2">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row>
    <row r="703" spans="1:24" ht="12.75" customHeight="1" x14ac:dyDescent="0.2">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row>
    <row r="704" spans="1:24" ht="12.75" customHeight="1" x14ac:dyDescent="0.2">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row>
    <row r="705" spans="1:24" ht="12.75" customHeight="1" x14ac:dyDescent="0.2">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row>
    <row r="706" spans="1:24" ht="12.75" customHeight="1" x14ac:dyDescent="0.2">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row>
    <row r="707" spans="1:24" ht="12.75" customHeight="1" x14ac:dyDescent="0.2">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row>
    <row r="708" spans="1:24" ht="12.75" customHeight="1" x14ac:dyDescent="0.2">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row>
    <row r="709" spans="1:24" ht="12.75" customHeight="1" x14ac:dyDescent="0.2">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row>
    <row r="710" spans="1:24" ht="12.75" customHeight="1" x14ac:dyDescent="0.2">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row>
    <row r="711" spans="1:24" ht="12.75" customHeight="1" x14ac:dyDescent="0.2">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row>
    <row r="712" spans="1:24" ht="12.75" customHeight="1" x14ac:dyDescent="0.2">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row>
    <row r="713" spans="1:24" ht="12.75" customHeight="1" x14ac:dyDescent="0.2">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row>
    <row r="714" spans="1:24" ht="12.75" customHeight="1" x14ac:dyDescent="0.2">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row>
    <row r="715" spans="1:24" ht="12.75" customHeight="1" x14ac:dyDescent="0.2">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row>
    <row r="716" spans="1:24" ht="12.75" customHeight="1" x14ac:dyDescent="0.2">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row>
    <row r="717" spans="1:24" ht="12.75" customHeight="1" x14ac:dyDescent="0.2">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row>
    <row r="718" spans="1:24" ht="12.75" customHeight="1" x14ac:dyDescent="0.2">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row>
    <row r="719" spans="1:24" ht="12.75" customHeight="1" x14ac:dyDescent="0.2">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row>
    <row r="720" spans="1:24" ht="12.75" customHeight="1" x14ac:dyDescent="0.2">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row>
    <row r="721" spans="1:24" ht="12.75" customHeight="1" x14ac:dyDescent="0.2">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row>
    <row r="722" spans="1:24" ht="12.75" customHeight="1" x14ac:dyDescent="0.2">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row>
    <row r="723" spans="1:24" ht="12.75" customHeight="1" x14ac:dyDescent="0.2">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row>
    <row r="724" spans="1:24" ht="12.75" customHeight="1" x14ac:dyDescent="0.2">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row>
    <row r="725" spans="1:24" ht="12.75" customHeight="1" x14ac:dyDescent="0.2">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row>
    <row r="726" spans="1:24" ht="12.75" customHeight="1" x14ac:dyDescent="0.2">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row>
    <row r="727" spans="1:24" ht="12.75" customHeight="1" x14ac:dyDescent="0.2">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row>
    <row r="728" spans="1:24" ht="12.75" customHeight="1" x14ac:dyDescent="0.2">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row>
    <row r="729" spans="1:24" ht="12.75" customHeight="1" x14ac:dyDescent="0.2">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row>
    <row r="730" spans="1:24" ht="12.75" customHeight="1" x14ac:dyDescent="0.2">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row>
    <row r="731" spans="1:24" ht="12.75" customHeight="1" x14ac:dyDescent="0.2">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row>
    <row r="732" spans="1:24" ht="12.75" customHeight="1" x14ac:dyDescent="0.2">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row>
    <row r="733" spans="1:24" ht="12.75" customHeight="1" x14ac:dyDescent="0.2">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row>
    <row r="734" spans="1:24" ht="12.75" customHeight="1" x14ac:dyDescent="0.2">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row>
    <row r="735" spans="1:24" ht="12.75" customHeight="1" x14ac:dyDescent="0.2">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row>
    <row r="736" spans="1:24" ht="12.75" customHeight="1" x14ac:dyDescent="0.2">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row>
    <row r="737" spans="1:24" ht="12.75" customHeight="1" x14ac:dyDescent="0.2">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row>
    <row r="738" spans="1:24" ht="12.75" customHeight="1" x14ac:dyDescent="0.2">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row>
    <row r="739" spans="1:24" ht="12.75" customHeight="1" x14ac:dyDescent="0.2">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row>
    <row r="740" spans="1:24" ht="12.75" customHeight="1" x14ac:dyDescent="0.2">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row>
    <row r="741" spans="1:24" ht="12.75" customHeight="1" x14ac:dyDescent="0.2">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row>
    <row r="742" spans="1:24" ht="12.75" customHeight="1" x14ac:dyDescent="0.2">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row>
    <row r="743" spans="1:24" ht="12.75" customHeight="1" x14ac:dyDescent="0.2">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row>
    <row r="744" spans="1:24" ht="12.75" customHeight="1" x14ac:dyDescent="0.2">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row>
    <row r="745" spans="1:24" ht="12.75" customHeight="1" x14ac:dyDescent="0.2">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row>
    <row r="746" spans="1:24" ht="12.75" customHeight="1" x14ac:dyDescent="0.2">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row>
    <row r="747" spans="1:24" ht="12.75" customHeight="1" x14ac:dyDescent="0.2">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row>
    <row r="748" spans="1:24" ht="12.75" customHeight="1" x14ac:dyDescent="0.2">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row>
    <row r="749" spans="1:24" ht="12.75" customHeight="1" x14ac:dyDescent="0.2">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row>
    <row r="750" spans="1:24" ht="12.75" customHeight="1" x14ac:dyDescent="0.2">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row>
    <row r="751" spans="1:24" ht="12.75" customHeight="1" x14ac:dyDescent="0.2">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row>
    <row r="752" spans="1:24" ht="12.75" customHeight="1" x14ac:dyDescent="0.2">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row>
    <row r="753" spans="1:24" ht="12.75" customHeight="1" x14ac:dyDescent="0.2">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row>
    <row r="754" spans="1:24" ht="12.75" customHeight="1" x14ac:dyDescent="0.2">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row>
    <row r="755" spans="1:24" ht="12.75" customHeight="1" x14ac:dyDescent="0.2">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row>
    <row r="756" spans="1:24" ht="12.75" customHeight="1" x14ac:dyDescent="0.2">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row>
    <row r="757" spans="1:24" ht="12.75" customHeight="1" x14ac:dyDescent="0.2">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row>
    <row r="758" spans="1:24" ht="12.75" customHeight="1" x14ac:dyDescent="0.2">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row>
    <row r="759" spans="1:24" ht="12.75" customHeight="1" x14ac:dyDescent="0.2">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row>
    <row r="760" spans="1:24" ht="12.75" customHeight="1" x14ac:dyDescent="0.2">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row>
    <row r="761" spans="1:24" ht="12.75" customHeight="1" x14ac:dyDescent="0.2">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row>
    <row r="762" spans="1:24" ht="12.75" customHeight="1" x14ac:dyDescent="0.2">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row>
    <row r="763" spans="1:24" ht="12.75" customHeight="1" x14ac:dyDescent="0.2">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row>
    <row r="764" spans="1:24" ht="12.75" customHeight="1" x14ac:dyDescent="0.2">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row>
    <row r="765" spans="1:24" ht="12.75" customHeight="1" x14ac:dyDescent="0.2">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row>
    <row r="766" spans="1:24" ht="12.75" customHeight="1" x14ac:dyDescent="0.2">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row>
    <row r="767" spans="1:24" ht="12.75" customHeight="1" x14ac:dyDescent="0.2">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row>
    <row r="768" spans="1:24" ht="12.75" customHeight="1" x14ac:dyDescent="0.2">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row>
    <row r="769" spans="1:24" ht="12.75" customHeight="1" x14ac:dyDescent="0.2">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row>
    <row r="770" spans="1:24" ht="12.75" customHeight="1" x14ac:dyDescent="0.2">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row>
    <row r="771" spans="1:24" ht="12.75" customHeight="1" x14ac:dyDescent="0.2">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row>
    <row r="772" spans="1:24" ht="12.75" customHeight="1" x14ac:dyDescent="0.2">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row>
    <row r="773" spans="1:24" ht="12.75" customHeight="1" x14ac:dyDescent="0.2">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row>
    <row r="774" spans="1:24" ht="12.75" customHeight="1" x14ac:dyDescent="0.2">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row>
    <row r="775" spans="1:24" ht="12.75" customHeight="1" x14ac:dyDescent="0.2">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row>
    <row r="776" spans="1:24" ht="12.75" customHeight="1" x14ac:dyDescent="0.2">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row>
    <row r="777" spans="1:24" ht="12.75" customHeight="1" x14ac:dyDescent="0.2">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row>
    <row r="778" spans="1:24" ht="12.75" customHeight="1" x14ac:dyDescent="0.2">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row>
    <row r="779" spans="1:24" ht="12.75" customHeight="1" x14ac:dyDescent="0.2">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row>
    <row r="780" spans="1:24" ht="12.75" customHeight="1" x14ac:dyDescent="0.2">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row>
    <row r="781" spans="1:24" ht="12.75" customHeight="1" x14ac:dyDescent="0.2">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row>
    <row r="782" spans="1:24" ht="12.75" customHeight="1" x14ac:dyDescent="0.2">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row>
    <row r="783" spans="1:24" ht="12.75" customHeight="1" x14ac:dyDescent="0.2">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row>
    <row r="784" spans="1:24" ht="12.75" customHeight="1" x14ac:dyDescent="0.2">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row>
    <row r="785" spans="1:24" ht="12.75" customHeight="1" x14ac:dyDescent="0.2">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row>
    <row r="786" spans="1:24" ht="12.75" customHeight="1" x14ac:dyDescent="0.2">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row>
    <row r="787" spans="1:24" ht="12.75" customHeight="1" x14ac:dyDescent="0.2">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row>
    <row r="788" spans="1:24" ht="12.75" customHeight="1" x14ac:dyDescent="0.2">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row>
    <row r="789" spans="1:24" ht="12.75" customHeight="1" x14ac:dyDescent="0.2">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row>
    <row r="790" spans="1:24" ht="12.75" customHeight="1" x14ac:dyDescent="0.2">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row>
    <row r="791" spans="1:24" ht="12.75" customHeight="1" x14ac:dyDescent="0.2">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row>
    <row r="792" spans="1:24" ht="12.75" customHeight="1" x14ac:dyDescent="0.2">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row>
    <row r="793" spans="1:24" ht="12.75" customHeight="1" x14ac:dyDescent="0.2">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row>
    <row r="794" spans="1:24" ht="12.75" customHeight="1" x14ac:dyDescent="0.2">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row>
    <row r="795" spans="1:24" ht="12.75" customHeight="1" x14ac:dyDescent="0.2">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row>
    <row r="796" spans="1:24" ht="12.75" customHeight="1" x14ac:dyDescent="0.2">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row>
    <row r="797" spans="1:24" ht="12.75" customHeight="1" x14ac:dyDescent="0.2">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row>
    <row r="798" spans="1:24" ht="12.75" customHeight="1" x14ac:dyDescent="0.2">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row>
    <row r="799" spans="1:24" ht="12.75" customHeight="1" x14ac:dyDescent="0.2">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row>
    <row r="800" spans="1:24" ht="12.75" customHeight="1" x14ac:dyDescent="0.2">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row>
    <row r="801" spans="1:24" ht="12.75" customHeight="1" x14ac:dyDescent="0.2">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row>
    <row r="802" spans="1:24" ht="12.75" customHeight="1" x14ac:dyDescent="0.2">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row>
    <row r="803" spans="1:24" ht="12.75" customHeight="1" x14ac:dyDescent="0.2">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row>
    <row r="804" spans="1:24" ht="12.75" customHeight="1" x14ac:dyDescent="0.2">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row>
    <row r="805" spans="1:24" ht="12.75" customHeight="1" x14ac:dyDescent="0.2">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row>
    <row r="806" spans="1:24" ht="12.75" customHeight="1" x14ac:dyDescent="0.2">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row>
    <row r="807" spans="1:24" ht="12.75" customHeight="1" x14ac:dyDescent="0.2">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row>
    <row r="808" spans="1:24" ht="12.75" customHeight="1" x14ac:dyDescent="0.2">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row>
    <row r="809" spans="1:24" ht="12.75" customHeight="1" x14ac:dyDescent="0.2">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row>
    <row r="810" spans="1:24" ht="12.75" customHeight="1" x14ac:dyDescent="0.2">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row>
    <row r="811" spans="1:24" ht="12.75" customHeight="1" x14ac:dyDescent="0.2">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row>
    <row r="812" spans="1:24" ht="12.75" customHeight="1" x14ac:dyDescent="0.2">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row>
    <row r="813" spans="1:24" ht="12.75" customHeight="1" x14ac:dyDescent="0.2">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row>
    <row r="814" spans="1:24" ht="12.75" customHeight="1" x14ac:dyDescent="0.2">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row>
    <row r="815" spans="1:24" ht="12.75" customHeight="1" x14ac:dyDescent="0.2">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row>
    <row r="816" spans="1:24" ht="12.75" customHeight="1" x14ac:dyDescent="0.2">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row>
    <row r="817" spans="1:24" ht="12.75" customHeight="1" x14ac:dyDescent="0.2">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row>
    <row r="818" spans="1:24" ht="12.75" customHeight="1" x14ac:dyDescent="0.2">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row>
    <row r="819" spans="1:24" ht="12.75" customHeight="1" x14ac:dyDescent="0.2">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row>
    <row r="820" spans="1:24" ht="12.75" customHeight="1" x14ac:dyDescent="0.2">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row>
    <row r="821" spans="1:24" ht="12.75" customHeight="1" x14ac:dyDescent="0.2">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row>
    <row r="822" spans="1:24" ht="12.75" customHeight="1" x14ac:dyDescent="0.2">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row>
    <row r="823" spans="1:24" ht="12.75" customHeight="1" x14ac:dyDescent="0.2">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row>
    <row r="824" spans="1:24" ht="12.75" customHeight="1" x14ac:dyDescent="0.2">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row>
    <row r="825" spans="1:24" ht="12.75" customHeight="1" x14ac:dyDescent="0.2">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row>
    <row r="826" spans="1:24" ht="12.75" customHeight="1" x14ac:dyDescent="0.2">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row>
    <row r="827" spans="1:24" ht="12.75" customHeight="1" x14ac:dyDescent="0.2">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row>
    <row r="828" spans="1:24" ht="12.75" customHeight="1" x14ac:dyDescent="0.2">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row>
    <row r="829" spans="1:24" ht="12.75" customHeight="1" x14ac:dyDescent="0.2">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row>
    <row r="830" spans="1:24" ht="12.75" customHeight="1" x14ac:dyDescent="0.2">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row>
    <row r="831" spans="1:24" ht="12.75" customHeight="1" x14ac:dyDescent="0.2">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row>
    <row r="832" spans="1:24" ht="12.75" customHeight="1" x14ac:dyDescent="0.2">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row>
    <row r="833" spans="1:24" ht="12.75" customHeight="1" x14ac:dyDescent="0.2">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row>
    <row r="834" spans="1:24" ht="12.75" customHeight="1" x14ac:dyDescent="0.2">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row>
    <row r="835" spans="1:24" ht="12.75" customHeight="1" x14ac:dyDescent="0.2">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row>
    <row r="836" spans="1:24" ht="12.75" customHeight="1" x14ac:dyDescent="0.2">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row>
    <row r="837" spans="1:24" ht="12.75" customHeight="1" x14ac:dyDescent="0.2">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row>
    <row r="838" spans="1:24" ht="12.75" customHeight="1" x14ac:dyDescent="0.2">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row>
    <row r="839" spans="1:24" ht="12.75" customHeight="1" x14ac:dyDescent="0.2">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row>
    <row r="840" spans="1:24" ht="12.75" customHeight="1" x14ac:dyDescent="0.2">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row>
    <row r="841" spans="1:24" ht="12.75" customHeight="1" x14ac:dyDescent="0.2">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row>
    <row r="842" spans="1:24" ht="12.75" customHeight="1" x14ac:dyDescent="0.2">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row>
    <row r="843" spans="1:24" ht="12.75" customHeight="1" x14ac:dyDescent="0.2">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row>
    <row r="844" spans="1:24" ht="12.75" customHeight="1" x14ac:dyDescent="0.2">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row>
    <row r="845" spans="1:24" ht="12.75" customHeight="1" x14ac:dyDescent="0.2">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row>
    <row r="846" spans="1:24" ht="12.75" customHeight="1" x14ac:dyDescent="0.2">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row>
    <row r="847" spans="1:24" ht="12.75" customHeight="1" x14ac:dyDescent="0.2">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row>
    <row r="848" spans="1:24" ht="12.75" customHeight="1" x14ac:dyDescent="0.2">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row>
    <row r="849" spans="1:24" ht="12.75" customHeight="1" x14ac:dyDescent="0.2">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row>
    <row r="850" spans="1:24" ht="12.75" customHeight="1" x14ac:dyDescent="0.2">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row>
    <row r="851" spans="1:24" ht="12.75" customHeight="1" x14ac:dyDescent="0.2">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row>
    <row r="852" spans="1:24" ht="12.75" customHeight="1" x14ac:dyDescent="0.2">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row>
    <row r="853" spans="1:24" ht="12.75" customHeight="1" x14ac:dyDescent="0.2">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row>
    <row r="854" spans="1:24" ht="12.75" customHeight="1" x14ac:dyDescent="0.2">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row>
    <row r="855" spans="1:24" ht="12.75" customHeight="1" x14ac:dyDescent="0.2">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row>
    <row r="856" spans="1:24" ht="12.75" customHeight="1" x14ac:dyDescent="0.2">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row>
    <row r="857" spans="1:24" ht="12.75" customHeight="1" x14ac:dyDescent="0.2">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row>
    <row r="858" spans="1:24" ht="12.75" customHeight="1" x14ac:dyDescent="0.2">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row>
    <row r="859" spans="1:24" ht="12.75" customHeight="1" x14ac:dyDescent="0.2">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row>
    <row r="860" spans="1:24" ht="12.75" customHeight="1" x14ac:dyDescent="0.2">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row>
    <row r="861" spans="1:24" ht="12.75" customHeight="1" x14ac:dyDescent="0.2">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row>
    <row r="862" spans="1:24" ht="12.75" customHeight="1" x14ac:dyDescent="0.2">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row>
    <row r="863" spans="1:24" ht="12.75" customHeight="1" x14ac:dyDescent="0.2">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row>
    <row r="864" spans="1:24" ht="12.75" customHeight="1" x14ac:dyDescent="0.2">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row>
    <row r="865" spans="1:24" ht="12.75" customHeight="1" x14ac:dyDescent="0.2">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row>
    <row r="866" spans="1:24" ht="12.75" customHeight="1" x14ac:dyDescent="0.2">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row>
    <row r="867" spans="1:24" ht="12.75" customHeight="1" x14ac:dyDescent="0.2">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row>
    <row r="868" spans="1:24" ht="12.75" customHeight="1" x14ac:dyDescent="0.2">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row>
    <row r="869" spans="1:24" ht="12.75" customHeight="1" x14ac:dyDescent="0.2">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row>
    <row r="870" spans="1:24" ht="12.75" customHeight="1" x14ac:dyDescent="0.2">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row>
    <row r="871" spans="1:24" ht="12.75" customHeight="1" x14ac:dyDescent="0.2">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row>
    <row r="872" spans="1:24" ht="12.75" customHeight="1" x14ac:dyDescent="0.2">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row>
    <row r="873" spans="1:24" ht="12.75" customHeight="1" x14ac:dyDescent="0.2">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row>
    <row r="874" spans="1:24" ht="12.75" customHeight="1" x14ac:dyDescent="0.2">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row>
    <row r="875" spans="1:24" ht="12.75" customHeight="1" x14ac:dyDescent="0.2">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row>
    <row r="876" spans="1:24" ht="12.75" customHeight="1" x14ac:dyDescent="0.2">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row>
    <row r="877" spans="1:24" ht="12.75" customHeight="1" x14ac:dyDescent="0.2">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row>
    <row r="878" spans="1:24" ht="12.75" customHeight="1" x14ac:dyDescent="0.2">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row>
    <row r="879" spans="1:24" ht="12.75" customHeight="1" x14ac:dyDescent="0.2">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row>
    <row r="880" spans="1:24" ht="12.75" customHeight="1" x14ac:dyDescent="0.2">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row>
    <row r="881" spans="1:24" ht="12.75" customHeight="1" x14ac:dyDescent="0.2">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row>
    <row r="882" spans="1:24" ht="12.75" customHeight="1" x14ac:dyDescent="0.2">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row>
    <row r="883" spans="1:24" ht="12.75" customHeight="1" x14ac:dyDescent="0.2">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row>
    <row r="884" spans="1:24" ht="12.75" customHeight="1" x14ac:dyDescent="0.2">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row>
    <row r="885" spans="1:24" ht="12.75" customHeight="1" x14ac:dyDescent="0.2">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row>
    <row r="886" spans="1:24" ht="12.75" customHeight="1" x14ac:dyDescent="0.2">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row>
    <row r="887" spans="1:24" ht="12.75" customHeight="1" x14ac:dyDescent="0.2">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row>
    <row r="888" spans="1:24" ht="12.75" customHeight="1" x14ac:dyDescent="0.2">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row>
    <row r="889" spans="1:24" ht="12.75" customHeight="1" x14ac:dyDescent="0.2">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row>
    <row r="890" spans="1:24" ht="12.75" customHeight="1" x14ac:dyDescent="0.2">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row>
    <row r="891" spans="1:24" ht="12.75" customHeight="1" x14ac:dyDescent="0.2">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row>
    <row r="892" spans="1:24" ht="12.75" customHeight="1" x14ac:dyDescent="0.2">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row>
    <row r="893" spans="1:24" ht="12.75" customHeight="1" x14ac:dyDescent="0.2">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row>
    <row r="894" spans="1:24" ht="12.75" customHeight="1" x14ac:dyDescent="0.2">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row>
    <row r="895" spans="1:24" ht="12.75" customHeight="1" x14ac:dyDescent="0.2">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row>
    <row r="896" spans="1:24" ht="12.75" customHeight="1" x14ac:dyDescent="0.2">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row>
    <row r="897" spans="1:24" ht="12.75" customHeight="1" x14ac:dyDescent="0.2">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row>
    <row r="898" spans="1:24" ht="12.75" customHeight="1" x14ac:dyDescent="0.2">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row>
    <row r="899" spans="1:24" ht="12.75" customHeight="1" x14ac:dyDescent="0.2">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row>
    <row r="900" spans="1:24" ht="12.75" customHeight="1" x14ac:dyDescent="0.2">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row>
    <row r="901" spans="1:24" ht="12.75" customHeight="1" x14ac:dyDescent="0.2">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row>
    <row r="902" spans="1:24" ht="12.75" customHeight="1" x14ac:dyDescent="0.2">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row>
    <row r="903" spans="1:24" ht="12.75" customHeight="1" x14ac:dyDescent="0.2">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row>
    <row r="904" spans="1:24" ht="12.75" customHeight="1" x14ac:dyDescent="0.2">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row>
    <row r="905" spans="1:24" ht="12.75" customHeight="1" x14ac:dyDescent="0.2">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row>
    <row r="906" spans="1:24" ht="12.75" customHeight="1" x14ac:dyDescent="0.2">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row>
    <row r="907" spans="1:24" ht="12.75" customHeight="1" x14ac:dyDescent="0.2">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row>
    <row r="908" spans="1:24" ht="12.75" customHeight="1" x14ac:dyDescent="0.2">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row>
    <row r="909" spans="1:24" ht="12.75" customHeight="1" x14ac:dyDescent="0.2">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row>
    <row r="910" spans="1:24" ht="12.75" customHeight="1" x14ac:dyDescent="0.2">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row>
    <row r="911" spans="1:24" ht="12.75" customHeight="1" x14ac:dyDescent="0.2">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row>
    <row r="912" spans="1:24" ht="12.75" customHeight="1" x14ac:dyDescent="0.2">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row>
    <row r="913" spans="1:24" ht="12.75" customHeight="1" x14ac:dyDescent="0.2">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row>
    <row r="914" spans="1:24" ht="12.75" customHeight="1" x14ac:dyDescent="0.2">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row>
    <row r="915" spans="1:24" ht="12.75" customHeight="1" x14ac:dyDescent="0.2">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row>
    <row r="916" spans="1:24" ht="12.75" customHeight="1" x14ac:dyDescent="0.2">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row>
    <row r="917" spans="1:24" ht="12.75" customHeight="1" x14ac:dyDescent="0.2">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row>
    <row r="918" spans="1:24" ht="12.75" customHeight="1" x14ac:dyDescent="0.2">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row>
    <row r="919" spans="1:24" ht="12.75" customHeight="1" x14ac:dyDescent="0.2">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row>
    <row r="920" spans="1:24" ht="12.75" customHeight="1" x14ac:dyDescent="0.2">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row>
    <row r="921" spans="1:24" ht="12.75" customHeight="1" x14ac:dyDescent="0.2">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row>
    <row r="922" spans="1:24" ht="12.75" customHeight="1" x14ac:dyDescent="0.2">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row>
    <row r="923" spans="1:24" ht="12.75" customHeight="1" x14ac:dyDescent="0.2">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row>
  </sheetData>
  <sheetProtection algorithmName="SHA-512" hashValue="Vi+smJTiuYO2NxcJLvqwLLNJ24IJtw0lD0hCDPdLq5D5MbdjlB62Z7RvNFV6zBn/mrYWdXLR2pQZIjtUmBNKWQ==" saltValue="0ybmABEm59E3alRCNa8ilg==" spinCount="100000" sheet="1" objects="1" scenarios="1" formatColumns="0" formatRows="0" selectLockedCells="1" autoFilter="0"/>
  <autoFilter ref="A9:X9" xr:uid="{87C90323-4855-4E66-BC4B-C9716D111B0C}">
    <filterColumn colId="19" showButton="0"/>
  </autoFilter>
  <mergeCells count="184">
    <mergeCell ref="F2:U2"/>
    <mergeCell ref="F3:U3"/>
    <mergeCell ref="F4:U4"/>
    <mergeCell ref="F52:F54"/>
    <mergeCell ref="G52:G54"/>
    <mergeCell ref="H52:H54"/>
    <mergeCell ref="I52:I54"/>
    <mergeCell ref="O52:O54"/>
    <mergeCell ref="W52:W54"/>
    <mergeCell ref="G49:G51"/>
    <mergeCell ref="H49:H51"/>
    <mergeCell ref="I49:I51"/>
    <mergeCell ref="O49:O51"/>
    <mergeCell ref="W49:W51"/>
    <mergeCell ref="F49:F51"/>
    <mergeCell ref="F46:F48"/>
    <mergeCell ref="G46:G48"/>
    <mergeCell ref="H46:H48"/>
    <mergeCell ref="I46:I48"/>
    <mergeCell ref="O46:O48"/>
    <mergeCell ref="W46:W48"/>
    <mergeCell ref="G43:G45"/>
    <mergeCell ref="H43:H45"/>
    <mergeCell ref="I43:I45"/>
    <mergeCell ref="A52:A54"/>
    <mergeCell ref="B52:B54"/>
    <mergeCell ref="C52:C54"/>
    <mergeCell ref="D52:D54"/>
    <mergeCell ref="E52:E54"/>
    <mergeCell ref="A49:A51"/>
    <mergeCell ref="B49:B51"/>
    <mergeCell ref="C49:C51"/>
    <mergeCell ref="D49:D51"/>
    <mergeCell ref="E49:E51"/>
    <mergeCell ref="O43:O45"/>
    <mergeCell ref="W43:W45"/>
    <mergeCell ref="A46:A48"/>
    <mergeCell ref="B46:B48"/>
    <mergeCell ref="C46:C48"/>
    <mergeCell ref="D46:D48"/>
    <mergeCell ref="E46:E48"/>
    <mergeCell ref="A43:A45"/>
    <mergeCell ref="B43:B45"/>
    <mergeCell ref="C43:C45"/>
    <mergeCell ref="D43:D45"/>
    <mergeCell ref="E43:E45"/>
    <mergeCell ref="F43:F45"/>
    <mergeCell ref="F40:F42"/>
    <mergeCell ref="G40:G42"/>
    <mergeCell ref="H40:H42"/>
    <mergeCell ref="I40:I42"/>
    <mergeCell ref="O40:O42"/>
    <mergeCell ref="W40:W42"/>
    <mergeCell ref="G37:G39"/>
    <mergeCell ref="H37:H39"/>
    <mergeCell ref="I37:I39"/>
    <mergeCell ref="O37:O39"/>
    <mergeCell ref="W37:W39"/>
    <mergeCell ref="F37:F39"/>
    <mergeCell ref="A40:A42"/>
    <mergeCell ref="B40:B42"/>
    <mergeCell ref="C40:C42"/>
    <mergeCell ref="D40:D42"/>
    <mergeCell ref="E40:E42"/>
    <mergeCell ref="A37:A39"/>
    <mergeCell ref="B37:B39"/>
    <mergeCell ref="C37:C39"/>
    <mergeCell ref="D37:D39"/>
    <mergeCell ref="E37:E39"/>
    <mergeCell ref="O25:O27"/>
    <mergeCell ref="W25:W27"/>
    <mergeCell ref="A34:A36"/>
    <mergeCell ref="B34:B36"/>
    <mergeCell ref="C34:C36"/>
    <mergeCell ref="D34:D36"/>
    <mergeCell ref="E34:E36"/>
    <mergeCell ref="A31:A33"/>
    <mergeCell ref="B31:B33"/>
    <mergeCell ref="C31:C33"/>
    <mergeCell ref="D31:D33"/>
    <mergeCell ref="E31:E33"/>
    <mergeCell ref="F34:F36"/>
    <mergeCell ref="G34:G36"/>
    <mergeCell ref="H34:H36"/>
    <mergeCell ref="I34:I36"/>
    <mergeCell ref="O34:O36"/>
    <mergeCell ref="W34:W36"/>
    <mergeCell ref="G31:G33"/>
    <mergeCell ref="H31:H33"/>
    <mergeCell ref="I31:I33"/>
    <mergeCell ref="O31:O33"/>
    <mergeCell ref="W31:W33"/>
    <mergeCell ref="F31:F33"/>
    <mergeCell ref="A28:A30"/>
    <mergeCell ref="B28:B30"/>
    <mergeCell ref="C28:C30"/>
    <mergeCell ref="D28:D30"/>
    <mergeCell ref="E28:E30"/>
    <mergeCell ref="H22:H24"/>
    <mergeCell ref="I22:I24"/>
    <mergeCell ref="O22:O24"/>
    <mergeCell ref="W22:W24"/>
    <mergeCell ref="A25:A27"/>
    <mergeCell ref="B25:B27"/>
    <mergeCell ref="C25:C27"/>
    <mergeCell ref="D25:D27"/>
    <mergeCell ref="E25:E27"/>
    <mergeCell ref="F25:F27"/>
    <mergeCell ref="F28:F30"/>
    <mergeCell ref="G28:G30"/>
    <mergeCell ref="H28:H30"/>
    <mergeCell ref="I28:I30"/>
    <mergeCell ref="O28:O30"/>
    <mergeCell ref="W28:W30"/>
    <mergeCell ref="G25:G27"/>
    <mergeCell ref="H25:H27"/>
    <mergeCell ref="I25:I27"/>
    <mergeCell ref="O19:O21"/>
    <mergeCell ref="W19:W21"/>
    <mergeCell ref="A22:A24"/>
    <mergeCell ref="B22:B24"/>
    <mergeCell ref="C22:C24"/>
    <mergeCell ref="D22:D24"/>
    <mergeCell ref="E22:E24"/>
    <mergeCell ref="F22:F24"/>
    <mergeCell ref="G22:G24"/>
    <mergeCell ref="A19:A21"/>
    <mergeCell ref="B19:B21"/>
    <mergeCell ref="C19:C21"/>
    <mergeCell ref="D19:D21"/>
    <mergeCell ref="E19:E21"/>
    <mergeCell ref="F19:F21"/>
    <mergeCell ref="G19:G21"/>
    <mergeCell ref="H19:H21"/>
    <mergeCell ref="I19:I21"/>
    <mergeCell ref="X14:X15"/>
    <mergeCell ref="A16:A18"/>
    <mergeCell ref="B16:B18"/>
    <mergeCell ref="C16:C18"/>
    <mergeCell ref="D16:D18"/>
    <mergeCell ref="E16:E18"/>
    <mergeCell ref="F16:F18"/>
    <mergeCell ref="G16:G18"/>
    <mergeCell ref="H16:H18"/>
    <mergeCell ref="I16:I18"/>
    <mergeCell ref="F13:F15"/>
    <mergeCell ref="G13:G15"/>
    <mergeCell ref="H13:H15"/>
    <mergeCell ref="I13:I15"/>
    <mergeCell ref="O13:O15"/>
    <mergeCell ref="W13:W15"/>
    <mergeCell ref="O16:O18"/>
    <mergeCell ref="W16:W18"/>
    <mergeCell ref="G10:G12"/>
    <mergeCell ref="H10:H12"/>
    <mergeCell ref="I10:I12"/>
    <mergeCell ref="O10:O12"/>
    <mergeCell ref="W10:W12"/>
    <mergeCell ref="A13:A15"/>
    <mergeCell ref="B13:B15"/>
    <mergeCell ref="C13:C15"/>
    <mergeCell ref="D13:D15"/>
    <mergeCell ref="E13:E15"/>
    <mergeCell ref="A10:A12"/>
    <mergeCell ref="B10:B12"/>
    <mergeCell ref="C10:C12"/>
    <mergeCell ref="D10:D12"/>
    <mergeCell ref="E10:E12"/>
    <mergeCell ref="F10:F12"/>
    <mergeCell ref="A8:A9"/>
    <mergeCell ref="B8:B9"/>
    <mergeCell ref="C8:C9"/>
    <mergeCell ref="D8:E8"/>
    <mergeCell ref="F8:F9"/>
    <mergeCell ref="A5:W5"/>
    <mergeCell ref="A6:C6"/>
    <mergeCell ref="D6:E6"/>
    <mergeCell ref="F6:G6"/>
    <mergeCell ref="A7:W7"/>
    <mergeCell ref="J8:P8"/>
    <mergeCell ref="Q8:V8"/>
    <mergeCell ref="W8:W9"/>
    <mergeCell ref="T9:U9"/>
    <mergeCell ref="G8:I8"/>
  </mergeCells>
  <conditionalFormatting sqref="F10:F54">
    <cfRule type="cellIs" dxfId="20" priority="8" operator="equal">
      <formula>"LEVE"</formula>
    </cfRule>
  </conditionalFormatting>
  <conditionalFormatting sqref="F10:F54">
    <cfRule type="cellIs" dxfId="19" priority="9" operator="equal">
      <formula>"MODERADO"</formula>
    </cfRule>
  </conditionalFormatting>
  <conditionalFormatting sqref="F10:F54">
    <cfRule type="cellIs" dxfId="18" priority="10" operator="equal">
      <formula>"GRAVE"</formula>
    </cfRule>
  </conditionalFormatting>
  <conditionalFormatting sqref="F10:F54">
    <cfRule type="cellIs" dxfId="17" priority="11" stopIfTrue="1" operator="equal">
      <formula>1</formula>
    </cfRule>
  </conditionalFormatting>
  <conditionalFormatting sqref="F10:F54">
    <cfRule type="cellIs" dxfId="16" priority="12" stopIfTrue="1" operator="between">
      <formula>1.9</formula>
      <formula>3.1</formula>
    </cfRule>
  </conditionalFormatting>
  <conditionalFormatting sqref="F10:F54">
    <cfRule type="cellIs" dxfId="15" priority="13" stopIfTrue="1" operator="equal">
      <formula>4</formula>
    </cfRule>
  </conditionalFormatting>
  <conditionalFormatting sqref="M10:M54 N11:N54 O13 O16 O19 O22 O25 O28 O31 O34 O37 O40 O43 O46 O49 O52">
    <cfRule type="expression" dxfId="14" priority="14">
      <formula>$J$10="No existe control para el riesgo"</formula>
    </cfRule>
  </conditionalFormatting>
  <conditionalFormatting sqref="N10:O10">
    <cfRule type="expression" dxfId="13" priority="15">
      <formula>$J$10="No existe control para el riesgo"</formula>
    </cfRule>
  </conditionalFormatting>
  <conditionalFormatting sqref="O10:O54">
    <cfRule type="cellIs" dxfId="12" priority="16" operator="equal">
      <formula>"INEXISTENTE"</formula>
    </cfRule>
  </conditionalFormatting>
  <conditionalFormatting sqref="O10:O54">
    <cfRule type="cellIs" dxfId="11" priority="17" operator="equal">
      <formula>"ACEPTABLE"</formula>
    </cfRule>
  </conditionalFormatting>
  <conditionalFormatting sqref="O10:O54">
    <cfRule type="cellIs" dxfId="10" priority="18" operator="equal">
      <formula>"FUERTE"</formula>
    </cfRule>
  </conditionalFormatting>
  <conditionalFormatting sqref="O10:O54">
    <cfRule type="cellIs" dxfId="9" priority="19" operator="equal">
      <formula>"DÉBIL"</formula>
    </cfRule>
  </conditionalFormatting>
  <conditionalFormatting sqref="R10">
    <cfRule type="expression" dxfId="8" priority="20">
      <formula>Q10="ASUMIR"</formula>
    </cfRule>
  </conditionalFormatting>
  <conditionalFormatting sqref="S10">
    <cfRule type="expression" dxfId="7" priority="21">
      <formula>Q10="ASUMIR"</formula>
    </cfRule>
  </conditionalFormatting>
  <conditionalFormatting sqref="T10:U54">
    <cfRule type="expression" dxfId="6" priority="7">
      <formula>$Q10="ASUMIR"</formula>
    </cfRule>
  </conditionalFormatting>
  <conditionalFormatting sqref="W10:W54">
    <cfRule type="containsText" dxfId="5" priority="4" operator="containsText" text="CONTINUA LA ACCIÓN ANTERIOR">
      <formula>NOT(ISERROR(SEARCH("CONTINUA LA ACCIÓN ANTERIOR",W10)))</formula>
    </cfRule>
  </conditionalFormatting>
  <conditionalFormatting sqref="W10:W54">
    <cfRule type="containsText" dxfId="4" priority="5" operator="containsText" text="REQUIERE NUEVA ACCIÓN">
      <formula>NOT(ISERROR(SEARCH("REQUIERE NUEVA ACCIÓN",W10)))</formula>
    </cfRule>
  </conditionalFormatting>
  <conditionalFormatting sqref="W10:W54">
    <cfRule type="containsText" dxfId="3" priority="6" operator="containsText" text="RIESGO CONTROLADO">
      <formula>NOT(ISERROR(SEARCH("RIESGO CONTROLADO",W10)))</formula>
    </cfRule>
  </conditionalFormatting>
  <conditionalFormatting sqref="V10:V54">
    <cfRule type="beginsWith" dxfId="2" priority="2" operator="beginsWith" text="Eficaz">
      <formula>LEFT((V10),LEN("Eficaz"))=("Eficaz")</formula>
    </cfRule>
  </conditionalFormatting>
  <conditionalFormatting sqref="V10:V54">
    <cfRule type="beginsWith" dxfId="1" priority="3" operator="beginsWith" text="No eficaz">
      <formula>LEFT((V10),LEN("No eficaz"))=("No eficaz")</formula>
    </cfRule>
  </conditionalFormatting>
  <conditionalFormatting sqref="V10:V13">
    <cfRule type="expression" dxfId="0" priority="1">
      <formula>$Q10="ASUMIR"</formula>
    </cfRule>
  </conditionalFormatting>
  <dataValidations count="9">
    <dataValidation type="list" allowBlank="1" showErrorMessage="1" promptTitle="EFICACIA DE LA ACCIÓN" prompt="EFICAZ:  La acción implementada permite prevenir o mitigar el riesgo, _x000a_NO EFICAZ: la acción no previene o mitiga el riesgo._x000a_PENDIENTE EVALUACIÓN: La acción no se ha cumplido y aun esta en los términos._x000a_SIN EVALUACIÓN POR VENCIMIENTO: Acc" sqref="V10:V54" xr:uid="{EAB3D80E-CB6B-4DAF-8F38-8EA893414606}">
      <formula1>INDIRECT(T10)</formula1>
    </dataValidation>
    <dataValidation type="list" allowBlank="1" showInputMessage="1" showErrorMessage="1" sqref="T10:T54" xr:uid="{04982559-CBA0-44B0-99B8-46E03CC4454A}">
      <formula1>INDIRECT($Q10)</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 xr:uid="{F05D0943-E6C8-4AC2-AC7C-6749137F35F8}">
      <formula1>INDIRECT($Q10:$Q54)</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3:T8" xr:uid="{54FB3483-F5E8-432C-A404-872F21FEE287}">
      <formula1>INDIRECT($Q12:$Q55)</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048054:T1048576" xr:uid="{7355832D-AF5D-4345-ABB0-CE3D625B084E}">
      <formula1>INDIRECT($Q1:$Q59)</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047482:T1047548" xr:uid="{6593A816-37AF-4C29-8A26-143847FE31DB}">
      <formula1>INDIRECT($Q1:$Q1047491)</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1047549:T1048053" xr:uid="{CB312323-DA04-4A3B-A622-ADEF5DCA3C53}">
      <formula1>INDIRECT($Q54:$Q1047558)</formula1>
    </dataValidation>
    <dataValidation type="list" showDropDown="1" showErrorMessage="1" prompt="Determine en que estado esta la acción:_x000a__x000a_-Cumplimiento total (la acción se cumplió de acuerdo a lo planeado)_x000a_-Cumplimiento parcial (la acción aun esta en proceso de implementación)_x000a_- No cumplida (la accion no fue implementada de ac" sqref="T55:T1047481" xr:uid="{15C309FF-FBA7-4158-AC83-C99B0A2D67BF}">
      <formula1>INDIRECT($Q64:$Q636)</formula1>
    </dataValidation>
    <dataValidation type="list" allowBlank="1" showErrorMessage="1" promptTitle="SITUACION DEL RIESGO" prompt="Evalue luego del seguimiento el riesgo, para ello tenga en cuenta los resultados de:_x000a_- Medición y el análisis del indicador de riesgo_x000a_-Dificultades para la aplicación del control existente_x000a_-El cumplimiento y eficacia de la acción plantea" sqref="W10:W54" xr:uid="{603C4D50-C0E7-4728-905A-1CFE1A977265}">
      <formula1>"RIESGO CONTROLADO,REQUIERE NUEVA ACCIÓN,CONTINUA LA ACCIÓN ANTERIOR"</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W118"/>
  <sheetViews>
    <sheetView showGridLines="0" topLeftCell="A10" zoomScale="90" zoomScaleNormal="90" workbookViewId="0">
      <selection activeCell="C36" sqref="C36:H36"/>
    </sheetView>
  </sheetViews>
  <sheetFormatPr baseColWidth="10" defaultColWidth="11.42578125" defaultRowHeight="12.75" x14ac:dyDescent="0.2"/>
  <cols>
    <col min="1" max="1" width="14.28515625" style="8" customWidth="1"/>
    <col min="2" max="2" width="1.5703125" style="8" customWidth="1"/>
    <col min="3" max="3" width="1.5703125" customWidth="1"/>
    <col min="4" max="4" width="26.28515625" customWidth="1"/>
    <col min="5" max="5" width="11.7109375" customWidth="1"/>
    <col min="6" max="7" width="15.85546875" customWidth="1"/>
    <col min="8" max="8" width="13.42578125" customWidth="1"/>
    <col min="9" max="9" width="4.28515625" customWidth="1"/>
    <col min="10" max="10" width="1.5703125" customWidth="1"/>
    <col min="11" max="11" width="9.7109375" customWidth="1"/>
    <col min="12" max="12" width="13.28515625" customWidth="1"/>
    <col min="13" max="13" width="13.7109375" customWidth="1"/>
    <col min="14" max="14" width="4.7109375" customWidth="1"/>
    <col min="15" max="19" width="15.7109375" customWidth="1"/>
    <col min="20" max="20" width="7.7109375" customWidth="1"/>
    <col min="230" max="230" width="53.85546875" customWidth="1"/>
    <col min="231" max="231" width="4.140625" customWidth="1"/>
    <col min="232" max="232" width="3.7109375" customWidth="1"/>
    <col min="233" max="234" width="4.7109375" customWidth="1"/>
    <col min="235" max="235" width="8.7109375" customWidth="1"/>
    <col min="236" max="238" width="16.7109375" customWidth="1"/>
    <col min="239" max="239" width="3.7109375" customWidth="1"/>
    <col min="486" max="486" width="53.85546875" customWidth="1"/>
    <col min="487" max="487" width="4.140625" customWidth="1"/>
    <col min="488" max="488" width="3.7109375" customWidth="1"/>
    <col min="489" max="490" width="4.7109375" customWidth="1"/>
    <col min="491" max="491" width="8.7109375" customWidth="1"/>
    <col min="492" max="494" width="16.7109375" customWidth="1"/>
    <col min="495" max="495" width="3.7109375" customWidth="1"/>
    <col min="742" max="742" width="53.85546875" customWidth="1"/>
    <col min="743" max="743" width="4.140625" customWidth="1"/>
    <col min="744" max="744" width="3.7109375" customWidth="1"/>
    <col min="745" max="746" width="4.7109375" customWidth="1"/>
    <col min="747" max="747" width="8.7109375" customWidth="1"/>
    <col min="748" max="750" width="16.7109375" customWidth="1"/>
    <col min="751" max="751" width="3.7109375" customWidth="1"/>
    <col min="998" max="998" width="53.85546875" customWidth="1"/>
    <col min="999" max="999" width="4.140625" customWidth="1"/>
    <col min="1000" max="1000" width="3.7109375" customWidth="1"/>
    <col min="1001" max="1002" width="4.7109375" customWidth="1"/>
    <col min="1003" max="1003" width="8.7109375" customWidth="1"/>
    <col min="1004" max="1006" width="16.7109375" customWidth="1"/>
    <col min="1007" max="1007" width="3.7109375" customWidth="1"/>
    <col min="1254" max="1254" width="53.85546875" customWidth="1"/>
    <col min="1255" max="1255" width="4.140625" customWidth="1"/>
    <col min="1256" max="1256" width="3.7109375" customWidth="1"/>
    <col min="1257" max="1258" width="4.7109375" customWidth="1"/>
    <col min="1259" max="1259" width="8.7109375" customWidth="1"/>
    <col min="1260" max="1262" width="16.7109375" customWidth="1"/>
    <col min="1263" max="1263" width="3.7109375" customWidth="1"/>
    <col min="1510" max="1510" width="53.85546875" customWidth="1"/>
    <col min="1511" max="1511" width="4.140625" customWidth="1"/>
    <col min="1512" max="1512" width="3.7109375" customWidth="1"/>
    <col min="1513" max="1514" width="4.7109375" customWidth="1"/>
    <col min="1515" max="1515" width="8.7109375" customWidth="1"/>
    <col min="1516" max="1518" width="16.7109375" customWidth="1"/>
    <col min="1519" max="1519" width="3.7109375" customWidth="1"/>
    <col min="1766" max="1766" width="53.85546875" customWidth="1"/>
    <col min="1767" max="1767" width="4.140625" customWidth="1"/>
    <col min="1768" max="1768" width="3.7109375" customWidth="1"/>
    <col min="1769" max="1770" width="4.7109375" customWidth="1"/>
    <col min="1771" max="1771" width="8.7109375" customWidth="1"/>
    <col min="1772" max="1774" width="16.7109375" customWidth="1"/>
    <col min="1775" max="1775" width="3.7109375" customWidth="1"/>
    <col min="2022" max="2022" width="53.85546875" customWidth="1"/>
    <col min="2023" max="2023" width="4.140625" customWidth="1"/>
    <col min="2024" max="2024" width="3.7109375" customWidth="1"/>
    <col min="2025" max="2026" width="4.7109375" customWidth="1"/>
    <col min="2027" max="2027" width="8.7109375" customWidth="1"/>
    <col min="2028" max="2030" width="16.7109375" customWidth="1"/>
    <col min="2031" max="2031" width="3.7109375" customWidth="1"/>
    <col min="2278" max="2278" width="53.85546875" customWidth="1"/>
    <col min="2279" max="2279" width="4.140625" customWidth="1"/>
    <col min="2280" max="2280" width="3.7109375" customWidth="1"/>
    <col min="2281" max="2282" width="4.7109375" customWidth="1"/>
    <col min="2283" max="2283" width="8.7109375" customWidth="1"/>
    <col min="2284" max="2286" width="16.7109375" customWidth="1"/>
    <col min="2287" max="2287" width="3.7109375" customWidth="1"/>
    <col min="2534" max="2534" width="53.85546875" customWidth="1"/>
    <col min="2535" max="2535" width="4.140625" customWidth="1"/>
    <col min="2536" max="2536" width="3.7109375" customWidth="1"/>
    <col min="2537" max="2538" width="4.7109375" customWidth="1"/>
    <col min="2539" max="2539" width="8.7109375" customWidth="1"/>
    <col min="2540" max="2542" width="16.7109375" customWidth="1"/>
    <col min="2543" max="2543" width="3.7109375" customWidth="1"/>
    <col min="2790" max="2790" width="53.85546875" customWidth="1"/>
    <col min="2791" max="2791" width="4.140625" customWidth="1"/>
    <col min="2792" max="2792" width="3.7109375" customWidth="1"/>
    <col min="2793" max="2794" width="4.7109375" customWidth="1"/>
    <col min="2795" max="2795" width="8.7109375" customWidth="1"/>
    <col min="2796" max="2798" width="16.7109375" customWidth="1"/>
    <col min="2799" max="2799" width="3.7109375" customWidth="1"/>
    <col min="3046" max="3046" width="53.85546875" customWidth="1"/>
    <col min="3047" max="3047" width="4.140625" customWidth="1"/>
    <col min="3048" max="3048" width="3.7109375" customWidth="1"/>
    <col min="3049" max="3050" width="4.7109375" customWidth="1"/>
    <col min="3051" max="3051" width="8.7109375" customWidth="1"/>
    <col min="3052" max="3054" width="16.7109375" customWidth="1"/>
    <col min="3055" max="3055" width="3.7109375" customWidth="1"/>
    <col min="3302" max="3302" width="53.85546875" customWidth="1"/>
    <col min="3303" max="3303" width="4.140625" customWidth="1"/>
    <col min="3304" max="3304" width="3.7109375" customWidth="1"/>
    <col min="3305" max="3306" width="4.7109375" customWidth="1"/>
    <col min="3307" max="3307" width="8.7109375" customWidth="1"/>
    <col min="3308" max="3310" width="16.7109375" customWidth="1"/>
    <col min="3311" max="3311" width="3.7109375" customWidth="1"/>
    <col min="3558" max="3558" width="53.85546875" customWidth="1"/>
    <col min="3559" max="3559" width="4.140625" customWidth="1"/>
    <col min="3560" max="3560" width="3.7109375" customWidth="1"/>
    <col min="3561" max="3562" width="4.7109375" customWidth="1"/>
    <col min="3563" max="3563" width="8.7109375" customWidth="1"/>
    <col min="3564" max="3566" width="16.7109375" customWidth="1"/>
    <col min="3567" max="3567" width="3.7109375" customWidth="1"/>
    <col min="3814" max="3814" width="53.85546875" customWidth="1"/>
    <col min="3815" max="3815" width="4.140625" customWidth="1"/>
    <col min="3816" max="3816" width="3.7109375" customWidth="1"/>
    <col min="3817" max="3818" width="4.7109375" customWidth="1"/>
    <col min="3819" max="3819" width="8.7109375" customWidth="1"/>
    <col min="3820" max="3822" width="16.7109375" customWidth="1"/>
    <col min="3823" max="3823" width="3.7109375" customWidth="1"/>
    <col min="4070" max="4070" width="53.85546875" customWidth="1"/>
    <col min="4071" max="4071" width="4.140625" customWidth="1"/>
    <col min="4072" max="4072" width="3.7109375" customWidth="1"/>
    <col min="4073" max="4074" width="4.7109375" customWidth="1"/>
    <col min="4075" max="4075" width="8.7109375" customWidth="1"/>
    <col min="4076" max="4078" width="16.7109375" customWidth="1"/>
    <col min="4079" max="4079" width="3.7109375" customWidth="1"/>
    <col min="4326" max="4326" width="53.85546875" customWidth="1"/>
    <col min="4327" max="4327" width="4.140625" customWidth="1"/>
    <col min="4328" max="4328" width="3.7109375" customWidth="1"/>
    <col min="4329" max="4330" width="4.7109375" customWidth="1"/>
    <col min="4331" max="4331" width="8.7109375" customWidth="1"/>
    <col min="4332" max="4334" width="16.7109375" customWidth="1"/>
    <col min="4335" max="4335" width="3.7109375" customWidth="1"/>
    <col min="4582" max="4582" width="53.85546875" customWidth="1"/>
    <col min="4583" max="4583" width="4.140625" customWidth="1"/>
    <col min="4584" max="4584" width="3.7109375" customWidth="1"/>
    <col min="4585" max="4586" width="4.7109375" customWidth="1"/>
    <col min="4587" max="4587" width="8.7109375" customWidth="1"/>
    <col min="4588" max="4590" width="16.7109375" customWidth="1"/>
    <col min="4591" max="4591" width="3.7109375" customWidth="1"/>
    <col min="4838" max="4838" width="53.85546875" customWidth="1"/>
    <col min="4839" max="4839" width="4.140625" customWidth="1"/>
    <col min="4840" max="4840" width="3.7109375" customWidth="1"/>
    <col min="4841" max="4842" width="4.7109375" customWidth="1"/>
    <col min="4843" max="4843" width="8.7109375" customWidth="1"/>
    <col min="4844" max="4846" width="16.7109375" customWidth="1"/>
    <col min="4847" max="4847" width="3.7109375" customWidth="1"/>
    <col min="5094" max="5094" width="53.85546875" customWidth="1"/>
    <col min="5095" max="5095" width="4.140625" customWidth="1"/>
    <col min="5096" max="5096" width="3.7109375" customWidth="1"/>
    <col min="5097" max="5098" width="4.7109375" customWidth="1"/>
    <col min="5099" max="5099" width="8.7109375" customWidth="1"/>
    <col min="5100" max="5102" width="16.7109375" customWidth="1"/>
    <col min="5103" max="5103" width="3.7109375" customWidth="1"/>
    <col min="5350" max="5350" width="53.85546875" customWidth="1"/>
    <col min="5351" max="5351" width="4.140625" customWidth="1"/>
    <col min="5352" max="5352" width="3.7109375" customWidth="1"/>
    <col min="5353" max="5354" width="4.7109375" customWidth="1"/>
    <col min="5355" max="5355" width="8.7109375" customWidth="1"/>
    <col min="5356" max="5358" width="16.7109375" customWidth="1"/>
    <col min="5359" max="5359" width="3.7109375" customWidth="1"/>
    <col min="5606" max="5606" width="53.85546875" customWidth="1"/>
    <col min="5607" max="5607" width="4.140625" customWidth="1"/>
    <col min="5608" max="5608" width="3.7109375" customWidth="1"/>
    <col min="5609" max="5610" width="4.7109375" customWidth="1"/>
    <col min="5611" max="5611" width="8.7109375" customWidth="1"/>
    <col min="5612" max="5614" width="16.7109375" customWidth="1"/>
    <col min="5615" max="5615" width="3.7109375" customWidth="1"/>
    <col min="5862" max="5862" width="53.85546875" customWidth="1"/>
    <col min="5863" max="5863" width="4.140625" customWidth="1"/>
    <col min="5864" max="5864" width="3.7109375" customWidth="1"/>
    <col min="5865" max="5866" width="4.7109375" customWidth="1"/>
    <col min="5867" max="5867" width="8.7109375" customWidth="1"/>
    <col min="5868" max="5870" width="16.7109375" customWidth="1"/>
    <col min="5871" max="5871" width="3.7109375" customWidth="1"/>
    <col min="6118" max="6118" width="53.85546875" customWidth="1"/>
    <col min="6119" max="6119" width="4.140625" customWidth="1"/>
    <col min="6120" max="6120" width="3.7109375" customWidth="1"/>
    <col min="6121" max="6122" width="4.7109375" customWidth="1"/>
    <col min="6123" max="6123" width="8.7109375" customWidth="1"/>
    <col min="6124" max="6126" width="16.7109375" customWidth="1"/>
    <col min="6127" max="6127" width="3.7109375" customWidth="1"/>
    <col min="6374" max="6374" width="53.85546875" customWidth="1"/>
    <col min="6375" max="6375" width="4.140625" customWidth="1"/>
    <col min="6376" max="6376" width="3.7109375" customWidth="1"/>
    <col min="6377" max="6378" width="4.7109375" customWidth="1"/>
    <col min="6379" max="6379" width="8.7109375" customWidth="1"/>
    <col min="6380" max="6382" width="16.7109375" customWidth="1"/>
    <col min="6383" max="6383" width="3.7109375" customWidth="1"/>
    <col min="6630" max="6630" width="53.85546875" customWidth="1"/>
    <col min="6631" max="6631" width="4.140625" customWidth="1"/>
    <col min="6632" max="6632" width="3.7109375" customWidth="1"/>
    <col min="6633" max="6634" width="4.7109375" customWidth="1"/>
    <col min="6635" max="6635" width="8.7109375" customWidth="1"/>
    <col min="6636" max="6638" width="16.7109375" customWidth="1"/>
    <col min="6639" max="6639" width="3.7109375" customWidth="1"/>
    <col min="6886" max="6886" width="53.85546875" customWidth="1"/>
    <col min="6887" max="6887" width="4.140625" customWidth="1"/>
    <col min="6888" max="6888" width="3.7109375" customWidth="1"/>
    <col min="6889" max="6890" width="4.7109375" customWidth="1"/>
    <col min="6891" max="6891" width="8.7109375" customWidth="1"/>
    <col min="6892" max="6894" width="16.7109375" customWidth="1"/>
    <col min="6895" max="6895" width="3.7109375" customWidth="1"/>
    <col min="7142" max="7142" width="53.85546875" customWidth="1"/>
    <col min="7143" max="7143" width="4.140625" customWidth="1"/>
    <col min="7144" max="7144" width="3.7109375" customWidth="1"/>
    <col min="7145" max="7146" width="4.7109375" customWidth="1"/>
    <col min="7147" max="7147" width="8.7109375" customWidth="1"/>
    <col min="7148" max="7150" width="16.7109375" customWidth="1"/>
    <col min="7151" max="7151" width="3.7109375" customWidth="1"/>
    <col min="7398" max="7398" width="53.85546875" customWidth="1"/>
    <col min="7399" max="7399" width="4.140625" customWidth="1"/>
    <col min="7400" max="7400" width="3.7109375" customWidth="1"/>
    <col min="7401" max="7402" width="4.7109375" customWidth="1"/>
    <col min="7403" max="7403" width="8.7109375" customWidth="1"/>
    <col min="7404" max="7406" width="16.7109375" customWidth="1"/>
    <col min="7407" max="7407" width="3.7109375" customWidth="1"/>
    <col min="7654" max="7654" width="53.85546875" customWidth="1"/>
    <col min="7655" max="7655" width="4.140625" customWidth="1"/>
    <col min="7656" max="7656" width="3.7109375" customWidth="1"/>
    <col min="7657" max="7658" width="4.7109375" customWidth="1"/>
    <col min="7659" max="7659" width="8.7109375" customWidth="1"/>
    <col min="7660" max="7662" width="16.7109375" customWidth="1"/>
    <col min="7663" max="7663" width="3.7109375" customWidth="1"/>
    <col min="7910" max="7910" width="53.85546875" customWidth="1"/>
    <col min="7911" max="7911" width="4.140625" customWidth="1"/>
    <col min="7912" max="7912" width="3.7109375" customWidth="1"/>
    <col min="7913" max="7914" width="4.7109375" customWidth="1"/>
    <col min="7915" max="7915" width="8.7109375" customWidth="1"/>
    <col min="7916" max="7918" width="16.7109375" customWidth="1"/>
    <col min="7919" max="7919" width="3.7109375" customWidth="1"/>
    <col min="8166" max="8166" width="53.85546875" customWidth="1"/>
    <col min="8167" max="8167" width="4.140625" customWidth="1"/>
    <col min="8168" max="8168" width="3.7109375" customWidth="1"/>
    <col min="8169" max="8170" width="4.7109375" customWidth="1"/>
    <col min="8171" max="8171" width="8.7109375" customWidth="1"/>
    <col min="8172" max="8174" width="16.7109375" customWidth="1"/>
    <col min="8175" max="8175" width="3.7109375" customWidth="1"/>
    <col min="8422" max="8422" width="53.85546875" customWidth="1"/>
    <col min="8423" max="8423" width="4.140625" customWidth="1"/>
    <col min="8424" max="8424" width="3.7109375" customWidth="1"/>
    <col min="8425" max="8426" width="4.7109375" customWidth="1"/>
    <col min="8427" max="8427" width="8.7109375" customWidth="1"/>
    <col min="8428" max="8430" width="16.7109375" customWidth="1"/>
    <col min="8431" max="8431" width="3.7109375" customWidth="1"/>
    <col min="8678" max="8678" width="53.85546875" customWidth="1"/>
    <col min="8679" max="8679" width="4.140625" customWidth="1"/>
    <col min="8680" max="8680" width="3.7109375" customWidth="1"/>
    <col min="8681" max="8682" width="4.7109375" customWidth="1"/>
    <col min="8683" max="8683" width="8.7109375" customWidth="1"/>
    <col min="8684" max="8686" width="16.7109375" customWidth="1"/>
    <col min="8687" max="8687" width="3.7109375" customWidth="1"/>
    <col min="8934" max="8934" width="53.85546875" customWidth="1"/>
    <col min="8935" max="8935" width="4.140625" customWidth="1"/>
    <col min="8936" max="8936" width="3.7109375" customWidth="1"/>
    <col min="8937" max="8938" width="4.7109375" customWidth="1"/>
    <col min="8939" max="8939" width="8.7109375" customWidth="1"/>
    <col min="8940" max="8942" width="16.7109375" customWidth="1"/>
    <col min="8943" max="8943" width="3.7109375" customWidth="1"/>
    <col min="9190" max="9190" width="53.85546875" customWidth="1"/>
    <col min="9191" max="9191" width="4.140625" customWidth="1"/>
    <col min="9192" max="9192" width="3.7109375" customWidth="1"/>
    <col min="9193" max="9194" width="4.7109375" customWidth="1"/>
    <col min="9195" max="9195" width="8.7109375" customWidth="1"/>
    <col min="9196" max="9198" width="16.7109375" customWidth="1"/>
    <col min="9199" max="9199" width="3.7109375" customWidth="1"/>
    <col min="9446" max="9446" width="53.85546875" customWidth="1"/>
    <col min="9447" max="9447" width="4.140625" customWidth="1"/>
    <col min="9448" max="9448" width="3.7109375" customWidth="1"/>
    <col min="9449" max="9450" width="4.7109375" customWidth="1"/>
    <col min="9451" max="9451" width="8.7109375" customWidth="1"/>
    <col min="9452" max="9454" width="16.7109375" customWidth="1"/>
    <col min="9455" max="9455" width="3.7109375" customWidth="1"/>
    <col min="9702" max="9702" width="53.85546875" customWidth="1"/>
    <col min="9703" max="9703" width="4.140625" customWidth="1"/>
    <col min="9704" max="9704" width="3.7109375" customWidth="1"/>
    <col min="9705" max="9706" width="4.7109375" customWidth="1"/>
    <col min="9707" max="9707" width="8.7109375" customWidth="1"/>
    <col min="9708" max="9710" width="16.7109375" customWidth="1"/>
    <col min="9711" max="9711" width="3.7109375" customWidth="1"/>
    <col min="9958" max="9958" width="53.85546875" customWidth="1"/>
    <col min="9959" max="9959" width="4.140625" customWidth="1"/>
    <col min="9960" max="9960" width="3.7109375" customWidth="1"/>
    <col min="9961" max="9962" width="4.7109375" customWidth="1"/>
    <col min="9963" max="9963" width="8.7109375" customWidth="1"/>
    <col min="9964" max="9966" width="16.7109375" customWidth="1"/>
    <col min="9967" max="9967" width="3.7109375" customWidth="1"/>
    <col min="10214" max="10214" width="53.85546875" customWidth="1"/>
    <col min="10215" max="10215" width="4.140625" customWidth="1"/>
    <col min="10216" max="10216" width="3.7109375" customWidth="1"/>
    <col min="10217" max="10218" width="4.7109375" customWidth="1"/>
    <col min="10219" max="10219" width="8.7109375" customWidth="1"/>
    <col min="10220" max="10222" width="16.7109375" customWidth="1"/>
    <col min="10223" max="10223" width="3.7109375" customWidth="1"/>
    <col min="10470" max="10470" width="53.85546875" customWidth="1"/>
    <col min="10471" max="10471" width="4.140625" customWidth="1"/>
    <col min="10472" max="10472" width="3.7109375" customWidth="1"/>
    <col min="10473" max="10474" width="4.7109375" customWidth="1"/>
    <col min="10475" max="10475" width="8.7109375" customWidth="1"/>
    <col min="10476" max="10478" width="16.7109375" customWidth="1"/>
    <col min="10479" max="10479" width="3.7109375" customWidth="1"/>
    <col min="10726" max="10726" width="53.85546875" customWidth="1"/>
    <col min="10727" max="10727" width="4.140625" customWidth="1"/>
    <col min="10728" max="10728" width="3.7109375" customWidth="1"/>
    <col min="10729" max="10730" width="4.7109375" customWidth="1"/>
    <col min="10731" max="10731" width="8.7109375" customWidth="1"/>
    <col min="10732" max="10734" width="16.7109375" customWidth="1"/>
    <col min="10735" max="10735" width="3.7109375" customWidth="1"/>
    <col min="10982" max="10982" width="53.85546875" customWidth="1"/>
    <col min="10983" max="10983" width="4.140625" customWidth="1"/>
    <col min="10984" max="10984" width="3.7109375" customWidth="1"/>
    <col min="10985" max="10986" width="4.7109375" customWidth="1"/>
    <col min="10987" max="10987" width="8.7109375" customWidth="1"/>
    <col min="10988" max="10990" width="16.7109375" customWidth="1"/>
    <col min="10991" max="10991" width="3.7109375" customWidth="1"/>
    <col min="11238" max="11238" width="53.85546875" customWidth="1"/>
    <col min="11239" max="11239" width="4.140625" customWidth="1"/>
    <col min="11240" max="11240" width="3.7109375" customWidth="1"/>
    <col min="11241" max="11242" width="4.7109375" customWidth="1"/>
    <col min="11243" max="11243" width="8.7109375" customWidth="1"/>
    <col min="11244" max="11246" width="16.7109375" customWidth="1"/>
    <col min="11247" max="11247" width="3.7109375" customWidth="1"/>
    <col min="11494" max="11494" width="53.85546875" customWidth="1"/>
    <col min="11495" max="11495" width="4.140625" customWidth="1"/>
    <col min="11496" max="11496" width="3.7109375" customWidth="1"/>
    <col min="11497" max="11498" width="4.7109375" customWidth="1"/>
    <col min="11499" max="11499" width="8.7109375" customWidth="1"/>
    <col min="11500" max="11502" width="16.7109375" customWidth="1"/>
    <col min="11503" max="11503" width="3.7109375" customWidth="1"/>
    <col min="11750" max="11750" width="53.85546875" customWidth="1"/>
    <col min="11751" max="11751" width="4.140625" customWidth="1"/>
    <col min="11752" max="11752" width="3.7109375" customWidth="1"/>
    <col min="11753" max="11754" width="4.7109375" customWidth="1"/>
    <col min="11755" max="11755" width="8.7109375" customWidth="1"/>
    <col min="11756" max="11758" width="16.7109375" customWidth="1"/>
    <col min="11759" max="11759" width="3.7109375" customWidth="1"/>
    <col min="12006" max="12006" width="53.85546875" customWidth="1"/>
    <col min="12007" max="12007" width="4.140625" customWidth="1"/>
    <col min="12008" max="12008" width="3.7109375" customWidth="1"/>
    <col min="12009" max="12010" width="4.7109375" customWidth="1"/>
    <col min="12011" max="12011" width="8.7109375" customWidth="1"/>
    <col min="12012" max="12014" width="16.7109375" customWidth="1"/>
    <col min="12015" max="12015" width="3.7109375" customWidth="1"/>
    <col min="12262" max="12262" width="53.85546875" customWidth="1"/>
    <col min="12263" max="12263" width="4.140625" customWidth="1"/>
    <col min="12264" max="12264" width="3.7109375" customWidth="1"/>
    <col min="12265" max="12266" width="4.7109375" customWidth="1"/>
    <col min="12267" max="12267" width="8.7109375" customWidth="1"/>
    <col min="12268" max="12270" width="16.7109375" customWidth="1"/>
    <col min="12271" max="12271" width="3.7109375" customWidth="1"/>
    <col min="12518" max="12518" width="53.85546875" customWidth="1"/>
    <col min="12519" max="12519" width="4.140625" customWidth="1"/>
    <col min="12520" max="12520" width="3.7109375" customWidth="1"/>
    <col min="12521" max="12522" width="4.7109375" customWidth="1"/>
    <col min="12523" max="12523" width="8.7109375" customWidth="1"/>
    <col min="12524" max="12526" width="16.7109375" customWidth="1"/>
    <col min="12527" max="12527" width="3.7109375" customWidth="1"/>
    <col min="12774" max="12774" width="53.85546875" customWidth="1"/>
    <col min="12775" max="12775" width="4.140625" customWidth="1"/>
    <col min="12776" max="12776" width="3.7109375" customWidth="1"/>
    <col min="12777" max="12778" width="4.7109375" customWidth="1"/>
    <col min="12779" max="12779" width="8.7109375" customWidth="1"/>
    <col min="12780" max="12782" width="16.7109375" customWidth="1"/>
    <col min="12783" max="12783" width="3.7109375" customWidth="1"/>
    <col min="13030" max="13030" width="53.85546875" customWidth="1"/>
    <col min="13031" max="13031" width="4.140625" customWidth="1"/>
    <col min="13032" max="13032" width="3.7109375" customWidth="1"/>
    <col min="13033" max="13034" width="4.7109375" customWidth="1"/>
    <col min="13035" max="13035" width="8.7109375" customWidth="1"/>
    <col min="13036" max="13038" width="16.7109375" customWidth="1"/>
    <col min="13039" max="13039" width="3.7109375" customWidth="1"/>
    <col min="13286" max="13286" width="53.85546875" customWidth="1"/>
    <col min="13287" max="13287" width="4.140625" customWidth="1"/>
    <col min="13288" max="13288" width="3.7109375" customWidth="1"/>
    <col min="13289" max="13290" width="4.7109375" customWidth="1"/>
    <col min="13291" max="13291" width="8.7109375" customWidth="1"/>
    <col min="13292" max="13294" width="16.7109375" customWidth="1"/>
    <col min="13295" max="13295" width="3.7109375" customWidth="1"/>
    <col min="13542" max="13542" width="53.85546875" customWidth="1"/>
    <col min="13543" max="13543" width="4.140625" customWidth="1"/>
    <col min="13544" max="13544" width="3.7109375" customWidth="1"/>
    <col min="13545" max="13546" width="4.7109375" customWidth="1"/>
    <col min="13547" max="13547" width="8.7109375" customWidth="1"/>
    <col min="13548" max="13550" width="16.7109375" customWidth="1"/>
    <col min="13551" max="13551" width="3.7109375" customWidth="1"/>
    <col min="13798" max="13798" width="53.85546875" customWidth="1"/>
    <col min="13799" max="13799" width="4.140625" customWidth="1"/>
    <col min="13800" max="13800" width="3.7109375" customWidth="1"/>
    <col min="13801" max="13802" width="4.7109375" customWidth="1"/>
    <col min="13803" max="13803" width="8.7109375" customWidth="1"/>
    <col min="13804" max="13806" width="16.7109375" customWidth="1"/>
    <col min="13807" max="13807" width="3.7109375" customWidth="1"/>
    <col min="14054" max="14054" width="53.85546875" customWidth="1"/>
    <col min="14055" max="14055" width="4.140625" customWidth="1"/>
    <col min="14056" max="14056" width="3.7109375" customWidth="1"/>
    <col min="14057" max="14058" width="4.7109375" customWidth="1"/>
    <col min="14059" max="14059" width="8.7109375" customWidth="1"/>
    <col min="14060" max="14062" width="16.7109375" customWidth="1"/>
    <col min="14063" max="14063" width="3.7109375" customWidth="1"/>
    <col min="14310" max="14310" width="53.85546875" customWidth="1"/>
    <col min="14311" max="14311" width="4.140625" customWidth="1"/>
    <col min="14312" max="14312" width="3.7109375" customWidth="1"/>
    <col min="14313" max="14314" width="4.7109375" customWidth="1"/>
    <col min="14315" max="14315" width="8.7109375" customWidth="1"/>
    <col min="14316" max="14318" width="16.7109375" customWidth="1"/>
    <col min="14319" max="14319" width="3.7109375" customWidth="1"/>
    <col min="14566" max="14566" width="53.85546875" customWidth="1"/>
    <col min="14567" max="14567" width="4.140625" customWidth="1"/>
    <col min="14568" max="14568" width="3.7109375" customWidth="1"/>
    <col min="14569" max="14570" width="4.7109375" customWidth="1"/>
    <col min="14571" max="14571" width="8.7109375" customWidth="1"/>
    <col min="14572" max="14574" width="16.7109375" customWidth="1"/>
    <col min="14575" max="14575" width="3.7109375" customWidth="1"/>
    <col min="14822" max="14822" width="53.85546875" customWidth="1"/>
    <col min="14823" max="14823" width="4.140625" customWidth="1"/>
    <col min="14824" max="14824" width="3.7109375" customWidth="1"/>
    <col min="14825" max="14826" width="4.7109375" customWidth="1"/>
    <col min="14827" max="14827" width="8.7109375" customWidth="1"/>
    <col min="14828" max="14830" width="16.7109375" customWidth="1"/>
    <col min="14831" max="14831" width="3.7109375" customWidth="1"/>
    <col min="15078" max="15078" width="53.85546875" customWidth="1"/>
    <col min="15079" max="15079" width="4.140625" customWidth="1"/>
    <col min="15080" max="15080" width="3.7109375" customWidth="1"/>
    <col min="15081" max="15082" width="4.7109375" customWidth="1"/>
    <col min="15083" max="15083" width="8.7109375" customWidth="1"/>
    <col min="15084" max="15086" width="16.7109375" customWidth="1"/>
    <col min="15087" max="15087" width="3.7109375" customWidth="1"/>
    <col min="15334" max="15334" width="53.85546875" customWidth="1"/>
    <col min="15335" max="15335" width="4.140625" customWidth="1"/>
    <col min="15336" max="15336" width="3.7109375" customWidth="1"/>
    <col min="15337" max="15338" width="4.7109375" customWidth="1"/>
    <col min="15339" max="15339" width="8.7109375" customWidth="1"/>
    <col min="15340" max="15342" width="16.7109375" customWidth="1"/>
    <col min="15343" max="15343" width="3.7109375" customWidth="1"/>
    <col min="15590" max="15590" width="53.85546875" customWidth="1"/>
    <col min="15591" max="15591" width="4.140625" customWidth="1"/>
    <col min="15592" max="15592" width="3.7109375" customWidth="1"/>
    <col min="15593" max="15594" width="4.7109375" customWidth="1"/>
    <col min="15595" max="15595" width="8.7109375" customWidth="1"/>
    <col min="15596" max="15598" width="16.7109375" customWidth="1"/>
    <col min="15599" max="15599" width="3.7109375" customWidth="1"/>
    <col min="15846" max="15846" width="53.85546875" customWidth="1"/>
    <col min="15847" max="15847" width="4.140625" customWidth="1"/>
    <col min="15848" max="15848" width="3.7109375" customWidth="1"/>
    <col min="15849" max="15850" width="4.7109375" customWidth="1"/>
    <col min="15851" max="15851" width="8.7109375" customWidth="1"/>
    <col min="15852" max="15854" width="16.7109375" customWidth="1"/>
    <col min="15855" max="15855" width="3.7109375" customWidth="1"/>
    <col min="16102" max="16102" width="53.85546875" customWidth="1"/>
    <col min="16103" max="16103" width="4.140625" customWidth="1"/>
    <col min="16104" max="16104" width="3.7109375" customWidth="1"/>
    <col min="16105" max="16106" width="4.7109375" customWidth="1"/>
    <col min="16107" max="16107" width="8.7109375" customWidth="1"/>
    <col min="16108" max="16110" width="16.7109375" customWidth="1"/>
    <col min="16111" max="16111" width="3.7109375" customWidth="1"/>
  </cols>
  <sheetData>
    <row r="1" spans="1:23" ht="15.75" x14ac:dyDescent="0.25">
      <c r="A1" s="504" t="s">
        <v>51</v>
      </c>
      <c r="B1" s="505"/>
      <c r="C1" s="505"/>
      <c r="D1" s="505"/>
      <c r="E1" s="505"/>
      <c r="F1" s="505"/>
      <c r="G1" s="505"/>
      <c r="H1" s="505"/>
      <c r="I1" s="505"/>
      <c r="J1" s="505"/>
      <c r="K1" s="505"/>
      <c r="L1" s="505"/>
      <c r="M1" s="505"/>
      <c r="N1" s="505"/>
      <c r="O1" s="505"/>
      <c r="P1" s="505"/>
      <c r="Q1" s="505"/>
      <c r="R1" s="505"/>
      <c r="S1" s="505"/>
      <c r="T1" s="505"/>
    </row>
    <row r="2" spans="1:23" ht="15.75" x14ac:dyDescent="0.25">
      <c r="A2" s="13"/>
      <c r="B2" s="14"/>
      <c r="C2" s="14"/>
      <c r="D2" s="14"/>
      <c r="E2" s="14"/>
      <c r="F2" s="14"/>
      <c r="G2" s="14"/>
      <c r="H2" s="14"/>
      <c r="I2" s="14"/>
      <c r="J2" s="14"/>
      <c r="K2" s="14"/>
      <c r="L2" s="14"/>
      <c r="M2" s="14"/>
      <c r="N2" s="14"/>
      <c r="O2" s="14"/>
      <c r="P2" s="14"/>
      <c r="Q2" s="14"/>
      <c r="R2" s="14"/>
      <c r="S2" s="14"/>
      <c r="T2" s="14"/>
    </row>
    <row r="3" spans="1:23" ht="15.75" x14ac:dyDescent="0.25">
      <c r="A3" s="502" t="s">
        <v>50</v>
      </c>
      <c r="B3" s="503"/>
      <c r="C3" s="503"/>
      <c r="D3" s="503"/>
      <c r="E3" s="503"/>
      <c r="F3" s="503"/>
      <c r="G3" s="503"/>
      <c r="H3" s="503"/>
      <c r="I3" s="503"/>
      <c r="J3" s="503"/>
      <c r="K3" s="503"/>
      <c r="L3" s="503"/>
      <c r="M3" s="503"/>
      <c r="N3" s="503"/>
      <c r="O3" s="503"/>
      <c r="P3" s="503"/>
      <c r="Q3" s="503"/>
      <c r="R3" s="503"/>
      <c r="S3" s="503"/>
      <c r="T3" s="503"/>
    </row>
    <row r="4" spans="1:23" x14ac:dyDescent="0.2">
      <c r="A4" s="10"/>
      <c r="B4" s="11"/>
      <c r="C4" s="12"/>
      <c r="D4" s="12"/>
      <c r="E4" s="12"/>
      <c r="F4" s="12"/>
      <c r="G4" s="12"/>
      <c r="H4" s="12"/>
      <c r="I4" s="12"/>
      <c r="J4" s="12"/>
      <c r="K4" s="12"/>
      <c r="L4" s="12"/>
      <c r="M4" s="12"/>
      <c r="N4" s="12"/>
      <c r="O4" s="12"/>
      <c r="P4" s="12"/>
      <c r="Q4" s="12"/>
      <c r="R4" s="12"/>
      <c r="S4" s="12"/>
      <c r="T4" s="12"/>
    </row>
    <row r="5" spans="1:23" ht="13.5" thickBot="1" x14ac:dyDescent="0.25">
      <c r="A5" s="11"/>
      <c r="B5" s="11"/>
      <c r="C5" s="12"/>
      <c r="D5" s="12"/>
      <c r="E5" s="12"/>
      <c r="F5" s="12"/>
      <c r="G5" s="12"/>
      <c r="H5" s="12"/>
      <c r="I5" s="12"/>
      <c r="J5" s="12"/>
      <c r="K5" s="12"/>
      <c r="L5" s="12"/>
      <c r="M5" s="12"/>
      <c r="N5" s="12"/>
      <c r="O5" s="12"/>
      <c r="P5" s="12"/>
      <c r="Q5" s="12"/>
      <c r="R5" s="12"/>
      <c r="S5" s="12"/>
      <c r="T5" s="12"/>
    </row>
    <row r="6" spans="1:23" ht="24" customHeight="1" x14ac:dyDescent="0.2">
      <c r="A6" s="115" t="s">
        <v>12</v>
      </c>
      <c r="B6" s="513"/>
      <c r="C6" s="189"/>
      <c r="D6" s="189"/>
      <c r="E6" s="189"/>
      <c r="F6" s="189"/>
      <c r="G6" s="189"/>
      <c r="H6" s="189"/>
      <c r="I6" s="520"/>
      <c r="J6" s="517"/>
      <c r="K6" s="516" t="s">
        <v>65</v>
      </c>
      <c r="L6" s="516"/>
      <c r="M6" s="516"/>
      <c r="N6" s="516"/>
      <c r="O6" s="516"/>
      <c r="P6" s="516"/>
      <c r="Q6" s="516"/>
      <c r="R6" s="163"/>
      <c r="S6" s="163"/>
      <c r="T6" s="506"/>
    </row>
    <row r="7" spans="1:23" ht="15" customHeight="1" x14ac:dyDescent="0.2">
      <c r="A7" s="510" t="s">
        <v>13</v>
      </c>
      <c r="B7" s="514"/>
      <c r="C7" s="164"/>
      <c r="D7" s="164"/>
      <c r="E7" s="532" t="s">
        <v>470</v>
      </c>
      <c r="F7" s="532"/>
      <c r="G7" s="164"/>
      <c r="H7" s="164"/>
      <c r="I7" s="521"/>
      <c r="J7" s="518"/>
      <c r="K7" s="470" t="s">
        <v>76</v>
      </c>
      <c r="L7" s="470"/>
      <c r="M7" s="470"/>
      <c r="N7" s="470"/>
      <c r="O7" s="470"/>
      <c r="P7" s="470"/>
      <c r="Q7" s="470"/>
      <c r="R7" s="470"/>
      <c r="S7" s="470"/>
      <c r="T7" s="507"/>
    </row>
    <row r="8" spans="1:23" ht="12.75" customHeight="1" x14ac:dyDescent="0.2">
      <c r="A8" s="511"/>
      <c r="B8" s="514"/>
      <c r="C8" s="37"/>
      <c r="E8" s="37"/>
      <c r="F8" s="37"/>
      <c r="G8" s="37"/>
      <c r="H8" s="37"/>
      <c r="I8" s="521"/>
      <c r="J8" s="518"/>
      <c r="K8" s="470"/>
      <c r="L8" s="470"/>
      <c r="M8" s="470"/>
      <c r="N8" s="470"/>
      <c r="O8" s="470"/>
      <c r="P8" s="470"/>
      <c r="Q8" s="470"/>
      <c r="R8" s="470"/>
      <c r="S8" s="470"/>
      <c r="T8" s="507"/>
    </row>
    <row r="9" spans="1:23" ht="12.75" customHeight="1" thickBot="1" x14ac:dyDescent="0.25">
      <c r="A9" s="511"/>
      <c r="B9" s="514"/>
      <c r="C9" s="164"/>
      <c r="E9" s="164"/>
      <c r="F9" s="164"/>
      <c r="G9" s="164"/>
      <c r="H9" s="164"/>
      <c r="I9" s="521"/>
      <c r="J9" s="518"/>
      <c r="K9" s="470" t="s">
        <v>384</v>
      </c>
      <c r="L9" s="470"/>
      <c r="M9" s="470"/>
      <c r="N9" s="470"/>
      <c r="O9" s="470"/>
      <c r="P9" s="470"/>
      <c r="Q9" s="470"/>
      <c r="R9" s="470"/>
      <c r="S9" s="470"/>
      <c r="T9" s="507"/>
    </row>
    <row r="10" spans="1:23" ht="75.75" customHeight="1" x14ac:dyDescent="0.2">
      <c r="A10" s="511"/>
      <c r="B10" s="514"/>
      <c r="C10" s="164"/>
      <c r="D10" s="199" t="s">
        <v>463</v>
      </c>
      <c r="E10" s="523" t="s">
        <v>425</v>
      </c>
      <c r="F10" s="524"/>
      <c r="G10" s="524"/>
      <c r="H10" s="525"/>
      <c r="I10" s="521"/>
      <c r="J10" s="518"/>
      <c r="K10" s="470"/>
      <c r="L10" s="470"/>
      <c r="M10" s="470"/>
      <c r="N10" s="470"/>
      <c r="O10" s="470"/>
      <c r="P10" s="470"/>
      <c r="Q10" s="470"/>
      <c r="R10" s="470"/>
      <c r="S10" s="470"/>
      <c r="T10" s="507"/>
      <c r="V10" s="485"/>
      <c r="W10" s="485"/>
    </row>
    <row r="11" spans="1:23" ht="41.25" customHeight="1" x14ac:dyDescent="0.2">
      <c r="A11" s="511"/>
      <c r="B11" s="514"/>
      <c r="C11" s="164"/>
      <c r="D11" s="200" t="s">
        <v>464</v>
      </c>
      <c r="E11" s="526" t="s">
        <v>426</v>
      </c>
      <c r="F11" s="527"/>
      <c r="G11" s="527"/>
      <c r="H11" s="528"/>
      <c r="I11" s="521"/>
      <c r="J11" s="518"/>
      <c r="K11" s="470"/>
      <c r="L11" s="470"/>
      <c r="M11" s="470"/>
      <c r="N11" s="470"/>
      <c r="O11" s="470"/>
      <c r="P11" s="470"/>
      <c r="Q11" s="470"/>
      <c r="R11" s="470"/>
      <c r="S11" s="470"/>
      <c r="T11" s="507"/>
      <c r="V11" s="485"/>
      <c r="W11" s="485"/>
    </row>
    <row r="12" spans="1:23" ht="31.5" customHeight="1" x14ac:dyDescent="0.2">
      <c r="A12" s="511"/>
      <c r="B12" s="514"/>
      <c r="C12" s="164"/>
      <c r="D12" s="200" t="s">
        <v>465</v>
      </c>
      <c r="E12" s="526" t="s">
        <v>469</v>
      </c>
      <c r="F12" s="527"/>
      <c r="G12" s="527"/>
      <c r="H12" s="528"/>
      <c r="I12" s="521"/>
      <c r="J12" s="518"/>
      <c r="K12" s="470" t="s">
        <v>77</v>
      </c>
      <c r="L12" s="470"/>
      <c r="M12" s="470"/>
      <c r="N12" s="470"/>
      <c r="O12" s="470"/>
      <c r="P12" s="470"/>
      <c r="Q12" s="470"/>
      <c r="R12" s="470"/>
      <c r="S12" s="470"/>
      <c r="T12" s="507"/>
    </row>
    <row r="13" spans="1:23" ht="19.5" customHeight="1" x14ac:dyDescent="0.2">
      <c r="A13" s="511"/>
      <c r="B13" s="514"/>
      <c r="C13" s="164"/>
      <c r="D13" s="200" t="s">
        <v>466</v>
      </c>
      <c r="E13" s="526" t="s">
        <v>428</v>
      </c>
      <c r="F13" s="527"/>
      <c r="G13" s="527"/>
      <c r="H13" s="528"/>
      <c r="I13" s="521"/>
      <c r="J13" s="518"/>
      <c r="K13" s="470"/>
      <c r="L13" s="470"/>
      <c r="M13" s="470"/>
      <c r="N13" s="470"/>
      <c r="O13" s="470"/>
      <c r="P13" s="470"/>
      <c r="Q13" s="470"/>
      <c r="R13" s="470"/>
      <c r="S13" s="470"/>
      <c r="T13" s="507"/>
    </row>
    <row r="14" spans="1:23" ht="19.5" customHeight="1" x14ac:dyDescent="0.2">
      <c r="A14" s="511"/>
      <c r="B14" s="514"/>
      <c r="C14" s="164"/>
      <c r="D14" s="200" t="s">
        <v>467</v>
      </c>
      <c r="E14" s="526" t="s">
        <v>328</v>
      </c>
      <c r="F14" s="527"/>
      <c r="G14" s="527"/>
      <c r="H14" s="528"/>
      <c r="I14" s="521"/>
      <c r="J14" s="518"/>
      <c r="K14" s="470" t="s">
        <v>78</v>
      </c>
      <c r="L14" s="470"/>
      <c r="M14" s="470"/>
      <c r="N14" s="470"/>
      <c r="O14" s="470"/>
      <c r="P14" s="470"/>
      <c r="Q14" s="470"/>
      <c r="R14" s="470"/>
      <c r="S14" s="470"/>
      <c r="T14" s="507"/>
    </row>
    <row r="15" spans="1:23" ht="20.25" customHeight="1" thickBot="1" x14ac:dyDescent="0.25">
      <c r="A15" s="511"/>
      <c r="B15" s="514"/>
      <c r="C15" s="161"/>
      <c r="D15" s="201" t="s">
        <v>468</v>
      </c>
      <c r="E15" s="529" t="s">
        <v>429</v>
      </c>
      <c r="F15" s="530"/>
      <c r="G15" s="530"/>
      <c r="H15" s="531"/>
      <c r="I15" s="521"/>
      <c r="J15" s="518"/>
      <c r="K15" s="159"/>
      <c r="L15" s="159"/>
      <c r="M15" s="159"/>
      <c r="N15" s="159"/>
      <c r="O15" s="159"/>
      <c r="P15" s="159"/>
      <c r="Q15" s="159"/>
      <c r="R15" s="159"/>
      <c r="S15" s="159"/>
      <c r="T15" s="507"/>
    </row>
    <row r="16" spans="1:23" ht="12.75" customHeight="1" x14ac:dyDescent="0.2">
      <c r="A16" s="511"/>
      <c r="B16" s="514"/>
      <c r="C16" s="164"/>
      <c r="D16" s="164"/>
      <c r="E16" s="164"/>
      <c r="F16" s="187"/>
      <c r="G16" s="187"/>
      <c r="H16" s="187"/>
      <c r="I16" s="521"/>
      <c r="J16" s="518"/>
      <c r="K16" s="470" t="s">
        <v>79</v>
      </c>
      <c r="L16" s="470"/>
      <c r="M16" s="470"/>
      <c r="N16" s="470"/>
      <c r="O16" s="470"/>
      <c r="P16" s="470"/>
      <c r="Q16" s="470"/>
      <c r="R16" s="470"/>
      <c r="S16" s="470"/>
      <c r="T16" s="507"/>
    </row>
    <row r="17" spans="1:21" ht="12.75" customHeight="1" x14ac:dyDescent="0.2">
      <c r="A17" s="511"/>
      <c r="B17" s="514"/>
      <c r="C17" s="164"/>
      <c r="D17" s="164"/>
      <c r="E17" s="164"/>
      <c r="F17" s="160"/>
      <c r="G17" s="160"/>
      <c r="H17" s="160"/>
      <c r="I17" s="521"/>
      <c r="J17" s="518"/>
      <c r="K17" s="470"/>
      <c r="L17" s="470"/>
      <c r="M17" s="470"/>
      <c r="N17" s="470"/>
      <c r="O17" s="470"/>
      <c r="P17" s="470"/>
      <c r="Q17" s="470"/>
      <c r="R17" s="470"/>
      <c r="S17" s="470"/>
      <c r="T17" s="507"/>
    </row>
    <row r="18" spans="1:21" ht="12.75" customHeight="1" x14ac:dyDescent="0.2">
      <c r="A18" s="511"/>
      <c r="B18" s="514"/>
      <c r="C18" s="161"/>
      <c r="D18" s="161"/>
      <c r="E18" s="161"/>
      <c r="F18" s="160"/>
      <c r="G18" s="160"/>
      <c r="H18" s="160"/>
      <c r="I18" s="521"/>
      <c r="J18" s="518"/>
      <c r="K18" s="470"/>
      <c r="L18" s="470"/>
      <c r="M18" s="470"/>
      <c r="N18" s="470"/>
      <c r="O18" s="470"/>
      <c r="P18" s="470"/>
      <c r="Q18" s="470"/>
      <c r="R18" s="470"/>
      <c r="S18" s="470"/>
      <c r="T18" s="507"/>
    </row>
    <row r="19" spans="1:21" ht="12.75" customHeight="1" x14ac:dyDescent="0.2">
      <c r="A19" s="511"/>
      <c r="B19" s="514"/>
      <c r="C19" s="164"/>
      <c r="D19" s="164"/>
      <c r="E19" s="164"/>
      <c r="F19" s="164"/>
      <c r="G19" s="164"/>
      <c r="H19" s="164"/>
      <c r="I19" s="521"/>
      <c r="J19" s="518"/>
      <c r="K19" s="470"/>
      <c r="L19" s="470"/>
      <c r="M19" s="470"/>
      <c r="N19" s="470"/>
      <c r="O19" s="470"/>
      <c r="P19" s="470"/>
      <c r="Q19" s="470"/>
      <c r="R19" s="470"/>
      <c r="S19" s="470"/>
      <c r="T19" s="507"/>
    </row>
    <row r="20" spans="1:21" ht="12.75" customHeight="1" x14ac:dyDescent="0.2">
      <c r="A20" s="511"/>
      <c r="B20" s="514"/>
      <c r="C20" s="164"/>
      <c r="D20" s="164"/>
      <c r="E20" s="164"/>
      <c r="F20" s="164"/>
      <c r="G20" s="164"/>
      <c r="H20" s="164"/>
      <c r="I20" s="521"/>
      <c r="J20" s="518"/>
      <c r="K20" s="470"/>
      <c r="L20" s="470"/>
      <c r="M20" s="470"/>
      <c r="N20" s="470"/>
      <c r="O20" s="470"/>
      <c r="P20" s="470"/>
      <c r="Q20" s="470"/>
      <c r="R20" s="470"/>
      <c r="S20" s="470"/>
      <c r="T20" s="507"/>
    </row>
    <row r="21" spans="1:21" ht="13.5" customHeight="1" thickBot="1" x14ac:dyDescent="0.25">
      <c r="A21" s="512"/>
      <c r="B21" s="515"/>
      <c r="C21" s="188"/>
      <c r="D21" s="188"/>
      <c r="E21" s="188"/>
      <c r="F21" s="188"/>
      <c r="G21" s="188"/>
      <c r="H21" s="188"/>
      <c r="I21" s="522"/>
      <c r="J21" s="519"/>
      <c r="K21" s="509"/>
      <c r="L21" s="509"/>
      <c r="M21" s="509"/>
      <c r="N21" s="509"/>
      <c r="O21" s="509"/>
      <c r="P21" s="509"/>
      <c r="Q21" s="509"/>
      <c r="R21" s="162"/>
      <c r="S21" s="162"/>
      <c r="T21" s="508"/>
    </row>
    <row r="22" spans="1:21" ht="24" customHeight="1" x14ac:dyDescent="0.2">
      <c r="A22" s="116" t="s">
        <v>14</v>
      </c>
      <c r="B22" s="534"/>
      <c r="C22" s="501" t="s">
        <v>38</v>
      </c>
      <c r="D22" s="501"/>
      <c r="E22" s="501"/>
      <c r="F22" s="501"/>
      <c r="G22" s="501"/>
      <c r="H22" s="501"/>
      <c r="I22" s="537"/>
      <c r="J22" s="517"/>
      <c r="K22" s="35"/>
      <c r="L22" s="35"/>
      <c r="M22" s="35"/>
      <c r="N22" s="35"/>
      <c r="O22" s="35"/>
      <c r="P22" s="35"/>
      <c r="Q22" s="35"/>
      <c r="R22" s="35"/>
      <c r="S22" s="35"/>
      <c r="T22" s="488"/>
    </row>
    <row r="23" spans="1:21" ht="12.75" customHeight="1" x14ac:dyDescent="0.2">
      <c r="A23" s="511" t="s">
        <v>15</v>
      </c>
      <c r="B23" s="535"/>
      <c r="C23" s="495"/>
      <c r="D23" s="495"/>
      <c r="E23" s="495"/>
      <c r="F23" s="495"/>
      <c r="G23" s="495"/>
      <c r="H23" s="495"/>
      <c r="I23" s="538"/>
      <c r="J23" s="518"/>
      <c r="K23" s="491" t="s">
        <v>156</v>
      </c>
      <c r="L23" s="491"/>
      <c r="M23" s="491"/>
      <c r="N23" s="491"/>
      <c r="O23" s="491"/>
      <c r="P23" s="491"/>
      <c r="Q23" s="491"/>
      <c r="R23" s="491"/>
      <c r="S23" s="491"/>
      <c r="T23" s="489"/>
      <c r="U23" s="2"/>
    </row>
    <row r="24" spans="1:21" ht="12.75" customHeight="1" x14ac:dyDescent="0.2">
      <c r="A24" s="511"/>
      <c r="B24" s="535"/>
      <c r="C24" s="470" t="s">
        <v>80</v>
      </c>
      <c r="D24" s="470"/>
      <c r="E24" s="470"/>
      <c r="F24" s="470"/>
      <c r="G24" s="470"/>
      <c r="H24" s="470"/>
      <c r="I24" s="538"/>
      <c r="J24" s="518"/>
      <c r="K24" s="496" t="s">
        <v>16</v>
      </c>
      <c r="L24" s="17" t="s">
        <v>157</v>
      </c>
      <c r="M24" s="18" t="s">
        <v>103</v>
      </c>
      <c r="N24" s="18">
        <v>5</v>
      </c>
      <c r="O24" s="19">
        <v>5</v>
      </c>
      <c r="P24" s="20">
        <v>10</v>
      </c>
      <c r="Q24" s="20">
        <v>15</v>
      </c>
      <c r="R24" s="20">
        <v>20</v>
      </c>
      <c r="S24" s="20">
        <v>25</v>
      </c>
      <c r="T24" s="489"/>
    </row>
    <row r="25" spans="1:21" x14ac:dyDescent="0.2">
      <c r="A25" s="511"/>
      <c r="B25" s="535"/>
      <c r="C25" s="486" t="s">
        <v>473</v>
      </c>
      <c r="D25" s="486"/>
      <c r="E25" s="486"/>
      <c r="F25" s="486"/>
      <c r="G25" s="486"/>
      <c r="H25" s="486"/>
      <c r="I25" s="538"/>
      <c r="J25" s="518"/>
      <c r="K25" s="497"/>
      <c r="L25" s="21" t="s">
        <v>158</v>
      </c>
      <c r="M25" s="18" t="s">
        <v>159</v>
      </c>
      <c r="N25" s="18">
        <v>4</v>
      </c>
      <c r="O25" s="19">
        <v>4</v>
      </c>
      <c r="P25" s="19">
        <v>8</v>
      </c>
      <c r="Q25" s="20">
        <v>12</v>
      </c>
      <c r="R25" s="20">
        <v>16</v>
      </c>
      <c r="S25" s="20">
        <v>20</v>
      </c>
      <c r="T25" s="489"/>
    </row>
    <row r="26" spans="1:21" ht="27" customHeight="1" x14ac:dyDescent="0.2">
      <c r="A26" s="511"/>
      <c r="B26" s="535"/>
      <c r="C26" s="486" t="s">
        <v>474</v>
      </c>
      <c r="D26" s="486"/>
      <c r="E26" s="486"/>
      <c r="F26" s="486"/>
      <c r="G26" s="486"/>
      <c r="H26" s="486"/>
      <c r="I26" s="538"/>
      <c r="J26" s="518"/>
      <c r="K26" s="497"/>
      <c r="L26" s="21" t="s">
        <v>160</v>
      </c>
      <c r="M26" s="18" t="s">
        <v>85</v>
      </c>
      <c r="N26" s="18">
        <v>3</v>
      </c>
      <c r="O26" s="22">
        <v>3</v>
      </c>
      <c r="P26" s="19">
        <v>6</v>
      </c>
      <c r="Q26" s="19">
        <v>9</v>
      </c>
      <c r="R26" s="20">
        <v>12</v>
      </c>
      <c r="S26" s="20">
        <v>15</v>
      </c>
      <c r="T26" s="489"/>
    </row>
    <row r="27" spans="1:21" x14ac:dyDescent="0.2">
      <c r="A27" s="511"/>
      <c r="B27" s="535"/>
      <c r="C27" s="486" t="s">
        <v>475</v>
      </c>
      <c r="D27" s="486"/>
      <c r="E27" s="486"/>
      <c r="F27" s="486"/>
      <c r="G27" s="486"/>
      <c r="H27" s="486"/>
      <c r="I27" s="538"/>
      <c r="J27" s="518"/>
      <c r="K27" s="497"/>
      <c r="L27" s="21" t="s">
        <v>161</v>
      </c>
      <c r="M27" s="18" t="s">
        <v>162</v>
      </c>
      <c r="N27" s="18">
        <v>2</v>
      </c>
      <c r="O27" s="22">
        <v>2</v>
      </c>
      <c r="P27" s="19">
        <v>4</v>
      </c>
      <c r="Q27" s="19">
        <v>6</v>
      </c>
      <c r="R27" s="19">
        <v>8</v>
      </c>
      <c r="S27" s="20">
        <v>10</v>
      </c>
      <c r="T27" s="489"/>
    </row>
    <row r="28" spans="1:21" x14ac:dyDescent="0.2">
      <c r="A28" s="511"/>
      <c r="B28" s="535"/>
      <c r="C28" s="486" t="s">
        <v>476</v>
      </c>
      <c r="D28" s="486"/>
      <c r="E28" s="486"/>
      <c r="F28" s="486"/>
      <c r="G28" s="486"/>
      <c r="H28" s="486"/>
      <c r="I28" s="538"/>
      <c r="J28" s="518"/>
      <c r="K28" s="498"/>
      <c r="L28" s="21" t="s">
        <v>163</v>
      </c>
      <c r="M28" s="18" t="s">
        <v>96</v>
      </c>
      <c r="N28" s="18">
        <v>1</v>
      </c>
      <c r="O28" s="23">
        <v>1</v>
      </c>
      <c r="P28" s="23">
        <v>2</v>
      </c>
      <c r="Q28" s="23">
        <v>3</v>
      </c>
      <c r="R28" s="24">
        <v>4</v>
      </c>
      <c r="S28" s="19">
        <v>5</v>
      </c>
      <c r="T28" s="489"/>
    </row>
    <row r="29" spans="1:21" ht="12.75" customHeight="1" x14ac:dyDescent="0.2">
      <c r="A29" s="511"/>
      <c r="B29" s="535"/>
      <c r="C29" s="486" t="s">
        <v>477</v>
      </c>
      <c r="D29" s="486"/>
      <c r="E29" s="486"/>
      <c r="F29" s="486"/>
      <c r="G29" s="486"/>
      <c r="H29" s="486"/>
      <c r="I29" s="538"/>
      <c r="J29" s="518"/>
      <c r="K29" s="25"/>
      <c r="L29" s="25"/>
      <c r="M29" s="25"/>
      <c r="N29" s="25"/>
      <c r="O29" s="18">
        <v>1</v>
      </c>
      <c r="P29" s="18">
        <v>2</v>
      </c>
      <c r="Q29" s="18">
        <v>3</v>
      </c>
      <c r="R29" s="26">
        <v>4</v>
      </c>
      <c r="S29" s="18">
        <v>5</v>
      </c>
      <c r="T29" s="489"/>
    </row>
    <row r="30" spans="1:21" ht="12.75" customHeight="1" x14ac:dyDescent="0.2">
      <c r="A30" s="511"/>
      <c r="B30" s="535"/>
      <c r="I30" s="538"/>
      <c r="J30" s="518"/>
      <c r="K30" s="27"/>
      <c r="L30" s="27"/>
      <c r="M30" s="28"/>
      <c r="N30" s="28"/>
      <c r="O30" s="18" t="s">
        <v>100</v>
      </c>
      <c r="P30" s="18" t="s">
        <v>164</v>
      </c>
      <c r="Q30" s="18" t="s">
        <v>99</v>
      </c>
      <c r="R30" s="18" t="s">
        <v>165</v>
      </c>
      <c r="S30" s="18" t="s">
        <v>98</v>
      </c>
      <c r="T30" s="489"/>
    </row>
    <row r="31" spans="1:21" ht="12.75" customHeight="1" x14ac:dyDescent="0.2">
      <c r="A31" s="511"/>
      <c r="B31" s="535"/>
      <c r="C31" s="495" t="s">
        <v>282</v>
      </c>
      <c r="D31" s="495"/>
      <c r="E31" s="495"/>
      <c r="F31" s="495"/>
      <c r="G31" s="495"/>
      <c r="H31" s="495"/>
      <c r="I31" s="538"/>
      <c r="J31" s="518"/>
      <c r="K31" s="27"/>
      <c r="L31" s="27"/>
      <c r="M31" s="28"/>
      <c r="N31" s="28"/>
      <c r="O31" s="29" t="s">
        <v>166</v>
      </c>
      <c r="P31" s="29" t="s">
        <v>167</v>
      </c>
      <c r="Q31" s="29" t="s">
        <v>69</v>
      </c>
      <c r="R31" s="29" t="s">
        <v>168</v>
      </c>
      <c r="S31" s="29" t="s">
        <v>169</v>
      </c>
      <c r="T31" s="489"/>
    </row>
    <row r="32" spans="1:21" ht="14.25" customHeight="1" x14ac:dyDescent="0.2">
      <c r="A32" s="511"/>
      <c r="B32" s="535"/>
      <c r="C32" s="486" t="s">
        <v>478</v>
      </c>
      <c r="D32" s="486"/>
      <c r="E32" s="486"/>
      <c r="F32" s="486"/>
      <c r="G32" s="486"/>
      <c r="H32" s="486"/>
      <c r="I32" s="538"/>
      <c r="J32" s="518"/>
      <c r="K32" s="30"/>
      <c r="L32" s="27"/>
      <c r="M32" s="31"/>
      <c r="N32" s="31"/>
      <c r="O32" s="492" t="s">
        <v>17</v>
      </c>
      <c r="P32" s="493"/>
      <c r="Q32" s="493"/>
      <c r="R32" s="493"/>
      <c r="S32" s="493"/>
      <c r="T32" s="489"/>
    </row>
    <row r="33" spans="1:20" ht="14.25" customHeight="1" x14ac:dyDescent="0.2">
      <c r="A33" s="511"/>
      <c r="B33" s="535"/>
      <c r="C33" s="486" t="s">
        <v>479</v>
      </c>
      <c r="D33" s="486"/>
      <c r="E33" s="486"/>
      <c r="F33" s="486"/>
      <c r="G33" s="486"/>
      <c r="H33" s="486"/>
      <c r="I33" s="538"/>
      <c r="J33" s="518"/>
      <c r="K33" s="12"/>
      <c r="L33" s="12"/>
      <c r="M33" s="12"/>
      <c r="N33" s="12"/>
      <c r="O33" s="12"/>
      <c r="P33" s="12"/>
      <c r="Q33" s="12"/>
      <c r="R33" s="12"/>
      <c r="S33" s="12"/>
      <c r="T33" s="489"/>
    </row>
    <row r="34" spans="1:20" ht="14.25" customHeight="1" x14ac:dyDescent="0.2">
      <c r="A34" s="511"/>
      <c r="B34" s="535"/>
      <c r="C34" s="486" t="s">
        <v>480</v>
      </c>
      <c r="D34" s="486"/>
      <c r="E34" s="486"/>
      <c r="F34" s="486"/>
      <c r="G34" s="486"/>
      <c r="H34" s="486"/>
      <c r="I34" s="538"/>
      <c r="J34" s="518"/>
      <c r="K34" s="494" t="s">
        <v>31</v>
      </c>
      <c r="L34" s="494"/>
      <c r="M34" s="494"/>
      <c r="N34" s="494"/>
      <c r="O34" s="494"/>
      <c r="P34" s="494"/>
      <c r="Q34" s="494"/>
      <c r="R34" s="494"/>
      <c r="S34" s="494"/>
      <c r="T34" s="489"/>
    </row>
    <row r="35" spans="1:20" ht="14.25" customHeight="1" x14ac:dyDescent="0.2">
      <c r="A35" s="511"/>
      <c r="B35" s="535"/>
      <c r="C35" s="486" t="s">
        <v>481</v>
      </c>
      <c r="D35" s="486"/>
      <c r="E35" s="486"/>
      <c r="F35" s="486"/>
      <c r="G35" s="486"/>
      <c r="H35" s="486"/>
      <c r="I35" s="538"/>
      <c r="J35" s="518"/>
      <c r="K35" s="12"/>
      <c r="L35" s="12"/>
      <c r="M35" s="12"/>
      <c r="N35" s="12"/>
      <c r="O35" s="12"/>
      <c r="P35" s="12"/>
      <c r="Q35" s="12"/>
      <c r="R35" s="12"/>
      <c r="S35" s="12"/>
      <c r="T35" s="489"/>
    </row>
    <row r="36" spans="1:20" ht="14.25" customHeight="1" x14ac:dyDescent="0.2">
      <c r="A36" s="511"/>
      <c r="B36" s="535"/>
      <c r="C36" s="486" t="s">
        <v>482</v>
      </c>
      <c r="D36" s="486"/>
      <c r="E36" s="486"/>
      <c r="F36" s="486"/>
      <c r="G36" s="486"/>
      <c r="H36" s="486"/>
      <c r="I36" s="538"/>
      <c r="J36" s="518"/>
      <c r="K36" s="495" t="s">
        <v>284</v>
      </c>
      <c r="L36" s="495"/>
      <c r="M36" s="495"/>
      <c r="N36" s="495"/>
      <c r="O36" s="495"/>
      <c r="P36" s="495"/>
      <c r="Q36" s="495"/>
      <c r="R36" s="495"/>
      <c r="S36" s="495"/>
      <c r="T36" s="489"/>
    </row>
    <row r="37" spans="1:20" ht="14.25" customHeight="1" x14ac:dyDescent="0.2">
      <c r="A37" s="511"/>
      <c r="B37" s="535"/>
      <c r="C37" s="45"/>
      <c r="D37" s="45"/>
      <c r="E37" s="45"/>
      <c r="F37" s="45"/>
      <c r="G37" s="45"/>
      <c r="H37" s="45"/>
      <c r="I37" s="538"/>
      <c r="J37" s="518"/>
      <c r="K37" s="495"/>
      <c r="L37" s="495"/>
      <c r="M37" s="495"/>
      <c r="N37" s="495"/>
      <c r="O37" s="495"/>
      <c r="P37" s="495"/>
      <c r="Q37" s="495"/>
      <c r="R37" s="495"/>
      <c r="S37" s="495"/>
      <c r="T37" s="489"/>
    </row>
    <row r="38" spans="1:20" ht="30" customHeight="1" x14ac:dyDescent="0.2">
      <c r="A38" s="511"/>
      <c r="B38" s="535"/>
      <c r="C38" s="469" t="s">
        <v>283</v>
      </c>
      <c r="D38" s="469"/>
      <c r="E38" s="469"/>
      <c r="F38" s="469"/>
      <c r="G38" s="469"/>
      <c r="H38" s="469"/>
      <c r="I38" s="538"/>
      <c r="J38" s="518"/>
      <c r="K38" s="495"/>
      <c r="L38" s="495"/>
      <c r="M38" s="495"/>
      <c r="N38" s="495"/>
      <c r="O38" s="495"/>
      <c r="P38" s="495"/>
      <c r="Q38" s="495"/>
      <c r="R38" s="495"/>
      <c r="S38" s="495"/>
      <c r="T38" s="489"/>
    </row>
    <row r="39" spans="1:20" ht="13.5" thickBot="1" x14ac:dyDescent="0.25">
      <c r="A39" s="512"/>
      <c r="B39" s="536"/>
      <c r="C39" s="541"/>
      <c r="D39" s="541"/>
      <c r="E39" s="541"/>
      <c r="F39" s="541"/>
      <c r="G39" s="541"/>
      <c r="H39" s="541"/>
      <c r="I39" s="539"/>
      <c r="J39" s="519"/>
      <c r="K39" s="499"/>
      <c r="L39" s="499"/>
      <c r="M39" s="499"/>
      <c r="N39" s="499"/>
      <c r="O39" s="499"/>
      <c r="P39" s="499"/>
      <c r="Q39" s="499"/>
      <c r="R39" s="16"/>
      <c r="S39" s="16"/>
      <c r="T39" s="490"/>
    </row>
    <row r="40" spans="1:20" ht="24" customHeight="1" x14ac:dyDescent="0.2">
      <c r="A40" s="116" t="s">
        <v>18</v>
      </c>
      <c r="B40" s="534"/>
      <c r="I40" s="537"/>
      <c r="J40" s="544"/>
      <c r="K40" s="34"/>
      <c r="L40" s="34"/>
      <c r="M40" s="34"/>
      <c r="N40" s="34"/>
      <c r="O40" s="34"/>
      <c r="P40" s="34"/>
      <c r="Q40" s="34"/>
      <c r="R40" s="32"/>
      <c r="S40" s="32"/>
      <c r="T40" s="475"/>
    </row>
    <row r="41" spans="1:20" ht="21" customHeight="1" x14ac:dyDescent="0.2">
      <c r="A41" s="511" t="s">
        <v>35</v>
      </c>
      <c r="B41" s="535"/>
      <c r="C41" s="487" t="s">
        <v>320</v>
      </c>
      <c r="D41" s="487"/>
      <c r="E41" s="487"/>
      <c r="F41" s="487"/>
      <c r="G41" s="487"/>
      <c r="H41" s="487"/>
      <c r="I41" s="538"/>
      <c r="J41" s="545"/>
      <c r="K41" s="46"/>
      <c r="L41" s="500"/>
      <c r="M41" s="500"/>
      <c r="N41" s="500"/>
      <c r="O41" s="500"/>
      <c r="P41" s="500"/>
      <c r="Q41" s="500"/>
      <c r="R41" s="500"/>
      <c r="S41" s="500"/>
      <c r="T41" s="475"/>
    </row>
    <row r="42" spans="1:20" ht="15.75" customHeight="1" x14ac:dyDescent="0.2">
      <c r="A42" s="511"/>
      <c r="B42" s="535"/>
      <c r="C42" s="487"/>
      <c r="D42" s="487"/>
      <c r="E42" s="487"/>
      <c r="F42" s="487"/>
      <c r="G42" s="487"/>
      <c r="H42" s="487"/>
      <c r="I42" s="538"/>
      <c r="J42" s="545"/>
      <c r="K42" s="47"/>
      <c r="L42" s="483"/>
      <c r="M42" s="48"/>
      <c r="N42" s="49"/>
      <c r="O42" s="50"/>
      <c r="P42" s="50"/>
      <c r="Q42" s="50"/>
      <c r="R42" s="50"/>
      <c r="S42" s="50"/>
      <c r="T42" s="475"/>
    </row>
    <row r="43" spans="1:20" ht="12.75" customHeight="1" x14ac:dyDescent="0.2">
      <c r="A43" s="511"/>
      <c r="B43" s="535"/>
      <c r="I43" s="538"/>
      <c r="J43" s="545"/>
      <c r="K43" s="47"/>
      <c r="L43" s="483"/>
      <c r="M43" s="51"/>
      <c r="N43" s="49"/>
      <c r="O43" s="50"/>
      <c r="P43" s="50"/>
      <c r="Q43" s="50"/>
      <c r="R43" s="50"/>
      <c r="S43" s="50"/>
      <c r="T43" s="475"/>
    </row>
    <row r="44" spans="1:20" x14ac:dyDescent="0.2">
      <c r="A44" s="511"/>
      <c r="B44" s="535"/>
      <c r="C44" s="470" t="s">
        <v>81</v>
      </c>
      <c r="D44" s="470"/>
      <c r="E44" s="470"/>
      <c r="F44" s="470"/>
      <c r="G44" s="470"/>
      <c r="H44" s="470"/>
      <c r="I44" s="538"/>
      <c r="J44" s="545"/>
      <c r="K44" s="47"/>
      <c r="L44" s="483"/>
      <c r="M44" s="51"/>
      <c r="N44" s="49"/>
      <c r="O44" s="50"/>
      <c r="P44" s="50"/>
      <c r="Q44" s="50"/>
      <c r="R44" s="50"/>
      <c r="S44" s="50"/>
      <c r="T44" s="475"/>
    </row>
    <row r="45" spans="1:20" x14ac:dyDescent="0.2">
      <c r="A45" s="511"/>
      <c r="B45" s="535"/>
      <c r="C45" s="470"/>
      <c r="D45" s="470"/>
      <c r="E45" s="470"/>
      <c r="F45" s="470"/>
      <c r="G45" s="470"/>
      <c r="H45" s="470"/>
      <c r="I45" s="538"/>
      <c r="J45" s="545"/>
      <c r="K45" s="47"/>
      <c r="L45" s="483"/>
      <c r="M45" s="51"/>
      <c r="N45" s="49"/>
      <c r="O45" s="50"/>
      <c r="P45" s="50"/>
      <c r="Q45" s="50"/>
      <c r="R45" s="50"/>
      <c r="S45" s="50"/>
      <c r="T45" s="475"/>
    </row>
    <row r="46" spans="1:20" ht="12.75" customHeight="1" x14ac:dyDescent="0.2">
      <c r="A46" s="511"/>
      <c r="B46" s="535"/>
      <c r="C46" s="470"/>
      <c r="D46" s="470"/>
      <c r="E46" s="470"/>
      <c r="F46" s="470"/>
      <c r="G46" s="470"/>
      <c r="H46" s="470"/>
      <c r="I46" s="538"/>
      <c r="J46" s="545"/>
      <c r="K46" s="47"/>
      <c r="L46" s="483"/>
      <c r="M46" s="51"/>
      <c r="N46" s="49"/>
      <c r="O46" s="50"/>
      <c r="P46" s="50"/>
      <c r="Q46" s="50"/>
      <c r="R46" s="50"/>
      <c r="S46" s="50"/>
      <c r="T46" s="475"/>
    </row>
    <row r="47" spans="1:20" ht="12.75" customHeight="1" x14ac:dyDescent="0.2">
      <c r="A47" s="511"/>
      <c r="B47" s="535"/>
      <c r="C47" s="470"/>
      <c r="D47" s="470"/>
      <c r="E47" s="470"/>
      <c r="F47" s="470"/>
      <c r="G47" s="470"/>
      <c r="H47" s="470"/>
      <c r="I47" s="538"/>
      <c r="J47" s="545"/>
      <c r="K47" s="47"/>
      <c r="L47" s="483"/>
      <c r="M47" s="51"/>
      <c r="N47" s="49"/>
      <c r="O47" s="50"/>
      <c r="P47" s="50"/>
      <c r="Q47" s="50"/>
      <c r="R47" s="50"/>
      <c r="S47" s="50"/>
      <c r="T47" s="475"/>
    </row>
    <row r="48" spans="1:20" ht="12.75" customHeight="1" x14ac:dyDescent="0.2">
      <c r="A48" s="511"/>
      <c r="B48" s="535"/>
      <c r="C48" s="12"/>
      <c r="D48" s="15"/>
      <c r="E48" s="15"/>
      <c r="F48" s="15"/>
      <c r="G48" s="15"/>
      <c r="H48" s="15"/>
      <c r="I48" s="538"/>
      <c r="J48" s="545"/>
      <c r="K48" s="47"/>
      <c r="L48" s="483"/>
      <c r="M48" s="51"/>
      <c r="N48" s="49"/>
      <c r="O48" s="50"/>
      <c r="P48" s="50"/>
      <c r="Q48" s="50"/>
      <c r="R48" s="50"/>
      <c r="S48" s="50"/>
      <c r="T48" s="475"/>
    </row>
    <row r="49" spans="1:20" ht="12.75" customHeight="1" x14ac:dyDescent="0.2">
      <c r="A49" s="511"/>
      <c r="B49" s="535"/>
      <c r="C49" s="487" t="s">
        <v>285</v>
      </c>
      <c r="D49" s="487"/>
      <c r="E49" s="487"/>
      <c r="F49" s="487"/>
      <c r="G49" s="487"/>
      <c r="H49" s="487"/>
      <c r="I49" s="538"/>
      <c r="J49" s="545"/>
      <c r="K49" s="47"/>
      <c r="L49" s="483"/>
      <c r="M49" s="51"/>
      <c r="N49" s="49"/>
      <c r="O49" s="50"/>
      <c r="P49" s="50"/>
      <c r="Q49" s="50"/>
      <c r="R49" s="50"/>
      <c r="S49" s="50"/>
      <c r="T49" s="475"/>
    </row>
    <row r="50" spans="1:20" ht="12.75" customHeight="1" x14ac:dyDescent="0.2">
      <c r="A50" s="511"/>
      <c r="B50" s="535"/>
      <c r="C50" s="487"/>
      <c r="D50" s="487"/>
      <c r="E50" s="487"/>
      <c r="F50" s="487"/>
      <c r="G50" s="487"/>
      <c r="H50" s="487"/>
      <c r="I50" s="538"/>
      <c r="J50" s="545"/>
      <c r="K50" s="47"/>
      <c r="L50" s="483"/>
      <c r="M50" s="51"/>
      <c r="N50" s="49"/>
      <c r="O50" s="50"/>
      <c r="P50" s="50"/>
      <c r="Q50" s="50"/>
      <c r="R50" s="50"/>
      <c r="S50" s="50"/>
      <c r="T50" s="475"/>
    </row>
    <row r="51" spans="1:20" ht="12.75" customHeight="1" x14ac:dyDescent="0.2">
      <c r="A51" s="511"/>
      <c r="B51" s="535"/>
      <c r="C51" s="487"/>
      <c r="D51" s="487"/>
      <c r="E51" s="487"/>
      <c r="F51" s="487"/>
      <c r="G51" s="487"/>
      <c r="H51" s="487"/>
      <c r="I51" s="538"/>
      <c r="J51" s="545"/>
      <c r="K51" s="47"/>
      <c r="L51" s="483"/>
      <c r="M51" s="51"/>
      <c r="N51" s="49"/>
      <c r="O51" s="50"/>
      <c r="P51" s="50"/>
      <c r="Q51" s="50"/>
      <c r="R51" s="50"/>
      <c r="S51" s="50"/>
      <c r="T51" s="475"/>
    </row>
    <row r="52" spans="1:20" ht="12.75" customHeight="1" x14ac:dyDescent="0.2">
      <c r="A52" s="511"/>
      <c r="B52" s="535"/>
      <c r="C52" s="487"/>
      <c r="D52" s="487"/>
      <c r="E52" s="487"/>
      <c r="F52" s="487"/>
      <c r="G52" s="487"/>
      <c r="H52" s="487"/>
      <c r="I52" s="538"/>
      <c r="J52" s="545"/>
      <c r="K52" s="47"/>
      <c r="L52" s="483"/>
      <c r="M52" s="51"/>
      <c r="N52" s="49"/>
      <c r="O52" s="50"/>
      <c r="P52" s="50"/>
      <c r="Q52" s="50"/>
      <c r="R52" s="50"/>
      <c r="S52" s="50"/>
      <c r="T52" s="475"/>
    </row>
    <row r="53" spans="1:20" ht="12.75" customHeight="1" x14ac:dyDescent="0.2">
      <c r="A53" s="511"/>
      <c r="B53" s="535"/>
      <c r="C53" s="487"/>
      <c r="D53" s="487"/>
      <c r="E53" s="487"/>
      <c r="F53" s="487"/>
      <c r="G53" s="487"/>
      <c r="H53" s="487"/>
      <c r="I53" s="538"/>
      <c r="J53" s="545"/>
      <c r="K53" s="47"/>
      <c r="L53" s="483"/>
      <c r="M53" s="51"/>
      <c r="N53" s="49"/>
      <c r="O53" s="50"/>
      <c r="P53" s="50"/>
      <c r="Q53" s="50"/>
      <c r="R53" s="50"/>
      <c r="S53" s="50"/>
      <c r="T53" s="475"/>
    </row>
    <row r="54" spans="1:20" ht="12.75" customHeight="1" x14ac:dyDescent="0.2">
      <c r="A54" s="511"/>
      <c r="B54" s="535"/>
      <c r="C54" s="487"/>
      <c r="D54" s="487"/>
      <c r="E54" s="487"/>
      <c r="F54" s="487"/>
      <c r="G54" s="487"/>
      <c r="H54" s="487"/>
      <c r="I54" s="538"/>
      <c r="J54" s="545"/>
      <c r="K54" s="47"/>
      <c r="L54" s="483"/>
      <c r="M54" s="51"/>
      <c r="N54" s="49"/>
      <c r="O54" s="50"/>
      <c r="P54" s="50"/>
      <c r="Q54" s="50"/>
      <c r="R54" s="50"/>
      <c r="S54" s="50"/>
      <c r="T54" s="475"/>
    </row>
    <row r="55" spans="1:20" ht="12.75" customHeight="1" x14ac:dyDescent="0.2">
      <c r="A55" s="511"/>
      <c r="B55" s="535"/>
      <c r="C55" s="487"/>
      <c r="D55" s="487"/>
      <c r="E55" s="487"/>
      <c r="F55" s="487"/>
      <c r="G55" s="487"/>
      <c r="H55" s="487"/>
      <c r="I55" s="538"/>
      <c r="J55" s="545"/>
      <c r="K55" s="47"/>
      <c r="L55" s="483"/>
      <c r="M55" s="51"/>
      <c r="N55" s="49"/>
      <c r="O55" s="50"/>
      <c r="P55" s="50"/>
      <c r="Q55" s="50"/>
      <c r="R55" s="50"/>
      <c r="S55" s="50"/>
      <c r="T55" s="475"/>
    </row>
    <row r="56" spans="1:20" ht="12.75" customHeight="1" x14ac:dyDescent="0.2">
      <c r="A56" s="511"/>
      <c r="B56" s="535"/>
      <c r="C56" s="487"/>
      <c r="D56" s="487"/>
      <c r="E56" s="487"/>
      <c r="F56" s="487"/>
      <c r="G56" s="487"/>
      <c r="H56" s="487"/>
      <c r="I56" s="538"/>
      <c r="J56" s="545"/>
      <c r="K56" s="47"/>
      <c r="L56" s="483"/>
      <c r="M56" s="51"/>
      <c r="N56" s="49"/>
      <c r="O56" s="50"/>
      <c r="P56" s="50"/>
      <c r="Q56" s="50"/>
      <c r="R56" s="50"/>
      <c r="S56" s="50"/>
      <c r="T56" s="475"/>
    </row>
    <row r="57" spans="1:20" ht="12.75" customHeight="1" x14ac:dyDescent="0.2">
      <c r="A57" s="511"/>
      <c r="B57" s="535"/>
      <c r="C57" s="487"/>
      <c r="D57" s="487"/>
      <c r="E57" s="487"/>
      <c r="F57" s="487"/>
      <c r="G57" s="487"/>
      <c r="H57" s="487"/>
      <c r="I57" s="538"/>
      <c r="J57" s="545"/>
      <c r="K57" s="47"/>
      <c r="L57" s="483"/>
      <c r="M57" s="51"/>
      <c r="N57" s="49"/>
      <c r="O57" s="50"/>
      <c r="P57" s="50"/>
      <c r="Q57" s="50"/>
      <c r="R57" s="50"/>
      <c r="S57" s="50"/>
      <c r="T57" s="475"/>
    </row>
    <row r="58" spans="1:20" ht="12.75" customHeight="1" x14ac:dyDescent="0.2">
      <c r="A58" s="511"/>
      <c r="B58" s="535"/>
      <c r="C58" s="487"/>
      <c r="D58" s="487"/>
      <c r="E58" s="487"/>
      <c r="F58" s="487"/>
      <c r="G58" s="487"/>
      <c r="H58" s="487"/>
      <c r="I58" s="538"/>
      <c r="J58" s="545"/>
      <c r="K58" s="47"/>
      <c r="L58" s="483"/>
      <c r="M58" s="51"/>
      <c r="N58" s="49"/>
      <c r="O58" s="50"/>
      <c r="P58" s="50"/>
      <c r="Q58" s="50"/>
      <c r="R58" s="50"/>
      <c r="S58" s="50"/>
      <c r="T58" s="475"/>
    </row>
    <row r="59" spans="1:20" ht="12.75" customHeight="1" x14ac:dyDescent="0.2">
      <c r="A59" s="511"/>
      <c r="B59" s="535"/>
      <c r="C59" s="36"/>
      <c r="D59" s="36"/>
      <c r="E59" s="36"/>
      <c r="F59" s="36"/>
      <c r="G59" s="36"/>
      <c r="H59" s="36"/>
      <c r="I59" s="538"/>
      <c r="J59" s="545"/>
      <c r="K59" s="47"/>
      <c r="L59" s="483"/>
      <c r="M59" s="51"/>
      <c r="N59" s="49"/>
      <c r="O59" s="50"/>
      <c r="P59" s="50"/>
      <c r="Q59" s="50"/>
      <c r="R59" s="50"/>
      <c r="S59" s="50"/>
      <c r="T59" s="475"/>
    </row>
    <row r="60" spans="1:20" ht="12.75" customHeight="1" x14ac:dyDescent="0.2">
      <c r="A60" s="511"/>
      <c r="B60" s="535"/>
      <c r="C60" s="487" t="s">
        <v>286</v>
      </c>
      <c r="D60" s="487"/>
      <c r="E60" s="487"/>
      <c r="F60" s="487"/>
      <c r="G60" s="487"/>
      <c r="H60" s="487"/>
      <c r="I60" s="538"/>
      <c r="J60" s="545"/>
      <c r="K60" s="47"/>
      <c r="L60" s="483"/>
      <c r="M60" s="51"/>
      <c r="N60" s="49"/>
      <c r="O60" s="50"/>
      <c r="P60" s="50"/>
      <c r="Q60" s="50"/>
      <c r="R60" s="50"/>
      <c r="S60" s="50"/>
      <c r="T60" s="475"/>
    </row>
    <row r="61" spans="1:20" ht="12.75" customHeight="1" x14ac:dyDescent="0.2">
      <c r="A61" s="511"/>
      <c r="B61" s="535"/>
      <c r="C61" s="487"/>
      <c r="D61" s="487"/>
      <c r="E61" s="487"/>
      <c r="F61" s="487"/>
      <c r="G61" s="487"/>
      <c r="H61" s="487"/>
      <c r="I61" s="538"/>
      <c r="J61" s="545"/>
      <c r="K61" s="47"/>
      <c r="L61" s="483"/>
      <c r="M61" s="51"/>
      <c r="N61" s="49"/>
      <c r="O61" s="50"/>
      <c r="P61" s="50"/>
      <c r="Q61" s="50"/>
      <c r="R61" s="50"/>
      <c r="S61" s="50"/>
      <c r="T61" s="475"/>
    </row>
    <row r="62" spans="1:20" ht="12.75" customHeight="1" x14ac:dyDescent="0.2">
      <c r="A62" s="511"/>
      <c r="B62" s="535"/>
      <c r="C62" s="487"/>
      <c r="D62" s="487"/>
      <c r="E62" s="487"/>
      <c r="F62" s="487"/>
      <c r="G62" s="487"/>
      <c r="H62" s="487"/>
      <c r="I62" s="538"/>
      <c r="J62" s="545"/>
      <c r="K62" s="47"/>
      <c r="L62" s="483"/>
      <c r="M62" s="51"/>
      <c r="N62" s="49"/>
      <c r="O62" s="50"/>
      <c r="P62" s="50"/>
      <c r="Q62" s="50"/>
      <c r="R62" s="50"/>
      <c r="S62" s="50"/>
      <c r="T62" s="475"/>
    </row>
    <row r="63" spans="1:20" ht="12.75" customHeight="1" x14ac:dyDescent="0.2">
      <c r="A63" s="511"/>
      <c r="B63" s="535"/>
      <c r="C63" s="487"/>
      <c r="D63" s="487"/>
      <c r="E63" s="487"/>
      <c r="F63" s="487"/>
      <c r="G63" s="487"/>
      <c r="H63" s="487"/>
      <c r="I63" s="538"/>
      <c r="J63" s="545"/>
      <c r="K63" s="47"/>
      <c r="L63" s="483"/>
      <c r="M63" s="51"/>
      <c r="N63" s="49"/>
      <c r="O63" s="50"/>
      <c r="P63" s="50"/>
      <c r="Q63" s="50"/>
      <c r="R63" s="50"/>
      <c r="S63" s="50"/>
      <c r="T63" s="475"/>
    </row>
    <row r="64" spans="1:20" ht="12.75" customHeight="1" x14ac:dyDescent="0.2">
      <c r="A64" s="511"/>
      <c r="B64" s="535"/>
      <c r="C64" s="487"/>
      <c r="D64" s="487"/>
      <c r="E64" s="487"/>
      <c r="F64" s="487"/>
      <c r="G64" s="487"/>
      <c r="H64" s="487"/>
      <c r="I64" s="538"/>
      <c r="J64" s="545"/>
      <c r="K64" s="47"/>
      <c r="L64" s="483"/>
      <c r="M64" s="51"/>
      <c r="N64" s="49"/>
      <c r="O64" s="50"/>
      <c r="P64" s="50"/>
      <c r="Q64" s="50"/>
      <c r="R64" s="50"/>
      <c r="S64" s="50"/>
      <c r="T64" s="475"/>
    </row>
    <row r="65" spans="1:20" ht="12.75" customHeight="1" x14ac:dyDescent="0.2">
      <c r="A65" s="511"/>
      <c r="B65" s="535"/>
      <c r="C65" s="487"/>
      <c r="D65" s="487"/>
      <c r="E65" s="487"/>
      <c r="F65" s="487"/>
      <c r="G65" s="487"/>
      <c r="H65" s="487"/>
      <c r="I65" s="538"/>
      <c r="J65" s="545"/>
      <c r="K65" s="47"/>
      <c r="L65" s="483"/>
      <c r="M65" s="51"/>
      <c r="N65" s="49"/>
      <c r="O65" s="50"/>
      <c r="P65" s="50"/>
      <c r="Q65" s="50"/>
      <c r="R65" s="50"/>
      <c r="S65" s="50"/>
      <c r="T65" s="475"/>
    </row>
    <row r="66" spans="1:20" ht="12.75" customHeight="1" x14ac:dyDescent="0.2">
      <c r="A66" s="511"/>
      <c r="B66" s="535"/>
      <c r="C66" s="36"/>
      <c r="D66" s="36"/>
      <c r="E66" s="36"/>
      <c r="F66" s="36"/>
      <c r="G66" s="36"/>
      <c r="H66" s="36"/>
      <c r="I66" s="538"/>
      <c r="J66" s="545"/>
      <c r="K66" s="47"/>
      <c r="L66" s="483"/>
      <c r="M66" s="51"/>
      <c r="N66" s="49"/>
      <c r="O66" s="50"/>
      <c r="P66" s="50"/>
      <c r="Q66" s="50"/>
      <c r="R66" s="50"/>
      <c r="S66" s="50"/>
      <c r="T66" s="475"/>
    </row>
    <row r="67" spans="1:20" ht="12.75" customHeight="1" x14ac:dyDescent="0.2">
      <c r="A67" s="511"/>
      <c r="B67" s="535"/>
      <c r="C67" s="469" t="s">
        <v>64</v>
      </c>
      <c r="D67" s="540"/>
      <c r="E67" s="540"/>
      <c r="F67" s="540"/>
      <c r="G67" s="540"/>
      <c r="H67" s="540"/>
      <c r="I67" s="538"/>
      <c r="J67" s="545"/>
      <c r="K67" s="47"/>
      <c r="L67" s="483"/>
      <c r="M67" s="51"/>
      <c r="N67" s="49"/>
      <c r="O67" s="50"/>
      <c r="P67" s="50"/>
      <c r="Q67" s="50"/>
      <c r="R67" s="50"/>
      <c r="S67" s="50"/>
      <c r="T67" s="475"/>
    </row>
    <row r="68" spans="1:20" ht="12.75" customHeight="1" x14ac:dyDescent="0.2">
      <c r="A68" s="511"/>
      <c r="B68" s="535"/>
      <c r="C68" s="37" t="s">
        <v>250</v>
      </c>
      <c r="D68" s="470" t="s">
        <v>287</v>
      </c>
      <c r="E68" s="470"/>
      <c r="F68" s="470"/>
      <c r="G68" s="470"/>
      <c r="H68" s="470"/>
      <c r="I68" s="538"/>
      <c r="J68" s="545"/>
      <c r="K68" s="47"/>
      <c r="L68" s="483"/>
      <c r="M68" s="51"/>
      <c r="N68" s="49"/>
      <c r="O68" s="50"/>
      <c r="P68" s="50"/>
      <c r="Q68" s="50"/>
      <c r="R68" s="50"/>
      <c r="S68" s="50"/>
      <c r="T68" s="475"/>
    </row>
    <row r="69" spans="1:20" ht="31.5" customHeight="1" x14ac:dyDescent="0.2">
      <c r="A69" s="511"/>
      <c r="B69" s="535"/>
      <c r="C69" s="38" t="s">
        <v>237</v>
      </c>
      <c r="D69" s="550" t="s">
        <v>255</v>
      </c>
      <c r="E69" s="550"/>
      <c r="F69" s="550"/>
      <c r="G69" s="550"/>
      <c r="H69" s="550"/>
      <c r="I69" s="538"/>
      <c r="J69" s="545"/>
      <c r="K69" s="47"/>
      <c r="L69" s="48"/>
      <c r="M69" s="48"/>
      <c r="N69" s="52"/>
      <c r="O69" s="53"/>
      <c r="P69" s="53"/>
      <c r="Q69" s="53"/>
      <c r="R69" s="53"/>
      <c r="S69" s="53"/>
      <c r="T69" s="475"/>
    </row>
    <row r="70" spans="1:20" ht="45" customHeight="1" x14ac:dyDescent="0.2">
      <c r="A70" s="511"/>
      <c r="B70" s="535"/>
      <c r="C70" s="39" t="s">
        <v>251</v>
      </c>
      <c r="D70" s="550" t="s">
        <v>260</v>
      </c>
      <c r="E70" s="550"/>
      <c r="F70" s="550"/>
      <c r="G70" s="550"/>
      <c r="H70" s="550"/>
      <c r="I70" s="538"/>
      <c r="J70" s="545"/>
      <c r="K70" s="47"/>
      <c r="L70" s="48"/>
      <c r="N70" s="52"/>
      <c r="O70" s="54"/>
      <c r="P70" s="54"/>
      <c r="Q70" s="484"/>
      <c r="R70" s="484"/>
      <c r="S70" s="54"/>
      <c r="T70" s="475"/>
    </row>
    <row r="71" spans="1:20" ht="36.75" customHeight="1" x14ac:dyDescent="0.2">
      <c r="A71" s="511"/>
      <c r="B71" s="535"/>
      <c r="C71" s="39" t="s">
        <v>252</v>
      </c>
      <c r="D71" s="550" t="s">
        <v>256</v>
      </c>
      <c r="E71" s="550"/>
      <c r="F71" s="550"/>
      <c r="G71" s="550"/>
      <c r="H71" s="550"/>
      <c r="I71" s="538"/>
      <c r="J71" s="545"/>
      <c r="K71" s="47"/>
      <c r="L71" s="469" t="s">
        <v>257</v>
      </c>
      <c r="M71" s="469"/>
      <c r="N71" s="469"/>
      <c r="O71" s="469"/>
      <c r="P71" s="469"/>
      <c r="Q71" s="469"/>
      <c r="R71" s="469"/>
      <c r="S71" s="469"/>
      <c r="T71" s="475"/>
    </row>
    <row r="72" spans="1:20" ht="36" customHeight="1" x14ac:dyDescent="0.2">
      <c r="A72" s="511"/>
      <c r="B72" s="535"/>
      <c r="C72" s="39" t="s">
        <v>253</v>
      </c>
      <c r="D72" s="550" t="s">
        <v>254</v>
      </c>
      <c r="E72" s="550"/>
      <c r="F72" s="550"/>
      <c r="G72" s="550"/>
      <c r="H72" s="550"/>
      <c r="I72" s="538"/>
      <c r="J72" s="545"/>
      <c r="K72" s="47"/>
      <c r="L72" s="469" t="s">
        <v>321</v>
      </c>
      <c r="M72" s="469"/>
      <c r="N72" s="469"/>
      <c r="O72" s="469"/>
      <c r="P72" s="469"/>
      <c r="Q72" s="469"/>
      <c r="R72" s="469"/>
      <c r="S72" s="469"/>
      <c r="T72" s="475"/>
    </row>
    <row r="73" spans="1:20" ht="11.25" customHeight="1" thickBot="1" x14ac:dyDescent="0.25">
      <c r="A73" s="512"/>
      <c r="B73" s="535"/>
      <c r="C73" s="548"/>
      <c r="D73" s="548"/>
      <c r="E73" s="548"/>
      <c r="F73" s="548"/>
      <c r="G73" s="548"/>
      <c r="H73" s="548"/>
      <c r="I73" s="538"/>
      <c r="J73" s="545"/>
      <c r="K73" s="547"/>
      <c r="L73" s="547"/>
      <c r="M73" s="547"/>
      <c r="N73" s="547"/>
      <c r="O73" s="547"/>
      <c r="P73" s="547"/>
      <c r="Q73" s="547"/>
      <c r="R73" s="547"/>
      <c r="S73" s="547"/>
      <c r="T73" s="489"/>
    </row>
    <row r="74" spans="1:20" ht="32.25" customHeight="1" x14ac:dyDescent="0.2">
      <c r="A74" s="117" t="s">
        <v>19</v>
      </c>
      <c r="B74" s="534"/>
      <c r="C74" s="501" t="s">
        <v>288</v>
      </c>
      <c r="D74" s="501"/>
      <c r="E74" s="501"/>
      <c r="F74" s="501"/>
      <c r="G74" s="501"/>
      <c r="H74" s="501"/>
      <c r="I74" s="477"/>
      <c r="J74" s="544"/>
      <c r="K74" s="549"/>
      <c r="L74" s="549"/>
      <c r="M74" s="549"/>
      <c r="N74" s="549"/>
      <c r="O74" s="549"/>
      <c r="P74" s="549"/>
      <c r="Q74" s="549"/>
      <c r="R74" s="33"/>
      <c r="S74" s="33"/>
      <c r="T74" s="474"/>
    </row>
    <row r="75" spans="1:20" ht="25.5" customHeight="1" x14ac:dyDescent="0.2">
      <c r="A75" s="510" t="s">
        <v>21</v>
      </c>
      <c r="B75" s="535"/>
      <c r="C75" s="542" t="s">
        <v>322</v>
      </c>
      <c r="D75" s="542"/>
      <c r="E75" s="542"/>
      <c r="F75" s="542"/>
      <c r="G75" s="542"/>
      <c r="H75" s="542"/>
      <c r="I75" s="478"/>
      <c r="J75" s="545"/>
      <c r="K75" s="471" t="s">
        <v>39</v>
      </c>
      <c r="L75" s="471"/>
      <c r="M75" s="471" t="s">
        <v>36</v>
      </c>
      <c r="N75" s="471"/>
      <c r="O75" s="471"/>
      <c r="P75" s="471" t="s">
        <v>37</v>
      </c>
      <c r="Q75" s="471"/>
      <c r="R75" s="471"/>
      <c r="S75" s="471"/>
      <c r="T75" s="475"/>
    </row>
    <row r="76" spans="1:20" ht="24.95" customHeight="1" x14ac:dyDescent="0.2">
      <c r="A76" s="510"/>
      <c r="B76" s="535"/>
      <c r="C76" s="542" t="s">
        <v>289</v>
      </c>
      <c r="D76" s="487"/>
      <c r="E76" s="487"/>
      <c r="F76" s="487"/>
      <c r="G76" s="487"/>
      <c r="H76" s="487"/>
      <c r="I76" s="478"/>
      <c r="J76" s="545"/>
      <c r="K76" s="471"/>
      <c r="L76" s="471"/>
      <c r="M76" s="471"/>
      <c r="N76" s="471"/>
      <c r="O76" s="471"/>
      <c r="P76" s="471"/>
      <c r="Q76" s="471"/>
      <c r="R76" s="471"/>
      <c r="S76" s="471"/>
      <c r="T76" s="475"/>
    </row>
    <row r="77" spans="1:20" ht="23.25" customHeight="1" x14ac:dyDescent="0.2">
      <c r="A77" s="510"/>
      <c r="B77" s="535"/>
      <c r="C77" s="470" t="s">
        <v>82</v>
      </c>
      <c r="D77" s="470"/>
      <c r="E77" s="470"/>
      <c r="F77" s="470"/>
      <c r="G77" s="470"/>
      <c r="H77" s="470"/>
      <c r="I77" s="478"/>
      <c r="J77" s="545"/>
      <c r="K77" s="480" t="s">
        <v>258</v>
      </c>
      <c r="L77" s="480"/>
      <c r="M77" s="473" t="s">
        <v>32</v>
      </c>
      <c r="N77" s="473"/>
      <c r="O77" s="473"/>
      <c r="P77" s="472" t="s">
        <v>323</v>
      </c>
      <c r="Q77" s="472"/>
      <c r="R77" s="472"/>
      <c r="S77" s="472"/>
      <c r="T77" s="475"/>
    </row>
    <row r="78" spans="1:20" ht="24.95" customHeight="1" x14ac:dyDescent="0.2">
      <c r="A78" s="510"/>
      <c r="B78" s="535"/>
      <c r="C78" s="542" t="s">
        <v>290</v>
      </c>
      <c r="D78" s="487"/>
      <c r="E78" s="487"/>
      <c r="F78" s="487"/>
      <c r="G78" s="487"/>
      <c r="H78" s="487"/>
      <c r="I78" s="478"/>
      <c r="J78" s="545"/>
      <c r="K78" s="480"/>
      <c r="L78" s="480"/>
      <c r="M78" s="473"/>
      <c r="N78" s="473"/>
      <c r="O78" s="473"/>
      <c r="P78" s="472"/>
      <c r="Q78" s="472"/>
      <c r="R78" s="472"/>
      <c r="S78" s="472"/>
      <c r="T78" s="475"/>
    </row>
    <row r="79" spans="1:20" ht="24.95" customHeight="1" x14ac:dyDescent="0.2">
      <c r="A79" s="510"/>
      <c r="B79" s="535"/>
      <c r="C79" s="487"/>
      <c r="D79" s="487"/>
      <c r="E79" s="487"/>
      <c r="F79" s="487"/>
      <c r="G79" s="487"/>
      <c r="H79" s="487"/>
      <c r="I79" s="478"/>
      <c r="J79" s="545"/>
      <c r="K79" s="480"/>
      <c r="L79" s="480"/>
      <c r="M79" s="473"/>
      <c r="N79" s="473"/>
      <c r="O79" s="473"/>
      <c r="P79" s="472"/>
      <c r="Q79" s="472"/>
      <c r="R79" s="472"/>
      <c r="S79" s="472"/>
      <c r="T79" s="475"/>
    </row>
    <row r="80" spans="1:20" ht="24.95" customHeight="1" x14ac:dyDescent="0.2">
      <c r="A80" s="510"/>
      <c r="B80" s="535"/>
      <c r="C80" s="487"/>
      <c r="D80" s="487"/>
      <c r="E80" s="487"/>
      <c r="F80" s="487"/>
      <c r="G80" s="487"/>
      <c r="H80" s="487"/>
      <c r="I80" s="478"/>
      <c r="J80" s="545"/>
      <c r="K80" s="480"/>
      <c r="L80" s="480"/>
      <c r="M80" s="473"/>
      <c r="N80" s="473"/>
      <c r="O80" s="473"/>
      <c r="P80" s="472"/>
      <c r="Q80" s="472"/>
      <c r="R80" s="472"/>
      <c r="S80" s="472"/>
      <c r="T80" s="475"/>
    </row>
    <row r="81" spans="1:20" ht="24.95" customHeight="1" x14ac:dyDescent="0.2">
      <c r="A81" s="510"/>
      <c r="B81" s="535"/>
      <c r="C81" s="469" t="s">
        <v>20</v>
      </c>
      <c r="D81" s="469"/>
      <c r="E81" s="469"/>
      <c r="F81" s="469"/>
      <c r="G81" s="469"/>
      <c r="H81" s="469"/>
      <c r="I81" s="478"/>
      <c r="J81" s="545"/>
      <c r="K81" s="480"/>
      <c r="L81" s="480"/>
      <c r="M81" s="473"/>
      <c r="N81" s="473"/>
      <c r="O81" s="473"/>
      <c r="P81" s="472"/>
      <c r="Q81" s="472"/>
      <c r="R81" s="472"/>
      <c r="S81" s="472"/>
      <c r="T81" s="475"/>
    </row>
    <row r="82" spans="1:20" ht="23.1" customHeight="1" x14ac:dyDescent="0.2">
      <c r="A82" s="510"/>
      <c r="B82" s="535"/>
      <c r="C82" s="487" t="s">
        <v>83</v>
      </c>
      <c r="D82" s="487"/>
      <c r="E82" s="487"/>
      <c r="F82" s="487"/>
      <c r="G82" s="487"/>
      <c r="H82" s="487"/>
      <c r="I82" s="478"/>
      <c r="J82" s="545"/>
      <c r="K82" s="480"/>
      <c r="L82" s="480"/>
      <c r="M82" s="473"/>
      <c r="N82" s="473"/>
      <c r="O82" s="473"/>
      <c r="P82" s="472"/>
      <c r="Q82" s="472"/>
      <c r="R82" s="472"/>
      <c r="S82" s="472"/>
      <c r="T82" s="475"/>
    </row>
    <row r="83" spans="1:20" ht="23.1" customHeight="1" x14ac:dyDescent="0.2">
      <c r="A83" s="510"/>
      <c r="B83" s="535"/>
      <c r="C83" s="487"/>
      <c r="D83" s="487"/>
      <c r="E83" s="487"/>
      <c r="F83" s="487"/>
      <c r="G83" s="487"/>
      <c r="H83" s="487"/>
      <c r="I83" s="478"/>
      <c r="J83" s="545"/>
      <c r="K83" s="482" t="s">
        <v>261</v>
      </c>
      <c r="L83" s="482"/>
      <c r="M83" s="473" t="s">
        <v>33</v>
      </c>
      <c r="N83" s="473"/>
      <c r="O83" s="473"/>
      <c r="P83" s="472" t="s">
        <v>324</v>
      </c>
      <c r="Q83" s="472"/>
      <c r="R83" s="472"/>
      <c r="S83" s="472"/>
      <c r="T83" s="475"/>
    </row>
    <row r="84" spans="1:20" ht="23.1" customHeight="1" x14ac:dyDescent="0.2">
      <c r="A84" s="510"/>
      <c r="B84" s="535"/>
      <c r="C84" s="487"/>
      <c r="D84" s="487"/>
      <c r="E84" s="487"/>
      <c r="F84" s="487"/>
      <c r="G84" s="487"/>
      <c r="H84" s="487"/>
      <c r="I84" s="478"/>
      <c r="J84" s="545"/>
      <c r="K84" s="482"/>
      <c r="L84" s="482"/>
      <c r="M84" s="473"/>
      <c r="N84" s="473"/>
      <c r="O84" s="473"/>
      <c r="P84" s="472"/>
      <c r="Q84" s="472"/>
      <c r="R84" s="472"/>
      <c r="S84" s="472"/>
      <c r="T84" s="475"/>
    </row>
    <row r="85" spans="1:20" ht="23.1" customHeight="1" x14ac:dyDescent="0.2">
      <c r="A85" s="510"/>
      <c r="B85" s="535"/>
      <c r="C85" s="469" t="s">
        <v>84</v>
      </c>
      <c r="D85" s="469"/>
      <c r="E85" s="469"/>
      <c r="F85" s="469"/>
      <c r="G85" s="469"/>
      <c r="H85" s="469"/>
      <c r="I85" s="478"/>
      <c r="J85" s="545"/>
      <c r="K85" s="482"/>
      <c r="L85" s="482"/>
      <c r="M85" s="473"/>
      <c r="N85" s="473"/>
      <c r="O85" s="473"/>
      <c r="P85" s="472"/>
      <c r="Q85" s="472"/>
      <c r="R85" s="472"/>
      <c r="S85" s="472"/>
      <c r="T85" s="475"/>
    </row>
    <row r="86" spans="1:20" ht="23.1" customHeight="1" x14ac:dyDescent="0.2">
      <c r="A86" s="510"/>
      <c r="B86" s="535"/>
      <c r="C86" s="542" t="s">
        <v>67</v>
      </c>
      <c r="D86" s="470"/>
      <c r="E86" s="470"/>
      <c r="F86" s="470"/>
      <c r="G86" s="470"/>
      <c r="H86" s="470"/>
      <c r="I86" s="478"/>
      <c r="J86" s="545"/>
      <c r="K86" s="482"/>
      <c r="L86" s="482"/>
      <c r="M86" s="473"/>
      <c r="N86" s="473"/>
      <c r="O86" s="473"/>
      <c r="P86" s="472"/>
      <c r="Q86" s="472"/>
      <c r="R86" s="472"/>
      <c r="S86" s="472"/>
      <c r="T86" s="475"/>
    </row>
    <row r="87" spans="1:20" ht="23.1" customHeight="1" x14ac:dyDescent="0.2">
      <c r="A87" s="510"/>
      <c r="B87" s="535"/>
      <c r="C87" s="470"/>
      <c r="D87" s="470"/>
      <c r="E87" s="470"/>
      <c r="F87" s="470"/>
      <c r="G87" s="470"/>
      <c r="H87" s="470"/>
      <c r="I87" s="478"/>
      <c r="J87" s="545"/>
      <c r="K87" s="482"/>
      <c r="L87" s="482"/>
      <c r="M87" s="473"/>
      <c r="N87" s="473"/>
      <c r="O87" s="473"/>
      <c r="P87" s="472"/>
      <c r="Q87" s="472"/>
      <c r="R87" s="472"/>
      <c r="S87" s="472"/>
      <c r="T87" s="475"/>
    </row>
    <row r="88" spans="1:20" ht="23.1" customHeight="1" x14ac:dyDescent="0.2">
      <c r="A88" s="510"/>
      <c r="B88" s="535"/>
      <c r="C88" s="469" t="s">
        <v>63</v>
      </c>
      <c r="D88" s="469"/>
      <c r="E88" s="469"/>
      <c r="F88" s="469"/>
      <c r="G88" s="469"/>
      <c r="H88" s="469"/>
      <c r="I88" s="478"/>
      <c r="J88" s="545"/>
      <c r="K88" s="482"/>
      <c r="L88" s="482"/>
      <c r="M88" s="473"/>
      <c r="N88" s="473"/>
      <c r="O88" s="473"/>
      <c r="P88" s="472"/>
      <c r="Q88" s="472"/>
      <c r="R88" s="472"/>
      <c r="S88" s="472"/>
      <c r="T88" s="475"/>
    </row>
    <row r="89" spans="1:20" ht="23.1" customHeight="1" x14ac:dyDescent="0.2">
      <c r="A89" s="510"/>
      <c r="B89" s="535"/>
      <c r="C89" s="540" t="s">
        <v>62</v>
      </c>
      <c r="D89" s="540"/>
      <c r="E89" s="540"/>
      <c r="F89" s="540"/>
      <c r="G89" s="540"/>
      <c r="H89" s="540"/>
      <c r="I89" s="478"/>
      <c r="J89" s="545"/>
      <c r="K89" s="481" t="s">
        <v>259</v>
      </c>
      <c r="L89" s="481"/>
      <c r="M89" s="473" t="s">
        <v>34</v>
      </c>
      <c r="N89" s="473"/>
      <c r="O89" s="473"/>
      <c r="P89" s="472" t="s">
        <v>57</v>
      </c>
      <c r="Q89" s="472"/>
      <c r="R89" s="472"/>
      <c r="S89" s="472"/>
      <c r="T89" s="475"/>
    </row>
    <row r="90" spans="1:20" ht="23.1" customHeight="1" x14ac:dyDescent="0.2">
      <c r="A90" s="510"/>
      <c r="B90" s="535"/>
      <c r="C90" s="540"/>
      <c r="D90" s="540"/>
      <c r="E90" s="540"/>
      <c r="F90" s="540"/>
      <c r="G90" s="540"/>
      <c r="H90" s="540"/>
      <c r="I90" s="478"/>
      <c r="J90" s="545"/>
      <c r="K90" s="481"/>
      <c r="L90" s="481"/>
      <c r="M90" s="473"/>
      <c r="N90" s="473"/>
      <c r="O90" s="473"/>
      <c r="P90" s="472"/>
      <c r="Q90" s="472"/>
      <c r="R90" s="472"/>
      <c r="S90" s="472"/>
      <c r="T90" s="475"/>
    </row>
    <row r="91" spans="1:20" ht="23.1" customHeight="1" x14ac:dyDescent="0.2">
      <c r="A91" s="510"/>
      <c r="B91" s="535"/>
      <c r="C91" s="469" t="s">
        <v>48</v>
      </c>
      <c r="D91" s="469"/>
      <c r="E91" s="469"/>
      <c r="F91" s="469"/>
      <c r="G91" s="469"/>
      <c r="H91" s="469"/>
      <c r="I91" s="478"/>
      <c r="J91" s="545"/>
      <c r="K91" s="481"/>
      <c r="L91" s="481"/>
      <c r="M91" s="473"/>
      <c r="N91" s="473"/>
      <c r="O91" s="473"/>
      <c r="P91" s="472"/>
      <c r="Q91" s="472"/>
      <c r="R91" s="472"/>
      <c r="S91" s="472"/>
      <c r="T91" s="475"/>
    </row>
    <row r="92" spans="1:20" ht="23.1" customHeight="1" x14ac:dyDescent="0.2">
      <c r="A92" s="510"/>
      <c r="B92" s="535"/>
      <c r="C92" s="540" t="s">
        <v>272</v>
      </c>
      <c r="D92" s="540"/>
      <c r="E92" s="540"/>
      <c r="F92" s="540"/>
      <c r="G92" s="540"/>
      <c r="H92" s="540"/>
      <c r="I92" s="478"/>
      <c r="J92" s="545"/>
      <c r="K92" s="481"/>
      <c r="L92" s="481"/>
      <c r="M92" s="473"/>
      <c r="N92" s="473"/>
      <c r="O92" s="473"/>
      <c r="P92" s="472"/>
      <c r="Q92" s="472"/>
      <c r="R92" s="472"/>
      <c r="S92" s="472"/>
      <c r="T92" s="475"/>
    </row>
    <row r="93" spans="1:20" ht="23.1" customHeight="1" x14ac:dyDescent="0.2">
      <c r="A93" s="510"/>
      <c r="B93" s="535"/>
      <c r="C93" s="540"/>
      <c r="D93" s="540"/>
      <c r="E93" s="540"/>
      <c r="F93" s="540"/>
      <c r="G93" s="540"/>
      <c r="H93" s="540"/>
      <c r="I93" s="478"/>
      <c r="J93" s="545"/>
      <c r="K93" s="481"/>
      <c r="L93" s="481"/>
      <c r="M93" s="473"/>
      <c r="N93" s="473"/>
      <c r="O93" s="473"/>
      <c r="P93" s="472"/>
      <c r="Q93" s="472"/>
      <c r="R93" s="472"/>
      <c r="S93" s="472"/>
      <c r="T93" s="475"/>
    </row>
    <row r="94" spans="1:20" ht="22.5" customHeight="1" x14ac:dyDescent="0.2">
      <c r="A94" s="510"/>
      <c r="B94" s="535"/>
      <c r="C94" s="540"/>
      <c r="D94" s="540"/>
      <c r="E94" s="540"/>
      <c r="F94" s="540"/>
      <c r="G94" s="540"/>
      <c r="H94" s="540"/>
      <c r="I94" s="478"/>
      <c r="J94" s="545"/>
      <c r="K94" s="481"/>
      <c r="L94" s="481"/>
      <c r="M94" s="473"/>
      <c r="N94" s="473"/>
      <c r="O94" s="473"/>
      <c r="P94" s="472"/>
      <c r="Q94" s="472"/>
      <c r="R94" s="472"/>
      <c r="S94" s="472"/>
      <c r="T94" s="475"/>
    </row>
    <row r="95" spans="1:20" ht="18" customHeight="1" thickBot="1" x14ac:dyDescent="0.25">
      <c r="A95" s="533"/>
      <c r="B95" s="536"/>
      <c r="C95" s="541"/>
      <c r="D95" s="541"/>
      <c r="E95" s="541"/>
      <c r="F95" s="541"/>
      <c r="G95" s="541"/>
      <c r="H95" s="541"/>
      <c r="I95" s="479"/>
      <c r="J95" s="546"/>
      <c r="K95" s="499"/>
      <c r="L95" s="499"/>
      <c r="M95" s="499"/>
      <c r="N95" s="499"/>
      <c r="O95" s="499"/>
      <c r="P95" s="499"/>
      <c r="Q95" s="499"/>
      <c r="R95" s="16"/>
      <c r="S95" s="16"/>
      <c r="T95" s="476"/>
    </row>
    <row r="99" spans="1:12" ht="12.75" customHeight="1" x14ac:dyDescent="0.2"/>
    <row r="100" spans="1:12" x14ac:dyDescent="0.2">
      <c r="F100" s="4"/>
    </row>
    <row r="101" spans="1:12" x14ac:dyDescent="0.2">
      <c r="F101" s="4"/>
    </row>
    <row r="102" spans="1:12" x14ac:dyDescent="0.2">
      <c r="F102" s="4"/>
    </row>
    <row r="103" spans="1:12" ht="12.75" customHeight="1" x14ac:dyDescent="0.2">
      <c r="F103" s="4"/>
    </row>
    <row r="105" spans="1:12" ht="12.75" customHeight="1" x14ac:dyDescent="0.2">
      <c r="B105" s="3"/>
      <c r="C105" s="3"/>
      <c r="D105" s="3"/>
      <c r="E105" s="3"/>
      <c r="F105" s="3"/>
    </row>
    <row r="106" spans="1:12" x14ac:dyDescent="0.2">
      <c r="A106" s="3"/>
      <c r="B106" s="3"/>
      <c r="C106" s="3"/>
      <c r="D106" s="3"/>
      <c r="E106" s="3"/>
      <c r="F106" s="3"/>
      <c r="J106" s="543"/>
      <c r="K106" s="543"/>
      <c r="L106" s="543"/>
    </row>
    <row r="107" spans="1:12" ht="22.5" customHeight="1" x14ac:dyDescent="0.2">
      <c r="A107" s="3"/>
      <c r="B107" s="3"/>
      <c r="C107" s="3"/>
      <c r="D107" s="3"/>
      <c r="E107" s="3"/>
      <c r="F107" s="3"/>
      <c r="I107" s="2"/>
      <c r="J107" s="543"/>
      <c r="K107" s="543"/>
      <c r="L107" s="543"/>
    </row>
    <row r="108" spans="1:12" x14ac:dyDescent="0.2">
      <c r="A108" s="3"/>
      <c r="B108" s="3"/>
      <c r="C108" s="3"/>
      <c r="D108" s="3"/>
      <c r="E108" s="3"/>
      <c r="F108" s="3"/>
      <c r="I108" s="6"/>
      <c r="J108" s="7"/>
      <c r="K108" s="5"/>
      <c r="L108" s="5"/>
    </row>
    <row r="109" spans="1:12" x14ac:dyDescent="0.2">
      <c r="A109" s="3"/>
      <c r="B109" s="3"/>
      <c r="C109" s="3"/>
      <c r="D109" s="3"/>
      <c r="E109" s="3"/>
      <c r="F109" s="3"/>
    </row>
    <row r="118" spans="5:5" x14ac:dyDescent="0.2">
      <c r="E118" s="9"/>
    </row>
  </sheetData>
  <sheetProtection algorithmName="SHA-512" hashValue="wE1eaDnqld4JKxSbS3zamClCWWEfKtGB4XPnSOb63OXmBFHlfBX8J+Ga5zjwiNW29W50X49CdCZ7V1cMEYwBhA==" saltValue="ye/Gp5pZsyrEatkCoSe3gw==" spinCount="100000" sheet="1" objects="1" scenarios="1" selectLockedCells="1"/>
  <mergeCells count="106">
    <mergeCell ref="J106:L107"/>
    <mergeCell ref="J74:J95"/>
    <mergeCell ref="B40:B73"/>
    <mergeCell ref="I40:I73"/>
    <mergeCell ref="J40:J73"/>
    <mergeCell ref="K73:T73"/>
    <mergeCell ref="T40:T72"/>
    <mergeCell ref="C67:H67"/>
    <mergeCell ref="C73:H73"/>
    <mergeCell ref="B74:B95"/>
    <mergeCell ref="C85:H85"/>
    <mergeCell ref="C91:H91"/>
    <mergeCell ref="C81:H81"/>
    <mergeCell ref="C92:H94"/>
    <mergeCell ref="C95:H95"/>
    <mergeCell ref="K95:Q95"/>
    <mergeCell ref="K74:Q74"/>
    <mergeCell ref="C88:H88"/>
    <mergeCell ref="C78:H80"/>
    <mergeCell ref="C82:H84"/>
    <mergeCell ref="D72:H72"/>
    <mergeCell ref="D71:H71"/>
    <mergeCell ref="D69:H69"/>
    <mergeCell ref="D70:H70"/>
    <mergeCell ref="A75:A95"/>
    <mergeCell ref="A23:A39"/>
    <mergeCell ref="C25:H25"/>
    <mergeCell ref="C27:H27"/>
    <mergeCell ref="C29:H29"/>
    <mergeCell ref="B22:B39"/>
    <mergeCell ref="I22:I39"/>
    <mergeCell ref="J22:J39"/>
    <mergeCell ref="A41:A73"/>
    <mergeCell ref="C23:H23"/>
    <mergeCell ref="C31:H31"/>
    <mergeCell ref="C33:H33"/>
    <mergeCell ref="C24:H24"/>
    <mergeCell ref="C89:H90"/>
    <mergeCell ref="C39:H39"/>
    <mergeCell ref="C41:H42"/>
    <mergeCell ref="C44:H47"/>
    <mergeCell ref="C74:H74"/>
    <mergeCell ref="C75:H75"/>
    <mergeCell ref="C76:H76"/>
    <mergeCell ref="C77:H77"/>
    <mergeCell ref="C86:H87"/>
    <mergeCell ref="C35:H35"/>
    <mergeCell ref="C60:H65"/>
    <mergeCell ref="A3:T3"/>
    <mergeCell ref="A1:T1"/>
    <mergeCell ref="T6:T21"/>
    <mergeCell ref="K21:Q21"/>
    <mergeCell ref="A7:A21"/>
    <mergeCell ref="B6:B21"/>
    <mergeCell ref="K6:Q6"/>
    <mergeCell ref="J6:J21"/>
    <mergeCell ref="I6:I21"/>
    <mergeCell ref="K7:S8"/>
    <mergeCell ref="K9:S11"/>
    <mergeCell ref="K12:S13"/>
    <mergeCell ref="K14:S14"/>
    <mergeCell ref="K16:S20"/>
    <mergeCell ref="E10:H10"/>
    <mergeCell ref="E11:H11"/>
    <mergeCell ref="E12:H12"/>
    <mergeCell ref="E13:H13"/>
    <mergeCell ref="E14:H14"/>
    <mergeCell ref="E15:H15"/>
    <mergeCell ref="E7:F7"/>
    <mergeCell ref="V10:V11"/>
    <mergeCell ref="W10:W11"/>
    <mergeCell ref="C32:H32"/>
    <mergeCell ref="C38:H38"/>
    <mergeCell ref="C49:H58"/>
    <mergeCell ref="T22:T39"/>
    <mergeCell ref="K23:S23"/>
    <mergeCell ref="O32:S32"/>
    <mergeCell ref="K34:S34"/>
    <mergeCell ref="K36:S38"/>
    <mergeCell ref="C26:H26"/>
    <mergeCell ref="C28:H28"/>
    <mergeCell ref="C34:H34"/>
    <mergeCell ref="C36:H36"/>
    <mergeCell ref="K24:K28"/>
    <mergeCell ref="K39:Q39"/>
    <mergeCell ref="L41:S41"/>
    <mergeCell ref="C22:H22"/>
    <mergeCell ref="L72:S72"/>
    <mergeCell ref="L71:S71"/>
    <mergeCell ref="D68:H68"/>
    <mergeCell ref="P75:S76"/>
    <mergeCell ref="P77:S82"/>
    <mergeCell ref="M75:O76"/>
    <mergeCell ref="M77:O82"/>
    <mergeCell ref="T74:T95"/>
    <mergeCell ref="I74:I95"/>
    <mergeCell ref="K75:L76"/>
    <mergeCell ref="K77:L82"/>
    <mergeCell ref="K89:L94"/>
    <mergeCell ref="K83:L88"/>
    <mergeCell ref="P83:S88"/>
    <mergeCell ref="P89:S94"/>
    <mergeCell ref="M83:O88"/>
    <mergeCell ref="M89:O94"/>
    <mergeCell ref="L42:L68"/>
    <mergeCell ref="Q70:R70"/>
  </mergeCells>
  <pageMargins left="0.7" right="0.7" top="0.75" bottom="0.75" header="0.3" footer="0.3"/>
  <pageSetup scale="80" orientation="landscape" r:id="rId1"/>
  <rowBreaks count="2" manualBreakCount="2">
    <brk id="39" max="16383" man="1"/>
    <brk id="7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1:M5"/>
  <sheetViews>
    <sheetView showGridLines="0" zoomScaleNormal="100" zoomScaleSheetLayoutView="98" workbookViewId="0">
      <selection activeCell="D11" sqref="D11"/>
    </sheetView>
  </sheetViews>
  <sheetFormatPr baseColWidth="10" defaultColWidth="11.42578125" defaultRowHeight="12.75" x14ac:dyDescent="0.2"/>
  <cols>
    <col min="1" max="1" width="2.42578125" style="192" customWidth="1"/>
    <col min="2" max="2" width="17.28515625" style="192" bestFit="1" customWidth="1"/>
    <col min="3" max="3" width="18.140625" style="192" bestFit="1" customWidth="1"/>
    <col min="4" max="4" width="17.140625" style="192" bestFit="1" customWidth="1"/>
    <col min="5" max="5" width="19" style="192" bestFit="1" customWidth="1"/>
    <col min="6" max="6" width="15.85546875" style="192" bestFit="1" customWidth="1"/>
    <col min="7" max="7" width="2" style="265" customWidth="1"/>
    <col min="8" max="8" width="14.42578125" style="192" customWidth="1"/>
    <col min="9" max="9" width="19" style="192" bestFit="1" customWidth="1"/>
    <col min="10" max="10" width="17.5703125" style="192" customWidth="1"/>
    <col min="11" max="11" width="19.140625" style="192" bestFit="1" customWidth="1"/>
    <col min="12" max="12" width="21.42578125" style="192" bestFit="1" customWidth="1"/>
    <col min="13" max="13" width="17.42578125" style="192" bestFit="1" customWidth="1"/>
    <col min="14" max="14" width="19.7109375" style="192" customWidth="1"/>
    <col min="15" max="15" width="22.7109375" style="192" customWidth="1"/>
    <col min="16" max="16" width="28.42578125" style="192" customWidth="1"/>
    <col min="17" max="16384" width="11.42578125" style="192"/>
  </cols>
  <sheetData>
    <row r="1" spans="2:13" ht="13.5" thickBot="1" x14ac:dyDescent="0.25"/>
    <row r="2" spans="2:13" ht="18.75" x14ac:dyDescent="0.2">
      <c r="B2" s="551" t="s">
        <v>16</v>
      </c>
      <c r="C2" s="552"/>
      <c r="D2" s="552"/>
      <c r="E2" s="552"/>
      <c r="F2" s="553"/>
      <c r="G2" s="554"/>
      <c r="H2" s="555" t="s">
        <v>497</v>
      </c>
      <c r="I2" s="558" t="s">
        <v>17</v>
      </c>
      <c r="J2" s="558"/>
      <c r="K2" s="558"/>
      <c r="L2" s="558"/>
      <c r="M2" s="559"/>
    </row>
    <row r="3" spans="2:13" ht="15" x14ac:dyDescent="0.2">
      <c r="B3" s="266" t="s">
        <v>95</v>
      </c>
      <c r="C3" s="267" t="s">
        <v>159</v>
      </c>
      <c r="D3" s="268" t="s">
        <v>85</v>
      </c>
      <c r="E3" s="269" t="s">
        <v>162</v>
      </c>
      <c r="F3" s="270" t="s">
        <v>96</v>
      </c>
      <c r="G3" s="554"/>
      <c r="H3" s="556"/>
      <c r="I3" s="271" t="s">
        <v>98</v>
      </c>
      <c r="J3" s="267" t="s">
        <v>165</v>
      </c>
      <c r="K3" s="268" t="s">
        <v>99</v>
      </c>
      <c r="L3" s="269" t="s">
        <v>164</v>
      </c>
      <c r="M3" s="270" t="s">
        <v>100</v>
      </c>
    </row>
    <row r="4" spans="2:13" ht="139.5" thickBot="1" x14ac:dyDescent="0.25">
      <c r="B4" s="264" t="s">
        <v>498</v>
      </c>
      <c r="C4" s="272" t="s">
        <v>499</v>
      </c>
      <c r="D4" s="272" t="s">
        <v>500</v>
      </c>
      <c r="E4" s="272" t="s">
        <v>501</v>
      </c>
      <c r="F4" s="273" t="s">
        <v>502</v>
      </c>
      <c r="G4" s="554"/>
      <c r="H4" s="557"/>
      <c r="I4" s="272" t="s">
        <v>503</v>
      </c>
      <c r="J4" s="272" t="s">
        <v>504</v>
      </c>
      <c r="K4" s="272" t="s">
        <v>505</v>
      </c>
      <c r="L4" s="272" t="s">
        <v>506</v>
      </c>
      <c r="M4" s="273" t="s">
        <v>507</v>
      </c>
    </row>
    <row r="5" spans="2:13" ht="167.25" thickBot="1" x14ac:dyDescent="0.25">
      <c r="B5" s="274"/>
      <c r="C5" s="274"/>
      <c r="D5" s="274"/>
      <c r="E5" s="274"/>
      <c r="F5" s="274"/>
      <c r="G5" s="275"/>
      <c r="H5" s="276" t="s">
        <v>508</v>
      </c>
      <c r="I5" s="277" t="s">
        <v>509</v>
      </c>
      <c r="J5" s="277" t="s">
        <v>510</v>
      </c>
      <c r="K5" s="277" t="s">
        <v>511</v>
      </c>
      <c r="L5" s="277" t="s">
        <v>512</v>
      </c>
      <c r="M5" s="278" t="s">
        <v>513</v>
      </c>
    </row>
  </sheetData>
  <sheetProtection algorithmName="SHA-512" hashValue="ZtJWRv6qr3AlcDiu7Wm7mX3bwozIzgauUXMKLoDKwAeaIgF1pEYmCXJKZTPmeCVvVRePZMzBhgK7snOaRbnR5w==" saltValue="dKBhOWys/swjFokS4AougQ==" spinCount="100000" sheet="1" objects="1" scenarios="1" selectLockedCells="1"/>
  <mergeCells count="4">
    <mergeCell ref="B2:F2"/>
    <mergeCell ref="G2:G4"/>
    <mergeCell ref="H2:H4"/>
    <mergeCell ref="I2:M2"/>
  </mergeCells>
  <pageMargins left="0.7" right="0.7" top="0.75" bottom="0.75" header="0.3" footer="0.3"/>
  <pageSetup scale="4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B1:D48"/>
  <sheetViews>
    <sheetView showGridLines="0" topLeftCell="D1" workbookViewId="0">
      <selection activeCell="E29" sqref="E29"/>
    </sheetView>
  </sheetViews>
  <sheetFormatPr baseColWidth="10" defaultColWidth="11.42578125" defaultRowHeight="12.75" x14ac:dyDescent="0.2"/>
  <cols>
    <col min="1" max="1" width="11.42578125" style="193"/>
    <col min="2" max="2" width="26" style="193" customWidth="1"/>
    <col min="3" max="3" width="51.7109375" style="193" customWidth="1"/>
    <col min="4" max="4" width="76.28515625" style="193" customWidth="1"/>
    <col min="5" max="5" width="56.140625" style="193" customWidth="1"/>
    <col min="6" max="6" width="15.42578125" style="193" customWidth="1"/>
    <col min="7" max="16384" width="11.42578125" style="193"/>
  </cols>
  <sheetData>
    <row r="1" spans="2:4" ht="13.5" thickBot="1" x14ac:dyDescent="0.25"/>
    <row r="2" spans="2:4" ht="19.5" thickBot="1" x14ac:dyDescent="0.25">
      <c r="B2" s="571" t="s">
        <v>471</v>
      </c>
      <c r="C2" s="572"/>
      <c r="D2" s="573"/>
    </row>
    <row r="3" spans="2:4" ht="12.75" customHeight="1" thickBot="1" x14ac:dyDescent="0.25">
      <c r="B3" s="190" t="s">
        <v>187</v>
      </c>
      <c r="C3" s="191" t="s">
        <v>325</v>
      </c>
      <c r="D3" s="194" t="s">
        <v>0</v>
      </c>
    </row>
    <row r="4" spans="2:4" x14ac:dyDescent="0.2">
      <c r="B4" s="560" t="s">
        <v>463</v>
      </c>
      <c r="C4" s="563" t="s">
        <v>425</v>
      </c>
      <c r="D4" s="195" t="s">
        <v>401</v>
      </c>
    </row>
    <row r="5" spans="2:4" x14ac:dyDescent="0.2">
      <c r="B5" s="574"/>
      <c r="C5" s="568"/>
      <c r="D5" s="196" t="s">
        <v>405</v>
      </c>
    </row>
    <row r="6" spans="2:4" x14ac:dyDescent="0.2">
      <c r="B6" s="574"/>
      <c r="C6" s="568"/>
      <c r="D6" s="197" t="s">
        <v>409</v>
      </c>
    </row>
    <row r="7" spans="2:4" x14ac:dyDescent="0.2">
      <c r="B7" s="574"/>
      <c r="C7" s="568"/>
      <c r="D7" s="196" t="s">
        <v>413</v>
      </c>
    </row>
    <row r="8" spans="2:4" x14ac:dyDescent="0.2">
      <c r="B8" s="574"/>
      <c r="C8" s="568"/>
      <c r="D8" s="197" t="s">
        <v>417</v>
      </c>
    </row>
    <row r="9" spans="2:4" x14ac:dyDescent="0.2">
      <c r="B9" s="561"/>
      <c r="C9" s="564"/>
      <c r="D9" s="196" t="s">
        <v>419</v>
      </c>
    </row>
    <row r="10" spans="2:4" x14ac:dyDescent="0.2">
      <c r="B10" s="561"/>
      <c r="C10" s="564"/>
      <c r="D10" s="197" t="s">
        <v>420</v>
      </c>
    </row>
    <row r="11" spans="2:4" ht="25.5" customHeight="1" x14ac:dyDescent="0.2">
      <c r="B11" s="561"/>
      <c r="C11" s="564"/>
      <c r="D11" s="196" t="s">
        <v>421</v>
      </c>
    </row>
    <row r="12" spans="2:4" ht="24" customHeight="1" thickBot="1" x14ac:dyDescent="0.25">
      <c r="B12" s="562"/>
      <c r="C12" s="565"/>
      <c r="D12" s="198" t="s">
        <v>422</v>
      </c>
    </row>
    <row r="13" spans="2:4" ht="24.75" customHeight="1" x14ac:dyDescent="0.2">
      <c r="B13" s="566" t="s">
        <v>464</v>
      </c>
      <c r="C13" s="563" t="s">
        <v>426</v>
      </c>
      <c r="D13" s="195" t="s">
        <v>402</v>
      </c>
    </row>
    <row r="14" spans="2:4" ht="28.5" customHeight="1" x14ac:dyDescent="0.2">
      <c r="B14" s="567"/>
      <c r="C14" s="568"/>
      <c r="D14" s="197" t="s">
        <v>406</v>
      </c>
    </row>
    <row r="15" spans="2:4" ht="17.25" customHeight="1" x14ac:dyDescent="0.2">
      <c r="B15" s="561"/>
      <c r="C15" s="575"/>
      <c r="D15" s="197" t="s">
        <v>410</v>
      </c>
    </row>
    <row r="16" spans="2:4" ht="13.5" thickBot="1" x14ac:dyDescent="0.25">
      <c r="B16" s="562"/>
      <c r="C16" s="576"/>
      <c r="D16" s="198" t="s">
        <v>414</v>
      </c>
    </row>
    <row r="17" spans="2:4" ht="28.5" customHeight="1" x14ac:dyDescent="0.2">
      <c r="B17" s="566" t="s">
        <v>465</v>
      </c>
      <c r="C17" s="563" t="s">
        <v>469</v>
      </c>
      <c r="D17" s="195" t="s">
        <v>403</v>
      </c>
    </row>
    <row r="18" spans="2:4" ht="21" customHeight="1" x14ac:dyDescent="0.2">
      <c r="B18" s="567"/>
      <c r="C18" s="568"/>
      <c r="D18" s="197" t="s">
        <v>371</v>
      </c>
    </row>
    <row r="19" spans="2:4" x14ac:dyDescent="0.2">
      <c r="B19" s="561"/>
      <c r="C19" s="569"/>
      <c r="D19" s="197" t="s">
        <v>411</v>
      </c>
    </row>
    <row r="20" spans="2:4" ht="13.5" thickBot="1" x14ac:dyDescent="0.25">
      <c r="B20" s="562"/>
      <c r="C20" s="570"/>
      <c r="D20" s="198" t="s">
        <v>101</v>
      </c>
    </row>
    <row r="21" spans="2:4" x14ac:dyDescent="0.2">
      <c r="B21" s="566" t="s">
        <v>466</v>
      </c>
      <c r="C21" s="563" t="s">
        <v>428</v>
      </c>
      <c r="D21" s="195" t="s">
        <v>327</v>
      </c>
    </row>
    <row r="22" spans="2:4" x14ac:dyDescent="0.2">
      <c r="B22" s="567"/>
      <c r="C22" s="568"/>
      <c r="D22" s="197" t="s">
        <v>407</v>
      </c>
    </row>
    <row r="23" spans="2:4" x14ac:dyDescent="0.2">
      <c r="B23" s="567"/>
      <c r="C23" s="568"/>
      <c r="D23" s="197" t="s">
        <v>326</v>
      </c>
    </row>
    <row r="24" spans="2:4" x14ac:dyDescent="0.2">
      <c r="B24" s="561"/>
      <c r="C24" s="569"/>
      <c r="D24" s="197" t="s">
        <v>415</v>
      </c>
    </row>
    <row r="25" spans="2:4" ht="13.5" thickBot="1" x14ac:dyDescent="0.25">
      <c r="B25" s="562"/>
      <c r="C25" s="570"/>
      <c r="D25" s="198" t="s">
        <v>418</v>
      </c>
    </row>
    <row r="26" spans="2:4" x14ac:dyDescent="0.2">
      <c r="B26" s="566" t="s">
        <v>467</v>
      </c>
      <c r="C26" s="563" t="s">
        <v>328</v>
      </c>
      <c r="D26" s="195" t="s">
        <v>329</v>
      </c>
    </row>
    <row r="27" spans="2:4" x14ac:dyDescent="0.2">
      <c r="B27" s="567"/>
      <c r="C27" s="568"/>
      <c r="D27" s="197" t="s">
        <v>330</v>
      </c>
    </row>
    <row r="28" spans="2:4" x14ac:dyDescent="0.2">
      <c r="B28" s="567"/>
      <c r="C28" s="568"/>
      <c r="D28" s="197" t="s">
        <v>331</v>
      </c>
    </row>
    <row r="29" spans="2:4" ht="13.5" thickBot="1" x14ac:dyDescent="0.25">
      <c r="B29" s="562"/>
      <c r="C29" s="570"/>
      <c r="D29" s="198" t="s">
        <v>332</v>
      </c>
    </row>
    <row r="30" spans="2:4" x14ac:dyDescent="0.2">
      <c r="B30" s="560" t="s">
        <v>468</v>
      </c>
      <c r="C30" s="563" t="s">
        <v>429</v>
      </c>
      <c r="D30" s="195" t="s">
        <v>404</v>
      </c>
    </row>
    <row r="31" spans="2:4" x14ac:dyDescent="0.2">
      <c r="B31" s="561"/>
      <c r="C31" s="564"/>
      <c r="D31" s="197" t="s">
        <v>408</v>
      </c>
    </row>
    <row r="32" spans="2:4" x14ac:dyDescent="0.2">
      <c r="B32" s="561"/>
      <c r="C32" s="564"/>
      <c r="D32" s="197" t="s">
        <v>412</v>
      </c>
    </row>
    <row r="33" spans="2:4" ht="13.5" thickBot="1" x14ac:dyDescent="0.25">
      <c r="B33" s="562"/>
      <c r="C33" s="565"/>
      <c r="D33" s="198" t="s">
        <v>416</v>
      </c>
    </row>
    <row r="42" spans="2:4" ht="20.25" customHeight="1" x14ac:dyDescent="0.2"/>
    <row r="43" spans="2:4" ht="21" customHeight="1" x14ac:dyDescent="0.2"/>
    <row r="46" spans="2:4" ht="17.25" customHeight="1" x14ac:dyDescent="0.2"/>
    <row r="47" spans="2:4" ht="30" customHeight="1" x14ac:dyDescent="0.2"/>
    <row r="48" spans="2:4" ht="20.25" customHeight="1" x14ac:dyDescent="0.2"/>
  </sheetData>
  <sheetProtection algorithmName="SHA-512" hashValue="9Hc4JVYWlPoDIn8fUqzmACw09or19pAjRc5kPeO4tYYDzPPfrFqrG9JsecjQhr+YIwxJNu9dtZmfPjO1uieFwA==" saltValue="iSVxNIk5a6sCV3NdJC808A==" spinCount="100000" sheet="1" objects="1" scenarios="1" selectLockedCells="1"/>
  <mergeCells count="13">
    <mergeCell ref="B2:D2"/>
    <mergeCell ref="B4:B12"/>
    <mergeCell ref="C4:C12"/>
    <mergeCell ref="B13:B16"/>
    <mergeCell ref="C13:C16"/>
    <mergeCell ref="B30:B33"/>
    <mergeCell ref="C30:C33"/>
    <mergeCell ref="B17:B20"/>
    <mergeCell ref="C17:C20"/>
    <mergeCell ref="B21:B25"/>
    <mergeCell ref="C21:C25"/>
    <mergeCell ref="B26:B29"/>
    <mergeCell ref="C26:C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258</vt:i4>
      </vt:variant>
    </vt:vector>
  </HeadingPairs>
  <TitlesOfParts>
    <vt:vector size="267" baseType="lpstr">
      <vt:lpstr>01-Mapa de Riesgos</vt:lpstr>
      <vt:lpstr>02-Mapa de riesgo</vt:lpstr>
      <vt:lpstr>01-Mapa de riesgo-UO (2)</vt:lpstr>
      <vt:lpstr>Hoja1</vt:lpstr>
      <vt:lpstr>03-Seguimientos 1 de 2</vt:lpstr>
      <vt:lpstr>04-Seguimientos 2 de 2</vt:lpstr>
      <vt:lpstr>INSTRUCTIVO</vt:lpstr>
      <vt:lpstr>ESCALA</vt:lpstr>
      <vt:lpstr>FACTORES</vt:lpstr>
      <vt:lpstr>'01-Mapa de riesgo-UO (2)'!_VICERRECTORÍA_RESPONSABILIDAD_SOCIAL_Y_BIENESTAR_UNIVERSITARIO_</vt:lpstr>
      <vt:lpstr>'02-Mapa de riesgo'!_VICERRECTORÍA_RESPONSABILIDAD_SOCIAL_Y_BIENESTAR_UNIVERSITARIO_</vt:lpstr>
      <vt:lpstr>_VICERRECTORÍA_RESPONSABILIDAD_SOCIAL_Y_BIENESTAR_UNIVERSITARIO_</vt:lpstr>
      <vt:lpstr>'01-Mapa de riesgo-UO (2)'!ADMISIONES_REGISTRO_Y_CONTROL_ACADÉMICO</vt:lpstr>
      <vt:lpstr>'02-Mapa de riesgo'!ADMISIONES_REGISTRO_Y_CONTROL_ACADÉMICO</vt:lpstr>
      <vt:lpstr>ADMISIONES_REGISTRO_Y_CONTROL_ACADÉMICO</vt:lpstr>
      <vt:lpstr>'01-Mapa de riesgo-UO (2)'!Ambiental</vt:lpstr>
      <vt:lpstr>'02-Mapa de riesgo'!Ambiental</vt:lpstr>
      <vt:lpstr>'01-Mapa de riesgo-UO (2)'!ASEGURAMIENTO_DE_LA_CALIDAD_INSTITUCIONAL</vt:lpstr>
      <vt:lpstr>'02-Mapa de riesgo'!ASEGURAMIENTO_DE_LA_CALIDAD_INSTITUCIONAL</vt:lpstr>
      <vt:lpstr>'01-Mapa de Riesgos'!BIBLIOTECA_E_INFORMACIÓN_CIENTIFICA</vt:lpstr>
      <vt:lpstr>'01-Mapa de riesgo-UO (2)'!BIBLIOTECA_E_INFORMACIÓN_CIENTIFICA</vt:lpstr>
      <vt:lpstr>'02-Mapa de riesgo'!BIBLIOTECA_E_INFORMACIÓN_CIENTIFICA</vt:lpstr>
      <vt:lpstr>'01-Mapa de riesgo-UO (2)'!CLASE_RIESGO</vt:lpstr>
      <vt:lpstr>CLASE_RIESGO</vt:lpstr>
      <vt:lpstr>'04-Seguimientos 2 de 2'!COMPARTIR</vt:lpstr>
      <vt:lpstr>COMPARTIR</vt:lpstr>
      <vt:lpstr>'01-Mapa de riesgo-UO (2)'!Conflicto_de_Intereses</vt:lpstr>
      <vt:lpstr>'02-Mapa de riesgo'!Conflicto_de_Intereses</vt:lpstr>
      <vt:lpstr>'01-Mapa de Riesgos'!Contable</vt:lpstr>
      <vt:lpstr>'01-Mapa de riesgo-UO (2)'!Contable</vt:lpstr>
      <vt:lpstr>'01-Mapa de riesgo-UO (2)'!Contagio</vt:lpstr>
      <vt:lpstr>'02-Mapa de riesgo'!Contagio</vt:lpstr>
      <vt:lpstr>'01-Mapa de Riesgos'!CONTROL_DISCIPLINARIO_INTERNO</vt:lpstr>
      <vt:lpstr>'01-Mapa de riesgo-UO (2)'!CONTROL_DISCIPLINARIO_INTERNO</vt:lpstr>
      <vt:lpstr>'02-Mapa de riesgo'!CONTROL_DISCIPLINARIO_INTERNO</vt:lpstr>
      <vt:lpstr>'01-Mapa de Riesgos'!CONTROL_INTERNO</vt:lpstr>
      <vt:lpstr>'01-Mapa de riesgo-UO (2)'!CONTROL_INTERNO</vt:lpstr>
      <vt:lpstr>'02-Mapa de riesgo'!CONTROL_INTERNO</vt:lpstr>
      <vt:lpstr>'01-Mapa de riesgo-UO (2)'!CONTROL_SEGUIMIENTO</vt:lpstr>
      <vt:lpstr>'02-Mapa de riesgo'!CONTROL_SEGUIMIENTO</vt:lpstr>
      <vt:lpstr>'01-Mapa de riesgo-UO (2)'!CONTROLES</vt:lpstr>
      <vt:lpstr>'02-Mapa de riesgo'!CONTROLES</vt:lpstr>
      <vt:lpstr>'01-Mapa de riesgo-UO (2)'!Corrupción</vt:lpstr>
      <vt:lpstr>'02-Mapa de riesgo'!Corrupción</vt:lpstr>
      <vt:lpstr>'01-Mapa de riesgo-UO (2)'!Cumplimiento</vt:lpstr>
      <vt:lpstr>'02-Mapa de riesgo'!Cumplimiento</vt:lpstr>
      <vt:lpstr>'04-Seguimientos 2 de 2'!CUMPLIMIENTO_PARCIAL</vt:lpstr>
      <vt:lpstr>CUMPLIMIENTO_PARCIAL</vt:lpstr>
      <vt:lpstr>'04-Seguimientos 2 de 2'!CUMPLIMIENTO_TOTAL</vt:lpstr>
      <vt:lpstr>CUMPLIMIENTO_TOTAL</vt:lpstr>
      <vt:lpstr>'01-Mapa de riesgo-UO (2)'!Derechos_Humanos</vt:lpstr>
      <vt:lpstr>'02-Mapa de riesgo'!Derechos_Humanos</vt:lpstr>
      <vt:lpstr>'04-Seguimientos 2 de 2'!Ejecucion_administracion_de_procesos</vt:lpstr>
      <vt:lpstr>Ejecucion_administracion_de_procesos</vt:lpstr>
      <vt:lpstr>'04-Seguimientos 2 de 2'!Ejecución_administración_de_procesos</vt:lpstr>
      <vt:lpstr>Ejecución_administración_de_procesos</vt:lpstr>
      <vt:lpstr>'04-Seguimientos 2 de 2'!Ejecución_administración_de_procesos_</vt:lpstr>
      <vt:lpstr>Ejecución_administración_de_procesos_</vt:lpstr>
      <vt:lpstr>'01-Mapa de Riesgos'!Estratégico</vt:lpstr>
      <vt:lpstr>'01-Mapa de riesgo-UO (2)'!Estratégico</vt:lpstr>
      <vt:lpstr>'01-Mapa de riesgo-UO (2)'!EVAL_PERIODICIDAD</vt:lpstr>
      <vt:lpstr>'02-Mapa de riesgo'!EVAL_PERIODICIDAD</vt:lpstr>
      <vt:lpstr>Evento_externo</vt:lpstr>
      <vt:lpstr>'01-Mapa de riesgo-UO (2)'!EXTERNO</vt:lpstr>
      <vt:lpstr>'01-Mapa de riesgo-UO (2)'!FACTOR</vt:lpstr>
      <vt:lpstr>FACTOR</vt:lpstr>
      <vt:lpstr>'01-Mapa de Riesgos'!FACULTAD_BELLAS_ARTES_HUMANIDADES</vt:lpstr>
      <vt:lpstr>'01-Mapa de riesgo-UO (2)'!FACULTAD_BELLAS_ARTES_HUMANIDADES</vt:lpstr>
      <vt:lpstr>'02-Mapa de riesgo'!FACULTAD_BELLAS_ARTES_HUMANIDADES</vt:lpstr>
      <vt:lpstr>'01-Mapa de Riesgos'!FACULTAD_CIENCIAS_AGRARIAS_AGROINDUSTRIA</vt:lpstr>
      <vt:lpstr>'01-Mapa de riesgo-UO (2)'!FACULTAD_CIENCIAS_AGRARIAS_AGROINDUSTRIA</vt:lpstr>
      <vt:lpstr>'02-Mapa de riesgo'!FACULTAD_CIENCIAS_AGRARIAS_AGROINDUSTRIA</vt:lpstr>
      <vt:lpstr>'01-Mapa de Riesgos'!FACULTAD_CIENCIAS_AMBIENTALES</vt:lpstr>
      <vt:lpstr>'01-Mapa de riesgo-UO (2)'!FACULTAD_CIENCIAS_AMBIENTALES</vt:lpstr>
      <vt:lpstr>'02-Mapa de riesgo'!FACULTAD_CIENCIAS_AMBIENTALES</vt:lpstr>
      <vt:lpstr>'01-Mapa de Riesgos'!FACULTAD_CIENCIAS_BÁSICAS</vt:lpstr>
      <vt:lpstr>'01-Mapa de riesgo-UO (2)'!FACULTAD_CIENCIAS_BÁSICAS</vt:lpstr>
      <vt:lpstr>'02-Mapa de riesgo'!FACULTAD_CIENCIAS_BÁSICAS</vt:lpstr>
      <vt:lpstr>'01-Mapa de Riesgos'!FACULTAD_CIENCIAS_DE_LA_EDUCACIÓN</vt:lpstr>
      <vt:lpstr>'01-Mapa de riesgo-UO (2)'!FACULTAD_CIENCIAS_DE_LA_EDUCACIÓN</vt:lpstr>
      <vt:lpstr>'02-Mapa de riesgo'!FACULTAD_CIENCIAS_DE_LA_EDUCACIÓN</vt:lpstr>
      <vt:lpstr>'01-Mapa de Riesgos'!FACULTAD_CIENCIAS_DE_LA_SALUD</vt:lpstr>
      <vt:lpstr>'01-Mapa de riesgo-UO (2)'!FACULTAD_CIENCIAS_DE_LA_SALUD</vt:lpstr>
      <vt:lpstr>'02-Mapa de riesgo'!FACULTAD_CIENCIAS_DE_LA_SALUD</vt:lpstr>
      <vt:lpstr>'01-Mapa de riesgo-UO (2)'!FACULTAD_DE_CIENCIAS_EMPRESARIALES</vt:lpstr>
      <vt:lpstr>'02-Mapa de riesgo'!FACULTAD_DE_CIENCIAS_EMPRESARIALES</vt:lpstr>
      <vt:lpstr>FACULTAD_DE_CIENCIAS_EMPRESARIALES</vt:lpstr>
      <vt:lpstr>'01-Mapa de Riesgos'!FACULTAD_INGENIERÍAS</vt:lpstr>
      <vt:lpstr>'01-Mapa de riesgo-UO (2)'!FACULTAD_INGENIERÍAS</vt:lpstr>
      <vt:lpstr>'02-Mapa de riesgo'!FACULTAD_INGENIERÍAS</vt:lpstr>
      <vt:lpstr>'01-Mapa de riesgo-UO (2)'!FACULTAD_MECÁNICA_APLICADA</vt:lpstr>
      <vt:lpstr>'02-Mapa de riesgo'!FACULTAD_MECÁNICA_APLICADA</vt:lpstr>
      <vt:lpstr>FACULTAD_MECÁNICA_APLICADA</vt:lpstr>
      <vt:lpstr>'01-Mapa de riesgo-UO (2)'!FACULTAD_TECNOLOGÍA</vt:lpstr>
      <vt:lpstr>'02-Mapa de riesgo'!FACULTAD_TECNOLOGÍA</vt:lpstr>
      <vt:lpstr>FACULTAD_TECNOLOGÍA</vt:lpstr>
      <vt:lpstr>'01-Mapa de Riesgos'!Financiero</vt:lpstr>
      <vt:lpstr>'01-Mapa de riesgo-UO (2)'!Financiero</vt:lpstr>
      <vt:lpstr>'01-Mapa de riesgo-UO (2)'!Fiscal</vt:lpstr>
      <vt:lpstr>'02-Mapa de riesgo'!Fiscal</vt:lpstr>
      <vt:lpstr>'04-Seguimientos 2 de 2'!Fiscal</vt:lpstr>
      <vt:lpstr>Fiscal</vt:lpstr>
      <vt:lpstr>'01-Mapa de riesgo-UO (2)'!Fraude</vt:lpstr>
      <vt:lpstr>'02-Mapa de riesgo'!Fraude</vt:lpstr>
      <vt:lpstr>'04-Seguimientos 2 de 2'!gestion</vt:lpstr>
      <vt:lpstr>gestion</vt:lpstr>
      <vt:lpstr>Gestión</vt:lpstr>
      <vt:lpstr>'01-Mapa de Riesgos'!GESTIÓN_DE_SERVICIOS_INSTITUCIONALES</vt:lpstr>
      <vt:lpstr>'01-Mapa de riesgo-UO (2)'!GESTIÓN_DE_SERVICIOS_INSTITUCIONALES</vt:lpstr>
      <vt:lpstr>'02-Mapa de riesgo'!GESTIÓN_DE_SERVICIOS_INSTITUCIONALES</vt:lpstr>
      <vt:lpstr>'01-Mapa de riesgo-UO (2)'!GESTIÓN_DE_TECNOLOGÍAS_INFORMÁTICAS_Y_SISTEMAS_DE_INFORMACIÓN</vt:lpstr>
      <vt:lpstr>'02-Mapa de riesgo'!GESTIÓN_DE_TECNOLOGÍAS_INFORMÁTICAS_Y_SISTEMAS_DE_INFORMACIÓN</vt:lpstr>
      <vt:lpstr>GESTIÓN_DE_TECNOLOGÍAS_INFORMÁTICAS_Y_SISTEMAS_DE_INFORMACIÓN</vt:lpstr>
      <vt:lpstr>'01-Mapa de riesgo-UO (2)'!GESTIÓN_DEL_TALENTO_HUMANO</vt:lpstr>
      <vt:lpstr>'02-Mapa de riesgo'!GESTIÓN_DEL_TALENTO_HUMANO</vt:lpstr>
      <vt:lpstr>GESTIÓN_DEL_TALENTO_HUMANO</vt:lpstr>
      <vt:lpstr>'01-Mapa de riesgo-UO (2)'!GESTIÓN_DISCIPLINARIA</vt:lpstr>
      <vt:lpstr>'02-Mapa de riesgo'!GESTIÓN_DISCIPLINARIA</vt:lpstr>
      <vt:lpstr>GESTIÓN_DISCIPLINARIA</vt:lpstr>
      <vt:lpstr>'01-Mapa de Riesgos'!GESTIÓN_FINANCIERA</vt:lpstr>
      <vt:lpstr>'01-Mapa de riesgo-UO (2)'!GESTIÓN_FINANCIERA</vt:lpstr>
      <vt:lpstr>'02-Mapa de riesgo'!GESTIÓN_FINANCIERA</vt:lpstr>
      <vt:lpstr>'01-Mapa de riesgo-UO (2)'!GRAVE</vt:lpstr>
      <vt:lpstr>'02-Mapa de riesgo'!GRAVE</vt:lpstr>
      <vt:lpstr>'01-Mapa de Riesgos'!GRUPO_INVESTIGACIÓN_AGUAS_SANEAMIENTO</vt:lpstr>
      <vt:lpstr>'01-Mapa de riesgo-UO (2)'!GRUPO_INVESTIGACIÓN_AGUAS_SANEAMIENTO</vt:lpstr>
      <vt:lpstr>'02-Mapa de riesgo'!GRUPO_INVESTIGACIÓN_AGUAS_SANEAMIENTO</vt:lpstr>
      <vt:lpstr>'01-Mapa de Riesgos'!Imagen</vt:lpstr>
      <vt:lpstr>'01-Mapa de riesgo-UO (2)'!Imagen</vt:lpstr>
      <vt:lpstr>'01-Mapa de riesgo-UO (2)'!IMPACTO</vt:lpstr>
      <vt:lpstr>IMPACTO</vt:lpstr>
      <vt:lpstr>'01-Mapa de riesgo-UO (2)'!Información</vt:lpstr>
      <vt:lpstr>'02-Mapa de riesgo'!Información</vt:lpstr>
      <vt:lpstr>Infraestructura</vt:lpstr>
      <vt:lpstr>'01-Mapa de riesgo-UO (2)'!INSTITUCIONAL</vt:lpstr>
      <vt:lpstr>INSTITUCIONAL</vt:lpstr>
      <vt:lpstr>Integridad_Pública_Corrupción</vt:lpstr>
      <vt:lpstr>Integridad_Pública_LA_FT_FP</vt:lpstr>
      <vt:lpstr>'01-Mapa de riesgo-UO (2)'!INTERNO</vt:lpstr>
      <vt:lpstr>INTERNO</vt:lpstr>
      <vt:lpstr>'01-Mapa de Riesgos'!JURIDICA</vt:lpstr>
      <vt:lpstr>'01-Mapa de riesgo-UO (2)'!JURIDICA</vt:lpstr>
      <vt:lpstr>'02-Mapa de riesgo'!JURIDICA</vt:lpstr>
      <vt:lpstr>'01-Mapa de Riesgos'!LABORATORIO_AGUAS_ALIMENTOS</vt:lpstr>
      <vt:lpstr>'01-Mapa de riesgo-UO (2)'!LABORATORIO_AGUAS_ALIMENTOS</vt:lpstr>
      <vt:lpstr>'02-Mapa de riesgo'!LABORATORIO_AGUAS_ALIMENTOS</vt:lpstr>
      <vt:lpstr>'01-Mapa de riesgo-UO (2)'!LABORATORIO_BIOLOGÍA_MOLECULAR</vt:lpstr>
      <vt:lpstr>'02-Mapa de riesgo'!LABORATORIO_BIOLOGÍA_MOLECULAR</vt:lpstr>
      <vt:lpstr>LABORATORIO_BIOLOGÍA_MOLECULAR</vt:lpstr>
      <vt:lpstr>'01-Mapa de Riesgos'!LABORATORIO_DE_METROOLOGIA_DE_VARIABLES_ELECTRICAS</vt:lpstr>
      <vt:lpstr>'01-Mapa de riesgo-UO (2)'!LABORATORIO_DE_METROOLOGIA_DE_VARIABLES_ELECTRICAS</vt:lpstr>
      <vt:lpstr>'02-Mapa de riesgo'!LABORATORIO_DE_METROOLOGIA_DE_VARIABLES_ELECTRICAS</vt:lpstr>
      <vt:lpstr>'01-Mapa de Riesgos'!LABORATORIO_ENSAYOS_NO_DESTRUCTIVOS_DESTRUCTIVOS</vt:lpstr>
      <vt:lpstr>'01-Mapa de riesgo-UO (2)'!LABORATORIO_ENSAYOS_NO_DESTRUCTIVOS_DESTRUCTIVOS</vt:lpstr>
      <vt:lpstr>'02-Mapa de riesgo'!LABORATORIO_ENSAYOS_NO_DESTRUCTIVOS_DESTRUCTIVOS</vt:lpstr>
      <vt:lpstr>'01-Mapa de riesgo-UO (2)'!LABORATORIO_ENSAYOS_PARA_EQUIPOS_ACONDICIONADORES_DE_AIRE</vt:lpstr>
      <vt:lpstr>'02-Mapa de riesgo'!LABORATORIO_ENSAYOS_PARA_EQUIPOS_ACONDICIONADORES_DE_AIRE</vt:lpstr>
      <vt:lpstr>LABORATORIO_ENSAYOS_PARA_EQUIPOS_ACONDICIONADORES_DE_AIRE</vt:lpstr>
      <vt:lpstr>'01-Mapa de Riesgos'!LABORATORIO_GENÉTICA_MÉDICA</vt:lpstr>
      <vt:lpstr>'01-Mapa de riesgo-UO (2)'!LABORATORIO_GENÉTICA_MÉDICA</vt:lpstr>
      <vt:lpstr>'02-Mapa de riesgo'!LABORATORIO_GENÉTICA_MÉDICA</vt:lpstr>
      <vt:lpstr>'01-Mapa de riesgo-UO (2)'!LEVE</vt:lpstr>
      <vt:lpstr>'02-Mapa de riesgo'!LEVE</vt:lpstr>
      <vt:lpstr>'01-Mapa de Riesgos'!MAPA</vt:lpstr>
      <vt:lpstr>'01-Mapa de riesgo-UO (2)'!MAPA</vt:lpstr>
      <vt:lpstr>'02-Mapa de riesgo'!MAPA</vt:lpstr>
      <vt:lpstr>'01-Mapa de riesgo-UO (2)'!MODERADO</vt:lpstr>
      <vt:lpstr>'02-Mapa de riesgo'!MODERADO</vt:lpstr>
      <vt:lpstr>'01-Mapa de riesgo-UO (2)'!NIVEL_AUTOMAT</vt:lpstr>
      <vt:lpstr>'02-Mapa de riesgo'!NIVEL_AUTOMAT</vt:lpstr>
      <vt:lpstr>'01-Mapa de riesgo-UO (2)'!NIVEL_EXPOSICION</vt:lpstr>
      <vt:lpstr>'02-Mapa de riesgo'!NIVEL_EXPOSICION</vt:lpstr>
      <vt:lpstr>'04-Seguimientos 2 de 2'!NO_CUMPLIDA</vt:lpstr>
      <vt:lpstr>NO_CUMPLIDA</vt:lpstr>
      <vt:lpstr>'01-Mapa de riesgo-UO (2)'!OEC</vt:lpstr>
      <vt:lpstr>'02-Mapa de riesgo'!OEC</vt:lpstr>
      <vt:lpstr>OEC</vt:lpstr>
      <vt:lpstr>'01-Mapa de Riesgos'!Operacional</vt:lpstr>
      <vt:lpstr>'01-Mapa de riesgo-UO (2)'!Operacional</vt:lpstr>
      <vt:lpstr>'01-Mapa de Riesgos'!ORGANISMO_CERTIFICADOR_DE_SISTEMAS_DE_GESTIÓN_QLCT</vt:lpstr>
      <vt:lpstr>'01-Mapa de riesgo-UO (2)'!ORGANISMO_CERTIFICADOR_DE_SISTEMAS_DE_GESTIÓN_QLCT</vt:lpstr>
      <vt:lpstr>'02-Mapa de riesgo'!ORGANISMO_CERTIFICADOR_DE_SISTEMAS_DE_GESTIÓN_QLCT</vt:lpstr>
      <vt:lpstr>'01-Mapa de Riesgos'!PDI</vt:lpstr>
      <vt:lpstr>'01-Mapa de riesgo-UO (2)'!PDI</vt:lpstr>
      <vt:lpstr>'02-Mapa de riesgo'!PDI</vt:lpstr>
      <vt:lpstr>'01-Mapa de riesgo-UO (2)'!PERIODICIDAD</vt:lpstr>
      <vt:lpstr>'02-Mapa de riesgo'!PERIODICIDAD</vt:lpstr>
      <vt:lpstr>'01-Mapa de Riesgos'!PLANEACIÓN</vt:lpstr>
      <vt:lpstr>'01-Mapa de riesgo-UO (2)'!PLANEACIÓN</vt:lpstr>
      <vt:lpstr>'02-Mapa de riesgo'!PLANEACIÓN</vt:lpstr>
      <vt:lpstr>'01-Mapa de riesgo-UO (2)'!PLANEACIÓN_</vt:lpstr>
      <vt:lpstr>'02-Mapa de riesgo'!PLANEACIÓN_</vt:lpstr>
      <vt:lpstr>PLANEACIÓN_</vt:lpstr>
      <vt:lpstr>'01-Mapa de riesgo-UO (2)'!PLANEACIÓN_PDI</vt:lpstr>
      <vt:lpstr>'02-Mapa de riesgo'!PLANEACIÓN_PDI</vt:lpstr>
      <vt:lpstr>PLANEACIÓN_PDI</vt:lpstr>
      <vt:lpstr>'01-Mapa de Riesgos'!PROBABILIDAD</vt:lpstr>
      <vt:lpstr>'01-Mapa de riesgo-UO (2)'!PROBABILIDAD</vt:lpstr>
      <vt:lpstr>'01-Mapa de Riesgos'!PROCESOS</vt:lpstr>
      <vt:lpstr>'01-Mapa de riesgo-UO (2)'!PROCESOS</vt:lpstr>
      <vt:lpstr>'02-Mapa de riesgo'!PROCESOS</vt:lpstr>
      <vt:lpstr>'01-Mapa de Riesgos'!RECTORÍA</vt:lpstr>
      <vt:lpstr>'01-Mapa de riesgo-UO (2)'!RECTORÍA</vt:lpstr>
      <vt:lpstr>'02-Mapa de riesgo'!RECTORÍA</vt:lpstr>
      <vt:lpstr>'01-Mapa de riesgo-UO (2)'!RECURSOS_INFORMÁTICOS_Y_EDUCATIVOS_CRIE</vt:lpstr>
      <vt:lpstr>'02-Mapa de riesgo'!RECURSOS_INFORMÁTICOS_Y_EDUCATIVOS_CRIE</vt:lpstr>
      <vt:lpstr>RECURSOS_INFORMÁTICOS_Y_EDUCATIVOS_CRIE</vt:lpstr>
      <vt:lpstr>'04-Seguimientos 2 de 2'!REDUCIR</vt:lpstr>
      <vt:lpstr>REDUCIR</vt:lpstr>
      <vt:lpstr>'01-Mapa de Riesgos'!RELACIONES_INTERNACIONALES</vt:lpstr>
      <vt:lpstr>'01-Mapa de riesgo-UO (2)'!RELACIONES_INTERNACIONALES</vt:lpstr>
      <vt:lpstr>'02-Mapa de riesgo'!RELACIONES_INTERNACIONALES</vt:lpstr>
      <vt:lpstr>'01-Mapa de riesgo-UO (2)'!RESPONSABILIDAD</vt:lpstr>
      <vt:lpstr>'02-Mapa de riesgo'!RESPONSABILIDAD</vt:lpstr>
      <vt:lpstr>'01-Mapa de Riesgos'!SECRETARIA_GENERAL</vt:lpstr>
      <vt:lpstr>'01-Mapa de riesgo-UO (2)'!SECRETARIA_GENERAL</vt:lpstr>
      <vt:lpstr>'02-Mapa de riesgo'!SECRETARIA_GENERAL</vt:lpstr>
      <vt:lpstr>Seguridad_Información</vt:lpstr>
      <vt:lpstr>'01-Mapa de riesgo-UO (2)'!Seguridad_y_Salud_en_el_trabajo</vt:lpstr>
      <vt:lpstr>'02-Mapa de riesgo'!Seguridad_y_Salud_en_el_trabajo</vt:lpstr>
      <vt:lpstr>'01-Mapa de riesgo-UO (2)'!Soborno</vt:lpstr>
      <vt:lpstr>'02-Mapa de riesgo'!Soborno</vt:lpstr>
      <vt:lpstr>Talento_Humano</vt:lpstr>
      <vt:lpstr>Talento_Humano_</vt:lpstr>
      <vt:lpstr>'01-Mapa de Riesgos'!Tecnología</vt:lpstr>
      <vt:lpstr>'01-Mapa de riesgo-UO (2)'!Tecnología</vt:lpstr>
      <vt:lpstr>'02-Mapa de riesgo'!Tecnología</vt:lpstr>
      <vt:lpstr>Tecnología_</vt:lpstr>
      <vt:lpstr>tipologia</vt:lpstr>
      <vt:lpstr>'01-Mapa de Riesgos'!Títulos_a_imprimir</vt:lpstr>
      <vt:lpstr>'01-Mapa de riesgo-UO (2)'!Títulos_a_imprimir</vt:lpstr>
      <vt:lpstr>'02-Mapa de riesgo'!Títulos_a_imprimir</vt:lpstr>
      <vt:lpstr>Transacción_u_Operación_aplica_para_LA_FT_FP</vt:lpstr>
      <vt:lpstr>Transacción_u_Operación_aplica_para_LA_FT_FP_</vt:lpstr>
      <vt:lpstr>'01-Mapa de riesgo-UO (2)'!UNIDAD_ORGANIZACIONAL</vt:lpstr>
      <vt:lpstr>'02-Mapa de riesgo'!UNIDAD_ORGANIZACIONAL</vt:lpstr>
      <vt:lpstr>'01-Mapa de Riesgos'!VICERRECTORÍA_ACADÉMICA</vt:lpstr>
      <vt:lpstr>'01-Mapa de riesgo-UO (2)'!VICERRECTORÍA_ACADÉMICA</vt:lpstr>
      <vt:lpstr>'02-Mapa de riesgo'!VICERRECTORÍA_ACADÉMICA</vt:lpstr>
      <vt:lpstr>'01-Mapa de riesgo-UO (2)'!VICERRECTORÍA_ACADÉMICA_</vt:lpstr>
      <vt:lpstr>'02-Mapa de riesgo'!VICERRECTORÍA_ACADÉMICA_</vt:lpstr>
      <vt:lpstr>VICERRECTORÍA_ACADÉMICA_</vt:lpstr>
      <vt:lpstr>'01-Mapa de riesgo-UO (2)'!VICERRECTORÍA_ACADÉMICA_PDI</vt:lpstr>
      <vt:lpstr>'02-Mapa de riesgo'!VICERRECTORÍA_ACADÉMICA_PDI</vt:lpstr>
      <vt:lpstr>VICERRECTORÍA_ACADÉMICA_PDI</vt:lpstr>
      <vt:lpstr>'01-Mapa de Riesgos'!VICERRECTORIA_ADMINISTRATIVA_FINANCIERA</vt:lpstr>
      <vt:lpstr>'01-Mapa de riesgo-UO (2)'!VICERRECTORIA_ADMINISTRATIVA_FINANCIERA</vt:lpstr>
      <vt:lpstr>'02-Mapa de riesgo'!VICERRECTORIA_ADMINISTRATIVA_FINANCIERA</vt:lpstr>
      <vt:lpstr>'01-Mapa de riesgo-UO (2)'!VICERRECTORÍA_ADMINISTRATIVA_FINANCIERA_</vt:lpstr>
      <vt:lpstr>'02-Mapa de riesgo'!VICERRECTORÍA_ADMINISTRATIVA_FINANCIERA_</vt:lpstr>
      <vt:lpstr>VICERRECTORÍA_ADMINISTRATIVA_FINANCIERA_</vt:lpstr>
      <vt:lpstr>'01-Mapa de riesgo-UO (2)'!VICERRECTORÍA_ADMINISTRATIVA_FINANCIERA_PDI</vt:lpstr>
      <vt:lpstr>'02-Mapa de riesgo'!VICERRECTORÍA_ADMINISTRATIVA_FINANCIERA_PDI</vt:lpstr>
      <vt:lpstr>VICERRECTORÍA_ADMINISTRATIVA_FINANCIERA_PDI</vt:lpstr>
      <vt:lpstr>VICERRECTORÍA_INVESTIGACIONES_INNOVACIÓN_EXTENSIÓN_</vt:lpstr>
      <vt:lpstr>'01-Mapa de riesgo-UO (2)'!VICERRECTORÍA_INVESTIGACIONES_INNOVACIÓN_Y_EXTENSIÓN</vt:lpstr>
      <vt:lpstr>'02-Mapa de riesgo'!VICERRECTORÍA_INVESTIGACIONES_INNOVACIÓN_Y_EXTENSIÓN</vt:lpstr>
      <vt:lpstr>VICERRECTORÍA_INVESTIGACIONES_INNOVACIÓN_Y_EXTENSIÓN</vt:lpstr>
      <vt:lpstr>'01-Mapa de riesgo-UO (2)'!VICERRECTORÍA_INVESTIGACIONES_INNOVACIÓN_Y_EXTENSIÓN_PDI</vt:lpstr>
      <vt:lpstr>'02-Mapa de riesgo'!VICERRECTORÍA_INVESTIGACIONES_INNOVACIÓN_Y_EXTENSIÓN_PDI</vt:lpstr>
      <vt:lpstr>VICERRECTORÍA_INVESTIGACIONES_INNOVACIÓN_Y_EXTENSIÓN_PDI</vt:lpstr>
      <vt:lpstr>'01-Mapa de riesgo-UO (2)'!VICERRECTORÍA_RESPONSABILIDAD_SOCIAL_Y_BIENESTAR_UNIVERSITARIO</vt:lpstr>
      <vt:lpstr>'02-Mapa de riesgo'!VICERRECTORÍA_RESPONSABILIDAD_SOCIAL_Y_BIENESTAR_UNIVERSITARIO</vt:lpstr>
      <vt:lpstr>VICERRECTORÍA_RESPONSABILIDAD_SOCIAL_Y_BIENESTAR_UNIVERSITARIO</vt:lpstr>
      <vt:lpstr>'01-Mapa de riesgo-UO (2)'!VICERRECTORÍA_RESPONSABILIDAD_SOCIAL_Y_BIENESTAR_UNIVERSITARIO_PDI</vt:lpstr>
      <vt:lpstr>'02-Mapa de riesgo'!VICERRECTORÍA_RESPONSABILIDAD_SOCIAL_Y_BIENESTAR_UNIVERSITARIO_PDI</vt:lpstr>
      <vt:lpstr>VICERRECTORÍA_RESPONSABILIDAD_SOCIAL_Y_BIENESTAR_UNIVERSITARIO_PDI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Soto</dc:creator>
  <cp:lastModifiedBy>Usuario UTP</cp:lastModifiedBy>
  <cp:lastPrinted>2019-08-14T19:38:15Z</cp:lastPrinted>
  <dcterms:created xsi:type="dcterms:W3CDTF">2006-09-13T22:30:50Z</dcterms:created>
  <dcterms:modified xsi:type="dcterms:W3CDTF">2026-08-03T16:06:24Z</dcterms:modified>
</cp:coreProperties>
</file>