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ropbox\PROPUESTA 2017\9. Mapa de Riesgos\Mapa de riesgos del proceso\Seguimiento 1\"/>
    </mc:Choice>
  </mc:AlternateContent>
  <bookViews>
    <workbookView xWindow="0" yWindow="0" windowWidth="28800" windowHeight="1243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52511" concurrentCalc="0"/>
</workbook>
</file>

<file path=xl/calcChain.xml><?xml version="1.0" encoding="utf-8"?>
<calcChain xmlns="http://schemas.openxmlformats.org/spreadsheetml/2006/main">
  <c r="K15" i="7" l="1"/>
  <c r="K12" i="7"/>
  <c r="H10" i="8"/>
  <c r="K10" i="4"/>
  <c r="K11" i="4"/>
  <c r="K12" i="4"/>
  <c r="K13" i="4"/>
  <c r="K14" i="4"/>
  <c r="K15" i="4"/>
  <c r="K16" i="4"/>
  <c r="K17" i="4"/>
  <c r="K18" i="4"/>
  <c r="K19" i="4"/>
  <c r="K20" i="4"/>
  <c r="K21" i="4"/>
  <c r="K22" i="4"/>
  <c r="K23" i="4"/>
  <c r="K24" i="4"/>
  <c r="K25" i="4"/>
  <c r="K26" i="4"/>
  <c r="K9" i="4"/>
  <c r="L24" i="4"/>
  <c r="L21" i="4"/>
  <c r="L18" i="4"/>
  <c r="L15" i="4"/>
  <c r="L12" i="4"/>
  <c r="L9" i="4"/>
  <c r="A6" i="7"/>
  <c r="H10" i="7"/>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c r="Q36" i="10"/>
  <c r="M36" i="10"/>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c r="I12" i="4"/>
  <c r="P12" i="4"/>
  <c r="I15" i="4"/>
  <c r="P15" i="4"/>
  <c r="I18" i="4"/>
  <c r="P18" i="4"/>
  <c r="I21" i="4"/>
  <c r="P21" i="4"/>
  <c r="I24" i="4"/>
  <c r="P24" i="4"/>
  <c r="Q12" i="4"/>
  <c r="Q15" i="4"/>
  <c r="Q18" i="4"/>
  <c r="Q21" i="4"/>
  <c r="Q24" i="4"/>
  <c r="G24" i="7"/>
  <c r="G24" i="8"/>
  <c r="I24" i="8"/>
  <c r="G21" i="7"/>
  <c r="G21" i="8"/>
  <c r="I21" i="8"/>
  <c r="G18" i="7"/>
  <c r="G18" i="8"/>
  <c r="I18" i="8"/>
  <c r="G12" i="7"/>
  <c r="G12" i="8"/>
  <c r="I12" i="8"/>
  <c r="G15" i="8"/>
  <c r="I15" i="8"/>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c r="H9" i="8"/>
  <c r="H9" i="7"/>
  <c r="G9" i="7"/>
  <c r="G9" i="8"/>
  <c r="I9" i="8"/>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<sst xmlns="http://schemas.openxmlformats.org/spreadsheetml/2006/main" count="633" uniqueCount="385">
  <si>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</si>
  <si>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</si>
  <si>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</si>
  <si>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</si>
  <si>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</si>
  <si>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</si>
  <si>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</si>
  <si>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</si>
  <si>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</si>
  <si>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</si>
  <si>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</si>
  <si>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</si>
  <si>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</si>
  <si>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</si>
  <si>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</si>
  <si>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</si>
  <si>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</si>
  <si>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</si>
  <si>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</si>
  <si>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</si>
  <si>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</si>
  <si>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</si>
  <si>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</si>
  <si>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</si>
  <si>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</si>
  <si>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</si>
  <si>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</si>
  <si>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</si>
  <si>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</si>
  <si>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</si>
  <si>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</si>
  <si>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</si>
  <si>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</si>
  <si>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</si>
  <si>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</si>
  <si>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</si>
  <si>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</si>
  <si>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</si>
  <si>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</si>
  <si>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</si>
  <si>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</si>
  <si>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</si>
  <si>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</si>
  <si>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</si>
  <si>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</si>
  <si>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</si>
  <si>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</si>
  <si>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</si>
  <si>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</si>
  <si>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</si>
  <si>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</si>
  <si>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</si>
  <si>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</si>
  <si>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</si>
  <si>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</si>
  <si>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</si>
  <si>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</si>
  <si>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</si>
  <si>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</si>
  <si>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</si>
  <si>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</si>
  <si>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</si>
  <si>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</si>
  <si>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</si>
  <si>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</si>
  <si>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</si>
  <si>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</si>
  <si>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</si>
  <si>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</si>
  <si>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</si>
  <si>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</si>
  <si>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</si>
  <si>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</si>
  <si>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</si>
  <si>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</si>
  <si>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</si>
  <si>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</si>
  <si>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</si>
  <si>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</si>
  <si>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</si>
  <si>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</si>
  <si>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</si>
  <si>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</si>
  <si>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</si>
  <si>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</si>
  <si>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</si>
  <si>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</si>
  <si>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</si>
  <si>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</si>
  <si>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</si>
  <si>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</si>
  <si>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</si>
  <si>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</si>
  <si>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</si>
  <si>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</si>
  <si>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</si>
  <si>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</si>
  <si>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</si>
  <si>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</si>
  <si>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</si>
  <si>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</si>
  <si>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</si>
  <si>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</si>
  <si>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</si>
  <si>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</si>
  <si>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</si>
  <si>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</si>
  <si>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</si>
  <si>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</si>
  <si>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</si>
  <si>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</si>
  <si>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</si>
  <si>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</si>
  <si>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</si>
  <si>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</si>
  <si>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</si>
  <si>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</si>
  <si>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</si>
  <si>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</si>
  <si>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</si>
  <si>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</si>
  <si>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</si>
  <si>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</si>
  <si>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</si>
  <si>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</si>
  <si>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</si>
  <si>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</si>
  <si>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</si>
  <si>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</si>
  <si>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</si>
  <si>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</si>
  <si>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</si>
  <si>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</si>
  <si>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</si>
  <si>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</si>
  <si>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</si>
  <si>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</si>
  <si>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</si>
  <si>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</si>
  <si>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</si>
  <si>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</si>
  <si>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</si>
  <si>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</si>
  <si>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</si>
  <si>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</si>
  <si>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</si>
  <si>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</si>
  <si>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</si>
  <si>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</si>
  <si>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</si>
  <si>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</si>
  <si>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</si>
  <si>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</si>
  <si>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</si>
  <si>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</si>
  <si>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</si>
  <si>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</si>
  <si>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</si>
  <si>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</si>
  <si>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</si>
  <si>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</si>
  <si>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</si>
  <si>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</si>
  <si>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</si>
  <si>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</si>
  <si>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</si>
  <si>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</si>
  <si>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</si>
  <si>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</si>
  <si>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</si>
  <si>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</si>
  <si>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</si>
  <si>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</si>
  <si>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</si>
  <si>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</si>
  <si>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</si>
  <si>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</si>
  <si>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</si>
  <si>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</si>
  <si>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</si>
  <si>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</si>
  <si>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</si>
  <si>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</si>
  <si>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</si>
  <si>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</si>
  <si>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</si>
  <si>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</si>
  <si>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</si>
  <si>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</si>
  <si>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</si>
  <si>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</si>
  <si>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</si>
  <si>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</si>
  <si>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</si>
  <si>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</si>
  <si>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</si>
  <si>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</si>
  <si>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</si>
  <si>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</si>
  <si>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</si>
  <si>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</si>
  <si>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</si>
  <si>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</si>
  <si>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</si>
  <si>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</si>
  <si>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</si>
  <si>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</si>
  <si>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</si>
  <si>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</si>
  <si>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</si>
  <si>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</si>
  <si>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</si>
  <si>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</si>
  <si>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</si>
  <si>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</si>
  <si>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</si>
  <si>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</si>
  <si>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</si>
  <si>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</si>
  <si>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</si>
  <si>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</si>
  <si>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</si>
  <si>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</si>
  <si>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</si>
  <si>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</si>
  <si>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</si>
  <si>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</si>
  <si>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</si>
  <si>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</si>
  <si>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</si>
  <si>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</si>
  <si>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</si>
  <si>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</si>
  <si>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</si>
  <si>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</si>
  <si>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</si>
  <si>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</si>
  <si>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</si>
  <si>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</si>
  <si>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</si>
  <si>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</si>
  <si>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</si>
  <si>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</si>
  <si>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</si>
  <si>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</si>
  <si>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</si>
  <si>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</si>
  <si>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</si>
  <si>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</si>
  <si>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</si>
  <si>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</si>
  <si>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</si>
  <si>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</si>
  <si>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</si>
  <si>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</si>
  <si>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</si>
  <si>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</si>
  <si>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</si>
  <si>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</si>
  <si>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</si>
  <si>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</si>
  <si>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</si>
  <si>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</si>
  <si>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</si>
  <si>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</si>
  <si>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</si>
  <si>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</si>
  <si>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</si>
  <si>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</si>
  <si>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</si>
  <si>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</si>
  <si>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</si>
  <si>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</si>
  <si>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</si>
  <si>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</si>
  <si>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</si>
  <si>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 xml:space="preserve">Ejecución inadecuada de proyectos (contratos, Ordenes de trabajo, proyectos de operación comercial)
</t>
  </si>
  <si>
    <t xml:space="preserve">La posibilidd de incumplimiento en la  ejecución de proyectos (contratos, Ordenes de trabajo, proyectos de operación comercial) en su proceso y en la obtención de  resutados satisfactorios </t>
  </si>
  <si>
    <t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t>
  </si>
  <si>
    <t xml:space="preserve">Hallazgos pr parte de entes de control
Detrimiento patrimonial
Incumplimiento de resultados
Reprocesos 
Clientes insatisfechos
Deterioro de la imagen institucional
Sobrecostos </t>
  </si>
  <si>
    <t>ALTA</t>
  </si>
  <si>
    <t xml:space="preserve">Protocolos de contrataión y de ejecución de proyectos especiales </t>
  </si>
  <si>
    <t>Mensual</t>
  </si>
  <si>
    <t>Preventivo</t>
  </si>
  <si>
    <t>Designación de supervisor de contratos (verificación de productos)</t>
  </si>
  <si>
    <t xml:space="preserve">Manual de interventoría y supervisión institucional </t>
  </si>
  <si>
    <t>Documentados Aplicados y Efectivos</t>
  </si>
  <si>
    <t xml:space="preserve">Rectoría (Oficina Juridica)
Oficina de Planeación
Viceadministrativa (unidad de cuentas)
Oficina de Control Interno 
</t>
  </si>
  <si>
    <t>Revisión de los formatos de contratación del área Gestión estratégica del Campus</t>
  </si>
  <si>
    <t xml:space="preserve">Gestión Estratégica del Campus </t>
  </si>
  <si>
    <t>Proyectos ejecutados inadecuadamente /Total proyectos ejecutados</t>
  </si>
  <si>
    <t>Los diferentes archivos no están organizados con un orden preestablecido que permita su facil consulta, y no tienen la seguridad requerida para evitar su pérdida</t>
  </si>
  <si>
    <t>Demoras en la entrega de información, Obstáculos para ejecución de proyectos y perdida de información</t>
  </si>
  <si>
    <t>Definir la estrategia de digitalización de todo el archivo historico de obra física</t>
  </si>
  <si>
    <t xml:space="preserve">Jornada de capacitación e implementación del proceso de archivo por áreas </t>
  </si>
  <si>
    <t>Anual</t>
  </si>
  <si>
    <t xml:space="preserve">Seguimiento al l inventario de  los activos de la información de la oficina </t>
  </si>
  <si>
    <t>Solicitar la adecuación del acceso a la oficina para establecer filtro de entrada a particulares</t>
  </si>
  <si>
    <t>Oficina de Planeación</t>
  </si>
  <si>
    <t xml:space="preserve">
Activos de información con copia de respaldo/ Total activos de información
Activos de informaicón físico debidamente codificados e inventariados</t>
  </si>
  <si>
    <t xml:space="preserve">Sistemas de información inadecuados para fuentes de información y  la toma de decisiones </t>
  </si>
  <si>
    <t>Los sistemas de información tienen un componente de automatización aún muy bajo para la rendición de cuentas, reportar a entes de control en los tiempos establecidos y soportar la toma de desiciones a nivel estratégico.</t>
  </si>
  <si>
    <t>Debilidad en la articulación del sistema transaccional con el estratégico</t>
  </si>
  <si>
    <t>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t>
  </si>
  <si>
    <t>La División de Sistemas no tiene priorizada el desarrollo de estos sistemas.
La Dinámica de la Universidad no permite que se de cumplimiento a tiempo ciertos requerimientos (Informe de Gestión).</t>
  </si>
  <si>
    <t>Retraso en el seguimiento proactivo, baja accesibilidad a la  información que soporta el sistema de gerencia del plan de desarrollo y la estrategia institucional para toma de desiciones oportunas</t>
  </si>
  <si>
    <t>Seguimiento periodico a las solicitudes de información</t>
  </si>
  <si>
    <t>Acompañamiento a redes de trabajo de los objetivos institucionales.</t>
  </si>
  <si>
    <t>Aplicados efectivos y No Documentados</t>
  </si>
  <si>
    <t>Oficina de Planeación
Divisón de sistemas
Fuentes primarias de información</t>
  </si>
  <si>
    <t xml:space="preserve">Análisis de los procesos suceptibles de automatizar con las herramientas que se cuentan actualmente </t>
  </si>
  <si>
    <t xml:space="preserve">Número de procesos automatizados/Total de procesos identificados </t>
  </si>
  <si>
    <t>Falta de fortalecimiento de la Inteligencia Institucional, vigilancia del contexto y consolidación de los mecanismos para el uso de la misma</t>
  </si>
  <si>
    <t>Falta de competitividad 
Toma de decisiones no pertinentes con poco soporte en la información del contexto.
Pérdida de oportunidades para acceder a recursos y participación de proyectos.</t>
  </si>
  <si>
    <t>Falta de apropiación de la Vigilancia del Contexto</t>
  </si>
  <si>
    <t>No exiten un proceso al interior de la universidad que permita la vigilancia en todos los temas relacionados con la institución. Sólo se dan actividades desarrolladas en temas puntuales.</t>
  </si>
  <si>
    <t>Debilidad en la aprobación de las políticas, mecanismos y herramientas del sistema de vigilancia del contexto</t>
  </si>
  <si>
    <t>Falta de competitividad Institucional.
Toma de decisiones no pertinentes sin soporte en la información.
Perdida de oportunidades para la institución para acceder a recursos y participación de proyectos.</t>
  </si>
  <si>
    <t>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t>
  </si>
  <si>
    <t xml:space="preserve">Debilidad en la apropiacion de las políticas, mecanismos y herramientas del sistema de vigilancia 
</t>
  </si>
  <si>
    <t>Procedimiento vigilancia del contexto</t>
  </si>
  <si>
    <t>Reuniones del  grupo de análisis, con reuniones periodicas sobre temas del contexto.</t>
  </si>
  <si>
    <t>Direccion</t>
  </si>
  <si>
    <t xml:space="preserve">Generar alertas en el Comité Coordinador Integral de Gestión e instancias pertinentes para aprovechar oportunidades del contexto o generar alertas sobre riesgos </t>
  </si>
  <si>
    <t>Jefe de Planeación</t>
  </si>
  <si>
    <t>Socializar antes las instancias pertinentes la estategia de inteligencia institucional</t>
  </si>
  <si>
    <t>Decisiones tomadas / Número de informes socializados
Informes presentados del contexto 
Dependencias socializadas/Total de dependencias</t>
  </si>
  <si>
    <t xml:space="preserve">*Falta de un procedimiento donde se involucren todos los elementos constitutivos de un proyecto como lo es los elementos de infraestructura
</t>
  </si>
  <si>
    <t>*Imagen de la universidad por incumplimiento
*Posibles hallazgos por falta de planeación e incumplimiento
*Presión a los recursos económicos dentro de una vigencia
*Reprocesos y sobrecarga en el trabajo</t>
  </si>
  <si>
    <t xml:space="preserve">Presión a la Planta Física por compromisos en proyectos no articulados con la planeación del área Gestión Estratégica del Campus </t>
  </si>
  <si>
    <t>Diferentes dependencias de la Institución presentan y ejecutan proyectos con entidades externas  en las cuales se adquieren compromisos de disponibilidad de espacios sin la validación respectiva de la Oficina de Planeación</t>
  </si>
  <si>
    <t>Espacios efectivamente habilitados / Número de solicitudes de disponibilidad de espacios</t>
  </si>
  <si>
    <t>Socializar el procedimiento establecido</t>
  </si>
  <si>
    <t xml:space="preserve">Aclarar y socializar el proceso de administración de los espacios físicos </t>
  </si>
  <si>
    <t>Gestión Estratégica del Campus 
División de Servicios
Divisón de Sistemas</t>
  </si>
  <si>
    <t>Valorar el costo del espacio solicitado e informar a la Vicerrectoría Administrativa y a la dependencia involucrada para que den las soluciones correspondientes</t>
  </si>
  <si>
    <t>Gestión Estratégica del Campus</t>
  </si>
  <si>
    <t>Planeación</t>
  </si>
  <si>
    <t>Francisco Antonio Uribe Gómez</t>
  </si>
  <si>
    <t xml:space="preserve">Realizar una jornada de sensibilización para la ejecución de proyectos de operación comercial </t>
  </si>
  <si>
    <t xml:space="preserve">Oficina de Planeación </t>
  </si>
  <si>
    <t>Afectación de los activos de información  físicos y magnéticos de la oficina de planeación, por el manejo inadecuado de los mismso</t>
  </si>
  <si>
    <t>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t>
  </si>
  <si>
    <t xml:space="preserve">Falta de capacitación, sistematización y espacio físico 
Falta de organización en los archivos fisicos y magneticos por parte de los funcionarios 
Acceso de particulares de forma indiscriminada en la oficina </t>
  </si>
  <si>
    <t>Demoras en la entrega de información.
Obstáculos para ejecución de proyectos y perdida de información.
Hallazgos por parte de las diferentes auditorías realizadas a la oficina.
Costo asociado con la recuperación de la información</t>
  </si>
  <si>
    <t>Respaldo de los activios de información desde el proceso de Planeación</t>
  </si>
  <si>
    <t>Manejo del archivo físico acorde a las TRD</t>
  </si>
  <si>
    <t>N.A</t>
  </si>
  <si>
    <t>Otra</t>
  </si>
  <si>
    <t xml:space="preserve">
Se cuenta con el procedimiento del área de Asesoría para la Planeación Académica 113-PAC-01 Análisis del sector educativo, en el cual una de sus actividades analiza la incidencia de la creación de nuevos programas en los factores de capacidades. 
</t>
  </si>
  <si>
    <t>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t>
  </si>
  <si>
    <t xml:space="preserve">Revisión del manual de contratación e interventoría y supervisión y sugerencia de mejoras  a la Oficina Juídica y Revisión del flujograma de contratación </t>
  </si>
  <si>
    <t>Aplicados - No efectivos</t>
  </si>
  <si>
    <t xml:space="preserve">No se cumplan con los lineamientos planteados en el Sistema de Gerencia del PDI para garantizar la gestión efectiva del mismo </t>
  </si>
  <si>
    <t xml:space="preserve">Seguimiento inapropiado de los retos del PDI
Reporte ausente e  inadecuado por parte de las redes de trabajo del PDI
Falta de capacitación frente al tema del reporte 
Baja calidad del reporte a los retos estratégicos del PDI
</t>
  </si>
  <si>
    <t xml:space="preserve">Hallazgos por parte de los entes de control
Reprocesos en el reporte
Incumplimiento de los retos planteados en el PDI
Ausencia de información para la toma de decisiones 
</t>
  </si>
  <si>
    <t xml:space="preserve">Sistema de gerencia del Plan de Desarrollo Insitucional </t>
  </si>
  <si>
    <t>Sistema de información para el PDI</t>
  </si>
  <si>
    <t xml:space="preserve">Realizar un análisis de la calidad del reporte identificando aquellas redes de trabajo que presentan baja calidad en la información reportada y realizar un proceso de acompañamiento con las mismas para suritr estas dificultades </t>
  </si>
  <si>
    <t>Realizar revisión y actualización al Manual del Sistema de Gerencia del PDI, y socializar a las redes de trabajo el mismo</t>
  </si>
  <si>
    <t xml:space="preserve">Gerencia del Plan de Desarrollo Institucional
Gestión de Proyectos de Inversión
</t>
  </si>
  <si>
    <t xml:space="preserve">Oficina de Planeación y redes de trabajo </t>
  </si>
  <si>
    <t>Incumplimiento de los retos planteados en el PDI</t>
  </si>
  <si>
    <t>Formular e  implementar un procedimiento INTEGRAL  donde se involucren todos los elementos constitutivos de un proyecto como lo es los elementos de infrastructura</t>
  </si>
  <si>
    <t>Trimestral</t>
  </si>
  <si>
    <t>Reuniones del Comité del sistema de Gerencia del PDI</t>
  </si>
  <si>
    <t>N.a</t>
  </si>
  <si>
    <t>Comité del Sistema de Gerencia del PDI</t>
  </si>
  <si>
    <t xml:space="preserve">Protocolos de sistema de indicadores </t>
  </si>
  <si>
    <t>Los proyectos ejecutados (proyectos especiales, contratos, convenios, ordenes de servicio) fueron ejecutados de una forma adecuada.</t>
  </si>
  <si>
    <t>CONTINUA LA ACCIÓN ANTERIOR</t>
  </si>
  <si>
    <t>NO</t>
  </si>
  <si>
    <t xml:space="preserve">Viviana Marcela Carmona Arias </t>
  </si>
  <si>
    <t>Nivel cumplimiento del PDI en sus tres nivel
48% nivel de objetivo
47.33% nivel de componentes
43.13% nivel de proyectos 
Nivel de apropiación de los parámetros del sistema de información estratégico
63.32%</t>
  </si>
  <si>
    <t>Se ha realizado  control y seguimiento al plan de desarrollo en sus tres niveles de gestión, lo cual ha permitido generar alertas oportunamente para lograr un cumplimiento satisfactorio del Plan.</t>
  </si>
  <si>
    <t>REQUIERE NUEVA ACCIÓN</t>
  </si>
  <si>
    <t>Remitir a las redes de trabajo de manera trimestral los resultados del PDI para toma de decisiones o ajustes a metas</t>
  </si>
  <si>
    <t xml:space="preserve">Nivel cumplimiento del PDI en sus tres nivel
Nivel de apropiación de los parámetros del sistema de información estratégico
</t>
  </si>
  <si>
    <t>Desde el plan de trabajo del proceso de administración de la información estratégica se realizan jornadas de respaldo de información cada tres meses, sobre aquellos que son de tipo digital, para la vigencia 2017 se realizaron ya los 2 respaldos, y en el último respaldo se hizo copia de seguridad a 25 de 25 equipos programados.</t>
  </si>
  <si>
    <t>Los activos de información están en proceso de actualización por parte de la Secretaría General, por tanto estamos atentos a su conclusión para tomar acciones.</t>
  </si>
  <si>
    <t>Se viene realizando el proceso de actualización de protocolos de fines, los protocolos de PDI se encuentran con un nivel de actualización del 100%.
Actualmente se viene trabajando con tres depedencias para mejorar el acceso a la  información pública: - VIIIE, ORI y VRSBU.</t>
  </si>
  <si>
    <t>25%
4
66%</t>
  </si>
  <si>
    <t>A la fecha se han presentado los siguientes informes: ICR - a cargo de Jaime Ramírez.
ICU - a cargo de Jaime Ramírez
Estudio de prefactibilidad- QLCT - Ing. Industrial
Ante diferentes instancias de decisión.
Saber PRO - Délany Ramírez - Egresados
Se han finalizado 4 informes a la fecha.
Con respecto a las dependencias, se ha priorizado capacitar a la Vic. Académica, Registro y Control y la VRSBU, ya se capacitó a los dos primeros.</t>
  </si>
  <si>
    <t xml:space="preserve">Se ha recibido, desde el 2016 y con corte a 31 de mayo de 2017 un total de 56 solicitudes de adecuación de espacios en la Oficina de Planeación de las cuales 53 requirieron de diseños para su implementación.  Se entregaron 49 de los 53 diseños requeridos para adecuación de espacios (92.45%). </t>
  </si>
  <si>
    <t>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</si>
</sst>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8" fillId="0" borderId="0" applyFont="0" applyFill="0" applyBorder="0" applyAlignment="0" applyProtection="0"/>
    <xf numFmtId="0" fontId="4" fillId="0" borderId="0"/>
  </cellStyleXfs>
  <cellXfs count="403">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3"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4" fontId="16" fillId="3" borderId="2" xfId="0" applyNumberFormat="1"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2" fontId="1" fillId="15" borderId="2" xfId="2" applyNumberFormat="1" applyFont="1" applyFill="1" applyBorder="1" applyAlignment="1" applyProtection="1">
      <alignment horizontal="center" vertical="center" wrapText="1"/>
      <protection locked="0"/>
    </xf>
    <xf numFmtId="0" fontId="1" fillId="2" borderId="2" xfId="2" applyFont="1" applyFill="1" applyBorder="1" applyAlignment="1" applyProtection="1">
      <alignment horizontal="justify" vertical="center" wrapText="1"/>
      <protection locked="0"/>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22" fillId="2" borderId="15"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 fillId="15" borderId="2" xfId="2"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 fillId="15" borderId="11" xfId="2" applyFont="1" applyFill="1" applyBorder="1" applyAlignment="1" applyProtection="1">
      <alignment horizontal="justify" vertical="center" wrapText="1"/>
      <protection locked="0"/>
    </xf>
    <xf numFmtId="0" fontId="1" fillId="15" borderId="34" xfId="2" applyFont="1" applyFill="1" applyBorder="1" applyAlignment="1" applyProtection="1">
      <alignment horizontal="justify" vertical="center" wrapText="1"/>
      <protection locked="0"/>
    </xf>
    <xf numFmtId="0" fontId="1" fillId="15" borderId="1" xfId="2" applyFont="1" applyFill="1" applyBorder="1" applyAlignment="1" applyProtection="1">
      <alignment horizontal="justify" vertical="center" wrapText="1"/>
      <protection locked="0"/>
    </xf>
    <xf numFmtId="0" fontId="18" fillId="2" borderId="3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hidden="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7" fillId="14" borderId="20"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7" fillId="2" borderId="16"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4" fillId="10" borderId="2"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9" fontId="16" fillId="10" borderId="2" xfId="1" applyNumberFormat="1"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10" fontId="16" fillId="10" borderId="2" xfId="1" applyNumberFormat="1" applyFont="1" applyFill="1" applyBorder="1" applyAlignment="1" applyProtection="1">
      <alignment horizontal="center" vertical="center" wrapText="1"/>
      <protection locked="0"/>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2" fillId="0" borderId="0" xfId="0" applyFont="1" applyBorder="1" applyAlignment="1">
      <alignment horizontal="center" vertical="center" wrapText="1"/>
    </xf>
    <xf numFmtId="0" fontId="14"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18" fillId="0" borderId="25" xfId="0" applyFont="1" applyBorder="1" applyAlignment="1">
      <alignment horizontal="center"/>
    </xf>
    <xf numFmtId="0" fontId="18" fillId="0" borderId="26" xfId="0" applyFont="1" applyBorder="1" applyAlignment="1">
      <alignment horizontal="center"/>
    </xf>
    <xf numFmtId="0" fontId="18" fillId="0" borderId="5"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4" fillId="0" borderId="0"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0" borderId="0" xfId="0" applyFont="1" applyBorder="1" applyAlignment="1">
      <alignment horizontal="left" vertical="top"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20" fillId="2" borderId="0" xfId="0" applyFont="1" applyFill="1" applyBorder="1" applyAlignment="1">
      <alignment horizontal="center" wrapText="1"/>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31" xfId="0" applyFont="1" applyBorder="1" applyAlignment="1">
      <alignment horizontal="center" vertical="top"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4" fillId="0" borderId="4" xfId="0" applyFont="1" applyBorder="1" applyAlignment="1">
      <alignment horizontal="center" vertical="top" wrapText="1"/>
    </xf>
    <xf numFmtId="0" fontId="12" fillId="0" borderId="0"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18" fillId="0" borderId="0" xfId="0" applyFont="1" applyFill="1" applyBorder="1" applyAlignment="1">
      <alignment horizontal="center"/>
    </xf>
    <xf numFmtId="0" fontId="18" fillId="0" borderId="0" xfId="0" applyFont="1" applyBorder="1" applyAlignment="1">
      <alignment horizontal="center"/>
    </xf>
    <xf numFmtId="0" fontId="17" fillId="0" borderId="3"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8" fillId="0" borderId="4" xfId="0" applyFont="1" applyBorder="1" applyAlignment="1">
      <alignment horizontal="center"/>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cellXfs>
  <cellStyles count="3">
    <cellStyle name="Normal" xfId="0" builtinId="0"/>
    <cellStyle name="Normal 2" xfId="2"/>
    <cellStyle name="Porcentaje" xfId="1" builtinId="5"/>
  </cellStyles>
  <dxfs count="60">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abSelected="1" topLeftCell="A22" zoomScale="90" zoomScaleNormal="90" zoomScaleSheetLayoutView="130" workbookViewId="0">
      <selection activeCell="C24" sqref="C24:C26"/>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4"/>
      <c r="B1" s="65"/>
      <c r="C1" s="65"/>
      <c r="D1" s="44"/>
      <c r="E1" s="44"/>
      <c r="F1" s="44"/>
      <c r="G1" s="44"/>
      <c r="H1" s="44"/>
      <c r="I1" s="44"/>
      <c r="J1" s="44"/>
      <c r="K1" s="44"/>
      <c r="L1" s="44"/>
      <c r="M1" s="44"/>
      <c r="N1" s="44"/>
      <c r="O1" s="44"/>
      <c r="P1" s="44"/>
      <c r="Q1" s="141"/>
      <c r="R1" s="45"/>
      <c r="S1" s="68"/>
      <c r="T1" s="41" t="s">
        <v>9</v>
      </c>
      <c r="U1" s="42" t="s">
        <v>85</v>
      </c>
    </row>
    <row r="2" spans="1:21" s="1" customFormat="1" ht="18.75" customHeight="1" x14ac:dyDescent="0.2">
      <c r="A2" s="66"/>
      <c r="B2" s="67"/>
      <c r="C2" s="67"/>
      <c r="D2" s="118" t="s">
        <v>95</v>
      </c>
      <c r="E2" s="118"/>
      <c r="F2" s="118"/>
      <c r="G2" s="118"/>
      <c r="H2" s="118"/>
      <c r="I2" s="118"/>
      <c r="J2" s="118"/>
      <c r="K2" s="118"/>
      <c r="L2" s="118"/>
      <c r="M2" s="118"/>
      <c r="N2" s="118"/>
      <c r="O2" s="118"/>
      <c r="P2" s="118"/>
      <c r="Q2" s="142"/>
      <c r="R2" s="45"/>
      <c r="S2" s="68"/>
      <c r="T2" s="61" t="s">
        <v>10</v>
      </c>
      <c r="U2" s="62">
        <v>2</v>
      </c>
    </row>
    <row r="3" spans="1:21" s="1" customFormat="1" ht="18.75" customHeight="1" x14ac:dyDescent="0.2">
      <c r="A3" s="66"/>
      <c r="B3" s="67"/>
      <c r="C3" s="67"/>
      <c r="D3" s="118" t="s">
        <v>68</v>
      </c>
      <c r="E3" s="118"/>
      <c r="F3" s="118"/>
      <c r="G3" s="118"/>
      <c r="H3" s="118"/>
      <c r="I3" s="118"/>
      <c r="J3" s="118"/>
      <c r="K3" s="118"/>
      <c r="L3" s="118"/>
      <c r="M3" s="118"/>
      <c r="N3" s="118"/>
      <c r="O3" s="118"/>
      <c r="P3" s="118"/>
      <c r="Q3" s="142"/>
      <c r="R3" s="45"/>
      <c r="S3" s="68"/>
      <c r="T3" s="61" t="s">
        <v>11</v>
      </c>
      <c r="U3" s="63" t="s">
        <v>139</v>
      </c>
    </row>
    <row r="4" spans="1:21" s="1" customFormat="1" ht="19.5" customHeight="1" x14ac:dyDescent="0.2">
      <c r="A4" s="66"/>
      <c r="B4" s="67"/>
      <c r="C4" s="67"/>
      <c r="D4" s="118"/>
      <c r="E4" s="118"/>
      <c r="F4" s="118"/>
      <c r="G4" s="118"/>
      <c r="H4" s="118"/>
      <c r="I4" s="118"/>
      <c r="J4" s="118"/>
      <c r="K4" s="118"/>
      <c r="L4" s="118"/>
      <c r="M4" s="118"/>
      <c r="N4" s="118"/>
      <c r="O4" s="118"/>
      <c r="P4" s="118"/>
      <c r="Q4" s="142"/>
      <c r="R4" s="45"/>
      <c r="S4" s="68"/>
      <c r="T4" s="61" t="s">
        <v>86</v>
      </c>
      <c r="U4" s="62" t="s">
        <v>131</v>
      </c>
    </row>
    <row r="5" spans="1:21" s="1" customFormat="1" ht="29.25" customHeight="1" x14ac:dyDescent="0.2">
      <c r="A5" s="131" t="s">
        <v>151</v>
      </c>
      <c r="B5" s="131"/>
      <c r="C5" s="131"/>
      <c r="D5" s="140" t="s">
        <v>337</v>
      </c>
      <c r="E5" s="140"/>
      <c r="F5" s="140"/>
      <c r="G5" s="140"/>
      <c r="H5" s="70" t="s">
        <v>70</v>
      </c>
      <c r="I5" s="140" t="s">
        <v>338</v>
      </c>
      <c r="J5" s="140"/>
      <c r="K5" s="140"/>
      <c r="L5" s="140"/>
      <c r="M5" s="140"/>
      <c r="N5" s="140"/>
      <c r="O5" s="140"/>
      <c r="P5" s="140"/>
      <c r="Q5" s="140"/>
      <c r="R5" s="69" t="s">
        <v>71</v>
      </c>
      <c r="S5" s="147">
        <v>42053</v>
      </c>
      <c r="T5" s="148"/>
      <c r="U5" s="149"/>
    </row>
    <row r="6" spans="1:21" s="1" customFormat="1" ht="66" customHeight="1" x14ac:dyDescent="0.2">
      <c r="A6" s="133" t="s">
        <v>69</v>
      </c>
      <c r="B6" s="134"/>
      <c r="C6" s="135"/>
      <c r="D6" s="165" t="s">
        <v>350</v>
      </c>
      <c r="E6" s="165"/>
      <c r="F6" s="165"/>
      <c r="G6" s="165"/>
      <c r="H6" s="165"/>
      <c r="I6" s="165"/>
      <c r="J6" s="165"/>
      <c r="K6" s="165"/>
      <c r="L6" s="165"/>
      <c r="M6" s="165"/>
      <c r="N6" s="165"/>
      <c r="O6" s="165"/>
      <c r="P6" s="165"/>
      <c r="Q6" s="165"/>
      <c r="R6" s="165"/>
      <c r="S6" s="165"/>
      <c r="T6" s="165"/>
      <c r="U6" s="166"/>
    </row>
    <row r="7" spans="1:21" s="1" customFormat="1" ht="34.5" customHeight="1" x14ac:dyDescent="0.2">
      <c r="A7" s="182" t="s">
        <v>72</v>
      </c>
      <c r="B7" s="119" t="s">
        <v>116</v>
      </c>
      <c r="C7" s="120"/>
      <c r="D7" s="120"/>
      <c r="E7" s="120"/>
      <c r="F7" s="121"/>
      <c r="G7" s="119" t="s">
        <v>117</v>
      </c>
      <c r="H7" s="120"/>
      <c r="I7" s="121"/>
      <c r="J7" s="119" t="s">
        <v>102</v>
      </c>
      <c r="K7" s="120"/>
      <c r="L7" s="120"/>
      <c r="M7" s="120"/>
      <c r="N7" s="120"/>
      <c r="O7" s="120"/>
      <c r="P7" s="121"/>
      <c r="Q7" s="150" t="s">
        <v>110</v>
      </c>
      <c r="R7" s="119" t="s">
        <v>118</v>
      </c>
      <c r="S7" s="120"/>
      <c r="T7" s="120"/>
      <c r="U7" s="120"/>
    </row>
    <row r="8" spans="1:21" s="2" customFormat="1" ht="44.25" customHeight="1" x14ac:dyDescent="0.2">
      <c r="A8" s="183"/>
      <c r="B8" s="49" t="s">
        <v>101</v>
      </c>
      <c r="C8" s="49" t="s">
        <v>4</v>
      </c>
      <c r="D8" s="49" t="s">
        <v>0</v>
      </c>
      <c r="E8" s="49" t="s">
        <v>39</v>
      </c>
      <c r="F8" s="49" t="s">
        <v>40</v>
      </c>
      <c r="G8" s="49" t="s">
        <v>5</v>
      </c>
      <c r="H8" s="49" t="s">
        <v>6</v>
      </c>
      <c r="I8" s="49" t="s">
        <v>67</v>
      </c>
      <c r="J8" s="171" t="s">
        <v>7</v>
      </c>
      <c r="K8" s="172"/>
      <c r="L8" s="173"/>
      <c r="M8" s="50" t="s">
        <v>128</v>
      </c>
      <c r="N8" s="50" t="s">
        <v>16</v>
      </c>
      <c r="O8" s="50" t="s">
        <v>17</v>
      </c>
      <c r="P8" s="51" t="s">
        <v>99</v>
      </c>
      <c r="Q8" s="151"/>
      <c r="R8" s="33" t="s">
        <v>97</v>
      </c>
      <c r="S8" s="33" t="s">
        <v>100</v>
      </c>
      <c r="T8" s="56" t="s">
        <v>148</v>
      </c>
      <c r="U8" s="57" t="s">
        <v>41</v>
      </c>
    </row>
    <row r="9" spans="1:21" s="2" customFormat="1" ht="117" customHeight="1" x14ac:dyDescent="0.2">
      <c r="A9" s="167">
        <v>1</v>
      </c>
      <c r="B9" s="126" t="s">
        <v>187</v>
      </c>
      <c r="C9" s="126" t="s">
        <v>276</v>
      </c>
      <c r="D9" s="126" t="s">
        <v>277</v>
      </c>
      <c r="E9" s="126" t="s">
        <v>278</v>
      </c>
      <c r="F9" s="126" t="s">
        <v>279</v>
      </c>
      <c r="G9" s="169" t="s">
        <v>280</v>
      </c>
      <c r="H9" s="169" t="s">
        <v>271</v>
      </c>
      <c r="I9" s="161">
        <f>IF(AND(G9="ALTA",H9="ALTO"),9,IF(AND(G9="MEDIA",H9="ALTO"),6,IF(AND(G9="BAJA",H9="ALTO"),3,IF(AND(G9="ALTA",H9="MEDIO"),6,IF(AND(G9="MEDIA",H9="MEDIO"),4,IF(AND(G9="BAJA",H9="MEDIO"),2,IF(AND(G9="ALTA",H9="BAJO"),3,IF(AND(G9="MEDIA",H9="BAJO"),2,1))))))))</f>
        <v>9</v>
      </c>
      <c r="J9" s="52" t="s">
        <v>286</v>
      </c>
      <c r="K9" s="97">
        <f>IF(J9="Documentados Aplicados y Efectivos",1,IF(J9="No existen",5,IF(J9="No aplicados",4,IF(J9="Aplicados - No Efectivos",3,IF(J9="Aplicados efectivos y No Documentados",2,0)))))</f>
        <v>1</v>
      </c>
      <c r="L9" s="115">
        <f>ROUND(AVERAGEIF(K9:K11,"&gt;0"),0)</f>
        <v>1</v>
      </c>
      <c r="M9" s="109" t="s">
        <v>281</v>
      </c>
      <c r="N9" s="109" t="s">
        <v>282</v>
      </c>
      <c r="O9" s="109" t="s">
        <v>283</v>
      </c>
      <c r="P9" s="143">
        <f>ROUND((I9*L9),0)</f>
        <v>9</v>
      </c>
      <c r="Q9" s="138" t="str">
        <f>IF(P9&gt;=12,"GRAVE", IF(P9&lt;=3, "LEVE", "MODERADO"))</f>
        <v>MODERADO</v>
      </c>
      <c r="R9" s="99" t="s">
        <v>146</v>
      </c>
      <c r="S9" s="58" t="s">
        <v>351</v>
      </c>
      <c r="T9" s="58" t="s">
        <v>287</v>
      </c>
      <c r="U9" s="145" t="s">
        <v>290</v>
      </c>
    </row>
    <row r="10" spans="1:21" s="2" customFormat="1" ht="151.5" customHeight="1" x14ac:dyDescent="0.2">
      <c r="A10" s="168"/>
      <c r="B10" s="127"/>
      <c r="C10" s="127"/>
      <c r="D10" s="127"/>
      <c r="E10" s="127"/>
      <c r="F10" s="127"/>
      <c r="G10" s="170"/>
      <c r="H10" s="170"/>
      <c r="I10" s="162"/>
      <c r="J10" s="52" t="s">
        <v>286</v>
      </c>
      <c r="K10" s="97">
        <f t="shared" ref="K10:K26" si="0">IF(J10="Documentados Aplicados y Efectivos",1,IF(J10="No existen",5,IF(J10="No aplicados",4,IF(J10="Aplicados - No Efectivos",3,IF(J10="Aplicados efectivos y No Documentados",2,0)))))</f>
        <v>1</v>
      </c>
      <c r="L10" s="116"/>
      <c r="M10" s="109" t="s">
        <v>284</v>
      </c>
      <c r="N10" s="109" t="s">
        <v>282</v>
      </c>
      <c r="O10" s="109" t="s">
        <v>283</v>
      </c>
      <c r="P10" s="144"/>
      <c r="Q10" s="139"/>
      <c r="R10" s="99" t="s">
        <v>144</v>
      </c>
      <c r="S10" s="58" t="s">
        <v>288</v>
      </c>
      <c r="T10" s="58" t="s">
        <v>289</v>
      </c>
      <c r="U10" s="146"/>
    </row>
    <row r="11" spans="1:21" s="2" customFormat="1" ht="106.5" customHeight="1" x14ac:dyDescent="0.2">
      <c r="A11" s="168"/>
      <c r="B11" s="127"/>
      <c r="C11" s="127"/>
      <c r="D11" s="127"/>
      <c r="E11" s="127"/>
      <c r="F11" s="127"/>
      <c r="G11" s="170"/>
      <c r="H11" s="170"/>
      <c r="I11" s="162"/>
      <c r="J11" s="52" t="s">
        <v>286</v>
      </c>
      <c r="K11" s="97">
        <f t="shared" si="0"/>
        <v>1</v>
      </c>
      <c r="L11" s="164"/>
      <c r="M11" s="109" t="s">
        <v>285</v>
      </c>
      <c r="N11" s="109" t="s">
        <v>282</v>
      </c>
      <c r="O11" s="109" t="s">
        <v>283</v>
      </c>
      <c r="P11" s="144"/>
      <c r="Q11" s="139"/>
      <c r="R11" s="99" t="s">
        <v>144</v>
      </c>
      <c r="S11" s="58" t="s">
        <v>339</v>
      </c>
      <c r="T11" s="58" t="s">
        <v>340</v>
      </c>
      <c r="U11" s="146"/>
    </row>
    <row r="12" spans="1:21" s="2" customFormat="1" ht="87" customHeight="1" x14ac:dyDescent="0.2">
      <c r="A12" s="132">
        <v>2</v>
      </c>
      <c r="B12" s="126" t="s">
        <v>186</v>
      </c>
      <c r="C12" s="184" t="s">
        <v>341</v>
      </c>
      <c r="D12" s="152" t="s">
        <v>342</v>
      </c>
      <c r="E12" s="152" t="s">
        <v>343</v>
      </c>
      <c r="F12" s="152" t="s">
        <v>344</v>
      </c>
      <c r="G12" s="122" t="s">
        <v>232</v>
      </c>
      <c r="H12" s="122" t="s">
        <v>271</v>
      </c>
      <c r="I12" s="161">
        <f t="shared" ref="I12" si="1">IF(AND(G12="ALTA",H12="ALTO"),9,IF(AND(G12="MEDIA",H12="ALTO"),6,IF(AND(G12="BAJA",H12="ALTO"),3,IF(AND(G12="ALTA",H12="MEDIO"),6,IF(AND(G12="MEDIA",H12="MEDIO"),4,IF(AND(G12="BAJA",H12="MEDIO"),2,IF(AND(G12="ALTA",H12="BAJO"),3,IF(AND(G12="MEDIA",H12="BAJO"),2,
1))))))))</f>
        <v>3</v>
      </c>
      <c r="J12" s="52" t="s">
        <v>286</v>
      </c>
      <c r="K12" s="97">
        <f t="shared" si="0"/>
        <v>1</v>
      </c>
      <c r="L12" s="115">
        <f t="shared" ref="L12" si="2">ROUND(AVERAGEIF(K12:K14,"&gt;0"),0)</f>
        <v>1</v>
      </c>
      <c r="M12" s="109" t="s">
        <v>345</v>
      </c>
      <c r="N12" s="109" t="s">
        <v>364</v>
      </c>
      <c r="O12" s="109" t="s">
        <v>283</v>
      </c>
      <c r="P12" s="143">
        <f t="shared" ref="P12" si="3">ROUND((I12*L12),0)</f>
        <v>3</v>
      </c>
      <c r="Q12" s="138" t="str">
        <f t="shared" ref="Q12" si="4">IF(P12&gt;=12,"GRAVE", IF(P12&lt;=3, "LEVE", "MODERADO"))</f>
        <v>LEVE</v>
      </c>
      <c r="R12" s="99" t="s">
        <v>143</v>
      </c>
      <c r="S12" s="59" t="s">
        <v>297</v>
      </c>
      <c r="T12" s="59" t="s">
        <v>298</v>
      </c>
      <c r="U12" s="137" t="s">
        <v>299</v>
      </c>
    </row>
    <row r="13" spans="1:21" s="2" customFormat="1" ht="75" customHeight="1" x14ac:dyDescent="0.2">
      <c r="A13" s="132"/>
      <c r="B13" s="127"/>
      <c r="C13" s="185"/>
      <c r="D13" s="153" t="s">
        <v>291</v>
      </c>
      <c r="E13" s="153"/>
      <c r="F13" s="153" t="s">
        <v>292</v>
      </c>
      <c r="G13" s="122"/>
      <c r="H13" s="122"/>
      <c r="I13" s="162"/>
      <c r="J13" s="52" t="s">
        <v>286</v>
      </c>
      <c r="K13" s="97">
        <f t="shared" si="0"/>
        <v>1</v>
      </c>
      <c r="L13" s="116"/>
      <c r="M13" s="109" t="s">
        <v>346</v>
      </c>
      <c r="N13" s="109" t="s">
        <v>295</v>
      </c>
      <c r="O13" s="109" t="s">
        <v>283</v>
      </c>
      <c r="P13" s="144"/>
      <c r="Q13" s="139"/>
      <c r="R13" s="99" t="s">
        <v>143</v>
      </c>
      <c r="S13" s="59" t="s">
        <v>293</v>
      </c>
      <c r="T13" s="59" t="s">
        <v>298</v>
      </c>
      <c r="U13" s="137"/>
    </row>
    <row r="14" spans="1:21" s="2" customFormat="1" ht="81.75" customHeight="1" x14ac:dyDescent="0.2">
      <c r="A14" s="132"/>
      <c r="B14" s="127"/>
      <c r="C14" s="185"/>
      <c r="D14" s="154" t="s">
        <v>291</v>
      </c>
      <c r="E14" s="154"/>
      <c r="F14" s="154" t="s">
        <v>292</v>
      </c>
      <c r="G14" s="122"/>
      <c r="H14" s="122"/>
      <c r="I14" s="162"/>
      <c r="J14" s="52" t="s">
        <v>286</v>
      </c>
      <c r="K14" s="97">
        <f t="shared" si="0"/>
        <v>1</v>
      </c>
      <c r="L14" s="164"/>
      <c r="M14" s="109" t="s">
        <v>296</v>
      </c>
      <c r="N14" s="109" t="s">
        <v>295</v>
      </c>
      <c r="O14" s="109" t="s">
        <v>283</v>
      </c>
      <c r="P14" s="144"/>
      <c r="Q14" s="139"/>
      <c r="R14" s="99" t="s">
        <v>143</v>
      </c>
      <c r="S14" s="59" t="s">
        <v>294</v>
      </c>
      <c r="T14" s="59" t="s">
        <v>298</v>
      </c>
      <c r="U14" s="137"/>
    </row>
    <row r="15" spans="1:21" s="2" customFormat="1" ht="77.25" customHeight="1" x14ac:dyDescent="0.2">
      <c r="A15" s="132">
        <v>3</v>
      </c>
      <c r="B15" s="174" t="s">
        <v>185</v>
      </c>
      <c r="C15" s="177" t="s">
        <v>300</v>
      </c>
      <c r="D15" s="125" t="s">
        <v>301</v>
      </c>
      <c r="E15" s="125" t="s">
        <v>302</v>
      </c>
      <c r="F15" s="125" t="s">
        <v>303</v>
      </c>
      <c r="G15" s="122" t="s">
        <v>174</v>
      </c>
      <c r="H15" s="122" t="s">
        <v>271</v>
      </c>
      <c r="I15" s="161">
        <f t="shared" ref="I15" si="5">IF(AND(G15="ALTA",H15="ALTO"),9,IF(AND(G15="MEDIA",H15="ALTO"),6,IF(AND(G15="BAJA",H15="ALTO"),3,IF(AND(G15="ALTA",H15="MEDIO"),6,IF(AND(G15="MEDIA",H15="MEDIO"),4,IF(AND(G15="BAJA",H15="MEDIO"),2,IF(AND(G15="ALTA",H15="BAJO"),3,IF(AND(G15="MEDIA",H15="BAJO"),2,
1))))))))</f>
        <v>6</v>
      </c>
      <c r="J15" s="52" t="s">
        <v>286</v>
      </c>
      <c r="K15" s="97">
        <f t="shared" si="0"/>
        <v>1</v>
      </c>
      <c r="L15" s="115">
        <f t="shared" ref="L15" si="6">ROUND(AVERAGEIF(K15:K17,"&gt;0"),0)</f>
        <v>1</v>
      </c>
      <c r="M15" s="109" t="s">
        <v>306</v>
      </c>
      <c r="N15" s="109" t="s">
        <v>282</v>
      </c>
      <c r="O15" s="109" t="s">
        <v>283</v>
      </c>
      <c r="P15" s="143">
        <f t="shared" ref="P15" si="7">ROUND((I15*L15),0)</f>
        <v>6</v>
      </c>
      <c r="Q15" s="138" t="str">
        <f t="shared" ref="Q15" si="8">IF(P15&gt;=12,"GRAVE", IF(P15&lt;=3, "LEVE", "MODERADO"))</f>
        <v>MODERADO</v>
      </c>
      <c r="R15" s="99" t="s">
        <v>146</v>
      </c>
      <c r="S15" s="59" t="s">
        <v>310</v>
      </c>
      <c r="T15" s="59" t="s">
        <v>309</v>
      </c>
      <c r="U15" s="137" t="s">
        <v>311</v>
      </c>
    </row>
    <row r="16" spans="1:21" s="2" customFormat="1" ht="64.5" customHeight="1" x14ac:dyDescent="0.2">
      <c r="A16" s="132"/>
      <c r="B16" s="175"/>
      <c r="C16" s="177"/>
      <c r="D16" s="125"/>
      <c r="E16" s="125" t="s">
        <v>304</v>
      </c>
      <c r="F16" s="125" t="s">
        <v>305</v>
      </c>
      <c r="G16" s="122"/>
      <c r="H16" s="122"/>
      <c r="I16" s="162"/>
      <c r="J16" s="52" t="s">
        <v>286</v>
      </c>
      <c r="K16" s="97">
        <f t="shared" si="0"/>
        <v>1</v>
      </c>
      <c r="L16" s="116"/>
      <c r="M16" s="109" t="s">
        <v>368</v>
      </c>
      <c r="N16" s="109" t="s">
        <v>348</v>
      </c>
      <c r="O16" s="109" t="s">
        <v>283</v>
      </c>
      <c r="P16" s="144"/>
      <c r="Q16" s="139"/>
      <c r="R16" s="99"/>
      <c r="S16" s="59" t="s">
        <v>347</v>
      </c>
      <c r="T16" s="59" t="s">
        <v>347</v>
      </c>
      <c r="U16" s="137"/>
    </row>
    <row r="17" spans="1:21" s="2" customFormat="1" ht="64.5" customHeight="1" x14ac:dyDescent="0.2">
      <c r="A17" s="132"/>
      <c r="B17" s="175"/>
      <c r="C17" s="177"/>
      <c r="D17" s="125"/>
      <c r="E17" s="125" t="s">
        <v>304</v>
      </c>
      <c r="F17" s="125" t="s">
        <v>305</v>
      </c>
      <c r="G17" s="122"/>
      <c r="H17" s="122"/>
      <c r="I17" s="162"/>
      <c r="J17" s="52" t="s">
        <v>308</v>
      </c>
      <c r="K17" s="97">
        <f t="shared" si="0"/>
        <v>2</v>
      </c>
      <c r="L17" s="164"/>
      <c r="M17" s="109" t="s">
        <v>307</v>
      </c>
      <c r="N17" s="109" t="s">
        <v>282</v>
      </c>
      <c r="O17" s="109" t="s">
        <v>283</v>
      </c>
      <c r="P17" s="144"/>
      <c r="Q17" s="139"/>
      <c r="R17" s="99"/>
      <c r="S17" s="59" t="s">
        <v>347</v>
      </c>
      <c r="T17" s="59" t="s">
        <v>347</v>
      </c>
      <c r="U17" s="137"/>
    </row>
    <row r="18" spans="1:21" s="2" customFormat="1" ht="148.5" customHeight="1" x14ac:dyDescent="0.2">
      <c r="A18" s="132">
        <v>4</v>
      </c>
      <c r="B18" s="174" t="s">
        <v>179</v>
      </c>
      <c r="C18" s="177" t="s">
        <v>312</v>
      </c>
      <c r="D18" s="136" t="s">
        <v>318</v>
      </c>
      <c r="E18" s="124" t="s">
        <v>319</v>
      </c>
      <c r="F18" s="125" t="s">
        <v>313</v>
      </c>
      <c r="G18" s="122" t="s">
        <v>174</v>
      </c>
      <c r="H18" s="122" t="s">
        <v>272</v>
      </c>
      <c r="I18" s="161">
        <f t="shared" ref="I18" si="9">IF(AND(G18="ALTA",H18="ALTO"),9,IF(AND(G18="MEDIA",H18="ALTO"),6,IF(AND(G18="BAJA",H18="ALTO"),3,IF(AND(G18="ALTA",H18="MEDIO"),6,IF(AND(G18="MEDIA",H18="MEDIO"),4,IF(AND(G18="BAJA",H18="MEDIO"),2,IF(AND(G18="ALTA",H18="BAJO"),3,IF(AND(G18="MEDIA",H18="BAJO"),2,
1))))))))</f>
        <v>4</v>
      </c>
      <c r="J18" s="52" t="s">
        <v>308</v>
      </c>
      <c r="K18" s="97">
        <f t="shared" si="0"/>
        <v>2</v>
      </c>
      <c r="L18" s="115">
        <f t="shared" ref="L18" si="10">ROUND(AVERAGEIF(K18:K20,"&gt;0"),0)</f>
        <v>1</v>
      </c>
      <c r="M18" s="109" t="s">
        <v>321</v>
      </c>
      <c r="N18" s="109" t="s">
        <v>364</v>
      </c>
      <c r="O18" s="53" t="s">
        <v>283</v>
      </c>
      <c r="P18" s="143">
        <f t="shared" ref="P18" si="11">ROUND((I18*L18),0)</f>
        <v>4</v>
      </c>
      <c r="Q18" s="138" t="str">
        <f t="shared" ref="Q18" si="12">IF(P18&gt;=12,"GRAVE", IF(P18&lt;=3, "LEVE", "MODERADO"))</f>
        <v>MODERADO</v>
      </c>
      <c r="R18" s="99" t="s">
        <v>144</v>
      </c>
      <c r="S18" s="59" t="s">
        <v>323</v>
      </c>
      <c r="T18" s="59" t="s">
        <v>324</v>
      </c>
      <c r="U18" s="156" t="s">
        <v>326</v>
      </c>
    </row>
    <row r="19" spans="1:21" s="2" customFormat="1" ht="99.75" customHeight="1" x14ac:dyDescent="0.2">
      <c r="A19" s="132"/>
      <c r="B19" s="175"/>
      <c r="C19" s="177" t="s">
        <v>314</v>
      </c>
      <c r="D19" s="136" t="s">
        <v>315</v>
      </c>
      <c r="E19" s="124" t="s">
        <v>316</v>
      </c>
      <c r="F19" s="125" t="s">
        <v>317</v>
      </c>
      <c r="G19" s="122"/>
      <c r="H19" s="122"/>
      <c r="I19" s="162"/>
      <c r="J19" s="52" t="s">
        <v>286</v>
      </c>
      <c r="K19" s="97">
        <f t="shared" si="0"/>
        <v>1</v>
      </c>
      <c r="L19" s="116"/>
      <c r="M19" s="109" t="s">
        <v>320</v>
      </c>
      <c r="N19" s="109" t="s">
        <v>295</v>
      </c>
      <c r="O19" s="53" t="s">
        <v>283</v>
      </c>
      <c r="P19" s="144"/>
      <c r="Q19" s="139"/>
      <c r="R19" s="99" t="s">
        <v>144</v>
      </c>
      <c r="S19" s="59" t="s">
        <v>325</v>
      </c>
      <c r="T19" s="59" t="s">
        <v>298</v>
      </c>
      <c r="U19" s="156"/>
    </row>
    <row r="20" spans="1:21" s="2" customFormat="1" ht="64.5" customHeight="1" x14ac:dyDescent="0.2">
      <c r="A20" s="132"/>
      <c r="B20" s="176"/>
      <c r="C20" s="177" t="s">
        <v>314</v>
      </c>
      <c r="D20" s="136" t="s">
        <v>315</v>
      </c>
      <c r="E20" s="124" t="s">
        <v>316</v>
      </c>
      <c r="F20" s="125" t="s">
        <v>317</v>
      </c>
      <c r="G20" s="122"/>
      <c r="H20" s="122"/>
      <c r="I20" s="162"/>
      <c r="J20" s="52" t="s">
        <v>286</v>
      </c>
      <c r="K20" s="97">
        <f t="shared" si="0"/>
        <v>1</v>
      </c>
      <c r="L20" s="164"/>
      <c r="M20" s="53" t="s">
        <v>365</v>
      </c>
      <c r="N20" s="53" t="s">
        <v>364</v>
      </c>
      <c r="O20" s="53" t="s">
        <v>322</v>
      </c>
      <c r="P20" s="144"/>
      <c r="Q20" s="139"/>
      <c r="R20" s="99" t="s">
        <v>144</v>
      </c>
      <c r="S20" s="59"/>
      <c r="T20" s="59"/>
      <c r="U20" s="156"/>
    </row>
    <row r="21" spans="1:21" s="2" customFormat="1" ht="200.25" customHeight="1" x14ac:dyDescent="0.2">
      <c r="A21" s="132">
        <v>5</v>
      </c>
      <c r="B21" s="126" t="s">
        <v>175</v>
      </c>
      <c r="C21" s="178" t="s">
        <v>329</v>
      </c>
      <c r="D21" s="178" t="s">
        <v>330</v>
      </c>
      <c r="E21" s="174" t="s">
        <v>327</v>
      </c>
      <c r="F21" s="178" t="s">
        <v>328</v>
      </c>
      <c r="G21" s="122" t="s">
        <v>280</v>
      </c>
      <c r="H21" s="122" t="s">
        <v>273</v>
      </c>
      <c r="I21" s="161">
        <f t="shared" ref="I21" si="13">IF(AND(G21="ALTA",H21="ALTO"),9,IF(AND(G21="MEDIA",H21="ALTO"),6,IF(AND(G21="BAJA",H21="ALTO"),3,IF(AND(G21="ALTA",H21="MEDIO"),6,IF(AND(G21="MEDIA",H21="MEDIO"),4,IF(AND(G21="BAJA",H21="MEDIO"),2,IF(AND(G21="ALTA",H21="BAJO"),3,IF(AND(G21="MEDIA",H21="BAJO"),2,
1))))))))</f>
        <v>3</v>
      </c>
      <c r="J21" s="52" t="s">
        <v>352</v>
      </c>
      <c r="K21" s="97">
        <f t="shared" si="0"/>
        <v>3</v>
      </c>
      <c r="L21" s="115">
        <f t="shared" ref="L21" si="14">ROUND(AVERAGEIF(K21:K23,"&gt;0"),0)</f>
        <v>4</v>
      </c>
      <c r="M21" s="53" t="s">
        <v>349</v>
      </c>
      <c r="N21" s="53" t="s">
        <v>348</v>
      </c>
      <c r="O21" s="53" t="s">
        <v>283</v>
      </c>
      <c r="P21" s="143">
        <f t="shared" ref="P21" si="15">ROUND((I21*L21),0)</f>
        <v>12</v>
      </c>
      <c r="Q21" s="138" t="str">
        <f t="shared" ref="Q21" si="16">IF(P21&gt;=12,"GRAVE", IF(P21&lt;=3, "LEVE", "MODERADO"))</f>
        <v>GRAVE</v>
      </c>
      <c r="R21" s="99" t="s">
        <v>144</v>
      </c>
      <c r="S21" s="110" t="s">
        <v>363</v>
      </c>
      <c r="T21" s="110" t="s">
        <v>289</v>
      </c>
      <c r="U21" s="157" t="s">
        <v>331</v>
      </c>
    </row>
    <row r="22" spans="1:21" s="2" customFormat="1" ht="64.5" customHeight="1" x14ac:dyDescent="0.2">
      <c r="A22" s="132"/>
      <c r="B22" s="127"/>
      <c r="C22" s="178"/>
      <c r="D22" s="178"/>
      <c r="E22" s="175"/>
      <c r="F22" s="178"/>
      <c r="G22" s="122"/>
      <c r="H22" s="122"/>
      <c r="I22" s="162"/>
      <c r="J22" s="52" t="s">
        <v>98</v>
      </c>
      <c r="K22" s="97">
        <f t="shared" si="0"/>
        <v>5</v>
      </c>
      <c r="L22" s="116"/>
      <c r="M22" s="53" t="s">
        <v>366</v>
      </c>
      <c r="N22" s="53"/>
      <c r="O22" s="53"/>
      <c r="P22" s="144"/>
      <c r="Q22" s="139"/>
      <c r="R22" s="99" t="s">
        <v>144</v>
      </c>
      <c r="S22" s="110" t="s">
        <v>332</v>
      </c>
      <c r="T22" s="110" t="s">
        <v>289</v>
      </c>
      <c r="U22" s="157"/>
    </row>
    <row r="23" spans="1:21" s="2" customFormat="1" ht="67.5" customHeight="1" thickBot="1" x14ac:dyDescent="0.25">
      <c r="A23" s="132"/>
      <c r="B23" s="127"/>
      <c r="C23" s="179"/>
      <c r="D23" s="179"/>
      <c r="E23" s="180"/>
      <c r="F23" s="179"/>
      <c r="G23" s="122"/>
      <c r="H23" s="122"/>
      <c r="I23" s="162"/>
      <c r="J23" s="52" t="s">
        <v>98</v>
      </c>
      <c r="K23" s="97">
        <f t="shared" si="0"/>
        <v>5</v>
      </c>
      <c r="L23" s="164"/>
      <c r="M23" s="114"/>
      <c r="N23" s="114"/>
      <c r="O23" s="53"/>
      <c r="P23" s="144"/>
      <c r="Q23" s="139"/>
      <c r="R23" s="99" t="s">
        <v>146</v>
      </c>
      <c r="S23" s="111" t="s">
        <v>333</v>
      </c>
      <c r="T23" s="110" t="s">
        <v>334</v>
      </c>
      <c r="U23" s="158"/>
    </row>
    <row r="24" spans="1:21" s="2" customFormat="1" ht="162" customHeight="1" x14ac:dyDescent="0.2">
      <c r="A24" s="132">
        <v>6</v>
      </c>
      <c r="B24" s="126" t="s">
        <v>184</v>
      </c>
      <c r="C24" s="129" t="s">
        <v>362</v>
      </c>
      <c r="D24" s="129" t="s">
        <v>353</v>
      </c>
      <c r="E24" s="126" t="s">
        <v>354</v>
      </c>
      <c r="F24" s="129" t="s">
        <v>355</v>
      </c>
      <c r="G24" s="122" t="s">
        <v>174</v>
      </c>
      <c r="H24" s="122" t="s">
        <v>272</v>
      </c>
      <c r="I24" s="161">
        <f t="shared" ref="I24" si="17">IF(AND(G24="ALTA",H24="ALTO"),9,IF(AND(G24="MEDIA",H24="ALTO"),6,IF(AND(G24="BAJA",H24="ALTO"),3,IF(AND(G24="ALTA",H24="MEDIO"),6,IF(AND(G24="MEDIA",H24="MEDIO"),4,IF(AND(G24="BAJA",H24="MEDIO"),2,IF(AND(G24="ALTA",H24="BAJO"),3,IF(AND(G24="MEDIA",H24="BAJO"),2,
1))))))))</f>
        <v>4</v>
      </c>
      <c r="J24" s="52" t="s">
        <v>286</v>
      </c>
      <c r="K24" s="97">
        <f t="shared" si="0"/>
        <v>1</v>
      </c>
      <c r="L24" s="115">
        <f t="shared" ref="L24" si="18">ROUND(AVERAGEIF(K24:K26,"&gt;0"),0)</f>
        <v>1</v>
      </c>
      <c r="M24" s="53" t="s">
        <v>356</v>
      </c>
      <c r="N24" s="53" t="s">
        <v>282</v>
      </c>
      <c r="O24" s="53" t="s">
        <v>322</v>
      </c>
      <c r="P24" s="143">
        <f t="shared" ref="P24" si="19">ROUND((I24*L24),0)</f>
        <v>4</v>
      </c>
      <c r="Q24" s="138" t="str">
        <f t="shared" ref="Q24" si="20">IF(P24&gt;=12,"GRAVE", IF(P24&lt;=3, "LEVE", "MODERADO"))</f>
        <v>MODERADO</v>
      </c>
      <c r="R24" s="99" t="s">
        <v>146</v>
      </c>
      <c r="S24" s="59" t="s">
        <v>358</v>
      </c>
      <c r="T24" s="59" t="s">
        <v>360</v>
      </c>
      <c r="U24" s="137" t="s">
        <v>377</v>
      </c>
    </row>
    <row r="25" spans="1:21" s="2" customFormat="1" ht="110.25" customHeight="1" thickBot="1" x14ac:dyDescent="0.25">
      <c r="A25" s="132"/>
      <c r="B25" s="127"/>
      <c r="C25" s="129"/>
      <c r="D25" s="129"/>
      <c r="E25" s="127"/>
      <c r="F25" s="129"/>
      <c r="G25" s="122"/>
      <c r="H25" s="122"/>
      <c r="I25" s="162"/>
      <c r="J25" s="52" t="s">
        <v>286</v>
      </c>
      <c r="K25" s="97">
        <f t="shared" si="0"/>
        <v>1</v>
      </c>
      <c r="L25" s="116"/>
      <c r="M25" s="53" t="s">
        <v>357</v>
      </c>
      <c r="N25" s="53" t="s">
        <v>282</v>
      </c>
      <c r="O25" s="53" t="s">
        <v>283</v>
      </c>
      <c r="P25" s="144"/>
      <c r="Q25" s="139"/>
      <c r="R25" s="99" t="s">
        <v>146</v>
      </c>
      <c r="S25" s="60" t="s">
        <v>359</v>
      </c>
      <c r="T25" s="59" t="s">
        <v>361</v>
      </c>
      <c r="U25" s="137"/>
    </row>
    <row r="26" spans="1:21" s="2" customFormat="1" ht="100.5" customHeight="1" thickBot="1" x14ac:dyDescent="0.25">
      <c r="A26" s="181"/>
      <c r="B26" s="128"/>
      <c r="C26" s="130"/>
      <c r="D26" s="130"/>
      <c r="E26" s="128"/>
      <c r="F26" s="130"/>
      <c r="G26" s="123"/>
      <c r="H26" s="123"/>
      <c r="I26" s="163"/>
      <c r="J26" s="54" t="s">
        <v>286</v>
      </c>
      <c r="K26" s="98">
        <f t="shared" si="0"/>
        <v>1</v>
      </c>
      <c r="L26" s="117"/>
      <c r="M26" s="55" t="s">
        <v>367</v>
      </c>
      <c r="N26" s="55" t="s">
        <v>364</v>
      </c>
      <c r="O26" s="55" t="s">
        <v>283</v>
      </c>
      <c r="P26" s="159"/>
      <c r="Q26" s="160"/>
      <c r="R26" s="100" t="s">
        <v>146</v>
      </c>
      <c r="S26" s="59" t="s">
        <v>376</v>
      </c>
      <c r="T26" s="59" t="s">
        <v>361</v>
      </c>
      <c r="U26" s="155"/>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 ref="Q21:Q23"/>
    <mergeCell ref="Q18:Q20"/>
    <mergeCell ref="E15:E17"/>
    <mergeCell ref="F15:F17"/>
    <mergeCell ref="G15:G17"/>
    <mergeCell ref="L21:L23"/>
    <mergeCell ref="L15:L17"/>
    <mergeCell ref="P21:P23"/>
    <mergeCell ref="F21:F23"/>
    <mergeCell ref="E21:E23"/>
    <mergeCell ref="P12:P14"/>
    <mergeCell ref="H18:H20"/>
    <mergeCell ref="B18:B20"/>
    <mergeCell ref="B15:B17"/>
    <mergeCell ref="C15:C17"/>
    <mergeCell ref="E12:E14"/>
    <mergeCell ref="I12:I14"/>
    <mergeCell ref="L12:L14"/>
    <mergeCell ref="C18:C20"/>
    <mergeCell ref="D6:U6"/>
    <mergeCell ref="A9:A11"/>
    <mergeCell ref="B9:B11"/>
    <mergeCell ref="J7:P7"/>
    <mergeCell ref="R7:U7"/>
    <mergeCell ref="F9:F11"/>
    <mergeCell ref="G9:G11"/>
    <mergeCell ref="H9:H11"/>
    <mergeCell ref="I9:I11"/>
    <mergeCell ref="J8:L8"/>
    <mergeCell ref="L9:L11"/>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s>
  <phoneticPr fontId="3" type="noConversion"/>
  <conditionalFormatting sqref="J9:J26 O18:O19 M20:O20 M22:O22 N21:O21 M24:O26 O23">
    <cfRule type="containsText" dxfId="59" priority="101" stopIfTrue="1" operator="containsText" text="3">
      <formula>NOT(ISERROR(SEARCH("3",J9)))</formula>
    </cfRule>
    <cfRule type="containsText" dxfId="58" priority="102" stopIfTrue="1" operator="containsText" text="3">
      <formula>NOT(ISERROR(SEARCH("3",J9)))</formula>
    </cfRule>
    <cfRule type="containsText" dxfId="57" priority="105" stopIfTrue="1" operator="containsText" text="1">
      <formula>NOT(ISERROR(SEARCH("1",J9)))</formula>
    </cfRule>
  </conditionalFormatting>
  <conditionalFormatting sqref="G9:G26">
    <cfRule type="containsText" dxfId="56" priority="57" operator="containsText" text="MEDIA">
      <formula>NOT(ISERROR(SEARCH("MEDIA",G9)))</formula>
    </cfRule>
    <cfRule type="containsText" dxfId="55" priority="58" operator="containsText" text="ALTA">
      <formula>NOT(ISERROR(SEARCH("ALTA",G9)))</formula>
    </cfRule>
    <cfRule type="containsText" dxfId="54" priority="59" operator="containsText" text="BAJA">
      <formula>NOT(ISERROR(SEARCH("BAJA",G9)))</formula>
    </cfRule>
  </conditionalFormatting>
  <conditionalFormatting sqref="H9:H26">
    <cfRule type="containsText" dxfId="53" priority="54" operator="containsText" text="MEDIO">
      <formula>NOT(ISERROR(SEARCH("MEDIO",H9)))</formula>
    </cfRule>
    <cfRule type="containsText" dxfId="52" priority="55" operator="containsText" text="ALTO">
      <formula>NOT(ISERROR(SEARCH("ALTO",H9)))</formula>
    </cfRule>
    <cfRule type="containsText" dxfId="51" priority="56" operator="containsText" text="BAJO">
      <formula>NOT(ISERROR(SEARCH("BAJO",H9)))</formula>
    </cfRule>
  </conditionalFormatting>
  <conditionalFormatting sqref="J9:J26">
    <cfRule type="cellIs" dxfId="50" priority="45" operator="between">
      <formula>2</formula>
      <formula>3</formula>
    </cfRule>
  </conditionalFormatting>
  <conditionalFormatting sqref="I9:I26">
    <cfRule type="cellIs" dxfId="49" priority="28" operator="equal">
      <formula>1</formula>
    </cfRule>
    <cfRule type="cellIs" dxfId="48" priority="29" stopIfTrue="1" operator="between">
      <formula>2</formula>
      <formula>4</formula>
    </cfRule>
    <cfRule type="cellIs" dxfId="47" priority="30" operator="greaterThanOrEqual">
      <formula>6</formula>
    </cfRule>
  </conditionalFormatting>
  <conditionalFormatting sqref="P9:P26">
    <cfRule type="cellIs" dxfId="46" priority="25" operator="lessThanOrEqual">
      <formula>3</formula>
    </cfRule>
    <cfRule type="cellIs" dxfId="45" priority="26" stopIfTrue="1" operator="between">
      <formula>4</formula>
      <formula>10</formula>
    </cfRule>
    <cfRule type="cellIs" dxfId="44" priority="27" operator="greaterThanOrEqual">
      <formula>10</formula>
    </cfRule>
  </conditionalFormatting>
  <conditionalFormatting sqref="Q9:Q26">
    <cfRule type="cellIs" dxfId="43" priority="22" operator="equal">
      <formula>"LEVE"</formula>
    </cfRule>
    <cfRule type="cellIs" dxfId="42" priority="23" operator="equal">
      <formula>"MODERADO"</formula>
    </cfRule>
    <cfRule type="cellIs" dxfId="41" priority="24" operator="equal">
      <formula>"GRAVE"</formula>
    </cfRule>
  </conditionalFormatting>
  <conditionalFormatting sqref="M9:O11">
    <cfRule type="containsText" dxfId="40" priority="19" stopIfTrue="1" operator="containsText" text="3">
      <formula>NOT(ISERROR(SEARCH("3",M9)))</formula>
    </cfRule>
    <cfRule type="containsText" dxfId="39" priority="20" stopIfTrue="1" operator="containsText" text="3">
      <formula>NOT(ISERROR(SEARCH("3",M9)))</formula>
    </cfRule>
    <cfRule type="containsText" dxfId="38" priority="21" stopIfTrue="1" operator="containsText" text="1">
      <formula>NOT(ISERROR(SEARCH("1",M9)))</formula>
    </cfRule>
  </conditionalFormatting>
  <conditionalFormatting sqref="M12:O14">
    <cfRule type="containsText" dxfId="37" priority="16" stopIfTrue="1" operator="containsText" text="3">
      <formula>NOT(ISERROR(SEARCH("3",M12)))</formula>
    </cfRule>
    <cfRule type="containsText" dxfId="36" priority="17" stopIfTrue="1" operator="containsText" text="3">
      <formula>NOT(ISERROR(SEARCH("3",M12)))</formula>
    </cfRule>
    <cfRule type="containsText" dxfId="35" priority="18" stopIfTrue="1" operator="containsText" text="1">
      <formula>NOT(ISERROR(SEARCH("1",M12)))</formula>
    </cfRule>
  </conditionalFormatting>
  <conditionalFormatting sqref="M15:O15 N16:O17">
    <cfRule type="containsText" dxfId="34" priority="13" stopIfTrue="1" operator="containsText" text="3">
      <formula>NOT(ISERROR(SEARCH("3",M15)))</formula>
    </cfRule>
    <cfRule type="containsText" dxfId="33" priority="14" stopIfTrue="1" operator="containsText" text="3">
      <formula>NOT(ISERROR(SEARCH("3",M15)))</formula>
    </cfRule>
    <cfRule type="containsText" dxfId="32" priority="15" stopIfTrue="1" operator="containsText" text="1">
      <formula>NOT(ISERROR(SEARCH("1",M15)))</formula>
    </cfRule>
  </conditionalFormatting>
  <conditionalFormatting sqref="M16:M17">
    <cfRule type="containsText" dxfId="31" priority="10" stopIfTrue="1" operator="containsText" text="3">
      <formula>NOT(ISERROR(SEARCH("3",M16)))</formula>
    </cfRule>
    <cfRule type="containsText" dxfId="30" priority="11" stopIfTrue="1" operator="containsText" text="3">
      <formula>NOT(ISERROR(SEARCH("3",M16)))</formula>
    </cfRule>
    <cfRule type="containsText" dxfId="29" priority="12" stopIfTrue="1" operator="containsText" text="1">
      <formula>NOT(ISERROR(SEARCH("1",M16)))</formula>
    </cfRule>
  </conditionalFormatting>
  <conditionalFormatting sqref="M18:N19">
    <cfRule type="containsText" dxfId="28" priority="7" stopIfTrue="1" operator="containsText" text="3">
      <formula>NOT(ISERROR(SEARCH("3",M18)))</formula>
    </cfRule>
    <cfRule type="containsText" dxfId="27" priority="8" stopIfTrue="1" operator="containsText" text="3">
      <formula>NOT(ISERROR(SEARCH("3",M18)))</formula>
    </cfRule>
    <cfRule type="containsText" dxfId="26" priority="9" stopIfTrue="1" operator="containsText" text="1">
      <formula>NOT(ISERROR(SEARCH("1",M18)))</formula>
    </cfRule>
  </conditionalFormatting>
  <conditionalFormatting sqref="M21">
    <cfRule type="containsText" dxfId="25" priority="1" stopIfTrue="1" operator="containsText" text="3">
      <formula>NOT(ISERROR(SEARCH("3",M21)))</formula>
    </cfRule>
    <cfRule type="containsText" dxfId="24" priority="2" stopIfTrue="1" operator="containsText" text="3">
      <formula>NOT(ISERROR(SEARCH("3",M21)))</formula>
    </cfRule>
    <cfRule type="containsText" dxfId="23" priority="3" stopIfTrue="1" operator="containsText" text="1">
      <formula>NOT(ISERROR(SEARCH("1",M21)))</formula>
    </cfRule>
  </conditionalFormatting>
  <dataValidations xWindow="523" yWindow="579"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 type="list" allowBlank="1" showInputMessage="1" showErrorMessage="1" promptTitle="Periodicidad" prompt="Determine los intervalos en los cuales aplica el control" sqref="N9:N22 N24:N26 T25">
      <formula1>"Anual, Semestral, Trimestral, Bimestral, Mensual, Quincenal, Semanal, Diaria,Otra"</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0" zoomScaleNormal="80" zoomScaleSheetLayoutView="130" workbookViewId="0">
      <pane xSplit="3" ySplit="8" topLeftCell="I17" activePane="bottomRight" state="frozen"/>
      <selection pane="topRight" activeCell="D1" sqref="D1"/>
      <selection pane="bottomLeft" activeCell="A9" sqref="A9"/>
      <selection pane="bottomRight" activeCell="J9" sqref="J9:L9"/>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4"/>
      <c r="D1" s="44"/>
      <c r="E1" s="44"/>
      <c r="F1" s="44"/>
      <c r="G1" s="44"/>
      <c r="H1" s="44"/>
      <c r="I1" s="44"/>
      <c r="J1" s="44"/>
      <c r="K1" s="44"/>
      <c r="L1" s="44"/>
      <c r="M1" s="71"/>
      <c r="N1" s="71"/>
      <c r="O1" s="71"/>
      <c r="P1" s="26" t="s">
        <v>87</v>
      </c>
      <c r="Q1" s="27" t="s">
        <v>88</v>
      </c>
    </row>
    <row r="2" spans="1:17" s="5" customFormat="1" ht="18.75" customHeight="1" x14ac:dyDescent="0.2">
      <c r="A2" s="22"/>
      <c r="C2" s="118" t="s">
        <v>95</v>
      </c>
      <c r="D2" s="118"/>
      <c r="E2" s="118"/>
      <c r="F2" s="118"/>
      <c r="G2" s="118"/>
      <c r="H2" s="118"/>
      <c r="I2" s="118"/>
      <c r="J2" s="118"/>
      <c r="K2" s="118"/>
      <c r="L2" s="118"/>
      <c r="M2" s="72"/>
      <c r="N2" s="72"/>
      <c r="O2" s="72"/>
      <c r="P2" s="26" t="s">
        <v>10</v>
      </c>
      <c r="Q2" s="27">
        <v>2</v>
      </c>
    </row>
    <row r="3" spans="1:17" s="5" customFormat="1" ht="18.75" customHeight="1" x14ac:dyDescent="0.2">
      <c r="A3" s="22"/>
      <c r="C3" s="118" t="s">
        <v>75</v>
      </c>
      <c r="D3" s="118"/>
      <c r="E3" s="118"/>
      <c r="F3" s="118"/>
      <c r="G3" s="118"/>
      <c r="H3" s="118"/>
      <c r="I3" s="118"/>
      <c r="J3" s="118"/>
      <c r="K3" s="118"/>
      <c r="L3" s="118"/>
      <c r="M3" s="72"/>
      <c r="N3" s="72"/>
      <c r="O3" s="72"/>
      <c r="P3" s="26" t="s">
        <v>11</v>
      </c>
      <c r="Q3" s="28" t="s">
        <v>139</v>
      </c>
    </row>
    <row r="4" spans="1:17" s="5" customFormat="1" ht="18.75" customHeight="1" x14ac:dyDescent="0.2">
      <c r="A4" s="22"/>
      <c r="C4" s="142"/>
      <c r="D4" s="142"/>
      <c r="E4" s="142"/>
      <c r="F4" s="142"/>
      <c r="G4" s="142"/>
      <c r="H4" s="142"/>
      <c r="I4" s="142"/>
      <c r="J4" s="142"/>
      <c r="K4" s="142"/>
      <c r="L4" s="142"/>
      <c r="M4" s="72"/>
      <c r="N4" s="72"/>
      <c r="O4" s="72"/>
      <c r="P4" s="26" t="s">
        <v>86</v>
      </c>
      <c r="Q4" s="27" t="s">
        <v>12</v>
      </c>
    </row>
    <row r="5" spans="1:17" s="1" customFormat="1" ht="29.25" customHeight="1" x14ac:dyDescent="0.2">
      <c r="A5" s="131" t="str">
        <f>'01-Mapa de riesgo'!A5:C5</f>
        <v xml:space="preserve">PROCESO (Usuario Metodología)  </v>
      </c>
      <c r="B5" s="131"/>
      <c r="C5" s="131"/>
      <c r="D5" s="206" t="str">
        <f>'01-Mapa de riesgo'!D5:G5</f>
        <v>Planeación</v>
      </c>
      <c r="E5" s="206"/>
      <c r="F5" s="206"/>
      <c r="G5" s="206"/>
      <c r="H5" s="24" t="s">
        <v>70</v>
      </c>
      <c r="I5" s="207" t="str">
        <f>'01-Mapa de riesgo'!I5:Q5</f>
        <v>Francisco Antonio Uribe Gómez</v>
      </c>
      <c r="J5" s="208"/>
      <c r="K5" s="208"/>
      <c r="L5" s="208"/>
      <c r="M5" s="208"/>
      <c r="N5" s="208"/>
      <c r="O5" s="209"/>
      <c r="P5" s="29" t="s">
        <v>8</v>
      </c>
      <c r="Q5" s="25"/>
    </row>
    <row r="6" spans="1:17" s="1" customFormat="1" ht="66" customHeight="1" thickBot="1" x14ac:dyDescent="0.25">
      <c r="A6" s="204" t="str">
        <f>'01-Mapa de riesgo'!A6:C6</f>
        <v>OBJETIVO DEL PROCESO (Usuario Metodología):</v>
      </c>
      <c r="B6" s="134"/>
      <c r="C6" s="134"/>
      <c r="D6" s="211"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11"/>
      <c r="F6" s="211"/>
      <c r="G6" s="211"/>
      <c r="H6" s="211"/>
      <c r="I6" s="211"/>
      <c r="J6" s="211"/>
      <c r="K6" s="211"/>
      <c r="L6" s="211"/>
      <c r="M6" s="211"/>
      <c r="N6" s="211"/>
      <c r="O6" s="211"/>
      <c r="P6" s="211"/>
      <c r="Q6" s="212"/>
    </row>
    <row r="7" spans="1:17" s="1" customFormat="1" ht="45" customHeight="1" x14ac:dyDescent="0.2">
      <c r="A7" s="205" t="s">
        <v>73</v>
      </c>
      <c r="B7" s="194" t="s">
        <v>115</v>
      </c>
      <c r="C7" s="195"/>
      <c r="D7" s="195"/>
      <c r="E7" s="195"/>
      <c r="F7" s="196"/>
      <c r="G7" s="203" t="s">
        <v>110</v>
      </c>
      <c r="H7" s="203" t="s">
        <v>2</v>
      </c>
      <c r="I7" s="210" t="s">
        <v>150</v>
      </c>
      <c r="J7" s="194" t="s">
        <v>14</v>
      </c>
      <c r="K7" s="195"/>
      <c r="L7" s="196"/>
      <c r="M7" s="210" t="s">
        <v>3</v>
      </c>
      <c r="N7" s="194" t="s">
        <v>15</v>
      </c>
      <c r="O7" s="195"/>
      <c r="P7" s="196"/>
      <c r="Q7" s="213" t="s">
        <v>3</v>
      </c>
    </row>
    <row r="8" spans="1:17" s="2" customFormat="1" ht="36.75" customHeight="1" x14ac:dyDescent="0.2">
      <c r="A8" s="183"/>
      <c r="B8" s="33" t="s">
        <v>101</v>
      </c>
      <c r="C8" s="33" t="s">
        <v>4</v>
      </c>
      <c r="D8" s="33" t="s">
        <v>0</v>
      </c>
      <c r="E8" s="33" t="s">
        <v>74</v>
      </c>
      <c r="F8" s="33" t="s">
        <v>1</v>
      </c>
      <c r="G8" s="151"/>
      <c r="H8" s="151"/>
      <c r="I8" s="150"/>
      <c r="J8" s="197"/>
      <c r="K8" s="198"/>
      <c r="L8" s="199"/>
      <c r="M8" s="150"/>
      <c r="N8" s="197"/>
      <c r="O8" s="198"/>
      <c r="P8" s="199"/>
      <c r="Q8" s="214"/>
    </row>
    <row r="9" spans="1:17" s="2" customFormat="1" ht="62.45" customHeight="1" x14ac:dyDescent="0.2">
      <c r="A9" s="216">
        <v>1</v>
      </c>
      <c r="B9" s="217" t="str">
        <f>'01-Mapa de riesgo'!B9:B11</f>
        <v>Transparencia</v>
      </c>
      <c r="C9" s="215" t="str">
        <f>'01-Mapa de riesgo'!C9:C11</f>
        <v xml:space="preserve">Ejecución inadecuada de proyectos (contratos, Ordenes de trabajo, proyectos de operación comercial)
</v>
      </c>
      <c r="D9" s="215" t="str">
        <f>'01-Mapa de riesgo'!D9:D11</f>
        <v xml:space="preserve">La posibilidd de incumplimiento en la  ejecución de proyectos (contratos, Ordenes de trabajo, proyectos de operación comercial) en su proceso y en la obtención de  resutados satisfactorios </v>
      </c>
      <c r="E9" s="215"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15" t="str">
        <f>'01-Mapa de riesgo'!F9:F11</f>
        <v xml:space="preserve">Hallazgos pr parte de entes de control
Detrimiento patrimonial
Incumplimiento de resultados
Reprocesos 
Clientes insatisfechos
Deterioro de la imagen institucional
Sobrecostos </v>
      </c>
      <c r="G9" s="192" t="str">
        <f>'01-Mapa de riesgo'!Q9:Q11</f>
        <v>MODERADO</v>
      </c>
      <c r="H9" s="34" t="str">
        <f>'01-Mapa de riesgo'!R9:R11</f>
        <v>COMPARTIR</v>
      </c>
      <c r="I9" s="161" t="str">
        <f t="shared" ref="I9" si="0">IF(G9="GRAVE","Debe formularse",IF(G9="MODERADO", "Si el proceso lo requiere","NO"))</f>
        <v>Si el proceso lo requiere</v>
      </c>
      <c r="J9" s="129"/>
      <c r="K9" s="129"/>
      <c r="L9" s="129"/>
      <c r="M9" s="30"/>
      <c r="N9" s="186"/>
      <c r="O9" s="187"/>
      <c r="P9" s="188"/>
      <c r="Q9" s="73"/>
    </row>
    <row r="10" spans="1:17" s="2" customFormat="1" ht="62.45" customHeight="1" x14ac:dyDescent="0.2">
      <c r="A10" s="216"/>
      <c r="B10" s="218"/>
      <c r="C10" s="215"/>
      <c r="D10" s="215"/>
      <c r="E10" s="215"/>
      <c r="F10" s="215"/>
      <c r="G10" s="192"/>
      <c r="H10" s="34" t="str">
        <f>'01-Mapa de riesgo'!R10:R12</f>
        <v>REDUCIR</v>
      </c>
      <c r="I10" s="162"/>
      <c r="J10" s="129"/>
      <c r="K10" s="129"/>
      <c r="L10" s="129"/>
      <c r="M10" s="30"/>
      <c r="N10" s="186"/>
      <c r="O10" s="187"/>
      <c r="P10" s="188"/>
      <c r="Q10" s="73"/>
    </row>
    <row r="11" spans="1:17" s="2" customFormat="1" ht="62.45" customHeight="1" x14ac:dyDescent="0.2">
      <c r="A11" s="216"/>
      <c r="B11" s="218"/>
      <c r="C11" s="215"/>
      <c r="D11" s="215"/>
      <c r="E11" s="215"/>
      <c r="F11" s="215"/>
      <c r="G11" s="192"/>
      <c r="H11" s="34" t="str">
        <f>'01-Mapa de riesgo'!R11:R13</f>
        <v>REDUCIR</v>
      </c>
      <c r="I11" s="193"/>
      <c r="J11" s="186"/>
      <c r="K11" s="187"/>
      <c r="L11" s="188"/>
      <c r="M11" s="30"/>
      <c r="N11" s="186"/>
      <c r="O11" s="187"/>
      <c r="P11" s="188"/>
      <c r="Q11" s="73"/>
    </row>
    <row r="12" spans="1:17" s="2" customFormat="1" ht="62.45" customHeight="1" x14ac:dyDescent="0.2">
      <c r="A12" s="216">
        <v>2</v>
      </c>
      <c r="B12" s="218" t="str">
        <f>'01-Mapa de riesgo'!B12:B14</f>
        <v>Información</v>
      </c>
      <c r="C12" s="215" t="str">
        <f>'01-Mapa de riesgo'!C12:C14</f>
        <v>Afectación de los activos de información  físicos y magnéticos de la oficina de planeación, por el manejo inadecuado de los mismso</v>
      </c>
      <c r="D12" s="215"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15" t="str">
        <f>'01-Mapa de riesgo'!E12:E14</f>
        <v xml:space="preserve">Falta de capacitación, sistematización y espacio físico 
Falta de organización en los archivos fisicos y magneticos por parte de los funcionarios 
Acceso de particulares de forma indiscriminada en la oficina </v>
      </c>
      <c r="F12" s="215" t="str">
        <f>'01-Mapa de riesgo'!F12:F14</f>
        <v>Demoras en la entrega de información.
Obstáculos para ejecución de proyectos y perdida de información.
Hallazgos por parte de las diferentes auditorías realizadas a la oficina.
Costo asociado con la recuperación de la información</v>
      </c>
      <c r="G12" s="192" t="str">
        <f>'01-Mapa de riesgo'!Q12:Q14</f>
        <v>LEVE</v>
      </c>
      <c r="H12" s="34" t="str">
        <f>'01-Mapa de riesgo'!R12:R14</f>
        <v>ASUMIR</v>
      </c>
      <c r="I12" s="161" t="str">
        <f t="shared" ref="I12:I24" si="1">IF(G12="GRAVE","Debe formularse",IF(G12="MODERADO", "Si el proceso lo requiere","NO"))</f>
        <v>NO</v>
      </c>
      <c r="J12" s="186"/>
      <c r="K12" s="187"/>
      <c r="L12" s="188"/>
      <c r="M12" s="30"/>
      <c r="N12" s="186"/>
      <c r="O12" s="187"/>
      <c r="P12" s="188"/>
      <c r="Q12" s="73"/>
    </row>
    <row r="13" spans="1:17" s="2" customFormat="1" ht="62.45" customHeight="1" x14ac:dyDescent="0.2">
      <c r="A13" s="216"/>
      <c r="B13" s="218"/>
      <c r="C13" s="215"/>
      <c r="D13" s="215"/>
      <c r="E13" s="215"/>
      <c r="F13" s="215"/>
      <c r="G13" s="192"/>
      <c r="H13" s="34" t="str">
        <f>'01-Mapa de riesgo'!R13:R15</f>
        <v>ASUMIR</v>
      </c>
      <c r="I13" s="162"/>
      <c r="J13" s="186"/>
      <c r="K13" s="187"/>
      <c r="L13" s="188"/>
      <c r="M13" s="30"/>
      <c r="N13" s="186"/>
      <c r="O13" s="187"/>
      <c r="P13" s="188"/>
      <c r="Q13" s="73"/>
    </row>
    <row r="14" spans="1:17" s="2" customFormat="1" ht="62.45" customHeight="1" x14ac:dyDescent="0.2">
      <c r="A14" s="216"/>
      <c r="B14" s="218"/>
      <c r="C14" s="215"/>
      <c r="D14" s="215"/>
      <c r="E14" s="215"/>
      <c r="F14" s="215"/>
      <c r="G14" s="192"/>
      <c r="H14" s="34" t="str">
        <f>'01-Mapa de riesgo'!R14:R16</f>
        <v>ASUMIR</v>
      </c>
      <c r="I14" s="193"/>
      <c r="J14" s="186"/>
      <c r="K14" s="187"/>
      <c r="L14" s="188"/>
      <c r="M14" s="30"/>
      <c r="N14" s="186"/>
      <c r="O14" s="187"/>
      <c r="P14" s="188"/>
      <c r="Q14" s="73"/>
    </row>
    <row r="15" spans="1:17" s="2" customFormat="1" ht="62.45" customHeight="1" x14ac:dyDescent="0.2">
      <c r="A15" s="216">
        <v>3</v>
      </c>
      <c r="B15" s="218" t="str">
        <f>'01-Mapa de riesgo'!B15:B17</f>
        <v>Tecnología</v>
      </c>
      <c r="C15" s="215" t="str">
        <f>'01-Mapa de riesgo'!C15:C17</f>
        <v xml:space="preserve">Sistemas de información inadecuados para fuentes de información y  la toma de decisiones </v>
      </c>
      <c r="D15" s="215" t="str">
        <f>'01-Mapa de riesgo'!D15:D17</f>
        <v>Los sistemas de información tienen un componente de automatización aún muy bajo para la rendición de cuentas, reportar a entes de control en los tiempos establecidos y soportar la toma de desiciones a nivel estratégico.</v>
      </c>
      <c r="E15" s="215" t="str">
        <f>'01-Mapa de riesgo'!E15:E17</f>
        <v>Debilidad en la articulación del sistema transaccional con el estratégico</v>
      </c>
      <c r="F15" s="215"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92" t="str">
        <f>'01-Mapa de riesgo'!Q15:Q17</f>
        <v>MODERADO</v>
      </c>
      <c r="H15" s="34" t="str">
        <f>'01-Mapa de riesgo'!R15:R17</f>
        <v>COMPARTIR</v>
      </c>
      <c r="I15" s="161" t="str">
        <f t="shared" si="1"/>
        <v>Si el proceso lo requiere</v>
      </c>
      <c r="J15" s="186"/>
      <c r="K15" s="187"/>
      <c r="L15" s="188"/>
      <c r="M15" s="30"/>
      <c r="N15" s="186"/>
      <c r="O15" s="187"/>
      <c r="P15" s="188"/>
      <c r="Q15" s="73"/>
    </row>
    <row r="16" spans="1:17" s="2" customFormat="1" ht="62.45" customHeight="1" x14ac:dyDescent="0.2">
      <c r="A16" s="216"/>
      <c r="B16" s="218"/>
      <c r="C16" s="215"/>
      <c r="D16" s="215"/>
      <c r="E16" s="215"/>
      <c r="F16" s="215"/>
      <c r="G16" s="192"/>
      <c r="H16" s="34">
        <f>'01-Mapa de riesgo'!R16:R18</f>
        <v>0</v>
      </c>
      <c r="I16" s="162"/>
      <c r="J16" s="186"/>
      <c r="K16" s="187"/>
      <c r="L16" s="188"/>
      <c r="M16" s="30"/>
      <c r="N16" s="186"/>
      <c r="O16" s="187"/>
      <c r="P16" s="188"/>
      <c r="Q16" s="73"/>
    </row>
    <row r="17" spans="1:17" s="2" customFormat="1" ht="62.45" customHeight="1" x14ac:dyDescent="0.2">
      <c r="A17" s="216"/>
      <c r="B17" s="218"/>
      <c r="C17" s="215"/>
      <c r="D17" s="215"/>
      <c r="E17" s="215"/>
      <c r="F17" s="215"/>
      <c r="G17" s="192"/>
      <c r="H17" s="34">
        <f>'01-Mapa de riesgo'!R17:R19</f>
        <v>0</v>
      </c>
      <c r="I17" s="193"/>
      <c r="J17" s="186"/>
      <c r="K17" s="187"/>
      <c r="L17" s="188"/>
      <c r="M17" s="30"/>
      <c r="N17" s="186"/>
      <c r="O17" s="187"/>
      <c r="P17" s="188"/>
      <c r="Q17" s="73"/>
    </row>
    <row r="18" spans="1:17" s="2" customFormat="1" ht="62.45" customHeight="1" x14ac:dyDescent="0.2">
      <c r="A18" s="216">
        <v>4</v>
      </c>
      <c r="B18" s="218" t="str">
        <f>'01-Mapa de riesgo'!B18:B20</f>
        <v>Estratégico</v>
      </c>
      <c r="C18" s="215" t="str">
        <f>'01-Mapa de riesgo'!C18:C20</f>
        <v>Falta de fortalecimiento de la Inteligencia Institucional, vigilancia del contexto y consolidación de los mecanismos para el uso de la misma</v>
      </c>
      <c r="D18" s="215"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15" t="str">
        <f>'01-Mapa de riesgo'!E18:E20</f>
        <v xml:space="preserve">Debilidad en la apropiacion de las políticas, mecanismos y herramientas del sistema de vigilancia 
</v>
      </c>
      <c r="F18" s="215" t="str">
        <f>'01-Mapa de riesgo'!F18:F20</f>
        <v>Falta de competitividad 
Toma de decisiones no pertinentes con poco soporte en la información del contexto.
Pérdida de oportunidades para acceder a recursos y participación de proyectos.</v>
      </c>
      <c r="G18" s="192" t="str">
        <f>'01-Mapa de riesgo'!Q18:Q20</f>
        <v>MODERADO</v>
      </c>
      <c r="H18" s="34" t="str">
        <f>'01-Mapa de riesgo'!R18:R20</f>
        <v>REDUCIR</v>
      </c>
      <c r="I18" s="161" t="str">
        <f t="shared" si="1"/>
        <v>Si el proceso lo requiere</v>
      </c>
      <c r="J18" s="186"/>
      <c r="K18" s="187"/>
      <c r="L18" s="188"/>
      <c r="M18" s="30"/>
      <c r="N18" s="186"/>
      <c r="O18" s="187"/>
      <c r="P18" s="188"/>
      <c r="Q18" s="73"/>
    </row>
    <row r="19" spans="1:17" ht="62.45" customHeight="1" x14ac:dyDescent="0.2">
      <c r="A19" s="216"/>
      <c r="B19" s="218"/>
      <c r="C19" s="215"/>
      <c r="D19" s="215"/>
      <c r="E19" s="215"/>
      <c r="F19" s="215"/>
      <c r="G19" s="192"/>
      <c r="H19" s="34" t="str">
        <f>'01-Mapa de riesgo'!R19:R21</f>
        <v>REDUCIR</v>
      </c>
      <c r="I19" s="162"/>
      <c r="J19" s="186"/>
      <c r="K19" s="187"/>
      <c r="L19" s="188"/>
      <c r="M19" s="30"/>
      <c r="N19" s="186"/>
      <c r="O19" s="187"/>
      <c r="P19" s="188"/>
      <c r="Q19" s="73"/>
    </row>
    <row r="20" spans="1:17" ht="62.45" customHeight="1" x14ac:dyDescent="0.2">
      <c r="A20" s="216"/>
      <c r="B20" s="218"/>
      <c r="C20" s="215"/>
      <c r="D20" s="215"/>
      <c r="E20" s="215"/>
      <c r="F20" s="215"/>
      <c r="G20" s="192"/>
      <c r="H20" s="34" t="str">
        <f>'01-Mapa de riesgo'!R20:R22</f>
        <v>REDUCIR</v>
      </c>
      <c r="I20" s="193"/>
      <c r="J20" s="186"/>
      <c r="K20" s="187"/>
      <c r="L20" s="188"/>
      <c r="M20" s="30"/>
      <c r="N20" s="186"/>
      <c r="O20" s="187"/>
      <c r="P20" s="188"/>
      <c r="Q20" s="73"/>
    </row>
    <row r="21" spans="1:17" ht="62.45" customHeight="1" x14ac:dyDescent="0.2">
      <c r="A21" s="216">
        <v>5</v>
      </c>
      <c r="B21" s="218" t="str">
        <f>'01-Mapa de riesgo'!B21:B23</f>
        <v>Operacional</v>
      </c>
      <c r="C21" s="215" t="str">
        <f>'01-Mapa de riesgo'!C21:C23</f>
        <v xml:space="preserve">Presión a la Planta Física por compromisos en proyectos no articulados con la planeación del área Gestión Estratégica del Campus </v>
      </c>
      <c r="D21" s="215" t="str">
        <f>'01-Mapa de riesgo'!D21:D23</f>
        <v>Diferentes dependencias de la Institución presentan y ejecutan proyectos con entidades externas  en las cuales se adquieren compromisos de disponibilidad de espacios sin la validación respectiva de la Oficina de Planeación</v>
      </c>
      <c r="E21" s="215" t="str">
        <f>'01-Mapa de riesgo'!E21:E23</f>
        <v xml:space="preserve">*Falta de un procedimiento donde se involucren todos los elementos constitutivos de un proyecto como lo es los elementos de infraestructura
</v>
      </c>
      <c r="F21" s="215" t="str">
        <f>'01-Mapa de riesgo'!F21:F23</f>
        <v>*Imagen de la universidad por incumplimiento
*Posibles hallazgos por falta de planeación e incumplimiento
*Presión a los recursos económicos dentro de una vigencia
*Reprocesos y sobrecarga en el trabajo</v>
      </c>
      <c r="G21" s="192" t="str">
        <f>'01-Mapa de riesgo'!Q21:Q23</f>
        <v>GRAVE</v>
      </c>
      <c r="H21" s="34" t="str">
        <f>'01-Mapa de riesgo'!R21:R23</f>
        <v>REDUCIR</v>
      </c>
      <c r="I21" s="161" t="str">
        <f t="shared" si="1"/>
        <v>Debe formularse</v>
      </c>
      <c r="J21" s="189" t="s">
        <v>335</v>
      </c>
      <c r="K21" s="190"/>
      <c r="L21" s="191"/>
      <c r="M21" s="112" t="s">
        <v>336</v>
      </c>
      <c r="N21" s="186"/>
      <c r="O21" s="187"/>
      <c r="P21" s="188"/>
      <c r="Q21" s="73"/>
    </row>
    <row r="22" spans="1:17" ht="62.45" customHeight="1" x14ac:dyDescent="0.2">
      <c r="A22" s="216"/>
      <c r="B22" s="218"/>
      <c r="C22" s="215"/>
      <c r="D22" s="215"/>
      <c r="E22" s="215"/>
      <c r="F22" s="215"/>
      <c r="G22" s="192"/>
      <c r="H22" s="34" t="str">
        <f>'01-Mapa de riesgo'!R22:R24</f>
        <v>REDUCIR</v>
      </c>
      <c r="I22" s="162"/>
      <c r="J22" s="189"/>
      <c r="K22" s="190"/>
      <c r="L22" s="191"/>
      <c r="M22" s="112"/>
      <c r="N22" s="186"/>
      <c r="O22" s="187"/>
      <c r="P22" s="188"/>
      <c r="Q22" s="73"/>
    </row>
    <row r="23" spans="1:17" ht="62.45" customHeight="1" x14ac:dyDescent="0.2">
      <c r="A23" s="216"/>
      <c r="B23" s="218"/>
      <c r="C23" s="215"/>
      <c r="D23" s="215"/>
      <c r="E23" s="215"/>
      <c r="F23" s="215"/>
      <c r="G23" s="192"/>
      <c r="H23" s="34" t="str">
        <f>'01-Mapa de riesgo'!R23:R25</f>
        <v>COMPARTIR</v>
      </c>
      <c r="I23" s="193"/>
      <c r="J23" s="186"/>
      <c r="K23" s="187"/>
      <c r="L23" s="188"/>
      <c r="M23" s="30"/>
      <c r="N23" s="186"/>
      <c r="O23" s="187"/>
      <c r="P23" s="188"/>
      <c r="Q23" s="73"/>
    </row>
    <row r="24" spans="1:17" ht="62.45" customHeight="1" x14ac:dyDescent="0.2">
      <c r="A24" s="216">
        <v>6</v>
      </c>
      <c r="B24" s="218" t="str">
        <f>'01-Mapa de riesgo'!B24:B26</f>
        <v>Cumplimiento</v>
      </c>
      <c r="C24" s="215" t="str">
        <f>'01-Mapa de riesgo'!C24:C26</f>
        <v>Incumplimiento de los retos planteados en el PDI</v>
      </c>
      <c r="D24" s="215" t="str">
        <f>'01-Mapa de riesgo'!D24:D26</f>
        <v xml:space="preserve">No se cumplan con los lineamientos planteados en el Sistema de Gerencia del PDI para garantizar la gestión efectiva del mismo </v>
      </c>
      <c r="E24" s="215"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15" t="str">
        <f>'01-Mapa de riesgo'!F24:F26</f>
        <v xml:space="preserve">Hallazgos por parte de los entes de control
Reprocesos en el reporte
Incumplimiento de los retos planteados en el PDI
Ausencia de información para la toma de decisiones 
</v>
      </c>
      <c r="G24" s="192" t="str">
        <f>'01-Mapa de riesgo'!Q24:Q26</f>
        <v>MODERADO</v>
      </c>
      <c r="H24" s="34" t="str">
        <f>'01-Mapa de riesgo'!R24:R26</f>
        <v>COMPARTIR</v>
      </c>
      <c r="I24" s="161" t="str">
        <f t="shared" si="1"/>
        <v>Si el proceso lo requiere</v>
      </c>
      <c r="J24" s="186"/>
      <c r="K24" s="187"/>
      <c r="L24" s="188"/>
      <c r="M24" s="30"/>
      <c r="N24" s="186"/>
      <c r="O24" s="187"/>
      <c r="P24" s="188"/>
      <c r="Q24" s="73"/>
    </row>
    <row r="25" spans="1:17" ht="62.45" customHeight="1" x14ac:dyDescent="0.2">
      <c r="A25" s="216"/>
      <c r="B25" s="218"/>
      <c r="C25" s="215"/>
      <c r="D25" s="215"/>
      <c r="E25" s="215"/>
      <c r="F25" s="215"/>
      <c r="G25" s="192"/>
      <c r="H25" s="34" t="str">
        <f>'01-Mapa de riesgo'!R25:R27</f>
        <v>COMPARTIR</v>
      </c>
      <c r="I25" s="162"/>
      <c r="J25" s="186"/>
      <c r="K25" s="187"/>
      <c r="L25" s="188"/>
      <c r="M25" s="30"/>
      <c r="N25" s="186"/>
      <c r="O25" s="187"/>
      <c r="P25" s="188"/>
      <c r="Q25" s="73"/>
    </row>
    <row r="26" spans="1:17" ht="62.45" customHeight="1" thickBot="1" x14ac:dyDescent="0.25">
      <c r="A26" s="219"/>
      <c r="B26" s="220"/>
      <c r="C26" s="221"/>
      <c r="D26" s="221"/>
      <c r="E26" s="221"/>
      <c r="F26" s="221"/>
      <c r="G26" s="222"/>
      <c r="H26" s="35" t="str">
        <f>'01-Mapa de riesgo'!R26:R28</f>
        <v>COMPARTIR</v>
      </c>
      <c r="I26" s="163"/>
      <c r="J26" s="200"/>
      <c r="K26" s="201"/>
      <c r="L26" s="202"/>
      <c r="M26" s="31"/>
      <c r="N26" s="200"/>
      <c r="O26" s="201"/>
      <c r="P26" s="202"/>
      <c r="Q26" s="74"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I12:I14"/>
    <mergeCell ref="I15:I17"/>
    <mergeCell ref="I18:I20"/>
    <mergeCell ref="I21:I23"/>
    <mergeCell ref="I24:I26"/>
    <mergeCell ref="F18:F20"/>
    <mergeCell ref="G18:G20"/>
    <mergeCell ref="G21:G23"/>
    <mergeCell ref="G12:G14"/>
    <mergeCell ref="G15:G17"/>
    <mergeCell ref="F21:F23"/>
    <mergeCell ref="F12:F14"/>
    <mergeCell ref="A24:A26"/>
    <mergeCell ref="B24:B26"/>
    <mergeCell ref="C24:C26"/>
    <mergeCell ref="D24:D26"/>
    <mergeCell ref="E24:E26"/>
    <mergeCell ref="J24:L24"/>
    <mergeCell ref="J25:L25"/>
    <mergeCell ref="F24:F26"/>
    <mergeCell ref="G24:G26"/>
    <mergeCell ref="J26:L26"/>
    <mergeCell ref="A18:A20"/>
    <mergeCell ref="B18:B20"/>
    <mergeCell ref="C18:C20"/>
    <mergeCell ref="D18:D20"/>
    <mergeCell ref="E18:E20"/>
    <mergeCell ref="A21:A23"/>
    <mergeCell ref="B21:B23"/>
    <mergeCell ref="C21:C23"/>
    <mergeCell ref="D21:D23"/>
    <mergeCell ref="E21:E23"/>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N25:P25"/>
    <mergeCell ref="J20:L20"/>
    <mergeCell ref="J21:L21"/>
    <mergeCell ref="J22:L22"/>
    <mergeCell ref="J23:L23"/>
    <mergeCell ref="N11:P11"/>
    <mergeCell ref="N12:P12"/>
    <mergeCell ref="N13:P13"/>
    <mergeCell ref="N14:P14"/>
    <mergeCell ref="N15:P15"/>
    <mergeCell ref="N22:P22"/>
    <mergeCell ref="N23:P23"/>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zoomScale="90" zoomScaleNormal="90" zoomScaleSheetLayoutView="130" workbookViewId="0">
      <pane xSplit="3" ySplit="8" topLeftCell="D9" activePane="bottomRight" state="frozen"/>
      <selection pane="topRight" activeCell="D1" sqref="D1"/>
      <selection pane="bottomLeft" activeCell="A9" sqref="A9"/>
      <selection pane="bottomRight" activeCell="L24" sqref="L24:L26"/>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6"/>
      <c r="B1" s="44"/>
      <c r="C1" s="44"/>
      <c r="D1" s="44"/>
      <c r="E1" s="44"/>
      <c r="F1" s="44"/>
      <c r="G1" s="44"/>
      <c r="H1" s="44"/>
      <c r="I1" s="44"/>
      <c r="J1" s="44"/>
      <c r="K1" s="44"/>
      <c r="L1" s="44"/>
      <c r="M1" s="44"/>
      <c r="N1" s="44"/>
      <c r="O1" s="44"/>
      <c r="P1" s="44"/>
      <c r="Q1" s="41" t="s">
        <v>9</v>
      </c>
      <c r="R1" s="42" t="s">
        <v>89</v>
      </c>
    </row>
    <row r="2" spans="1:20" s="5" customFormat="1" ht="18.75" customHeight="1" x14ac:dyDescent="0.2">
      <c r="A2" s="47"/>
      <c r="B2" s="142" t="s">
        <v>95</v>
      </c>
      <c r="C2" s="142"/>
      <c r="D2" s="142"/>
      <c r="E2" s="142"/>
      <c r="F2" s="142"/>
      <c r="G2" s="142"/>
      <c r="H2" s="142"/>
      <c r="I2" s="142"/>
      <c r="J2" s="142"/>
      <c r="K2" s="142"/>
      <c r="L2" s="142"/>
      <c r="M2" s="142"/>
      <c r="N2" s="142"/>
      <c r="O2" s="142"/>
      <c r="P2" s="45"/>
      <c r="Q2" s="41" t="s">
        <v>10</v>
      </c>
      <c r="R2" s="42">
        <v>2</v>
      </c>
    </row>
    <row r="3" spans="1:20" s="5" customFormat="1" ht="18.75" customHeight="1" x14ac:dyDescent="0.2">
      <c r="A3" s="47"/>
      <c r="B3" s="142" t="s">
        <v>80</v>
      </c>
      <c r="C3" s="142"/>
      <c r="D3" s="142"/>
      <c r="E3" s="142"/>
      <c r="F3" s="142"/>
      <c r="G3" s="142"/>
      <c r="H3" s="142"/>
      <c r="I3" s="142"/>
      <c r="J3" s="142"/>
      <c r="K3" s="142"/>
      <c r="L3" s="142"/>
      <c r="M3" s="142"/>
      <c r="N3" s="142"/>
      <c r="O3" s="142"/>
      <c r="P3" s="45"/>
      <c r="Q3" s="41" t="s">
        <v>11</v>
      </c>
      <c r="R3" s="43" t="s">
        <v>139</v>
      </c>
    </row>
    <row r="4" spans="1:20" s="5" customFormat="1" ht="18.75" customHeight="1" x14ac:dyDescent="0.2">
      <c r="A4" s="47"/>
      <c r="B4" s="45"/>
      <c r="C4" s="45"/>
      <c r="D4" s="45"/>
      <c r="E4" s="45"/>
      <c r="F4" s="45"/>
      <c r="G4" s="45"/>
      <c r="H4" s="45"/>
      <c r="I4" s="45"/>
      <c r="J4" s="45"/>
      <c r="K4" s="45"/>
      <c r="L4" s="45"/>
      <c r="M4" s="45"/>
      <c r="N4" s="45"/>
      <c r="O4" s="45"/>
      <c r="P4" s="45"/>
      <c r="Q4" s="41" t="s">
        <v>86</v>
      </c>
      <c r="R4" s="42" t="s">
        <v>12</v>
      </c>
    </row>
    <row r="5" spans="1:20" s="1" customFormat="1" ht="29.25" customHeight="1" x14ac:dyDescent="0.2">
      <c r="A5" s="131" t="str">
        <f>'01-Mapa de riesgo'!A5:C5</f>
        <v xml:space="preserve">PROCESO (Usuario Metodología)  </v>
      </c>
      <c r="B5" s="131"/>
      <c r="C5" s="131"/>
      <c r="D5" s="232" t="str">
        <f>'01-Mapa de riesgo'!D5:G5</f>
        <v>Planeación</v>
      </c>
      <c r="E5" s="233"/>
      <c r="F5" s="233"/>
      <c r="G5" s="233"/>
      <c r="H5" s="234"/>
      <c r="I5" s="236" t="s">
        <v>77</v>
      </c>
      <c r="J5" s="236"/>
      <c r="K5" s="231" t="s">
        <v>372</v>
      </c>
      <c r="L5" s="231"/>
      <c r="M5" s="231"/>
      <c r="N5" s="231"/>
      <c r="O5" s="231"/>
      <c r="P5" s="230" t="s">
        <v>13</v>
      </c>
      <c r="Q5" s="230"/>
      <c r="R5" s="113">
        <v>42725</v>
      </c>
    </row>
    <row r="6" spans="1:20" s="1" customFormat="1" ht="66" customHeight="1" thickBot="1" x14ac:dyDescent="0.25">
      <c r="A6" s="225" t="str">
        <f>'01-Mapa de riesgo'!A6:C6</f>
        <v>OBJETIVO DEL PROCESO (Usuario Metodología):</v>
      </c>
      <c r="B6" s="226"/>
      <c r="C6" s="226"/>
      <c r="D6" s="227"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27"/>
      <c r="F6" s="227"/>
      <c r="G6" s="227"/>
      <c r="H6" s="227"/>
      <c r="I6" s="227"/>
      <c r="J6" s="227"/>
      <c r="K6" s="227"/>
      <c r="L6" s="227"/>
      <c r="M6" s="227"/>
      <c r="N6" s="227"/>
      <c r="O6" s="227"/>
      <c r="P6" s="227"/>
      <c r="Q6" s="227"/>
      <c r="R6" s="228"/>
    </row>
    <row r="7" spans="1:20" s="1" customFormat="1" ht="32.25" customHeight="1" x14ac:dyDescent="0.2">
      <c r="A7" s="237" t="s">
        <v>73</v>
      </c>
      <c r="B7" s="150" t="s">
        <v>115</v>
      </c>
      <c r="C7" s="150"/>
      <c r="D7" s="150"/>
      <c r="E7" s="150"/>
      <c r="F7" s="150"/>
      <c r="G7" s="150" t="s">
        <v>110</v>
      </c>
      <c r="H7" s="150" t="s">
        <v>2</v>
      </c>
      <c r="I7" s="150" t="s">
        <v>119</v>
      </c>
      <c r="J7" s="150" t="s">
        <v>78</v>
      </c>
      <c r="K7" s="150"/>
      <c r="L7" s="150"/>
      <c r="M7" s="150" t="s">
        <v>76</v>
      </c>
      <c r="N7" s="150"/>
      <c r="O7" s="150"/>
      <c r="P7" s="150"/>
      <c r="Q7" s="150"/>
      <c r="R7" s="235" t="s">
        <v>26</v>
      </c>
    </row>
    <row r="8" spans="1:20" s="2" customFormat="1" ht="38.25" customHeight="1" x14ac:dyDescent="0.2">
      <c r="A8" s="238"/>
      <c r="B8" s="33" t="s">
        <v>101</v>
      </c>
      <c r="C8" s="33" t="s">
        <v>4</v>
      </c>
      <c r="D8" s="33" t="s">
        <v>0</v>
      </c>
      <c r="E8" s="33" t="s">
        <v>74</v>
      </c>
      <c r="F8" s="33" t="s">
        <v>40</v>
      </c>
      <c r="G8" s="151"/>
      <c r="H8" s="151"/>
      <c r="I8" s="229"/>
      <c r="J8" s="33" t="s">
        <v>82</v>
      </c>
      <c r="K8" s="33" t="s">
        <v>83</v>
      </c>
      <c r="L8" s="33" t="s">
        <v>84</v>
      </c>
      <c r="M8" s="48" t="s">
        <v>129</v>
      </c>
      <c r="N8" s="48" t="s">
        <v>79</v>
      </c>
      <c r="O8" s="48" t="s">
        <v>17</v>
      </c>
      <c r="P8" s="197" t="s">
        <v>130</v>
      </c>
      <c r="Q8" s="199"/>
      <c r="R8" s="214"/>
    </row>
    <row r="9" spans="1:20" s="2" customFormat="1" ht="62.45" customHeight="1" x14ac:dyDescent="0.2">
      <c r="A9" s="239">
        <v>1</v>
      </c>
      <c r="B9" s="206" t="str">
        <f>'01-Mapa de riesgo'!B9:B11</f>
        <v>Transparencia</v>
      </c>
      <c r="C9" s="206" t="str">
        <f>'01-Mapa de riesgo'!C9:C11</f>
        <v xml:space="preserve">Ejecución inadecuada de proyectos (contratos, Ordenes de trabajo, proyectos de operación comercial)
</v>
      </c>
      <c r="D9" s="206" t="str">
        <f>'01-Mapa de riesgo'!D9:D11</f>
        <v xml:space="preserve">La posibilidd de incumplimiento en la  ejecución de proyectos (contratos, Ordenes de trabajo, proyectos de operación comercial) en su proceso y en la obtención de  resutados satisfactorios </v>
      </c>
      <c r="E9" s="206"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06" t="str">
        <f>'01-Mapa de riesgo'!F9:F11</f>
        <v xml:space="preserve">Hallazgos pr parte de entes de control
Detrimiento patrimonial
Incumplimiento de resultados
Reprocesos 
Clientes insatisfechos
Deterioro de la imagen institucional
Sobrecostos </v>
      </c>
      <c r="G9" s="192" t="str">
        <f>'01-Mapa de riesgo'!Q9:Q11</f>
        <v>MODERADO</v>
      </c>
      <c r="H9" s="34" t="str">
        <f>'01-Mapa de riesgo'!R9:R11</f>
        <v>COMPARTIR</v>
      </c>
      <c r="I9" s="129" t="s">
        <v>371</v>
      </c>
      <c r="J9" s="241" t="str">
        <f>'01-Mapa de riesgo'!U9:U11</f>
        <v>Proyectos ejecutados inadecuadamente /Total proyectos ejecutados</v>
      </c>
      <c r="K9" s="251">
        <v>0</v>
      </c>
      <c r="L9" s="250" t="s">
        <v>369</v>
      </c>
      <c r="M9" s="39" t="str">
        <f>'01-Mapa de riesgo'!M9</f>
        <v xml:space="preserve">Protocolos de contrataión y de ejecución de proyectos especiales </v>
      </c>
      <c r="N9" s="37" t="str">
        <f>'01-Mapa de riesgo'!N9</f>
        <v>Mensual</v>
      </c>
      <c r="O9" s="37" t="str">
        <f>'01-Mapa de riesgo'!O9</f>
        <v>Preventivo</v>
      </c>
      <c r="P9" s="224" t="s">
        <v>366</v>
      </c>
      <c r="Q9" s="224"/>
      <c r="R9" s="246" t="s">
        <v>370</v>
      </c>
    </row>
    <row r="10" spans="1:20" s="2" customFormat="1" ht="62.45" customHeight="1" x14ac:dyDescent="0.2">
      <c r="A10" s="240"/>
      <c r="B10" s="206"/>
      <c r="C10" s="206"/>
      <c r="D10" s="206"/>
      <c r="E10" s="206"/>
      <c r="F10" s="206"/>
      <c r="G10" s="192"/>
      <c r="H10" s="34" t="str">
        <f>'01-Mapa de riesgo'!R10:R12</f>
        <v>REDUCIR</v>
      </c>
      <c r="I10" s="129"/>
      <c r="J10" s="242"/>
      <c r="K10" s="252"/>
      <c r="L10" s="250"/>
      <c r="M10" s="39" t="str">
        <f>'01-Mapa de riesgo'!M10</f>
        <v>Designación de supervisor de contratos (verificación de productos)</v>
      </c>
      <c r="N10" s="37" t="str">
        <f>'01-Mapa de riesgo'!N10</f>
        <v>Mensual</v>
      </c>
      <c r="O10" s="37" t="str">
        <f>'01-Mapa de riesgo'!O10</f>
        <v>Preventivo</v>
      </c>
      <c r="P10" s="224" t="s">
        <v>366</v>
      </c>
      <c r="Q10" s="224"/>
      <c r="R10" s="246"/>
    </row>
    <row r="11" spans="1:20" s="2" customFormat="1" ht="62.45" customHeight="1" x14ac:dyDescent="0.2">
      <c r="A11" s="240"/>
      <c r="B11" s="206"/>
      <c r="C11" s="206"/>
      <c r="D11" s="206"/>
      <c r="E11" s="206"/>
      <c r="F11" s="206"/>
      <c r="G11" s="192"/>
      <c r="H11" s="34" t="str">
        <f>'01-Mapa de riesgo'!R11:R13</f>
        <v>REDUCIR</v>
      </c>
      <c r="I11" s="129"/>
      <c r="J11" s="243"/>
      <c r="K11" s="252"/>
      <c r="L11" s="250"/>
      <c r="M11" s="39" t="str">
        <f>'01-Mapa de riesgo'!M11</f>
        <v xml:space="preserve">Manual de interventoría y supervisión institucional </v>
      </c>
      <c r="N11" s="37" t="str">
        <f>'01-Mapa de riesgo'!N11</f>
        <v>Mensual</v>
      </c>
      <c r="O11" s="37" t="str">
        <f>'01-Mapa de riesgo'!O11</f>
        <v>Preventivo</v>
      </c>
      <c r="P11" s="224" t="s">
        <v>366</v>
      </c>
      <c r="Q11" s="224"/>
      <c r="R11" s="246"/>
    </row>
    <row r="12" spans="1:20" s="2" customFormat="1" ht="62.45" customHeight="1" x14ac:dyDescent="0.2">
      <c r="A12" s="239">
        <v>2</v>
      </c>
      <c r="B12" s="206" t="str">
        <f>'01-Mapa de riesgo'!B12:B14</f>
        <v>Información</v>
      </c>
      <c r="C12" s="206" t="str">
        <f>'01-Mapa de riesgo'!C12:C14</f>
        <v>Afectación de los activos de información  físicos y magnéticos de la oficina de planeación, por el manejo inadecuado de los mismso</v>
      </c>
      <c r="D12" s="206"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06" t="str">
        <f>'01-Mapa de riesgo'!E12:E14</f>
        <v xml:space="preserve">Falta de capacitación, sistematización y espacio físico 
Falta de organización en los archivos fisicos y magneticos por parte de los funcionarios 
Acceso de particulares de forma indiscriminada en la oficina </v>
      </c>
      <c r="F12" s="206" t="str">
        <f>'01-Mapa de riesgo'!F12:F14</f>
        <v>Demoras en la entrega de información.
Obstáculos para ejecución de proyectos y perdida de información.
Hallazgos por parte de las diferentes auditorías realizadas a la oficina.
Costo asociado con la recuperación de la información</v>
      </c>
      <c r="G12" s="192" t="str">
        <f>'01-Mapa de riesgo'!Q12:Q14</f>
        <v>LEVE</v>
      </c>
      <c r="H12" s="34" t="str">
        <f>'01-Mapa de riesgo'!R12:R14</f>
        <v>ASUMIR</v>
      </c>
      <c r="I12" s="129"/>
      <c r="J12" s="241" t="str">
        <f>'01-Mapa de riesgo'!U12:U14</f>
        <v xml:space="preserve">
Activos de información con copia de respaldo/ Total activos de información
Activos de informaicón físico debidamente codificados e inventariados</v>
      </c>
      <c r="K12" s="251">
        <f>25/25</f>
        <v>1</v>
      </c>
      <c r="L12" s="250" t="s">
        <v>378</v>
      </c>
      <c r="M12" s="39" t="str">
        <f>'01-Mapa de riesgo'!M12</f>
        <v>Respaldo de los activios de información desde el proceso de Planeación</v>
      </c>
      <c r="N12" s="37" t="str">
        <f>'01-Mapa de riesgo'!N12</f>
        <v>Trimestral</v>
      </c>
      <c r="O12" s="37" t="str">
        <f>'01-Mapa de riesgo'!O12</f>
        <v>Preventivo</v>
      </c>
      <c r="P12" s="224" t="s">
        <v>366</v>
      </c>
      <c r="Q12" s="224"/>
      <c r="R12" s="246" t="s">
        <v>370</v>
      </c>
    </row>
    <row r="13" spans="1:20" s="2" customFormat="1" ht="62.45" customHeight="1" x14ac:dyDescent="0.2">
      <c r="A13" s="240"/>
      <c r="B13" s="206"/>
      <c r="C13" s="206"/>
      <c r="D13" s="206"/>
      <c r="E13" s="206"/>
      <c r="F13" s="206"/>
      <c r="G13" s="192"/>
      <c r="H13" s="34" t="str">
        <f>'01-Mapa de riesgo'!R13:R15</f>
        <v>ASUMIR</v>
      </c>
      <c r="I13" s="129"/>
      <c r="J13" s="242"/>
      <c r="K13" s="252"/>
      <c r="L13" s="250"/>
      <c r="M13" s="39" t="str">
        <f>'01-Mapa de riesgo'!M13</f>
        <v>Manejo del archivo físico acorde a las TRD</v>
      </c>
      <c r="N13" s="37" t="str">
        <f>'01-Mapa de riesgo'!N13</f>
        <v>Anual</v>
      </c>
      <c r="O13" s="37" t="str">
        <f>'01-Mapa de riesgo'!O13</f>
        <v>Preventivo</v>
      </c>
      <c r="P13" s="224" t="s">
        <v>366</v>
      </c>
      <c r="Q13" s="224"/>
      <c r="R13" s="246"/>
      <c r="T13" s="223"/>
    </row>
    <row r="14" spans="1:20" s="2" customFormat="1" ht="62.45" customHeight="1" x14ac:dyDescent="0.2">
      <c r="A14" s="240"/>
      <c r="B14" s="206"/>
      <c r="C14" s="206"/>
      <c r="D14" s="206"/>
      <c r="E14" s="206"/>
      <c r="F14" s="206"/>
      <c r="G14" s="192"/>
      <c r="H14" s="34" t="str">
        <f>'01-Mapa de riesgo'!R14:R16</f>
        <v>ASUMIR</v>
      </c>
      <c r="I14" s="129"/>
      <c r="J14" s="243"/>
      <c r="K14" s="252"/>
      <c r="L14" s="250"/>
      <c r="M14" s="39" t="str">
        <f>'01-Mapa de riesgo'!M14</f>
        <v xml:space="preserve">Seguimiento al l inventario de  los activos de la información de la oficina </v>
      </c>
      <c r="N14" s="37" t="str">
        <f>'01-Mapa de riesgo'!N14</f>
        <v>Anual</v>
      </c>
      <c r="O14" s="37" t="str">
        <f>'01-Mapa de riesgo'!O14</f>
        <v>Preventivo</v>
      </c>
      <c r="P14" s="224" t="s">
        <v>379</v>
      </c>
      <c r="Q14" s="224"/>
      <c r="R14" s="246"/>
      <c r="T14" s="223"/>
    </row>
    <row r="15" spans="1:20" ht="62.45" customHeight="1" x14ac:dyDescent="0.2">
      <c r="A15" s="239">
        <v>3</v>
      </c>
      <c r="B15" s="206" t="str">
        <f>'01-Mapa de riesgo'!B15:B17</f>
        <v>Tecnología</v>
      </c>
      <c r="C15" s="206" t="str">
        <f>'01-Mapa de riesgo'!C15:C17</f>
        <v xml:space="preserve">Sistemas de información inadecuados para fuentes de información y  la toma de decisiones </v>
      </c>
      <c r="D15" s="206" t="str">
        <f>'01-Mapa de riesgo'!D15:D17</f>
        <v>Los sistemas de información tienen un componente de automatización aún muy bajo para la rendición de cuentas, reportar a entes de control en los tiempos establecidos y soportar la toma de desiciones a nivel estratégico.</v>
      </c>
      <c r="E15" s="206" t="str">
        <f>'01-Mapa de riesgo'!E15:E17</f>
        <v>Debilidad en la articulación del sistema transaccional con el estratégico</v>
      </c>
      <c r="F15" s="206"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92" t="str">
        <f>'01-Mapa de riesgo'!Q15:Q17</f>
        <v>MODERADO</v>
      </c>
      <c r="H15" s="34" t="str">
        <f>'01-Mapa de riesgo'!R15:R17</f>
        <v>COMPARTIR</v>
      </c>
      <c r="I15" s="129"/>
      <c r="J15" s="241" t="str">
        <f>'01-Mapa de riesgo'!U15:U17</f>
        <v xml:space="preserve">Número de procesos automatizados/Total de procesos identificados </v>
      </c>
      <c r="K15" s="251">
        <f>1/3</f>
        <v>0.33333333333333331</v>
      </c>
      <c r="L15" s="250" t="s">
        <v>380</v>
      </c>
      <c r="M15" s="39" t="str">
        <f>'01-Mapa de riesgo'!M15</f>
        <v>Seguimiento periodico a las solicitudes de información</v>
      </c>
      <c r="N15" s="37" t="str">
        <f>'01-Mapa de riesgo'!N15</f>
        <v>Mensual</v>
      </c>
      <c r="O15" s="37" t="str">
        <f>'01-Mapa de riesgo'!O15</f>
        <v>Preventivo</v>
      </c>
      <c r="P15" s="224" t="s">
        <v>366</v>
      </c>
      <c r="Q15" s="224"/>
      <c r="R15" s="246" t="s">
        <v>370</v>
      </c>
    </row>
    <row r="16" spans="1:20" ht="62.45" customHeight="1" x14ac:dyDescent="0.2">
      <c r="A16" s="240"/>
      <c r="B16" s="206"/>
      <c r="C16" s="206"/>
      <c r="D16" s="206"/>
      <c r="E16" s="206"/>
      <c r="F16" s="206"/>
      <c r="G16" s="192"/>
      <c r="H16" s="34">
        <f>'01-Mapa de riesgo'!R16:R18</f>
        <v>0</v>
      </c>
      <c r="I16" s="129"/>
      <c r="J16" s="242"/>
      <c r="K16" s="252"/>
      <c r="L16" s="250"/>
      <c r="M16" s="39" t="str">
        <f>'01-Mapa de riesgo'!M16</f>
        <v xml:space="preserve">Protocolos de sistema de indicadores </v>
      </c>
      <c r="N16" s="37" t="str">
        <f>'01-Mapa de riesgo'!N16</f>
        <v>Otra</v>
      </c>
      <c r="O16" s="37" t="str">
        <f>'01-Mapa de riesgo'!O16</f>
        <v>Preventivo</v>
      </c>
      <c r="P16" s="224" t="s">
        <v>366</v>
      </c>
      <c r="Q16" s="224"/>
      <c r="R16" s="246"/>
    </row>
    <row r="17" spans="1:18" ht="62.45" customHeight="1" x14ac:dyDescent="0.2">
      <c r="A17" s="240"/>
      <c r="B17" s="206"/>
      <c r="C17" s="206"/>
      <c r="D17" s="206"/>
      <c r="E17" s="206"/>
      <c r="F17" s="206"/>
      <c r="G17" s="192"/>
      <c r="H17" s="34">
        <f>'01-Mapa de riesgo'!R17:R19</f>
        <v>0</v>
      </c>
      <c r="I17" s="129"/>
      <c r="J17" s="243"/>
      <c r="K17" s="252"/>
      <c r="L17" s="250"/>
      <c r="M17" s="39" t="str">
        <f>'01-Mapa de riesgo'!M17</f>
        <v>Acompañamiento a redes de trabajo de los objetivos institucionales.</v>
      </c>
      <c r="N17" s="37" t="str">
        <f>'01-Mapa de riesgo'!N17</f>
        <v>Mensual</v>
      </c>
      <c r="O17" s="37" t="str">
        <f>'01-Mapa de riesgo'!O17</f>
        <v>Preventivo</v>
      </c>
      <c r="P17" s="224" t="s">
        <v>366</v>
      </c>
      <c r="Q17" s="224"/>
      <c r="R17" s="246"/>
    </row>
    <row r="18" spans="1:18" ht="62.45" customHeight="1" x14ac:dyDescent="0.2">
      <c r="A18" s="239">
        <v>4</v>
      </c>
      <c r="B18" s="206" t="str">
        <f>'01-Mapa de riesgo'!B18:B20</f>
        <v>Estratégico</v>
      </c>
      <c r="C18" s="206" t="str">
        <f>'01-Mapa de riesgo'!C18:C20</f>
        <v>Falta de fortalecimiento de la Inteligencia Institucional, vigilancia del contexto y consolidación de los mecanismos para el uso de la misma</v>
      </c>
      <c r="D18" s="206"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06" t="str">
        <f>'01-Mapa de riesgo'!E18:E20</f>
        <v xml:space="preserve">Debilidad en la apropiacion de las políticas, mecanismos y herramientas del sistema de vigilancia 
</v>
      </c>
      <c r="F18" s="206" t="str">
        <f>'01-Mapa de riesgo'!F18:F20</f>
        <v>Falta de competitividad 
Toma de decisiones no pertinentes con poco soporte en la información del contexto.
Pérdida de oportunidades para acceder a recursos y participación de proyectos.</v>
      </c>
      <c r="G18" s="192" t="str">
        <f>'01-Mapa de riesgo'!Q18:Q20</f>
        <v>MODERADO</v>
      </c>
      <c r="H18" s="34" t="str">
        <f>'01-Mapa de riesgo'!R18:R20</f>
        <v>REDUCIR</v>
      </c>
      <c r="I18" s="129"/>
      <c r="J18" s="241" t="str">
        <f>'01-Mapa de riesgo'!U18:U20</f>
        <v>Decisiones tomadas / Número de informes socializados
Informes presentados del contexto 
Dependencias socializadas/Total de dependencias</v>
      </c>
      <c r="K18" s="252" t="s">
        <v>381</v>
      </c>
      <c r="L18" s="250" t="s">
        <v>382</v>
      </c>
      <c r="M18" s="39" t="str">
        <f>'01-Mapa de riesgo'!M18</f>
        <v>Reuniones del  grupo de análisis, con reuniones periodicas sobre temas del contexto.</v>
      </c>
      <c r="N18" s="37" t="str">
        <f>'01-Mapa de riesgo'!N18</f>
        <v>Trimestral</v>
      </c>
      <c r="O18" s="37" t="str">
        <f>'01-Mapa de riesgo'!O18</f>
        <v>Preventivo</v>
      </c>
      <c r="P18" s="224" t="s">
        <v>366</v>
      </c>
      <c r="Q18" s="224"/>
      <c r="R18" s="246" t="s">
        <v>370</v>
      </c>
    </row>
    <row r="19" spans="1:18" ht="62.45" customHeight="1" x14ac:dyDescent="0.2">
      <c r="A19" s="240"/>
      <c r="B19" s="206"/>
      <c r="C19" s="206"/>
      <c r="D19" s="206"/>
      <c r="E19" s="206"/>
      <c r="F19" s="206"/>
      <c r="G19" s="192"/>
      <c r="H19" s="34" t="str">
        <f>'01-Mapa de riesgo'!R19:R21</f>
        <v>REDUCIR</v>
      </c>
      <c r="I19" s="129"/>
      <c r="J19" s="242"/>
      <c r="K19" s="252"/>
      <c r="L19" s="250"/>
      <c r="M19" s="39" t="str">
        <f>'01-Mapa de riesgo'!M19</f>
        <v>Procedimiento vigilancia del contexto</v>
      </c>
      <c r="N19" s="37" t="str">
        <f>'01-Mapa de riesgo'!N19</f>
        <v>Anual</v>
      </c>
      <c r="O19" s="37" t="str">
        <f>'01-Mapa de riesgo'!O19</f>
        <v>Preventivo</v>
      </c>
      <c r="P19" s="224" t="s">
        <v>366</v>
      </c>
      <c r="Q19" s="224"/>
      <c r="R19" s="246"/>
    </row>
    <row r="20" spans="1:18" ht="62.45" customHeight="1" x14ac:dyDescent="0.2">
      <c r="A20" s="240"/>
      <c r="B20" s="206"/>
      <c r="C20" s="206"/>
      <c r="D20" s="206"/>
      <c r="E20" s="206"/>
      <c r="F20" s="206"/>
      <c r="G20" s="192"/>
      <c r="H20" s="34" t="str">
        <f>'01-Mapa de riesgo'!R20:R22</f>
        <v>REDUCIR</v>
      </c>
      <c r="I20" s="129"/>
      <c r="J20" s="243"/>
      <c r="K20" s="252"/>
      <c r="L20" s="250"/>
      <c r="M20" s="39" t="str">
        <f>'01-Mapa de riesgo'!M20</f>
        <v>Reuniones del Comité del sistema de Gerencia del PDI</v>
      </c>
      <c r="N20" s="37" t="str">
        <f>'01-Mapa de riesgo'!N20</f>
        <v>Trimestral</v>
      </c>
      <c r="O20" s="37" t="str">
        <f>'01-Mapa de riesgo'!O20</f>
        <v>Direccion</v>
      </c>
      <c r="P20" s="224" t="s">
        <v>366</v>
      </c>
      <c r="Q20" s="224"/>
      <c r="R20" s="246"/>
    </row>
    <row r="21" spans="1:18" ht="62.45" customHeight="1" x14ac:dyDescent="0.2">
      <c r="A21" s="239">
        <v>5</v>
      </c>
      <c r="B21" s="206" t="str">
        <f>'01-Mapa de riesgo'!B21:B23</f>
        <v>Operacional</v>
      </c>
      <c r="C21" s="206" t="str">
        <f>'01-Mapa de riesgo'!C21:C23</f>
        <v xml:space="preserve">Presión a la Planta Física por compromisos en proyectos no articulados con la planeación del área Gestión Estratégica del Campus </v>
      </c>
      <c r="D21" s="206" t="str">
        <f>'01-Mapa de riesgo'!D21:D23</f>
        <v>Diferentes dependencias de la Institución presentan y ejecutan proyectos con entidades externas  en las cuales se adquieren compromisos de disponibilidad de espacios sin la validación respectiva de la Oficina de Planeación</v>
      </c>
      <c r="E21" s="206" t="str">
        <f>'01-Mapa de riesgo'!E21:E23</f>
        <v xml:space="preserve">*Falta de un procedimiento donde se involucren todos los elementos constitutivos de un proyecto como lo es los elementos de infraestructura
</v>
      </c>
      <c r="F21" s="206" t="str">
        <f>'01-Mapa de riesgo'!F21:F23</f>
        <v>*Imagen de la universidad por incumplimiento
*Posibles hallazgos por falta de planeación e incumplimiento
*Presión a los recursos económicos dentro de una vigencia
*Reprocesos y sobrecarga en el trabajo</v>
      </c>
      <c r="G21" s="192" t="str">
        <f>'01-Mapa de riesgo'!Q21:Q23</f>
        <v>GRAVE</v>
      </c>
      <c r="H21" s="34" t="str">
        <f>'01-Mapa de riesgo'!R21:R23</f>
        <v>REDUCIR</v>
      </c>
      <c r="I21" s="129" t="s">
        <v>384</v>
      </c>
      <c r="J21" s="241" t="str">
        <f>'01-Mapa de riesgo'!U21:U23</f>
        <v>Espacios efectivamente habilitados / Número de solicitudes de disponibilidad de espacios</v>
      </c>
      <c r="K21" s="254">
        <v>0.92449999999999999</v>
      </c>
      <c r="L21" s="250" t="s">
        <v>383</v>
      </c>
      <c r="M21" s="39" t="str">
        <f>'01-Mapa de riesgo'!M21</f>
        <v xml:space="preserve">
Se cuenta con el procedimiento del área de Asesoría para la Planeación Académica 113-PAC-01 Análisis del sector educativo, en el cual una de sus actividades analiza la incidencia de la creación de nuevos programas en los factores de capacidades. 
</v>
      </c>
      <c r="N21" s="37" t="str">
        <f>'01-Mapa de riesgo'!N21</f>
        <v>Otra</v>
      </c>
      <c r="O21" s="37" t="str">
        <f>'01-Mapa de riesgo'!O21</f>
        <v>Preventivo</v>
      </c>
      <c r="P21" s="224" t="s">
        <v>366</v>
      </c>
      <c r="Q21" s="224"/>
      <c r="R21" s="246" t="s">
        <v>370</v>
      </c>
    </row>
    <row r="22" spans="1:18" ht="62.45" customHeight="1" x14ac:dyDescent="0.2">
      <c r="A22" s="240"/>
      <c r="B22" s="206"/>
      <c r="C22" s="206"/>
      <c r="D22" s="206"/>
      <c r="E22" s="206"/>
      <c r="F22" s="206"/>
      <c r="G22" s="192"/>
      <c r="H22" s="34" t="str">
        <f>'01-Mapa de riesgo'!R22:R24</f>
        <v>REDUCIR</v>
      </c>
      <c r="I22" s="129"/>
      <c r="J22" s="242"/>
      <c r="K22" s="252"/>
      <c r="L22" s="250"/>
      <c r="M22" s="39" t="str">
        <f>'01-Mapa de riesgo'!M22</f>
        <v>N.a</v>
      </c>
      <c r="N22" s="37">
        <f>'01-Mapa de riesgo'!N22</f>
        <v>0</v>
      </c>
      <c r="O22" s="37">
        <f>'01-Mapa de riesgo'!O22</f>
        <v>0</v>
      </c>
      <c r="P22" s="224" t="s">
        <v>366</v>
      </c>
      <c r="Q22" s="224"/>
      <c r="R22" s="246"/>
    </row>
    <row r="23" spans="1:18" ht="62.45" customHeight="1" x14ac:dyDescent="0.2">
      <c r="A23" s="240"/>
      <c r="B23" s="206"/>
      <c r="C23" s="206"/>
      <c r="D23" s="206"/>
      <c r="E23" s="206"/>
      <c r="F23" s="206"/>
      <c r="G23" s="192"/>
      <c r="H23" s="34" t="str">
        <f>'01-Mapa de riesgo'!R23:R25</f>
        <v>COMPARTIR</v>
      </c>
      <c r="I23" s="129"/>
      <c r="J23" s="243"/>
      <c r="K23" s="252"/>
      <c r="L23" s="250"/>
      <c r="M23" s="39" t="str">
        <f>'01-Mapa de riesgo'!S25</f>
        <v>Realizar revisión y actualización al Manual del Sistema de Gerencia del PDI, y socializar a las redes de trabajo el mismo</v>
      </c>
      <c r="N23" s="37" t="str">
        <f>'01-Mapa de riesgo'!T25</f>
        <v xml:space="preserve">Oficina de Planeación y redes de trabajo </v>
      </c>
      <c r="O23" s="37">
        <f>'01-Mapa de riesgo'!O23</f>
        <v>0</v>
      </c>
      <c r="P23" s="224" t="s">
        <v>366</v>
      </c>
      <c r="Q23" s="224"/>
      <c r="R23" s="246"/>
    </row>
    <row r="24" spans="1:18" ht="79.5" customHeight="1" x14ac:dyDescent="0.2">
      <c r="A24" s="239">
        <v>6</v>
      </c>
      <c r="B24" s="206" t="str">
        <f>'01-Mapa de riesgo'!B24:B26</f>
        <v>Cumplimiento</v>
      </c>
      <c r="C24" s="206" t="str">
        <f>'01-Mapa de riesgo'!C24:C26</f>
        <v>Incumplimiento de los retos planteados en el PDI</v>
      </c>
      <c r="D24" s="206" t="str">
        <f>'01-Mapa de riesgo'!D24:D26</f>
        <v xml:space="preserve">No se cumplan con los lineamientos planteados en el Sistema de Gerencia del PDI para garantizar la gestión efectiva del mismo </v>
      </c>
      <c r="E24" s="206"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06" t="str">
        <f>'01-Mapa de riesgo'!F24:F26</f>
        <v xml:space="preserve">Hallazgos por parte de los entes de control
Reprocesos en el reporte
Incumplimiento de los retos planteados en el PDI
Ausencia de información para la toma de decisiones 
</v>
      </c>
      <c r="G24" s="192" t="str">
        <f>'01-Mapa de riesgo'!Q24:Q26</f>
        <v>MODERADO</v>
      </c>
      <c r="H24" s="34" t="str">
        <f>'01-Mapa de riesgo'!R24:R26</f>
        <v>COMPARTIR</v>
      </c>
      <c r="I24" s="129" t="s">
        <v>371</v>
      </c>
      <c r="J24" s="241" t="str">
        <f>'01-Mapa de riesgo'!U24:U26</f>
        <v xml:space="preserve">Nivel cumplimiento del PDI en sus tres nivel
Nivel de apropiación de los parámetros del sistema de información estratégico
</v>
      </c>
      <c r="K24" s="252" t="s">
        <v>373</v>
      </c>
      <c r="L24" s="250" t="s">
        <v>374</v>
      </c>
      <c r="M24" s="39" t="str">
        <f>'01-Mapa de riesgo'!M24</f>
        <v xml:space="preserve">Sistema de gerencia del Plan de Desarrollo Insitucional </v>
      </c>
      <c r="N24" s="37" t="str">
        <f>'01-Mapa de riesgo'!N24</f>
        <v>Mensual</v>
      </c>
      <c r="O24" s="37" t="str">
        <f>'01-Mapa de riesgo'!O24</f>
        <v>Direccion</v>
      </c>
      <c r="P24" s="224" t="s">
        <v>366</v>
      </c>
      <c r="Q24" s="224"/>
      <c r="R24" s="246" t="s">
        <v>375</v>
      </c>
    </row>
    <row r="25" spans="1:18" ht="97.5" customHeight="1" x14ac:dyDescent="0.2">
      <c r="A25" s="240"/>
      <c r="B25" s="206"/>
      <c r="C25" s="206"/>
      <c r="D25" s="206"/>
      <c r="E25" s="206"/>
      <c r="F25" s="206"/>
      <c r="G25" s="192"/>
      <c r="H25" s="34" t="str">
        <f>'01-Mapa de riesgo'!R25:R27</f>
        <v>COMPARTIR</v>
      </c>
      <c r="I25" s="129"/>
      <c r="J25" s="242"/>
      <c r="K25" s="252"/>
      <c r="L25" s="250"/>
      <c r="M25" s="39" t="str">
        <f>'01-Mapa de riesgo'!M25</f>
        <v>Sistema de información para el PDI</v>
      </c>
      <c r="N25" s="37" t="str">
        <f>'01-Mapa de riesgo'!N25</f>
        <v>Mensual</v>
      </c>
      <c r="O25" s="37" t="str">
        <f>'01-Mapa de riesgo'!O25</f>
        <v>Preventivo</v>
      </c>
      <c r="P25" s="224" t="s">
        <v>366</v>
      </c>
      <c r="Q25" s="224"/>
      <c r="R25" s="246"/>
    </row>
    <row r="26" spans="1:18" ht="129" customHeight="1" thickBot="1" x14ac:dyDescent="0.25">
      <c r="A26" s="245"/>
      <c r="B26" s="244"/>
      <c r="C26" s="244"/>
      <c r="D26" s="244"/>
      <c r="E26" s="244"/>
      <c r="F26" s="244"/>
      <c r="G26" s="222"/>
      <c r="H26" s="35" t="str">
        <f>'01-Mapa de riesgo'!R26:R28</f>
        <v>COMPARTIR</v>
      </c>
      <c r="I26" s="130"/>
      <c r="J26" s="253"/>
      <c r="K26" s="255"/>
      <c r="L26" s="256"/>
      <c r="M26" s="40" t="str">
        <f>'01-Mapa de riesgo'!M26</f>
        <v>Comité del Sistema de Gerencia del PDI</v>
      </c>
      <c r="N26" s="38" t="str">
        <f>'01-Mapa de riesgo'!N26</f>
        <v>Trimestral</v>
      </c>
      <c r="O26" s="38" t="str">
        <f>'01-Mapa de riesgo'!O26</f>
        <v>Preventivo</v>
      </c>
      <c r="P26" s="248" t="s">
        <v>366</v>
      </c>
      <c r="Q26" s="249"/>
      <c r="R26" s="247"/>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 ref="R15:R17"/>
    <mergeCell ref="R12:R14"/>
    <mergeCell ref="R9:R11"/>
    <mergeCell ref="R18:R20"/>
    <mergeCell ref="P17:Q17"/>
    <mergeCell ref="P18:Q18"/>
    <mergeCell ref="P19:Q19"/>
    <mergeCell ref="P20:Q20"/>
    <mergeCell ref="P21:Q21"/>
    <mergeCell ref="P15:Q15"/>
    <mergeCell ref="P16:Q1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B12:B14"/>
    <mergeCell ref="C12:C14"/>
    <mergeCell ref="D12:D14"/>
    <mergeCell ref="E12:E14"/>
    <mergeCell ref="B24:B26"/>
    <mergeCell ref="C24:C26"/>
    <mergeCell ref="D24:D26"/>
    <mergeCell ref="E24:E26"/>
    <mergeCell ref="F24:F26"/>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E9:E11"/>
    <mergeCell ref="F9:F11"/>
    <mergeCell ref="M7:Q7"/>
    <mergeCell ref="G9:G11"/>
    <mergeCell ref="I9:I11"/>
    <mergeCell ref="T13:T14"/>
    <mergeCell ref="P8:Q8"/>
    <mergeCell ref="P9:Q9"/>
    <mergeCell ref="P10:Q10"/>
    <mergeCell ref="P11:Q11"/>
    <mergeCell ref="P12:Q12"/>
    <mergeCell ref="P13:Q13"/>
    <mergeCell ref="P14:Q14"/>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80" zoomScaleNormal="80" workbookViewId="0">
      <selection activeCell="A7" sqref="A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291" t="s">
        <v>95</v>
      </c>
      <c r="B1" s="292"/>
      <c r="C1" s="292"/>
      <c r="D1" s="292"/>
      <c r="E1" s="292"/>
      <c r="F1" s="292"/>
      <c r="G1" s="292"/>
      <c r="H1" s="292"/>
      <c r="I1" s="292"/>
      <c r="J1" s="292"/>
      <c r="K1" s="292"/>
      <c r="L1" s="292"/>
      <c r="M1" s="292"/>
      <c r="N1" s="292"/>
      <c r="O1" s="292"/>
      <c r="P1" s="292"/>
      <c r="Q1" s="292"/>
      <c r="R1" s="293"/>
    </row>
    <row r="2" spans="1:18" ht="15.75" x14ac:dyDescent="0.25">
      <c r="A2" s="80"/>
      <c r="B2" s="81"/>
      <c r="C2" s="81"/>
      <c r="D2" s="81"/>
      <c r="E2" s="81"/>
      <c r="F2" s="81"/>
      <c r="G2" s="81"/>
      <c r="H2" s="81"/>
      <c r="I2" s="81"/>
      <c r="J2" s="81"/>
      <c r="K2" s="81"/>
      <c r="L2" s="81"/>
      <c r="M2" s="81"/>
      <c r="N2" s="81"/>
      <c r="O2" s="81"/>
      <c r="P2" s="81"/>
      <c r="Q2" s="81"/>
      <c r="R2" s="82"/>
    </row>
    <row r="3" spans="1:18" ht="15.75" x14ac:dyDescent="0.25">
      <c r="A3" s="288" t="s">
        <v>94</v>
      </c>
      <c r="B3" s="289"/>
      <c r="C3" s="289"/>
      <c r="D3" s="289"/>
      <c r="E3" s="289"/>
      <c r="F3" s="289"/>
      <c r="G3" s="289"/>
      <c r="H3" s="289"/>
      <c r="I3" s="289"/>
      <c r="J3" s="289"/>
      <c r="K3" s="289"/>
      <c r="L3" s="289"/>
      <c r="M3" s="289"/>
      <c r="N3" s="289"/>
      <c r="O3" s="289"/>
      <c r="P3" s="289"/>
      <c r="Q3" s="289"/>
      <c r="R3" s="290"/>
    </row>
    <row r="4" spans="1:18" x14ac:dyDescent="0.2">
      <c r="A4" s="75"/>
      <c r="B4" s="76"/>
      <c r="C4" s="77"/>
      <c r="D4" s="77"/>
      <c r="E4" s="77"/>
      <c r="F4" s="77"/>
      <c r="G4" s="77"/>
      <c r="H4" s="77"/>
      <c r="I4" s="77"/>
      <c r="J4" s="77"/>
      <c r="K4" s="77"/>
      <c r="L4" s="77"/>
      <c r="M4" s="77"/>
      <c r="N4" s="77"/>
      <c r="O4" s="77"/>
      <c r="P4" s="77"/>
      <c r="Q4" s="77"/>
      <c r="R4" s="78"/>
    </row>
    <row r="5" spans="1:18" x14ac:dyDescent="0.2">
      <c r="A5" s="287" t="s">
        <v>90</v>
      </c>
      <c r="B5" s="287"/>
      <c r="C5" s="297">
        <v>2</v>
      </c>
      <c r="D5" s="297"/>
      <c r="E5" s="79" t="s">
        <v>91</v>
      </c>
      <c r="F5" s="295" t="s">
        <v>139</v>
      </c>
      <c r="G5" s="296"/>
      <c r="H5" s="79" t="s">
        <v>92</v>
      </c>
      <c r="I5" s="294" t="s">
        <v>93</v>
      </c>
      <c r="J5" s="294"/>
      <c r="K5" s="294"/>
      <c r="L5" s="294"/>
      <c r="M5" s="294"/>
      <c r="N5" s="316" t="s">
        <v>86</v>
      </c>
      <c r="O5" s="317"/>
      <c r="P5" s="257" t="s">
        <v>12</v>
      </c>
      <c r="Q5" s="258"/>
      <c r="R5" s="259"/>
    </row>
    <row r="6" spans="1:18" ht="13.5" thickBot="1" x14ac:dyDescent="0.25">
      <c r="A6" s="83"/>
      <c r="B6" s="83"/>
      <c r="C6" s="84"/>
      <c r="D6" s="84"/>
      <c r="E6" s="84"/>
      <c r="F6" s="84"/>
      <c r="G6" s="84"/>
      <c r="H6" s="84"/>
      <c r="I6" s="84"/>
      <c r="J6" s="84"/>
      <c r="K6" s="84"/>
      <c r="L6" s="84"/>
      <c r="M6" s="84"/>
      <c r="N6" s="84"/>
      <c r="O6" s="84"/>
      <c r="P6" s="84"/>
      <c r="Q6" s="84"/>
      <c r="R6" s="84"/>
    </row>
    <row r="7" spans="1:18" ht="24" customHeight="1" x14ac:dyDescent="0.2">
      <c r="A7" s="85" t="s">
        <v>27</v>
      </c>
      <c r="B7" s="306"/>
      <c r="C7" s="260" t="s">
        <v>124</v>
      </c>
      <c r="D7" s="260"/>
      <c r="E7" s="260"/>
      <c r="F7" s="260"/>
      <c r="G7" s="260"/>
      <c r="H7" s="260"/>
      <c r="I7" s="313"/>
      <c r="J7" s="310"/>
      <c r="K7" s="309" t="s">
        <v>123</v>
      </c>
      <c r="L7" s="309"/>
      <c r="M7" s="309"/>
      <c r="N7" s="309"/>
      <c r="O7" s="309"/>
      <c r="P7" s="309"/>
      <c r="Q7" s="309"/>
      <c r="R7" s="299"/>
    </row>
    <row r="8" spans="1:18" ht="15" customHeight="1" x14ac:dyDescent="0.2">
      <c r="A8" s="304" t="s">
        <v>30</v>
      </c>
      <c r="B8" s="307"/>
      <c r="C8" s="261"/>
      <c r="D8" s="261"/>
      <c r="E8" s="261"/>
      <c r="F8" s="261"/>
      <c r="G8" s="261"/>
      <c r="H8" s="261"/>
      <c r="I8" s="314"/>
      <c r="J8" s="311"/>
      <c r="K8" s="264" t="s">
        <v>153</v>
      </c>
      <c r="L8" s="264"/>
      <c r="M8" s="264"/>
      <c r="N8" s="264"/>
      <c r="O8" s="264"/>
      <c r="P8" s="264"/>
      <c r="Q8" s="264"/>
      <c r="R8" s="300"/>
    </row>
    <row r="9" spans="1:18" ht="15" customHeight="1" x14ac:dyDescent="0.2">
      <c r="A9" s="304"/>
      <c r="B9" s="307"/>
      <c r="C9" s="262" t="s">
        <v>28</v>
      </c>
      <c r="D9" s="262"/>
      <c r="E9" s="262"/>
      <c r="F9" s="262" t="s">
        <v>29</v>
      </c>
      <c r="G9" s="262"/>
      <c r="H9" s="262"/>
      <c r="I9" s="314"/>
      <c r="J9" s="311"/>
      <c r="K9" s="264"/>
      <c r="L9" s="264"/>
      <c r="M9" s="264"/>
      <c r="N9" s="264"/>
      <c r="O9" s="264"/>
      <c r="P9" s="264"/>
      <c r="Q9" s="264"/>
      <c r="R9" s="300"/>
    </row>
    <row r="10" spans="1:18" ht="15" customHeight="1" x14ac:dyDescent="0.2">
      <c r="A10" s="304"/>
      <c r="B10" s="307"/>
      <c r="C10" s="298" t="s">
        <v>43</v>
      </c>
      <c r="D10" s="298"/>
      <c r="E10" s="298"/>
      <c r="F10" s="298" t="s">
        <v>49</v>
      </c>
      <c r="G10" s="298"/>
      <c r="H10" s="298"/>
      <c r="I10" s="314"/>
      <c r="J10" s="311"/>
      <c r="K10" s="264" t="s">
        <v>154</v>
      </c>
      <c r="L10" s="264"/>
      <c r="M10" s="264"/>
      <c r="N10" s="264"/>
      <c r="O10" s="264"/>
      <c r="P10" s="264"/>
      <c r="Q10" s="264"/>
      <c r="R10" s="300"/>
    </row>
    <row r="11" spans="1:18" ht="12.75" customHeight="1" x14ac:dyDescent="0.2">
      <c r="A11" s="304"/>
      <c r="B11" s="307"/>
      <c r="C11" s="298" t="s">
        <v>44</v>
      </c>
      <c r="D11" s="298"/>
      <c r="E11" s="298"/>
      <c r="F11" s="298" t="s">
        <v>50</v>
      </c>
      <c r="G11" s="298"/>
      <c r="H11" s="298"/>
      <c r="I11" s="314"/>
      <c r="J11" s="311"/>
      <c r="K11" s="264"/>
      <c r="L11" s="264"/>
      <c r="M11" s="264"/>
      <c r="N11" s="264"/>
      <c r="O11" s="264"/>
      <c r="P11" s="264"/>
      <c r="Q11" s="264"/>
      <c r="R11" s="300"/>
    </row>
    <row r="12" spans="1:18" ht="15" customHeight="1" x14ac:dyDescent="0.2">
      <c r="A12" s="304"/>
      <c r="B12" s="307"/>
      <c r="C12" s="298" t="s">
        <v>45</v>
      </c>
      <c r="D12" s="298"/>
      <c r="E12" s="298"/>
      <c r="F12" s="298" t="s">
        <v>51</v>
      </c>
      <c r="G12" s="298"/>
      <c r="H12" s="298"/>
      <c r="I12" s="314"/>
      <c r="J12" s="311"/>
      <c r="K12" s="264"/>
      <c r="L12" s="264"/>
      <c r="M12" s="264"/>
      <c r="N12" s="264"/>
      <c r="O12" s="264"/>
      <c r="P12" s="264"/>
      <c r="Q12" s="264"/>
      <c r="R12" s="300"/>
    </row>
    <row r="13" spans="1:18" ht="12.75" customHeight="1" x14ac:dyDescent="0.2">
      <c r="A13" s="304"/>
      <c r="B13" s="307"/>
      <c r="C13" s="298" t="s">
        <v>46</v>
      </c>
      <c r="D13" s="298"/>
      <c r="E13" s="298"/>
      <c r="F13" s="298" t="s">
        <v>52</v>
      </c>
      <c r="G13" s="298"/>
      <c r="H13" s="298"/>
      <c r="I13" s="314"/>
      <c r="J13" s="311"/>
      <c r="K13" s="264" t="s">
        <v>155</v>
      </c>
      <c r="L13" s="264"/>
      <c r="M13" s="264"/>
      <c r="N13" s="264"/>
      <c r="O13" s="264"/>
      <c r="P13" s="264"/>
      <c r="Q13" s="264"/>
      <c r="R13" s="300"/>
    </row>
    <row r="14" spans="1:18" ht="12.75" customHeight="1" x14ac:dyDescent="0.2">
      <c r="A14" s="304"/>
      <c r="B14" s="307"/>
      <c r="C14" s="298" t="s">
        <v>96</v>
      </c>
      <c r="D14" s="298"/>
      <c r="E14" s="298"/>
      <c r="F14" s="298" t="s">
        <v>53</v>
      </c>
      <c r="G14" s="298"/>
      <c r="H14" s="298"/>
      <c r="I14" s="314"/>
      <c r="J14" s="311"/>
      <c r="K14" s="264"/>
      <c r="L14" s="264"/>
      <c r="M14" s="264"/>
      <c r="N14" s="264"/>
      <c r="O14" s="264"/>
      <c r="P14" s="264"/>
      <c r="Q14" s="264"/>
      <c r="R14" s="300"/>
    </row>
    <row r="15" spans="1:18" ht="12.75" customHeight="1" x14ac:dyDescent="0.2">
      <c r="A15" s="304"/>
      <c r="B15" s="307"/>
      <c r="C15" s="298" t="s">
        <v>48</v>
      </c>
      <c r="D15" s="298"/>
      <c r="E15" s="298"/>
      <c r="F15" s="298" t="s">
        <v>152</v>
      </c>
      <c r="G15" s="298"/>
      <c r="H15" s="298"/>
      <c r="I15" s="314"/>
      <c r="J15" s="311"/>
      <c r="K15" s="264" t="s">
        <v>156</v>
      </c>
      <c r="L15" s="264"/>
      <c r="M15" s="264"/>
      <c r="N15" s="264"/>
      <c r="O15" s="264"/>
      <c r="P15" s="264"/>
      <c r="Q15" s="264"/>
      <c r="R15" s="300"/>
    </row>
    <row r="16" spans="1:18" ht="12.75" customHeight="1" x14ac:dyDescent="0.2">
      <c r="A16" s="304"/>
      <c r="B16" s="307"/>
      <c r="C16" s="298" t="s">
        <v>47</v>
      </c>
      <c r="D16" s="298"/>
      <c r="E16" s="298"/>
      <c r="F16" s="84"/>
      <c r="G16" s="84"/>
      <c r="H16" s="84"/>
      <c r="I16" s="314"/>
      <c r="J16" s="311"/>
      <c r="K16" s="264" t="s">
        <v>157</v>
      </c>
      <c r="L16" s="264"/>
      <c r="M16" s="264"/>
      <c r="N16" s="264"/>
      <c r="O16" s="264"/>
      <c r="P16" s="264"/>
      <c r="Q16" s="264"/>
      <c r="R16" s="300"/>
    </row>
    <row r="17" spans="1:19" ht="12.75" customHeight="1" x14ac:dyDescent="0.2">
      <c r="A17" s="304"/>
      <c r="B17" s="307"/>
      <c r="C17" s="298" t="s">
        <v>125</v>
      </c>
      <c r="D17" s="298"/>
      <c r="E17" s="298"/>
      <c r="F17" s="298"/>
      <c r="G17" s="298"/>
      <c r="H17" s="298"/>
      <c r="I17" s="314"/>
      <c r="J17" s="311"/>
      <c r="K17" s="264"/>
      <c r="L17" s="264"/>
      <c r="M17" s="264"/>
      <c r="N17" s="264"/>
      <c r="O17" s="264"/>
      <c r="P17" s="264"/>
      <c r="Q17" s="264"/>
      <c r="R17" s="300"/>
    </row>
    <row r="18" spans="1:19" ht="19.5" customHeight="1" x14ac:dyDescent="0.2">
      <c r="A18" s="304"/>
      <c r="B18" s="307"/>
      <c r="C18" s="298"/>
      <c r="D18" s="298"/>
      <c r="E18" s="298"/>
      <c r="F18" s="298"/>
      <c r="G18" s="298"/>
      <c r="H18" s="298"/>
      <c r="I18" s="314"/>
      <c r="J18" s="311"/>
      <c r="K18" s="264"/>
      <c r="L18" s="264"/>
      <c r="M18" s="264"/>
      <c r="N18" s="264"/>
      <c r="O18" s="264"/>
      <c r="P18" s="264"/>
      <c r="Q18" s="264"/>
      <c r="R18" s="300"/>
    </row>
    <row r="19" spans="1:19" ht="13.5" thickBot="1" x14ac:dyDescent="0.25">
      <c r="A19" s="305"/>
      <c r="B19" s="308"/>
      <c r="C19" s="302"/>
      <c r="D19" s="302"/>
      <c r="E19" s="302"/>
      <c r="F19" s="302"/>
      <c r="G19" s="302"/>
      <c r="H19" s="302"/>
      <c r="I19" s="315"/>
      <c r="J19" s="312"/>
      <c r="K19" s="303"/>
      <c r="L19" s="303"/>
      <c r="M19" s="303"/>
      <c r="N19" s="303"/>
      <c r="O19" s="303"/>
      <c r="P19" s="303"/>
      <c r="Q19" s="303"/>
      <c r="R19" s="301"/>
    </row>
    <row r="20" spans="1:19" ht="24" customHeight="1" x14ac:dyDescent="0.2">
      <c r="A20" s="86" t="s">
        <v>31</v>
      </c>
      <c r="B20" s="332"/>
      <c r="C20" s="261" t="s">
        <v>65</v>
      </c>
      <c r="D20" s="261"/>
      <c r="E20" s="261"/>
      <c r="F20" s="261"/>
      <c r="G20" s="261"/>
      <c r="H20" s="261"/>
      <c r="I20" s="335"/>
      <c r="J20" s="310"/>
      <c r="K20" s="77"/>
      <c r="L20" s="330" t="s">
        <v>64</v>
      </c>
      <c r="M20" s="330"/>
      <c r="N20" s="330"/>
      <c r="O20" s="330"/>
      <c r="P20" s="330"/>
      <c r="Q20" s="330"/>
      <c r="R20" s="265"/>
    </row>
    <row r="21" spans="1:19" x14ac:dyDescent="0.2">
      <c r="A21" s="304" t="s">
        <v>32</v>
      </c>
      <c r="B21" s="333"/>
      <c r="C21" s="352"/>
      <c r="D21" s="352"/>
      <c r="E21" s="352"/>
      <c r="F21" s="352"/>
      <c r="G21" s="352"/>
      <c r="H21" s="352"/>
      <c r="I21" s="336"/>
      <c r="J21" s="311"/>
      <c r="K21" s="88"/>
      <c r="L21" s="330"/>
      <c r="M21" s="330"/>
      <c r="N21" s="330"/>
      <c r="O21" s="330"/>
      <c r="P21" s="330"/>
      <c r="Q21" s="330"/>
      <c r="R21" s="266"/>
      <c r="S21" s="8"/>
    </row>
    <row r="22" spans="1:19" ht="12.75" customHeight="1" x14ac:dyDescent="0.2">
      <c r="A22" s="304"/>
      <c r="B22" s="333"/>
      <c r="C22" s="320" t="s">
        <v>158</v>
      </c>
      <c r="D22" s="320"/>
      <c r="E22" s="320"/>
      <c r="F22" s="320"/>
      <c r="G22" s="320"/>
      <c r="H22" s="320"/>
      <c r="I22" s="336"/>
      <c r="J22" s="311"/>
      <c r="K22" s="84"/>
      <c r="L22" s="354" t="s">
        <v>33</v>
      </c>
      <c r="M22" s="323" t="s">
        <v>55</v>
      </c>
      <c r="N22" s="324">
        <v>3</v>
      </c>
      <c r="O22" s="321">
        <v>6</v>
      </c>
      <c r="P22" s="321">
        <v>9</v>
      </c>
      <c r="Q22" s="84"/>
      <c r="R22" s="266"/>
      <c r="S22" s="7"/>
    </row>
    <row r="23" spans="1:19" x14ac:dyDescent="0.2">
      <c r="A23" s="304"/>
      <c r="B23" s="333"/>
      <c r="C23" s="320" t="s">
        <v>159</v>
      </c>
      <c r="D23" s="320"/>
      <c r="E23" s="320"/>
      <c r="F23" s="320"/>
      <c r="G23" s="320"/>
      <c r="H23" s="320"/>
      <c r="I23" s="336"/>
      <c r="J23" s="311"/>
      <c r="K23" s="84"/>
      <c r="L23" s="354"/>
      <c r="M23" s="323"/>
      <c r="N23" s="325"/>
      <c r="O23" s="322"/>
      <c r="P23" s="322"/>
      <c r="Q23" s="84"/>
      <c r="R23" s="266"/>
      <c r="S23" s="7"/>
    </row>
    <row r="24" spans="1:19" x14ac:dyDescent="0.2">
      <c r="A24" s="304"/>
      <c r="B24" s="333"/>
      <c r="C24" s="320" t="s">
        <v>160</v>
      </c>
      <c r="D24" s="320"/>
      <c r="E24" s="320"/>
      <c r="F24" s="320"/>
      <c r="G24" s="320"/>
      <c r="H24" s="320"/>
      <c r="I24" s="336"/>
      <c r="J24" s="311"/>
      <c r="K24" s="84"/>
      <c r="L24" s="354"/>
      <c r="M24" s="323" t="s">
        <v>42</v>
      </c>
      <c r="N24" s="324">
        <v>2</v>
      </c>
      <c r="O24" s="326">
        <v>4</v>
      </c>
      <c r="P24" s="364">
        <v>6</v>
      </c>
      <c r="Q24" s="84"/>
      <c r="R24" s="266"/>
      <c r="S24" s="7"/>
    </row>
    <row r="25" spans="1:19" x14ac:dyDescent="0.2">
      <c r="A25" s="304"/>
      <c r="B25" s="333"/>
      <c r="C25" s="320" t="s">
        <v>161</v>
      </c>
      <c r="D25" s="320"/>
      <c r="E25" s="320"/>
      <c r="F25" s="320"/>
      <c r="G25" s="320"/>
      <c r="H25" s="320"/>
      <c r="I25" s="336"/>
      <c r="J25" s="311"/>
      <c r="K25" s="84"/>
      <c r="L25" s="354"/>
      <c r="M25" s="323"/>
      <c r="N25" s="325"/>
      <c r="O25" s="327"/>
      <c r="P25" s="365"/>
      <c r="Q25" s="84"/>
      <c r="R25" s="266"/>
      <c r="S25" s="7"/>
    </row>
    <row r="26" spans="1:19" x14ac:dyDescent="0.2">
      <c r="A26" s="304"/>
      <c r="B26" s="333"/>
      <c r="C26" s="353"/>
      <c r="D26" s="353"/>
      <c r="E26" s="353"/>
      <c r="F26" s="353"/>
      <c r="G26" s="353"/>
      <c r="H26" s="353"/>
      <c r="I26" s="336"/>
      <c r="J26" s="311"/>
      <c r="K26" s="84"/>
      <c r="L26" s="354"/>
      <c r="M26" s="323" t="s">
        <v>56</v>
      </c>
      <c r="N26" s="328">
        <v>1</v>
      </c>
      <c r="O26" s="324">
        <v>2</v>
      </c>
      <c r="P26" s="324">
        <v>3</v>
      </c>
      <c r="Q26" s="84"/>
      <c r="R26" s="266"/>
      <c r="S26" s="7"/>
    </row>
    <row r="27" spans="1:19" x14ac:dyDescent="0.2">
      <c r="A27" s="304"/>
      <c r="B27" s="333"/>
      <c r="C27" s="320" t="s">
        <v>162</v>
      </c>
      <c r="D27" s="320"/>
      <c r="E27" s="320"/>
      <c r="F27" s="320"/>
      <c r="G27" s="320"/>
      <c r="H27" s="320"/>
      <c r="I27" s="336"/>
      <c r="J27" s="311"/>
      <c r="K27" s="84"/>
      <c r="L27" s="354"/>
      <c r="M27" s="323"/>
      <c r="N27" s="329"/>
      <c r="O27" s="325"/>
      <c r="P27" s="325"/>
      <c r="Q27" s="84"/>
      <c r="R27" s="266"/>
    </row>
    <row r="28" spans="1:19" x14ac:dyDescent="0.2">
      <c r="A28" s="304"/>
      <c r="B28" s="333"/>
      <c r="C28" s="320" t="s">
        <v>163</v>
      </c>
      <c r="D28" s="320"/>
      <c r="E28" s="320"/>
      <c r="F28" s="320"/>
      <c r="G28" s="320"/>
      <c r="H28" s="320"/>
      <c r="I28" s="336"/>
      <c r="J28" s="311"/>
      <c r="K28" s="89"/>
      <c r="L28" s="89"/>
      <c r="M28" s="84"/>
      <c r="N28" s="323" t="s">
        <v>57</v>
      </c>
      <c r="O28" s="318" t="s">
        <v>42</v>
      </c>
      <c r="P28" s="318" t="s">
        <v>55</v>
      </c>
      <c r="Q28" s="84"/>
      <c r="R28" s="266"/>
    </row>
    <row r="29" spans="1:19" x14ac:dyDescent="0.2">
      <c r="A29" s="304"/>
      <c r="B29" s="333"/>
      <c r="C29" s="320" t="s">
        <v>164</v>
      </c>
      <c r="D29" s="320"/>
      <c r="E29" s="320"/>
      <c r="F29" s="320"/>
      <c r="G29" s="320"/>
      <c r="H29" s="320"/>
      <c r="I29" s="336"/>
      <c r="J29" s="311"/>
      <c r="K29" s="353"/>
      <c r="L29" s="353"/>
      <c r="M29" s="84"/>
      <c r="N29" s="323"/>
      <c r="O29" s="319"/>
      <c r="P29" s="319"/>
      <c r="Q29" s="84"/>
      <c r="R29" s="266"/>
    </row>
    <row r="30" spans="1:19" x14ac:dyDescent="0.2">
      <c r="A30" s="304"/>
      <c r="B30" s="333"/>
      <c r="C30" s="320" t="s">
        <v>165</v>
      </c>
      <c r="D30" s="320"/>
      <c r="E30" s="320"/>
      <c r="F30" s="320"/>
      <c r="G30" s="320"/>
      <c r="H30" s="320"/>
      <c r="I30" s="336"/>
      <c r="J30" s="311"/>
      <c r="K30" s="353"/>
      <c r="L30" s="353"/>
      <c r="M30" s="331" t="s">
        <v>34</v>
      </c>
      <c r="N30" s="331"/>
      <c r="O30" s="331"/>
      <c r="P30" s="331"/>
      <c r="Q30" s="331"/>
      <c r="R30" s="266"/>
    </row>
    <row r="31" spans="1:19" x14ac:dyDescent="0.2">
      <c r="A31" s="304"/>
      <c r="B31" s="333"/>
      <c r="C31" s="352"/>
      <c r="D31" s="352"/>
      <c r="E31" s="352"/>
      <c r="F31" s="352"/>
      <c r="G31" s="352"/>
      <c r="H31" s="352"/>
      <c r="I31" s="336"/>
      <c r="J31" s="311"/>
      <c r="K31" s="353"/>
      <c r="L31" s="353"/>
      <c r="M31" s="90"/>
      <c r="N31" s="90"/>
      <c r="O31" s="90"/>
      <c r="P31" s="90"/>
      <c r="Q31" s="90"/>
      <c r="R31" s="266"/>
    </row>
    <row r="32" spans="1:19" ht="26.25" customHeight="1" x14ac:dyDescent="0.2">
      <c r="A32" s="304"/>
      <c r="B32" s="333"/>
      <c r="C32" s="320" t="s">
        <v>166</v>
      </c>
      <c r="D32" s="320"/>
      <c r="E32" s="320"/>
      <c r="F32" s="320"/>
      <c r="G32" s="320"/>
      <c r="H32" s="320"/>
      <c r="I32" s="336"/>
      <c r="J32" s="311"/>
      <c r="K32" s="353" t="s">
        <v>54</v>
      </c>
      <c r="L32" s="353"/>
      <c r="M32" s="353"/>
      <c r="N32" s="353"/>
      <c r="O32" s="353"/>
      <c r="P32" s="353"/>
      <c r="Q32" s="353"/>
      <c r="R32" s="266"/>
    </row>
    <row r="33" spans="1:18" ht="13.5" thickBot="1" x14ac:dyDescent="0.25">
      <c r="A33" s="305"/>
      <c r="B33" s="334"/>
      <c r="C33" s="356"/>
      <c r="D33" s="356"/>
      <c r="E33" s="356"/>
      <c r="F33" s="356"/>
      <c r="G33" s="356"/>
      <c r="H33" s="356"/>
      <c r="I33" s="337"/>
      <c r="J33" s="312"/>
      <c r="K33" s="340"/>
      <c r="L33" s="340"/>
      <c r="M33" s="340"/>
      <c r="N33" s="340"/>
      <c r="O33" s="340"/>
      <c r="P33" s="340"/>
      <c r="Q33" s="340"/>
      <c r="R33" s="267"/>
    </row>
    <row r="34" spans="1:18" ht="24" customHeight="1" x14ac:dyDescent="0.2">
      <c r="A34" s="86" t="s">
        <v>35</v>
      </c>
      <c r="B34" s="332"/>
      <c r="C34" s="260" t="s">
        <v>132</v>
      </c>
      <c r="D34" s="260"/>
      <c r="E34" s="260"/>
      <c r="F34" s="260"/>
      <c r="G34" s="260"/>
      <c r="H34" s="260"/>
      <c r="I34" s="335"/>
      <c r="J34" s="345"/>
      <c r="K34" s="351" t="s">
        <v>106</v>
      </c>
      <c r="L34" s="351"/>
      <c r="M34" s="351"/>
      <c r="N34" s="351"/>
      <c r="O34" s="351"/>
      <c r="P34" s="351"/>
      <c r="Q34" s="351"/>
      <c r="R34" s="268"/>
    </row>
    <row r="35" spans="1:18" ht="21" customHeight="1" x14ac:dyDescent="0.2">
      <c r="A35" s="338" t="s">
        <v>61</v>
      </c>
      <c r="B35" s="333"/>
      <c r="C35" s="261"/>
      <c r="D35" s="261"/>
      <c r="E35" s="261"/>
      <c r="F35" s="261"/>
      <c r="G35" s="261"/>
      <c r="H35" s="261"/>
      <c r="I35" s="336"/>
      <c r="J35" s="346"/>
      <c r="K35" s="330"/>
      <c r="L35" s="330"/>
      <c r="M35" s="330"/>
      <c r="N35" s="330"/>
      <c r="O35" s="330"/>
      <c r="P35" s="330"/>
      <c r="Q35" s="330"/>
      <c r="R35" s="269"/>
    </row>
    <row r="36" spans="1:18" ht="12.75" customHeight="1" x14ac:dyDescent="0.2">
      <c r="A36" s="338"/>
      <c r="B36" s="333"/>
      <c r="C36" s="84"/>
      <c r="D36" s="91"/>
      <c r="E36" s="91"/>
      <c r="F36" s="91"/>
      <c r="G36" s="91"/>
      <c r="H36" s="91"/>
      <c r="I36" s="336"/>
      <c r="J36" s="346"/>
      <c r="K36" s="342" t="s">
        <v>107</v>
      </c>
      <c r="L36" s="284">
        <v>9</v>
      </c>
      <c r="M36" s="274">
        <f>L36*M48</f>
        <v>9</v>
      </c>
      <c r="N36" s="276">
        <f>L36*N48</f>
        <v>18</v>
      </c>
      <c r="O36" s="276">
        <f>L36*O48</f>
        <v>27</v>
      </c>
      <c r="P36" s="276">
        <f>L36*P48</f>
        <v>36</v>
      </c>
      <c r="Q36" s="276">
        <f>L36*Q48</f>
        <v>45</v>
      </c>
      <c r="R36" s="269"/>
    </row>
    <row r="37" spans="1:18" ht="12.75" customHeight="1" x14ac:dyDescent="0.2">
      <c r="A37" s="338"/>
      <c r="B37" s="333"/>
      <c r="C37" s="264" t="s">
        <v>167</v>
      </c>
      <c r="D37" s="264"/>
      <c r="E37" s="264"/>
      <c r="F37" s="264"/>
      <c r="G37" s="264"/>
      <c r="H37" s="264"/>
      <c r="I37" s="336"/>
      <c r="J37" s="346"/>
      <c r="K37" s="342"/>
      <c r="L37" s="284"/>
      <c r="M37" s="275"/>
      <c r="N37" s="277"/>
      <c r="O37" s="277"/>
      <c r="P37" s="277"/>
      <c r="Q37" s="277"/>
      <c r="R37" s="269"/>
    </row>
    <row r="38" spans="1:18" x14ac:dyDescent="0.2">
      <c r="A38" s="338"/>
      <c r="B38" s="333"/>
      <c r="C38" s="264"/>
      <c r="D38" s="264"/>
      <c r="E38" s="264"/>
      <c r="F38" s="264"/>
      <c r="G38" s="264"/>
      <c r="H38" s="264"/>
      <c r="I38" s="336"/>
      <c r="J38" s="346"/>
      <c r="K38" s="342"/>
      <c r="L38" s="284">
        <v>6</v>
      </c>
      <c r="M38" s="274">
        <f>L38*M48</f>
        <v>6</v>
      </c>
      <c r="N38" s="276">
        <f>L38*N48</f>
        <v>12</v>
      </c>
      <c r="O38" s="276">
        <f>L38*O48</f>
        <v>18</v>
      </c>
      <c r="P38" s="276">
        <f>L38*P48</f>
        <v>24</v>
      </c>
      <c r="Q38" s="276">
        <f>L38*Q48</f>
        <v>30</v>
      </c>
      <c r="R38" s="269"/>
    </row>
    <row r="39" spans="1:18" x14ac:dyDescent="0.2">
      <c r="A39" s="338"/>
      <c r="B39" s="333"/>
      <c r="C39" s="264"/>
      <c r="D39" s="264"/>
      <c r="E39" s="264"/>
      <c r="F39" s="264"/>
      <c r="G39" s="264"/>
      <c r="H39" s="264"/>
      <c r="I39" s="336"/>
      <c r="J39" s="346"/>
      <c r="K39" s="342"/>
      <c r="L39" s="284"/>
      <c r="M39" s="275"/>
      <c r="N39" s="277"/>
      <c r="O39" s="277"/>
      <c r="P39" s="277"/>
      <c r="Q39" s="277"/>
      <c r="R39" s="269"/>
    </row>
    <row r="40" spans="1:18" ht="12.75" customHeight="1" x14ac:dyDescent="0.2">
      <c r="A40" s="338"/>
      <c r="B40" s="333"/>
      <c r="C40" s="264"/>
      <c r="D40" s="264"/>
      <c r="E40" s="264"/>
      <c r="F40" s="264"/>
      <c r="G40" s="264"/>
      <c r="H40" s="264"/>
      <c r="I40" s="336"/>
      <c r="J40" s="346"/>
      <c r="K40" s="342"/>
      <c r="L40" s="284">
        <v>4</v>
      </c>
      <c r="M40" s="274">
        <f>L40*M48</f>
        <v>4</v>
      </c>
      <c r="N40" s="274">
        <f>L40*N48</f>
        <v>8</v>
      </c>
      <c r="O40" s="276">
        <f>L40*O48</f>
        <v>12</v>
      </c>
      <c r="P40" s="276">
        <f>L40*P48</f>
        <v>16</v>
      </c>
      <c r="Q40" s="276">
        <f>L40*Q48</f>
        <v>20</v>
      </c>
      <c r="R40" s="269"/>
    </row>
    <row r="41" spans="1:18" ht="12.75" customHeight="1" x14ac:dyDescent="0.2">
      <c r="A41" s="338"/>
      <c r="B41" s="333"/>
      <c r="C41" s="84"/>
      <c r="D41" s="92"/>
      <c r="E41" s="92"/>
      <c r="F41" s="92"/>
      <c r="G41" s="92"/>
      <c r="H41" s="92"/>
      <c r="I41" s="336"/>
      <c r="J41" s="346"/>
      <c r="K41" s="342"/>
      <c r="L41" s="284"/>
      <c r="M41" s="275"/>
      <c r="N41" s="275"/>
      <c r="O41" s="277"/>
      <c r="P41" s="277"/>
      <c r="Q41" s="277"/>
      <c r="R41" s="269"/>
    </row>
    <row r="42" spans="1:18" x14ac:dyDescent="0.2">
      <c r="A42" s="338"/>
      <c r="B42" s="333"/>
      <c r="C42" s="261" t="s">
        <v>168</v>
      </c>
      <c r="D42" s="261"/>
      <c r="E42" s="261"/>
      <c r="F42" s="261"/>
      <c r="G42" s="261"/>
      <c r="H42" s="261"/>
      <c r="I42" s="336"/>
      <c r="J42" s="346"/>
      <c r="K42" s="342"/>
      <c r="L42" s="284">
        <v>3</v>
      </c>
      <c r="M42" s="343">
        <f>L42*M48</f>
        <v>3</v>
      </c>
      <c r="N42" s="274">
        <f>L42*N48</f>
        <v>6</v>
      </c>
      <c r="O42" s="274">
        <f>L42*O48</f>
        <v>9</v>
      </c>
      <c r="P42" s="276">
        <f>L42*P48</f>
        <v>12</v>
      </c>
      <c r="Q42" s="276">
        <f>L42*Q48</f>
        <v>15</v>
      </c>
      <c r="R42" s="269"/>
    </row>
    <row r="43" spans="1:18" x14ac:dyDescent="0.2">
      <c r="A43" s="338"/>
      <c r="B43" s="333"/>
      <c r="C43" s="261"/>
      <c r="D43" s="261"/>
      <c r="E43" s="261"/>
      <c r="F43" s="261"/>
      <c r="G43" s="261"/>
      <c r="H43" s="261"/>
      <c r="I43" s="336"/>
      <c r="J43" s="346"/>
      <c r="K43" s="342"/>
      <c r="L43" s="284"/>
      <c r="M43" s="344"/>
      <c r="N43" s="275"/>
      <c r="O43" s="275"/>
      <c r="P43" s="277"/>
      <c r="Q43" s="277"/>
      <c r="R43" s="269"/>
    </row>
    <row r="44" spans="1:18" ht="12.75" customHeight="1" x14ac:dyDescent="0.2">
      <c r="A44" s="338"/>
      <c r="B44" s="333"/>
      <c r="C44" s="261"/>
      <c r="D44" s="261"/>
      <c r="E44" s="261"/>
      <c r="F44" s="261"/>
      <c r="G44" s="261"/>
      <c r="H44" s="261"/>
      <c r="I44" s="336"/>
      <c r="J44" s="346"/>
      <c r="K44" s="342"/>
      <c r="L44" s="284">
        <v>2</v>
      </c>
      <c r="M44" s="343">
        <f>L44*M48</f>
        <v>2</v>
      </c>
      <c r="N44" s="274">
        <f>L44*N48</f>
        <v>4</v>
      </c>
      <c r="O44" s="274">
        <f>L44*O48</f>
        <v>6</v>
      </c>
      <c r="P44" s="274">
        <f>L44*P48</f>
        <v>8</v>
      </c>
      <c r="Q44" s="276">
        <f>L44*Q48</f>
        <v>10</v>
      </c>
      <c r="R44" s="269"/>
    </row>
    <row r="45" spans="1:18" x14ac:dyDescent="0.2">
      <c r="A45" s="338"/>
      <c r="B45" s="333"/>
      <c r="C45" s="261"/>
      <c r="D45" s="261"/>
      <c r="E45" s="261"/>
      <c r="F45" s="261"/>
      <c r="G45" s="261"/>
      <c r="H45" s="261"/>
      <c r="I45" s="336"/>
      <c r="J45" s="346"/>
      <c r="K45" s="342"/>
      <c r="L45" s="284"/>
      <c r="M45" s="344"/>
      <c r="N45" s="275"/>
      <c r="O45" s="275"/>
      <c r="P45" s="275"/>
      <c r="Q45" s="277"/>
      <c r="R45" s="269"/>
    </row>
    <row r="46" spans="1:18" x14ac:dyDescent="0.2">
      <c r="A46" s="338"/>
      <c r="B46" s="333"/>
      <c r="C46" s="261"/>
      <c r="D46" s="261"/>
      <c r="E46" s="261"/>
      <c r="F46" s="261"/>
      <c r="G46" s="261"/>
      <c r="H46" s="261"/>
      <c r="I46" s="336"/>
      <c r="J46" s="346"/>
      <c r="K46" s="342"/>
      <c r="L46" s="284">
        <v>1</v>
      </c>
      <c r="M46" s="343">
        <f>L46*M48</f>
        <v>1</v>
      </c>
      <c r="N46" s="343">
        <f>L46*N48</f>
        <v>2</v>
      </c>
      <c r="O46" s="343">
        <f>L46*O48</f>
        <v>3</v>
      </c>
      <c r="P46" s="274">
        <f>L46*P48</f>
        <v>4</v>
      </c>
      <c r="Q46" s="274">
        <f>L46*Q48</f>
        <v>5</v>
      </c>
      <c r="R46" s="269"/>
    </row>
    <row r="47" spans="1:18" x14ac:dyDescent="0.2">
      <c r="A47" s="338"/>
      <c r="B47" s="333"/>
      <c r="C47" s="261"/>
      <c r="D47" s="261"/>
      <c r="E47" s="261"/>
      <c r="F47" s="261"/>
      <c r="G47" s="261"/>
      <c r="H47" s="261"/>
      <c r="I47" s="336"/>
      <c r="J47" s="346"/>
      <c r="K47" s="342"/>
      <c r="L47" s="284"/>
      <c r="M47" s="344"/>
      <c r="N47" s="344"/>
      <c r="O47" s="344"/>
      <c r="P47" s="275"/>
      <c r="Q47" s="275"/>
      <c r="R47" s="269"/>
    </row>
    <row r="48" spans="1:18" x14ac:dyDescent="0.2">
      <c r="A48" s="338"/>
      <c r="B48" s="333"/>
      <c r="C48" s="91"/>
      <c r="D48" s="91"/>
      <c r="E48" s="91"/>
      <c r="F48" s="91"/>
      <c r="G48" s="91"/>
      <c r="H48" s="91"/>
      <c r="I48" s="336"/>
      <c r="J48" s="346"/>
      <c r="K48" s="349"/>
      <c r="L48" s="349"/>
      <c r="M48" s="93">
        <v>1</v>
      </c>
      <c r="N48" s="93">
        <v>2</v>
      </c>
      <c r="O48" s="93">
        <v>3</v>
      </c>
      <c r="P48" s="93">
        <v>4</v>
      </c>
      <c r="Q48" s="93">
        <v>5</v>
      </c>
      <c r="R48" s="269"/>
    </row>
    <row r="49" spans="1:18" ht="12.75" customHeight="1" x14ac:dyDescent="0.2">
      <c r="A49" s="338"/>
      <c r="B49" s="333"/>
      <c r="C49" s="262" t="s">
        <v>122</v>
      </c>
      <c r="D49" s="298"/>
      <c r="E49" s="298"/>
      <c r="F49" s="298"/>
      <c r="G49" s="298"/>
      <c r="H49" s="298"/>
      <c r="I49" s="336"/>
      <c r="J49" s="346"/>
      <c r="K49" s="89"/>
      <c r="L49" s="89"/>
      <c r="M49" s="362" t="s">
        <v>104</v>
      </c>
      <c r="N49" s="362" t="s">
        <v>109</v>
      </c>
      <c r="O49" s="362" t="s">
        <v>103</v>
      </c>
      <c r="P49" s="362" t="s">
        <v>105</v>
      </c>
      <c r="Q49" s="362" t="s">
        <v>98</v>
      </c>
      <c r="R49" s="269"/>
    </row>
    <row r="50" spans="1:18" ht="22.5" customHeight="1" x14ac:dyDescent="0.2">
      <c r="A50" s="338"/>
      <c r="B50" s="333"/>
      <c r="C50" s="298" t="s">
        <v>169</v>
      </c>
      <c r="D50" s="261" t="s">
        <v>170</v>
      </c>
      <c r="E50" s="261"/>
      <c r="F50" s="261"/>
      <c r="G50" s="261"/>
      <c r="H50" s="261"/>
      <c r="I50" s="336"/>
      <c r="J50" s="346"/>
      <c r="K50" s="94"/>
      <c r="L50" s="94"/>
      <c r="M50" s="363"/>
      <c r="N50" s="363"/>
      <c r="O50" s="363"/>
      <c r="P50" s="363"/>
      <c r="Q50" s="363"/>
      <c r="R50" s="269"/>
    </row>
    <row r="51" spans="1:18" ht="27" customHeight="1" x14ac:dyDescent="0.2">
      <c r="A51" s="338"/>
      <c r="B51" s="333"/>
      <c r="C51" s="298"/>
      <c r="D51" s="261"/>
      <c r="E51" s="261"/>
      <c r="F51" s="261"/>
      <c r="G51" s="261"/>
      <c r="H51" s="261"/>
      <c r="I51" s="336"/>
      <c r="J51" s="346"/>
      <c r="K51" s="89"/>
      <c r="L51" s="89"/>
      <c r="M51" s="359" t="s">
        <v>108</v>
      </c>
      <c r="N51" s="360"/>
      <c r="O51" s="360"/>
      <c r="P51" s="360"/>
      <c r="Q51" s="361"/>
      <c r="R51" s="269"/>
    </row>
    <row r="52" spans="1:18" ht="20.25" customHeight="1" x14ac:dyDescent="0.2">
      <c r="A52" s="338"/>
      <c r="B52" s="333"/>
      <c r="C52" s="298"/>
      <c r="D52" s="261"/>
      <c r="E52" s="261"/>
      <c r="F52" s="261"/>
      <c r="G52" s="261"/>
      <c r="H52" s="261"/>
      <c r="I52" s="336"/>
      <c r="J52" s="346"/>
      <c r="K52" s="89"/>
      <c r="L52" s="89"/>
      <c r="M52" s="95"/>
      <c r="N52" s="95"/>
      <c r="O52" s="95"/>
      <c r="P52" s="95"/>
      <c r="Q52" s="95"/>
      <c r="R52" s="96"/>
    </row>
    <row r="53" spans="1:18" ht="11.25" customHeight="1" thickBot="1" x14ac:dyDescent="0.25">
      <c r="A53" s="339"/>
      <c r="B53" s="333"/>
      <c r="C53" s="355"/>
      <c r="D53" s="355"/>
      <c r="E53" s="355"/>
      <c r="F53" s="355"/>
      <c r="G53" s="355"/>
      <c r="H53" s="355"/>
      <c r="I53" s="336"/>
      <c r="J53" s="346"/>
      <c r="K53" s="350"/>
      <c r="L53" s="350"/>
      <c r="M53" s="350"/>
      <c r="N53" s="350"/>
      <c r="O53" s="350"/>
      <c r="P53" s="350"/>
      <c r="Q53" s="350"/>
      <c r="R53" s="266"/>
    </row>
    <row r="54" spans="1:18" ht="32.25" customHeight="1" x14ac:dyDescent="0.2">
      <c r="A54" s="87" t="s">
        <v>36</v>
      </c>
      <c r="B54" s="332"/>
      <c r="C54" s="260" t="s">
        <v>133</v>
      </c>
      <c r="D54" s="260"/>
      <c r="E54" s="260"/>
      <c r="F54" s="260"/>
      <c r="G54" s="260"/>
      <c r="H54" s="260"/>
      <c r="I54" s="271"/>
      <c r="J54" s="345"/>
      <c r="K54" s="357"/>
      <c r="L54" s="357"/>
      <c r="M54" s="357"/>
      <c r="N54" s="357"/>
      <c r="O54" s="357"/>
      <c r="P54" s="357"/>
      <c r="Q54" s="357"/>
      <c r="R54" s="268"/>
    </row>
    <row r="55" spans="1:18" ht="25.5" customHeight="1" x14ac:dyDescent="0.2">
      <c r="A55" s="304" t="s">
        <v>38</v>
      </c>
      <c r="B55" s="333"/>
      <c r="C55" s="261" t="s">
        <v>135</v>
      </c>
      <c r="D55" s="261"/>
      <c r="E55" s="261"/>
      <c r="F55" s="261"/>
      <c r="G55" s="261"/>
      <c r="H55" s="261"/>
      <c r="I55" s="272"/>
      <c r="J55" s="346"/>
      <c r="K55" s="278" t="s">
        <v>66</v>
      </c>
      <c r="L55" s="279"/>
      <c r="M55" s="348" t="s">
        <v>62</v>
      </c>
      <c r="N55" s="348" t="s">
        <v>63</v>
      </c>
      <c r="O55" s="348"/>
      <c r="P55" s="348"/>
      <c r="Q55" s="348"/>
      <c r="R55" s="269"/>
    </row>
    <row r="56" spans="1:18" ht="24.95" customHeight="1" x14ac:dyDescent="0.2">
      <c r="A56" s="304"/>
      <c r="B56" s="333"/>
      <c r="C56" s="261" t="s">
        <v>134</v>
      </c>
      <c r="D56" s="261"/>
      <c r="E56" s="261"/>
      <c r="F56" s="261"/>
      <c r="G56" s="261"/>
      <c r="H56" s="261"/>
      <c r="I56" s="272"/>
      <c r="J56" s="346"/>
      <c r="K56" s="280"/>
      <c r="L56" s="281"/>
      <c r="M56" s="348"/>
      <c r="N56" s="348"/>
      <c r="O56" s="348"/>
      <c r="P56" s="348"/>
      <c r="Q56" s="348"/>
      <c r="R56" s="269"/>
    </row>
    <row r="57" spans="1:18" ht="23.25" customHeight="1" x14ac:dyDescent="0.2">
      <c r="A57" s="304"/>
      <c r="B57" s="333"/>
      <c r="C57" s="262" t="s">
        <v>171</v>
      </c>
      <c r="D57" s="262"/>
      <c r="E57" s="262"/>
      <c r="F57" s="262"/>
      <c r="G57" s="262"/>
      <c r="H57" s="262"/>
      <c r="I57" s="272"/>
      <c r="J57" s="346"/>
      <c r="K57" s="283" t="s">
        <v>114</v>
      </c>
      <c r="L57" s="283"/>
      <c r="M57" s="282" t="s">
        <v>58</v>
      </c>
      <c r="N57" s="282" t="s">
        <v>111</v>
      </c>
      <c r="O57" s="282"/>
      <c r="P57" s="282"/>
      <c r="Q57" s="282"/>
      <c r="R57" s="269"/>
    </row>
    <row r="58" spans="1:18" ht="24.95" customHeight="1" x14ac:dyDescent="0.2">
      <c r="A58" s="304"/>
      <c r="B58" s="333"/>
      <c r="C58" s="263" t="s">
        <v>136</v>
      </c>
      <c r="D58" s="261"/>
      <c r="E58" s="261"/>
      <c r="F58" s="261"/>
      <c r="G58" s="261"/>
      <c r="H58" s="261"/>
      <c r="I58" s="272"/>
      <c r="J58" s="346"/>
      <c r="K58" s="283"/>
      <c r="L58" s="283"/>
      <c r="M58" s="282"/>
      <c r="N58" s="282"/>
      <c r="O58" s="282"/>
      <c r="P58" s="282"/>
      <c r="Q58" s="282"/>
      <c r="R58" s="269"/>
    </row>
    <row r="59" spans="1:18" ht="24.95" customHeight="1" x14ac:dyDescent="0.2">
      <c r="A59" s="304"/>
      <c r="B59" s="333"/>
      <c r="C59" s="261"/>
      <c r="D59" s="261"/>
      <c r="E59" s="261"/>
      <c r="F59" s="261"/>
      <c r="G59" s="261"/>
      <c r="H59" s="261"/>
      <c r="I59" s="272"/>
      <c r="J59" s="346"/>
      <c r="K59" s="283"/>
      <c r="L59" s="283"/>
      <c r="M59" s="282"/>
      <c r="N59" s="282"/>
      <c r="O59" s="282"/>
      <c r="P59" s="282"/>
      <c r="Q59" s="282"/>
      <c r="R59" s="269"/>
    </row>
    <row r="60" spans="1:18" ht="24.95" customHeight="1" x14ac:dyDescent="0.2">
      <c r="A60" s="304"/>
      <c r="B60" s="333"/>
      <c r="C60" s="261"/>
      <c r="D60" s="261"/>
      <c r="E60" s="261"/>
      <c r="F60" s="261"/>
      <c r="G60" s="261"/>
      <c r="H60" s="261"/>
      <c r="I60" s="272"/>
      <c r="J60" s="346"/>
      <c r="K60" s="283"/>
      <c r="L60" s="283"/>
      <c r="M60" s="282"/>
      <c r="N60" s="282"/>
      <c r="O60" s="282"/>
      <c r="P60" s="282"/>
      <c r="Q60" s="282"/>
      <c r="R60" s="269"/>
    </row>
    <row r="61" spans="1:18" ht="24.95" customHeight="1" x14ac:dyDescent="0.2">
      <c r="A61" s="304"/>
      <c r="B61" s="333"/>
      <c r="C61" s="262" t="s">
        <v>37</v>
      </c>
      <c r="D61" s="262"/>
      <c r="E61" s="262"/>
      <c r="F61" s="262"/>
      <c r="G61" s="262"/>
      <c r="H61" s="262"/>
      <c r="I61" s="272"/>
      <c r="J61" s="346"/>
      <c r="K61" s="283"/>
      <c r="L61" s="283"/>
      <c r="M61" s="282"/>
      <c r="N61" s="282"/>
      <c r="O61" s="282"/>
      <c r="P61" s="282"/>
      <c r="Q61" s="282"/>
      <c r="R61" s="269"/>
    </row>
    <row r="62" spans="1:18" ht="23.1" customHeight="1" x14ac:dyDescent="0.2">
      <c r="A62" s="304"/>
      <c r="B62" s="333"/>
      <c r="C62" s="261" t="s">
        <v>172</v>
      </c>
      <c r="D62" s="261"/>
      <c r="E62" s="261"/>
      <c r="F62" s="261"/>
      <c r="G62" s="261"/>
      <c r="H62" s="261"/>
      <c r="I62" s="272"/>
      <c r="J62" s="346"/>
      <c r="K62" s="283"/>
      <c r="L62" s="283"/>
      <c r="M62" s="282"/>
      <c r="N62" s="282"/>
      <c r="O62" s="282"/>
      <c r="P62" s="282"/>
      <c r="Q62" s="282"/>
      <c r="R62" s="269"/>
    </row>
    <row r="63" spans="1:18" ht="23.1" customHeight="1" x14ac:dyDescent="0.2">
      <c r="A63" s="304"/>
      <c r="B63" s="333"/>
      <c r="C63" s="261"/>
      <c r="D63" s="261"/>
      <c r="E63" s="261"/>
      <c r="F63" s="261"/>
      <c r="G63" s="261"/>
      <c r="H63" s="261"/>
      <c r="I63" s="272"/>
      <c r="J63" s="346"/>
      <c r="K63" s="286" t="s">
        <v>126</v>
      </c>
      <c r="L63" s="286"/>
      <c r="M63" s="282" t="s">
        <v>59</v>
      </c>
      <c r="N63" s="282" t="s">
        <v>112</v>
      </c>
      <c r="O63" s="282"/>
      <c r="P63" s="282"/>
      <c r="Q63" s="282"/>
      <c r="R63" s="269"/>
    </row>
    <row r="64" spans="1:18" ht="23.1" customHeight="1" x14ac:dyDescent="0.2">
      <c r="A64" s="304"/>
      <c r="B64" s="333"/>
      <c r="C64" s="261"/>
      <c r="D64" s="261"/>
      <c r="E64" s="261"/>
      <c r="F64" s="261"/>
      <c r="G64" s="261"/>
      <c r="H64" s="261"/>
      <c r="I64" s="272"/>
      <c r="J64" s="346"/>
      <c r="K64" s="286"/>
      <c r="L64" s="286"/>
      <c r="M64" s="282"/>
      <c r="N64" s="282"/>
      <c r="O64" s="282"/>
      <c r="P64" s="282"/>
      <c r="Q64" s="282"/>
      <c r="R64" s="269"/>
    </row>
    <row r="65" spans="1:18" ht="23.1" customHeight="1" x14ac:dyDescent="0.2">
      <c r="A65" s="304"/>
      <c r="B65" s="333"/>
      <c r="C65" s="262" t="s">
        <v>173</v>
      </c>
      <c r="D65" s="262"/>
      <c r="E65" s="262"/>
      <c r="F65" s="262"/>
      <c r="G65" s="262"/>
      <c r="H65" s="262"/>
      <c r="I65" s="272"/>
      <c r="J65" s="346"/>
      <c r="K65" s="286"/>
      <c r="L65" s="286"/>
      <c r="M65" s="282"/>
      <c r="N65" s="282"/>
      <c r="O65" s="282"/>
      <c r="P65" s="282"/>
      <c r="Q65" s="282"/>
      <c r="R65" s="269"/>
    </row>
    <row r="66" spans="1:18" ht="23.1" customHeight="1" x14ac:dyDescent="0.2">
      <c r="A66" s="304"/>
      <c r="B66" s="333"/>
      <c r="C66" s="263" t="s">
        <v>138</v>
      </c>
      <c r="D66" s="264"/>
      <c r="E66" s="264"/>
      <c r="F66" s="264"/>
      <c r="G66" s="264"/>
      <c r="H66" s="264"/>
      <c r="I66" s="272"/>
      <c r="J66" s="346"/>
      <c r="K66" s="286"/>
      <c r="L66" s="286"/>
      <c r="M66" s="282"/>
      <c r="N66" s="282"/>
      <c r="O66" s="282"/>
      <c r="P66" s="282"/>
      <c r="Q66" s="282"/>
      <c r="R66" s="269"/>
    </row>
    <row r="67" spans="1:18" ht="23.1" customHeight="1" x14ac:dyDescent="0.2">
      <c r="A67" s="304"/>
      <c r="B67" s="333"/>
      <c r="C67" s="264"/>
      <c r="D67" s="264"/>
      <c r="E67" s="264"/>
      <c r="F67" s="264"/>
      <c r="G67" s="264"/>
      <c r="H67" s="264"/>
      <c r="I67" s="272"/>
      <c r="J67" s="346"/>
      <c r="K67" s="286"/>
      <c r="L67" s="286"/>
      <c r="M67" s="282"/>
      <c r="N67" s="282"/>
      <c r="O67" s="282"/>
      <c r="P67" s="282"/>
      <c r="Q67" s="282"/>
      <c r="R67" s="269"/>
    </row>
    <row r="68" spans="1:18" ht="23.1" customHeight="1" x14ac:dyDescent="0.2">
      <c r="A68" s="304"/>
      <c r="B68" s="333"/>
      <c r="C68" s="262" t="s">
        <v>121</v>
      </c>
      <c r="D68" s="262"/>
      <c r="E68" s="262"/>
      <c r="F68" s="262"/>
      <c r="G68" s="262"/>
      <c r="H68" s="262"/>
      <c r="I68" s="272"/>
      <c r="J68" s="346"/>
      <c r="K68" s="286"/>
      <c r="L68" s="286"/>
      <c r="M68" s="282"/>
      <c r="N68" s="282"/>
      <c r="O68" s="282"/>
      <c r="P68" s="282"/>
      <c r="Q68" s="282"/>
      <c r="R68" s="269"/>
    </row>
    <row r="69" spans="1:18" ht="23.1" customHeight="1" x14ac:dyDescent="0.2">
      <c r="A69" s="304"/>
      <c r="B69" s="333"/>
      <c r="C69" s="298" t="s">
        <v>120</v>
      </c>
      <c r="D69" s="298"/>
      <c r="E69" s="298"/>
      <c r="F69" s="298"/>
      <c r="G69" s="298"/>
      <c r="H69" s="298"/>
      <c r="I69" s="272"/>
      <c r="J69" s="346"/>
      <c r="K69" s="285" t="s">
        <v>127</v>
      </c>
      <c r="L69" s="285"/>
      <c r="M69" s="358" t="s">
        <v>60</v>
      </c>
      <c r="N69" s="358" t="s">
        <v>113</v>
      </c>
      <c r="O69" s="358"/>
      <c r="P69" s="358"/>
      <c r="Q69" s="358"/>
      <c r="R69" s="269"/>
    </row>
    <row r="70" spans="1:18" ht="23.1" customHeight="1" x14ac:dyDescent="0.2">
      <c r="A70" s="304"/>
      <c r="B70" s="333"/>
      <c r="C70" s="298"/>
      <c r="D70" s="298"/>
      <c r="E70" s="298"/>
      <c r="F70" s="298"/>
      <c r="G70" s="298"/>
      <c r="H70" s="298"/>
      <c r="I70" s="272"/>
      <c r="J70" s="346"/>
      <c r="K70" s="285"/>
      <c r="L70" s="285"/>
      <c r="M70" s="358"/>
      <c r="N70" s="358"/>
      <c r="O70" s="358"/>
      <c r="P70" s="358"/>
      <c r="Q70" s="358"/>
      <c r="R70" s="269"/>
    </row>
    <row r="71" spans="1:18" ht="23.1" customHeight="1" x14ac:dyDescent="0.2">
      <c r="A71" s="304"/>
      <c r="B71" s="333"/>
      <c r="C71" s="262" t="s">
        <v>81</v>
      </c>
      <c r="D71" s="262"/>
      <c r="E71" s="262"/>
      <c r="F71" s="262"/>
      <c r="G71" s="262"/>
      <c r="H71" s="262"/>
      <c r="I71" s="272"/>
      <c r="J71" s="346"/>
      <c r="K71" s="285"/>
      <c r="L71" s="285"/>
      <c r="M71" s="358"/>
      <c r="N71" s="358"/>
      <c r="O71" s="358"/>
      <c r="P71" s="358"/>
      <c r="Q71" s="358"/>
      <c r="R71" s="269"/>
    </row>
    <row r="72" spans="1:18" ht="23.1" customHeight="1" x14ac:dyDescent="0.2">
      <c r="A72" s="304"/>
      <c r="B72" s="333"/>
      <c r="C72" s="298" t="s">
        <v>137</v>
      </c>
      <c r="D72" s="298"/>
      <c r="E72" s="298"/>
      <c r="F72" s="298"/>
      <c r="G72" s="298"/>
      <c r="H72" s="298"/>
      <c r="I72" s="272"/>
      <c r="J72" s="346"/>
      <c r="K72" s="285"/>
      <c r="L72" s="285"/>
      <c r="M72" s="358"/>
      <c r="N72" s="358"/>
      <c r="O72" s="358"/>
      <c r="P72" s="358"/>
      <c r="Q72" s="358"/>
      <c r="R72" s="269"/>
    </row>
    <row r="73" spans="1:18" ht="23.1" customHeight="1" x14ac:dyDescent="0.2">
      <c r="A73" s="304"/>
      <c r="B73" s="333"/>
      <c r="C73" s="298"/>
      <c r="D73" s="298"/>
      <c r="E73" s="298"/>
      <c r="F73" s="298"/>
      <c r="G73" s="298"/>
      <c r="H73" s="298"/>
      <c r="I73" s="272"/>
      <c r="J73" s="346"/>
      <c r="K73" s="285"/>
      <c r="L73" s="285"/>
      <c r="M73" s="358"/>
      <c r="N73" s="358"/>
      <c r="O73" s="358"/>
      <c r="P73" s="358"/>
      <c r="Q73" s="358"/>
      <c r="R73" s="269"/>
    </row>
    <row r="74" spans="1:18" ht="22.5" customHeight="1" x14ac:dyDescent="0.2">
      <c r="A74" s="304"/>
      <c r="B74" s="333"/>
      <c r="C74" s="298"/>
      <c r="D74" s="298"/>
      <c r="E74" s="298"/>
      <c r="F74" s="298"/>
      <c r="G74" s="298"/>
      <c r="H74" s="298"/>
      <c r="I74" s="272"/>
      <c r="J74" s="346"/>
      <c r="K74" s="285"/>
      <c r="L74" s="285"/>
      <c r="M74" s="358"/>
      <c r="N74" s="358"/>
      <c r="O74" s="358"/>
      <c r="P74" s="358"/>
      <c r="Q74" s="358"/>
      <c r="R74" s="269"/>
    </row>
    <row r="75" spans="1:18" ht="18" customHeight="1" thickBot="1" x14ac:dyDescent="0.25">
      <c r="A75" s="305"/>
      <c r="B75" s="334"/>
      <c r="C75" s="356"/>
      <c r="D75" s="356"/>
      <c r="E75" s="356"/>
      <c r="F75" s="356"/>
      <c r="G75" s="356"/>
      <c r="H75" s="356"/>
      <c r="I75" s="273"/>
      <c r="J75" s="347"/>
      <c r="K75" s="340"/>
      <c r="L75" s="340"/>
      <c r="M75" s="340"/>
      <c r="N75" s="340"/>
      <c r="O75" s="340"/>
      <c r="P75" s="340"/>
      <c r="Q75" s="340"/>
      <c r="R75" s="270"/>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341"/>
      <c r="K86" s="341"/>
      <c r="L86" s="341"/>
    </row>
    <row r="87" spans="1:12" ht="22.5" customHeight="1" x14ac:dyDescent="0.2">
      <c r="A87" s="9"/>
      <c r="B87" s="9"/>
      <c r="C87" s="9"/>
      <c r="D87" s="9"/>
      <c r="E87" s="9"/>
      <c r="F87" s="9"/>
      <c r="I87" s="13"/>
      <c r="J87" s="341"/>
      <c r="K87" s="341"/>
      <c r="L87" s="341"/>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B54:B75"/>
    <mergeCell ref="C65:H65"/>
    <mergeCell ref="C71:H71"/>
    <mergeCell ref="C61:H61"/>
    <mergeCell ref="C72:H74"/>
    <mergeCell ref="C75:H75"/>
    <mergeCell ref="K75:Q75"/>
    <mergeCell ref="K54:Q54"/>
    <mergeCell ref="C68:H68"/>
    <mergeCell ref="N69:Q74"/>
    <mergeCell ref="M69:M74"/>
    <mergeCell ref="C69:H70"/>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0" zoomScaleNormal="90" workbookViewId="0">
      <selection activeCell="H12" sqref="H12"/>
    </sheetView>
  </sheetViews>
  <sheetFormatPr baseColWidth="10" defaultRowHeight="12.75" x14ac:dyDescent="0.2"/>
  <cols>
    <col min="1" max="1" width="18.42578125" style="101" customWidth="1"/>
    <col min="2" max="14" width="15.85546875" style="101" customWidth="1"/>
    <col min="15" max="16384" width="11.42578125" style="101"/>
  </cols>
  <sheetData>
    <row r="1" spans="1:14" ht="21" x14ac:dyDescent="0.2">
      <c r="A1" s="396" t="s">
        <v>176</v>
      </c>
      <c r="B1" s="396"/>
      <c r="C1" s="396"/>
      <c r="D1" s="396"/>
      <c r="E1" s="396"/>
      <c r="F1" s="396"/>
      <c r="G1" s="396"/>
      <c r="H1" s="396"/>
      <c r="I1" s="396"/>
      <c r="J1" s="396"/>
      <c r="K1" s="396"/>
      <c r="L1" s="396"/>
      <c r="M1" s="396"/>
      <c r="N1" s="396"/>
    </row>
    <row r="2" spans="1:14" ht="21.75" thickBot="1" x14ac:dyDescent="0.25">
      <c r="A2" s="102"/>
      <c r="B2" s="102"/>
      <c r="C2" s="102"/>
      <c r="D2" s="102"/>
      <c r="E2" s="102"/>
      <c r="F2" s="102"/>
      <c r="G2" s="102"/>
      <c r="H2" s="102"/>
      <c r="I2" s="102"/>
      <c r="J2" s="102"/>
      <c r="K2" s="102"/>
      <c r="L2" s="102"/>
      <c r="M2" s="102"/>
      <c r="N2" s="102"/>
    </row>
    <row r="3" spans="1:14" ht="19.5" thickBot="1" x14ac:dyDescent="0.25">
      <c r="A3" s="389" t="s">
        <v>177</v>
      </c>
      <c r="B3" s="390"/>
      <c r="C3" s="390"/>
      <c r="D3" s="390"/>
      <c r="E3" s="390"/>
      <c r="F3" s="390"/>
      <c r="G3" s="390"/>
      <c r="H3" s="390"/>
      <c r="I3" s="390"/>
      <c r="J3" s="390"/>
      <c r="K3" s="390"/>
      <c r="L3" s="390"/>
      <c r="M3" s="390"/>
      <c r="N3" s="391"/>
    </row>
    <row r="4" spans="1:14" x14ac:dyDescent="0.2">
      <c r="A4" s="397" t="s">
        <v>178</v>
      </c>
      <c r="B4" s="399" t="s">
        <v>179</v>
      </c>
      <c r="C4" s="394" t="s">
        <v>180</v>
      </c>
      <c r="D4" s="394" t="s">
        <v>175</v>
      </c>
      <c r="E4" s="394" t="s">
        <v>181</v>
      </c>
      <c r="F4" s="394" t="s">
        <v>182</v>
      </c>
      <c r="G4" s="394" t="s">
        <v>183</v>
      </c>
      <c r="H4" s="394" t="s">
        <v>184</v>
      </c>
      <c r="I4" s="394" t="s">
        <v>185</v>
      </c>
      <c r="J4" s="394" t="s">
        <v>186</v>
      </c>
      <c r="K4" s="394" t="s">
        <v>187</v>
      </c>
      <c r="L4" s="394" t="s">
        <v>188</v>
      </c>
      <c r="M4" s="394" t="s">
        <v>189</v>
      </c>
      <c r="N4" s="394" t="s">
        <v>190</v>
      </c>
    </row>
    <row r="5" spans="1:14" ht="13.5" thickBot="1" x14ac:dyDescent="0.25">
      <c r="A5" s="398"/>
      <c r="B5" s="400"/>
      <c r="C5" s="395"/>
      <c r="D5" s="395"/>
      <c r="E5" s="395"/>
      <c r="F5" s="395"/>
      <c r="G5" s="395"/>
      <c r="H5" s="395"/>
      <c r="I5" s="395"/>
      <c r="J5" s="395"/>
      <c r="K5" s="395"/>
      <c r="L5" s="395"/>
      <c r="M5" s="395"/>
      <c r="N5" s="395"/>
    </row>
    <row r="6" spans="1:14" ht="54.75" customHeight="1" x14ac:dyDescent="0.2">
      <c r="A6" s="398"/>
      <c r="B6" s="401" t="s">
        <v>191</v>
      </c>
      <c r="C6" s="387" t="s">
        <v>192</v>
      </c>
      <c r="D6" s="383" t="s">
        <v>193</v>
      </c>
      <c r="E6" s="383" t="s">
        <v>194</v>
      </c>
      <c r="F6" s="383" t="s">
        <v>195</v>
      </c>
      <c r="G6" s="383" t="s">
        <v>196</v>
      </c>
      <c r="H6" s="383" t="s">
        <v>197</v>
      </c>
      <c r="I6" s="383" t="s">
        <v>198</v>
      </c>
      <c r="J6" s="383" t="s">
        <v>199</v>
      </c>
      <c r="K6" s="383" t="s">
        <v>200</v>
      </c>
      <c r="L6" s="383" t="s">
        <v>201</v>
      </c>
      <c r="M6" s="383" t="s">
        <v>202</v>
      </c>
      <c r="N6" s="383" t="s">
        <v>203</v>
      </c>
    </row>
    <row r="7" spans="1:14" ht="145.5" customHeight="1" thickBot="1" x14ac:dyDescent="0.25">
      <c r="A7" s="103" t="s">
        <v>270</v>
      </c>
      <c r="B7" s="402"/>
      <c r="C7" s="388"/>
      <c r="D7" s="384"/>
      <c r="E7" s="384"/>
      <c r="F7" s="384"/>
      <c r="G7" s="384"/>
      <c r="H7" s="384"/>
      <c r="I7" s="384"/>
      <c r="J7" s="384"/>
      <c r="K7" s="384"/>
      <c r="L7" s="384"/>
      <c r="M7" s="384"/>
      <c r="N7" s="384"/>
    </row>
    <row r="8" spans="1:14" ht="90" customHeight="1" x14ac:dyDescent="0.2">
      <c r="A8" s="392" t="s">
        <v>204</v>
      </c>
      <c r="B8" s="387" t="s">
        <v>205</v>
      </c>
      <c r="C8" s="387" t="s">
        <v>206</v>
      </c>
      <c r="D8" s="383" t="s">
        <v>207</v>
      </c>
      <c r="E8" s="383" t="s">
        <v>208</v>
      </c>
      <c r="F8" s="383" t="s">
        <v>209</v>
      </c>
      <c r="G8" s="383" t="s">
        <v>210</v>
      </c>
      <c r="H8" s="383" t="s">
        <v>211</v>
      </c>
      <c r="I8" s="383" t="s">
        <v>212</v>
      </c>
      <c r="J8" s="383" t="s">
        <v>213</v>
      </c>
      <c r="K8" s="383" t="s">
        <v>214</v>
      </c>
      <c r="L8" s="104" t="s">
        <v>215</v>
      </c>
      <c r="M8" s="383" t="s">
        <v>216</v>
      </c>
      <c r="N8" s="383" t="s">
        <v>217</v>
      </c>
    </row>
    <row r="9" spans="1:14" ht="90" customHeight="1" thickBot="1" x14ac:dyDescent="0.25">
      <c r="A9" s="393"/>
      <c r="B9" s="388"/>
      <c r="C9" s="388"/>
      <c r="D9" s="384"/>
      <c r="E9" s="384"/>
      <c r="F9" s="384"/>
      <c r="G9" s="384"/>
      <c r="H9" s="384"/>
      <c r="I9" s="384"/>
      <c r="J9" s="384"/>
      <c r="K9" s="384"/>
      <c r="L9" s="105" t="s">
        <v>218</v>
      </c>
      <c r="M9" s="384"/>
      <c r="N9" s="384"/>
    </row>
    <row r="10" spans="1:14" ht="90" customHeight="1" x14ac:dyDescent="0.2">
      <c r="A10" s="385" t="s">
        <v>174</v>
      </c>
      <c r="B10" s="387" t="s">
        <v>219</v>
      </c>
      <c r="C10" s="387" t="s">
        <v>220</v>
      </c>
      <c r="D10" s="383" t="s">
        <v>221</v>
      </c>
      <c r="E10" s="383" t="s">
        <v>222</v>
      </c>
      <c r="F10" s="383" t="s">
        <v>223</v>
      </c>
      <c r="G10" s="383" t="s">
        <v>224</v>
      </c>
      <c r="H10" s="383" t="s">
        <v>225</v>
      </c>
      <c r="I10" s="383" t="s">
        <v>226</v>
      </c>
      <c r="J10" s="383" t="s">
        <v>227</v>
      </c>
      <c r="K10" s="383" t="s">
        <v>228</v>
      </c>
      <c r="L10" s="383" t="s">
        <v>229</v>
      </c>
      <c r="M10" s="383" t="s">
        <v>230</v>
      </c>
      <c r="N10" s="383" t="s">
        <v>231</v>
      </c>
    </row>
    <row r="11" spans="1:14" ht="90" customHeight="1" thickBot="1" x14ac:dyDescent="0.25">
      <c r="A11" s="386"/>
      <c r="B11" s="388"/>
      <c r="C11" s="388"/>
      <c r="D11" s="384"/>
      <c r="E11" s="384"/>
      <c r="F11" s="384"/>
      <c r="G11" s="384"/>
      <c r="H11" s="384"/>
      <c r="I11" s="384"/>
      <c r="J11" s="384"/>
      <c r="K11" s="384"/>
      <c r="L11" s="384"/>
      <c r="M11" s="384"/>
      <c r="N11" s="384"/>
    </row>
    <row r="12" spans="1:14" ht="90" customHeight="1" thickBot="1" x14ac:dyDescent="0.25">
      <c r="A12" s="106" t="s">
        <v>232</v>
      </c>
      <c r="B12" s="107" t="s">
        <v>233</v>
      </c>
      <c r="C12" s="107" t="s">
        <v>234</v>
      </c>
      <c r="D12" s="105" t="s">
        <v>235</v>
      </c>
      <c r="E12" s="105" t="s">
        <v>236</v>
      </c>
      <c r="F12" s="105" t="s">
        <v>237</v>
      </c>
      <c r="G12" s="105" t="s">
        <v>238</v>
      </c>
      <c r="H12" s="105" t="s">
        <v>239</v>
      </c>
      <c r="I12" s="105" t="s">
        <v>235</v>
      </c>
      <c r="J12" s="105" t="s">
        <v>240</v>
      </c>
      <c r="K12" s="105" t="s">
        <v>241</v>
      </c>
      <c r="L12" s="105" t="s">
        <v>242</v>
      </c>
      <c r="M12" s="105" t="s">
        <v>243</v>
      </c>
      <c r="N12" s="105" t="s">
        <v>244</v>
      </c>
    </row>
    <row r="14" spans="1:14" ht="13.5" thickBot="1" x14ac:dyDescent="0.25"/>
    <row r="15" spans="1:14" ht="19.5" thickBot="1" x14ac:dyDescent="0.25">
      <c r="A15" s="389" t="s">
        <v>245</v>
      </c>
      <c r="B15" s="390"/>
      <c r="C15" s="390"/>
      <c r="D15" s="390"/>
      <c r="E15" s="390"/>
      <c r="F15" s="390"/>
      <c r="G15" s="390"/>
      <c r="H15" s="390"/>
      <c r="I15" s="390"/>
      <c r="J15" s="390"/>
      <c r="K15" s="390"/>
      <c r="L15" s="390"/>
      <c r="M15" s="390"/>
      <c r="N15" s="391"/>
    </row>
    <row r="16" spans="1:14" x14ac:dyDescent="0.2">
      <c r="A16" s="381" t="s">
        <v>246</v>
      </c>
      <c r="B16" s="379" t="s">
        <v>179</v>
      </c>
      <c r="C16" s="379" t="s">
        <v>180</v>
      </c>
      <c r="D16" s="379" t="s">
        <v>175</v>
      </c>
      <c r="E16" s="379" t="s">
        <v>181</v>
      </c>
      <c r="F16" s="379" t="s">
        <v>182</v>
      </c>
      <c r="G16" s="379" t="s">
        <v>183</v>
      </c>
      <c r="H16" s="379" t="s">
        <v>184</v>
      </c>
      <c r="I16" s="379" t="s">
        <v>185</v>
      </c>
      <c r="J16" s="379" t="s">
        <v>186</v>
      </c>
      <c r="K16" s="379" t="s">
        <v>187</v>
      </c>
      <c r="L16" s="379" t="s">
        <v>188</v>
      </c>
      <c r="M16" s="379" t="s">
        <v>189</v>
      </c>
      <c r="N16" s="375" t="s">
        <v>190</v>
      </c>
    </row>
    <row r="17" spans="1:14" x14ac:dyDescent="0.2">
      <c r="A17" s="382"/>
      <c r="B17" s="380"/>
      <c r="C17" s="380"/>
      <c r="D17" s="380"/>
      <c r="E17" s="380"/>
      <c r="F17" s="380"/>
      <c r="G17" s="380"/>
      <c r="H17" s="380"/>
      <c r="I17" s="380"/>
      <c r="J17" s="380"/>
      <c r="K17" s="380"/>
      <c r="L17" s="380"/>
      <c r="M17" s="380"/>
      <c r="N17" s="376"/>
    </row>
    <row r="18" spans="1:14" x14ac:dyDescent="0.2">
      <c r="A18" s="377" t="s">
        <v>247</v>
      </c>
      <c r="B18" s="380"/>
      <c r="C18" s="380"/>
      <c r="D18" s="380"/>
      <c r="E18" s="380"/>
      <c r="F18" s="380"/>
      <c r="G18" s="380"/>
      <c r="H18" s="380"/>
      <c r="I18" s="380"/>
      <c r="J18" s="380"/>
      <c r="K18" s="380"/>
      <c r="L18" s="380"/>
      <c r="M18" s="380"/>
      <c r="N18" s="376"/>
    </row>
    <row r="19" spans="1:14" x14ac:dyDescent="0.2">
      <c r="A19" s="377" t="s">
        <v>248</v>
      </c>
      <c r="B19" s="380"/>
      <c r="C19" s="380"/>
      <c r="D19" s="380"/>
      <c r="E19" s="380"/>
      <c r="F19" s="380"/>
      <c r="G19" s="380"/>
      <c r="H19" s="380"/>
      <c r="I19" s="380"/>
      <c r="J19" s="380"/>
      <c r="K19" s="380"/>
      <c r="L19" s="380"/>
      <c r="M19" s="380"/>
      <c r="N19" s="376"/>
    </row>
    <row r="20" spans="1:14" ht="90" customHeight="1" x14ac:dyDescent="0.2">
      <c r="A20" s="378" t="s">
        <v>204</v>
      </c>
      <c r="B20" s="372" t="s">
        <v>249</v>
      </c>
      <c r="C20" s="372" t="s">
        <v>250</v>
      </c>
      <c r="D20" s="372" t="s">
        <v>251</v>
      </c>
      <c r="E20" s="372" t="s">
        <v>252</v>
      </c>
      <c r="F20" s="372" t="s">
        <v>252</v>
      </c>
      <c r="G20" s="366" t="s">
        <v>252</v>
      </c>
      <c r="H20" s="366" t="s">
        <v>252</v>
      </c>
      <c r="I20" s="366" t="s">
        <v>253</v>
      </c>
      <c r="J20" s="366" t="s">
        <v>253</v>
      </c>
      <c r="K20" s="366" t="s">
        <v>254</v>
      </c>
      <c r="L20" s="366" t="s">
        <v>254</v>
      </c>
      <c r="M20" s="366" t="s">
        <v>255</v>
      </c>
      <c r="N20" s="368" t="s">
        <v>254</v>
      </c>
    </row>
    <row r="21" spans="1:14" ht="90" customHeight="1" x14ac:dyDescent="0.2">
      <c r="A21" s="378"/>
      <c r="B21" s="372"/>
      <c r="C21" s="372"/>
      <c r="D21" s="372"/>
      <c r="E21" s="372"/>
      <c r="F21" s="372"/>
      <c r="G21" s="366"/>
      <c r="H21" s="366"/>
      <c r="I21" s="366"/>
      <c r="J21" s="366"/>
      <c r="K21" s="366"/>
      <c r="L21" s="366"/>
      <c r="M21" s="366"/>
      <c r="N21" s="368"/>
    </row>
    <row r="22" spans="1:14" ht="90" customHeight="1" x14ac:dyDescent="0.2">
      <c r="A22" s="374" t="s">
        <v>174</v>
      </c>
      <c r="B22" s="372" t="s">
        <v>256</v>
      </c>
      <c r="C22" s="372" t="s">
        <v>257</v>
      </c>
      <c r="D22" s="372" t="s">
        <v>258</v>
      </c>
      <c r="E22" s="372" t="s">
        <v>259</v>
      </c>
      <c r="F22" s="372" t="s">
        <v>259</v>
      </c>
      <c r="G22" s="366" t="s">
        <v>259</v>
      </c>
      <c r="H22" s="366" t="s">
        <v>259</v>
      </c>
      <c r="I22" s="366" t="s">
        <v>260</v>
      </c>
      <c r="J22" s="366" t="s">
        <v>260</v>
      </c>
      <c r="K22" s="366" t="s">
        <v>261</v>
      </c>
      <c r="L22" s="366" t="s">
        <v>261</v>
      </c>
      <c r="M22" s="366" t="s">
        <v>262</v>
      </c>
      <c r="N22" s="368" t="s">
        <v>261</v>
      </c>
    </row>
    <row r="23" spans="1:14" ht="90" customHeight="1" x14ac:dyDescent="0.2">
      <c r="A23" s="374"/>
      <c r="B23" s="372"/>
      <c r="C23" s="372"/>
      <c r="D23" s="372"/>
      <c r="E23" s="372"/>
      <c r="F23" s="372"/>
      <c r="G23" s="366"/>
      <c r="H23" s="366"/>
      <c r="I23" s="366"/>
      <c r="J23" s="366"/>
      <c r="K23" s="366"/>
      <c r="L23" s="366"/>
      <c r="M23" s="366"/>
      <c r="N23" s="368"/>
    </row>
    <row r="24" spans="1:14" ht="90" customHeight="1" x14ac:dyDescent="0.2">
      <c r="A24" s="370" t="s">
        <v>232</v>
      </c>
      <c r="B24" s="372" t="s">
        <v>263</v>
      </c>
      <c r="C24" s="372" t="s">
        <v>264</v>
      </c>
      <c r="D24" s="372" t="s">
        <v>265</v>
      </c>
      <c r="E24" s="372" t="s">
        <v>266</v>
      </c>
      <c r="F24" s="372" t="s">
        <v>266</v>
      </c>
      <c r="G24" s="366" t="s">
        <v>266</v>
      </c>
      <c r="H24" s="366" t="s">
        <v>266</v>
      </c>
      <c r="I24" s="366" t="s">
        <v>267</v>
      </c>
      <c r="J24" s="366" t="s">
        <v>267</v>
      </c>
      <c r="K24" s="366" t="s">
        <v>268</v>
      </c>
      <c r="L24" s="366" t="s">
        <v>268</v>
      </c>
      <c r="M24" s="366" t="s">
        <v>269</v>
      </c>
      <c r="N24" s="368" t="s">
        <v>268</v>
      </c>
    </row>
    <row r="25" spans="1:14" ht="90" customHeight="1" thickBot="1" x14ac:dyDescent="0.25">
      <c r="A25" s="371"/>
      <c r="B25" s="373"/>
      <c r="C25" s="373"/>
      <c r="D25" s="373"/>
      <c r="E25" s="373"/>
      <c r="F25" s="373"/>
      <c r="G25" s="367"/>
      <c r="H25" s="367"/>
      <c r="I25" s="367"/>
      <c r="J25" s="367"/>
      <c r="K25" s="367"/>
      <c r="L25" s="367"/>
      <c r="M25" s="367"/>
      <c r="N25" s="369"/>
    </row>
    <row r="26" spans="1:14" x14ac:dyDescent="0.2">
      <c r="I26" s="108"/>
    </row>
  </sheetData>
  <sheetProtection algorithmName="SHA-512" hashValue="cgFnCuaNmJwQ761Csgimu2jydHiQ7jj0Nm8YADMqPEzgI8C8v/60mPnJ60Gri+ogR372h3t6+rd1WuqOTWYuGQ==" saltValue="q2iI6mlvGTufDdNnhyCq1Q==" spinCount="100000" sheet="1" objects="1" scenarios="1"/>
  <mergeCells count="114">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G10:G11"/>
    <mergeCell ref="H10:H11"/>
    <mergeCell ref="A10:A11"/>
    <mergeCell ref="B10:B11"/>
    <mergeCell ref="C10:C11"/>
    <mergeCell ref="D10:D11"/>
    <mergeCell ref="E10:E11"/>
    <mergeCell ref="F10:F11"/>
    <mergeCell ref="M10:M1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C22:C23"/>
    <mergeCell ref="D22:D23"/>
    <mergeCell ref="E22:E23"/>
    <mergeCell ref="F22:F23"/>
    <mergeCell ref="I20:I21"/>
    <mergeCell ref="J20:J21"/>
    <mergeCell ref="K20:K21"/>
    <mergeCell ref="L20:L21"/>
    <mergeCell ref="M20:M21"/>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2017-08-16T15:33:59Z</dcterms:modified>
</cp:coreProperties>
</file>