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oporte Tecnico\Desktop\Riesgos proceso\"/>
    </mc:Choice>
  </mc:AlternateContent>
  <bookViews>
    <workbookView xWindow="0" yWindow="0" windowWidth="28800" windowHeight="1234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concurrentCalc="0"/>
</workbook>
</file>

<file path=xl/calcChain.xml><?xml version="1.0" encoding="utf-8"?>
<calcChain xmlns="http://schemas.openxmlformats.org/spreadsheetml/2006/main">
  <c r="K12" i="7" l="1"/>
  <c r="H10" i="8"/>
  <c r="K10" i="4"/>
  <c r="K11" i="4"/>
  <c r="K12" i="4"/>
  <c r="K13" i="4"/>
  <c r="K14" i="4"/>
  <c r="K15" i="4"/>
  <c r="K16" i="4"/>
  <c r="K17" i="4"/>
  <c r="K18" i="4"/>
  <c r="K19" i="4"/>
  <c r="K20" i="4"/>
  <c r="K21" i="4"/>
  <c r="K22" i="4"/>
  <c r="K23" i="4"/>
  <c r="K24" i="4"/>
  <c r="K25" i="4"/>
  <c r="K26" i="4"/>
  <c r="K9" i="4"/>
  <c r="L24" i="4"/>
  <c r="L21" i="4"/>
  <c r="L18" i="4"/>
  <c r="L15" i="4"/>
  <c r="L12" i="4"/>
  <c r="L9" i="4"/>
  <c r="A6" i="7"/>
  <c r="H10" i="7"/>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c r="I12" i="4"/>
  <c r="P12" i="4"/>
  <c r="I15" i="4"/>
  <c r="P15" i="4"/>
  <c r="I18" i="4"/>
  <c r="P18" i="4"/>
  <c r="I21" i="4"/>
  <c r="P21" i="4"/>
  <c r="I24" i="4"/>
  <c r="P24" i="4"/>
  <c r="Q12" i="4"/>
  <c r="Q15" i="4"/>
  <c r="Q18" i="4"/>
  <c r="Q21" i="4"/>
  <c r="Q24" i="4"/>
  <c r="G24" i="7"/>
  <c r="G24" i="8"/>
  <c r="I24" i="8"/>
  <c r="G21" i="7"/>
  <c r="G21" i="8"/>
  <c r="I21" i="8"/>
  <c r="G18" i="7"/>
  <c r="G18" i="8"/>
  <c r="I18" i="8"/>
  <c r="G12" i="7"/>
  <c r="G12" i="8"/>
  <c r="I12" i="8"/>
  <c r="G15" i="8"/>
  <c r="I15" i="8"/>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c r="H9" i="8"/>
  <c r="H9" i="7"/>
  <c r="G9" i="7"/>
  <c r="G9" i="8"/>
  <c r="I9" i="8"/>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<sst xmlns="http://schemas.openxmlformats.org/spreadsheetml/2006/main" count="633" uniqueCount="384">
  <si>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</si>
  <si>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</si>
  <si>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</si>
  <si>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</si>
  <si>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</si>
  <si>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</si>
  <si>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</si>
  <si>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</si>
  <si>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</si>
  <si>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</si>
  <si>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</si>
  <si>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</si>
  <si>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</si>
  <si>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</si>
  <si>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</si>
  <si>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</si>
  <si>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</si>
  <si>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</si>
  <si>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</si>
  <si>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</si>
  <si>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</si>
  <si>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</si>
  <si>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</si>
  <si>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</si>
  <si>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</si>
  <si>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</si>
  <si>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</si>
  <si>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</si>
  <si>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</si>
  <si>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</si>
  <si>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</si>
  <si>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</si>
  <si>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</si>
  <si>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</si>
  <si>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</si>
  <si>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</si>
  <si>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</si>
  <si>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</si>
  <si>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</si>
  <si>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</si>
  <si>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</si>
  <si>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</si>
  <si>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</si>
  <si>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</si>
  <si>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</si>
  <si>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</si>
  <si>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</si>
  <si>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</si>
  <si>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</si>
  <si>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</si>
  <si>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</si>
  <si>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</si>
  <si>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</si>
  <si>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</si>
  <si>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</si>
  <si>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</si>
  <si>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</si>
  <si>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</si>
  <si>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</si>
  <si>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</si>
  <si>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</si>
  <si>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</si>
  <si>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</si>
  <si>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</si>
  <si>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</si>
  <si>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</si>
  <si>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</si>
  <si>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</si>
  <si>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</si>
  <si>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</si>
  <si>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</si>
  <si>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</si>
  <si>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</si>
  <si>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</si>
  <si>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</si>
  <si>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</si>
  <si>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</si>
  <si>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</si>
  <si>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</si>
  <si>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</si>
  <si>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</si>
  <si>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</si>
  <si>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</si>
  <si>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</si>
  <si>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</si>
  <si>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</si>
  <si>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</si>
  <si>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</si>
  <si>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</si>
  <si>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</si>
  <si>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</si>
  <si>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</si>
  <si>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</si>
  <si>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</si>
  <si>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</si>
  <si>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</si>
  <si>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</si>
  <si>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</si>
  <si>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</si>
  <si>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</si>
  <si>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</si>
  <si>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</si>
  <si>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</si>
  <si>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</si>
  <si>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</si>
  <si>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</si>
  <si>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</si>
  <si>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</si>
  <si>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</si>
  <si>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</si>
  <si>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</si>
  <si>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</si>
  <si>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</si>
  <si>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</si>
  <si>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</si>
  <si>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</si>
  <si>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</si>
  <si>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</si>
  <si>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</si>
  <si>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</si>
  <si>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</si>
  <si>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</si>
  <si>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</si>
  <si>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</si>
  <si>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</si>
  <si>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</si>
  <si>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</si>
  <si>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</si>
  <si>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</si>
  <si>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</si>
  <si>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</si>
  <si>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</si>
  <si>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</si>
  <si>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</si>
  <si>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</si>
  <si>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</si>
  <si>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</si>
  <si>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</si>
  <si>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</si>
  <si>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</si>
  <si>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</si>
  <si>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</si>
  <si>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</si>
  <si>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</si>
  <si>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</si>
  <si>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</si>
  <si>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</si>
  <si>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</si>
  <si>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</si>
  <si>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</si>
  <si>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</si>
  <si>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</si>
  <si>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</si>
  <si>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</si>
  <si>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</si>
  <si>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</si>
  <si>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</si>
  <si>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</si>
  <si>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</si>
  <si>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</si>
  <si>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</si>
  <si>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</si>
  <si>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</si>
  <si>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</si>
  <si>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</si>
  <si>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</si>
  <si>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</si>
  <si>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</si>
  <si>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</si>
  <si>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</si>
  <si>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</si>
  <si>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</si>
  <si>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</si>
  <si>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</si>
  <si>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</si>
  <si>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</si>
  <si>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</si>
  <si>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</si>
  <si>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</si>
  <si>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</si>
  <si>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</si>
  <si>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</si>
  <si>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</si>
  <si>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</si>
  <si>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</si>
  <si>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</si>
  <si>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</si>
  <si>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</si>
  <si>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</si>
  <si>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</si>
  <si>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</si>
  <si>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</si>
  <si>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</si>
  <si>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</si>
  <si>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</si>
  <si>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</si>
  <si>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</si>
  <si>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</si>
  <si>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</si>
  <si>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</si>
  <si>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</si>
  <si>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</si>
  <si>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</si>
  <si>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</si>
  <si>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</si>
  <si>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</si>
  <si>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</si>
  <si>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</si>
  <si>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</si>
  <si>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</si>
  <si>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</si>
  <si>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</si>
  <si>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</si>
  <si>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</si>
  <si>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</si>
  <si>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</si>
  <si>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</si>
  <si>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</si>
  <si>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</si>
  <si>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</si>
  <si>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</si>
  <si>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</si>
  <si>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</si>
  <si>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</si>
  <si>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</si>
  <si>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</si>
  <si>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</si>
  <si>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</si>
  <si>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</si>
  <si>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</si>
  <si>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</si>
  <si>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</si>
  <si>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</si>
  <si>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</si>
  <si>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</si>
  <si>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</si>
  <si>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</si>
  <si>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</si>
  <si>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</si>
  <si>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</si>
  <si>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</si>
  <si>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</si>
  <si>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</si>
  <si>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</si>
  <si>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</si>
  <si>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</si>
  <si>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</si>
  <si>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</si>
  <si>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</si>
  <si>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</si>
  <si>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</si>
  <si>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</si>
  <si>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</si>
  <si>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</si>
  <si>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</si>
  <si>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</si>
  <si>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</si>
  <si>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</si>
  <si>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</si>
  <si>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</si>
  <si>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</si>
  <si>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</si>
  <si>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</si>
  <si>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</si>
  <si>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</si>
  <si>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</si>
  <si>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</si>
  <si>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</si>
  <si>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</si>
  <si>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</si>
  <si>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</si>
  <si>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</si>
  <si>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</si>
  <si>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</si>
  <si>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</si>
  <si>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</si>
  <si>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 xml:space="preserve">Ejecución inadecuada de proyectos (contratos, Ordenes de trabajo, proyectos de operación comercial)
</t>
  </si>
  <si>
    <t xml:space="preserve">La posibilidd de incumplimiento en la  ejecución de proyectos (contratos, Ordenes de trabajo, proyectos de operación comercial) en su proceso y en la obtención de  resutados satisfactorios </t>
  </si>
  <si>
    <t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t>
  </si>
  <si>
    <t xml:space="preserve">Hallazgos pr parte de entes de control
Detrimiento patrimonial
Incumplimiento de resultados
Reprocesos 
Clientes insatisfechos
Deterioro de la imagen institucional
Sobrecostos </t>
  </si>
  <si>
    <t>ALTA</t>
  </si>
  <si>
    <t xml:space="preserve">Protocolos de contrataión y de ejecución de proyectos especiales </t>
  </si>
  <si>
    <t>Mensual</t>
  </si>
  <si>
    <t>Preventivo</t>
  </si>
  <si>
    <t>Designación de supervisor de contratos (verificación de productos)</t>
  </si>
  <si>
    <t xml:space="preserve">Manual de interventoría y supervisión institucional </t>
  </si>
  <si>
    <t>Documentados Aplicados y Efectivos</t>
  </si>
  <si>
    <t xml:space="preserve">Rectoría (Oficina Juridica)
Oficina de Planeación
Viceadministrativa (unidad de cuentas)
Oficina de Control Interno 
</t>
  </si>
  <si>
    <t>Revisión de los formatos de contratación del área Gestión estratégica del Campus</t>
  </si>
  <si>
    <t xml:space="preserve">Gestión Estratégica del Campus </t>
  </si>
  <si>
    <t>Proyectos ejecutados inadecuadamente /Total proyectos ejecutados</t>
  </si>
  <si>
    <t>Los diferentes archivos no están organizados con un orden preestablecido que permita su facil consulta, y no tienen la seguridad requerida para evitar su pérdida</t>
  </si>
  <si>
    <t>Demoras en la entrega de información, Obstáculos para ejecución de proyectos y perdida de información</t>
  </si>
  <si>
    <t>Definir la estrategia de digitalización de todo el archivo historico de obra física</t>
  </si>
  <si>
    <t xml:space="preserve">Jornada de capacitación e implementación del proceso de archivo por áreas </t>
  </si>
  <si>
    <t>Anual</t>
  </si>
  <si>
    <t xml:space="preserve">Seguimiento al l inventario de  los activos de la información de la oficina </t>
  </si>
  <si>
    <t>Solicitar la adecuación del acceso a la oficina para establecer filtro de entrada a particulares</t>
  </si>
  <si>
    <t>Oficina de Planeación</t>
  </si>
  <si>
    <t xml:space="preserve">
Activos de información con copia de respaldo/ Total activos de información
Activos de informaicón físico debidamente codificados e inventariados</t>
  </si>
  <si>
    <t xml:space="preserve">Sistemas de información inadecuados para fuentes de información y  la toma de decisiones </t>
  </si>
  <si>
    <t>Los sistemas de información tienen un componente de automatización aún muy bajo para la rendición de cuentas, reportar a entes de control en los tiempos establecidos y soportar la toma de desiciones a nivel estratégico.</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</si>
  <si>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</si>
  <si>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</si>
  <si>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</si>
  <si>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</si>
  <si>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Seguimiento periodico a las solicitudes de información</t>
  </si>
  <si>
    <t>Acompañamiento a redes de trabajo de los objetivos institucionales.</t>
  </si>
  <si>
    <t>Aplicados efectivos y No Documentados</t>
  </si>
  <si>
    <t>Oficina de Planeación
Divisón de sistemas
Fuentes primarias de información</t>
  </si>
  <si>
    <t xml:space="preserve">Análisis de los procesos suceptibles de automatizar con las herramientas que se cuentan actualmente </t>
  </si>
  <si>
    <t xml:space="preserve">Número de procesos automatizados/Total de procesos identificados </t>
  </si>
  <si>
    <t>Falta de fortalecimiento de la Inteligencia Institucional, vigilancia del contexto y consolidación de los mecanismos para el uso de la misma</t>
  </si>
  <si>
    <t>Falta de competitividad 
Toma de decisiones no pertinentes con poco soporte en la información del contexto.
Pérdida de oportunidades para acceder a recursos y participación de proyectos.</t>
  </si>
  <si>
    <t>Falta de apropiación de la Vigilancia del Contexto</t>
  </si>
  <si>
    <t>No exiten un proceso al interior de la universidad que permita la vigilancia en todos los temas relacionados con la institución. Sólo se dan actividades desarrolladas en temas puntuales.</t>
  </si>
  <si>
    <t>Debilidad en la aprobación de las políticas, mecanismos y herramientas del sistema de vigilancia del contexto</t>
  </si>
  <si>
    <t>Falta de competitividad Institucional.
Toma de decisiones no pertinentes sin soporte en la información.
Perdida de oportunidades para la institución para acceder a recursos y participación de proyectos.</t>
  </si>
  <si>
    <t>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t>
  </si>
  <si>
    <t xml:space="preserve">Debilidad en la apropiacion de las políticas, mecanismos y herramientas del sistema de vigilancia 
</t>
  </si>
  <si>
    <t>Procedimiento vigilancia del contexto</t>
  </si>
  <si>
    <t>Reuniones del  grupo de análisis, con reuniones periodicas sobre temas del contexto.</t>
  </si>
  <si>
    <t>Direccion</t>
  </si>
  <si>
    <t xml:space="preserve">Generar alertas en el Comité Coordinador Integral de Gestión e instancias pertinentes para aprovechar oportunidades del contexto o generar alertas sobre riesgos </t>
  </si>
  <si>
    <t>Jefe de Planeación</t>
  </si>
  <si>
    <t>Socializar antes las instancias pertinentes la estategia de inteligencia institucional</t>
  </si>
  <si>
    <t>Decisiones tomadas / Número de informes socializados
Informes presentados del contexto 
Dependencias socializadas/Total de dependencias</t>
  </si>
  <si>
    <t xml:space="preserve">*Falta de un procedimiento donde se involucren todos los elementos constitutivos de un proyecto como lo es los elementos de infraestructura
</t>
  </si>
  <si>
    <t>*Imagen de la universidad por incumplimiento
*Posibles hallazgos por falta de planeación e incumplimiento
*Presión a los recursos económicos dentro de una vigencia
*Reprocesos y sobrecarga en el trabajo</t>
  </si>
  <si>
    <t xml:space="preserve">Presión a la Planta Física por compromisos en proyectos no articulados con la planeación del área Gestión Estratégica del Campus </t>
  </si>
  <si>
    <t>Diferentes dependencias de la Institución presentan y ejecutan proyectos con entidades externas  en las cuales se adquieren compromisos de disponibilidad de espacios sin la validación respectiva de la Oficina de Planeación</t>
  </si>
  <si>
    <t>Espacios efectivamente habilitados / Número de solicitudes de disponibilidad de espacios</t>
  </si>
  <si>
    <t>Socializar el procedimiento establecido</t>
  </si>
  <si>
    <t xml:space="preserve">Aclarar y socializar el proceso de administración de los espacios físicos </t>
  </si>
  <si>
    <t>Gestión Estratégica del Campus 
División de Servicios
Divisón de Sistemas</t>
  </si>
  <si>
    <t>Valorar el costo del espacio solicitado e informar a la Vicerrectoría Administrativa y a la dependencia involucrada para que den las soluciones correspondientes</t>
  </si>
  <si>
    <t>Gestión Estratégica del Campus</t>
  </si>
  <si>
    <t>Planeación</t>
  </si>
  <si>
    <t>Francisco Antonio Uribe Gómez</t>
  </si>
  <si>
    <t xml:space="preserve">Realizar una jornada de sensibilización para la ejecución de proyectos de operación comercial </t>
  </si>
  <si>
    <t xml:space="preserve">Oficina de Planeación </t>
  </si>
  <si>
    <t>Afectación de los activos de información  físicos y magnéticos de la oficina de planeación, por el manejo inadecuado de los mismso</t>
  </si>
  <si>
    <t>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t>
  </si>
  <si>
    <t xml:space="preserve">Falta de capacitación, sistematización y espacio físico 
Falta de organización en los archivos fisicos y magneticos por parte de los funcionarios 
Acceso de particulares de forma indiscriminada en la oficina </t>
  </si>
  <si>
    <t>Demoras en la entrega de información.
Obstáculos para ejecución de proyectos y perdida de información.
Hallazgos por parte de las diferentes auditorías realizadas a la oficina.
Costo asociado con la recuperación de la información</t>
  </si>
  <si>
    <t>Respaldo de los activios de información desde el proceso de Planeación</t>
  </si>
  <si>
    <t>Manejo del archivo físico acorde a las TRD</t>
  </si>
  <si>
    <t>N.A</t>
  </si>
  <si>
    <t>Otra</t>
  </si>
  <si>
    <t xml:space="preserve">
Se cuenta con el procedimiento del área de Asesoría para la Planeación Académica 113-PAC-01 Análisis del sector educativo, en el cual una de sus actividades analiza la incidencia de la creación de nuevos programas en los factores de capacidades. 
</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</si>
  <si>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</si>
  <si>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 xml:space="preserve">Revisión del manual de contratación e interventoría y supervisión y sugerencia de mejoras  a la Oficina Juídica y Revisión del flujograma de contratación </t>
  </si>
  <si>
    <t>Aplicados - No efectivos</t>
  </si>
  <si>
    <t xml:space="preserve">No se cumplan con los lineamientos planteados en el Sistema de Gerencia del PDI para garantizar la gestión efectiva del mismo </t>
  </si>
  <si>
    <t xml:space="preserve">Seguimiento inapropiado de los retos del PDI
Reporte ausente e  inadecuado por parte de las redes de trabajo del PDI
Falta de capacitación frente al tema del reporte 
Baja calidad del reporte a los retos estratégicos del PDI
</t>
  </si>
  <si>
    <t xml:space="preserve">Hallazgos por parte de los entes de control
Reprocesos en el reporte
Incumplimiento de los retos planteados en el PDI
Ausencia de información para la toma de decisiones 
</t>
  </si>
  <si>
    <t xml:space="preserve">Sistema de gerencia del Plan de Desarrollo Insitucional </t>
  </si>
  <si>
    <t>Sistema de información para el PDI</t>
  </si>
  <si>
    <t xml:space="preserve">Realizar un análisis de la calidad del reporte identificando aquellas redes de trabajo que presentan baja calidad en la información reportada y realizar un proceso de acompañamiento con las mismas para suritr estas dificultades </t>
  </si>
  <si>
    <t>Generar espacios de capacitación en el tema de seguimiento y caliadd en el reporte</t>
  </si>
  <si>
    <t>Realizar revisión y actualización al Manual del Sistema de Gerencia del PDI, y socializar a las redes de trabajo el mismo</t>
  </si>
  <si>
    <t xml:space="preserve">Gerencia del Plan de Desarrollo Institucional
Gestión de Proyectos de Inversión
</t>
  </si>
  <si>
    <t xml:space="preserve">Oficina de Planeación y redes de trabajo </t>
  </si>
  <si>
    <t xml:space="preserve">Nivel cumplimiento del PDI en sus tres nivel
Nivel de apropiación de los parámetros del sistema de información estratégico
Nivel de implementación del sistema de gerencia </t>
  </si>
  <si>
    <t>Incumplimiento de los retos planteados en el PDI</t>
  </si>
  <si>
    <t>Formular e  implementar un procedimiento INTEGRAL  donde se involucren todos los elementos constitutivos de un proyecto como lo es los elementos de infrastructura</t>
  </si>
  <si>
    <t>Trimestral</t>
  </si>
  <si>
    <t>Reuniones del Comité del sistema de Gerencia del PDI</t>
  </si>
  <si>
    <t>N.a</t>
  </si>
  <si>
    <t>Comité del Sistema de Gerencia del PDI</t>
  </si>
  <si>
    <t xml:space="preserve">Protocolos de sistema de indicadores </t>
  </si>
  <si>
    <t>Los proyectos ejecutados (proyectos especiales, contratos, convenios, ordenes de servicio) fueron ejecutados de una forma adecuada.</t>
  </si>
  <si>
    <t>CONTINUA LA ACCIÓN ANTERIOR</t>
  </si>
  <si>
    <t xml:space="preserve">Se ha realizado  control y seguimiento al plan de desarrollo en sus tres niveles de gestión, lo cual ha permitido generar alertas oportunamente para lograr un cumplimiento satisfactorio del Plan. </t>
  </si>
  <si>
    <t>NO</t>
  </si>
  <si>
    <t>SI</t>
  </si>
  <si>
    <t>Nivel cumplimiento del PDI en sus tres nivel
xxx% nivel de objetivo
xxx% nivel de componentes
xxx% nivel de proyectos 
Nivel de apropiación de los parámetros del sistema de información estratégico
xxx%</t>
  </si>
  <si>
    <t>Desde el plan de trabajo del proceso de administración de la información estratégica se realizan jornadas de respaldo de información cada tres meses, sobre aquellos que son de tipo digital, para la vigencia 2016 se realizaron ya los 4 respaldos, y en el último respaldo se hizo copia de seguridad a 24 de 25 equipos programados.</t>
  </si>
  <si>
    <t>Durante el año 2016 se realizó el proceso de actualización de protocolos, en el se procuró que las diferentes dependencias dieran respuesta a través del reporte del PDI a indicadores importantes para otros procesos, tales como autoevaluación, y trazabilidad de la institución.
Si bien, esto no se considera una automatización del proceso, si representa un avance para la institución con respecto a la consolidación de información de diferentes variables de interés</t>
  </si>
  <si>
    <t>75%
6
100%</t>
  </si>
  <si>
    <t>Reporte corte octubre: El PO de Inteligencia Institucional tiene asociados dos indicadores:
1. Personas capacitadas en el Sistema de Información Estratégico.
Durante el año se dió capacitación a 71 personas de la comunidad universitaria en el sistema de información estratégico, se superaron las expectativas planteadas en la meta debido a que se realizó un evento en el marco de los Diálogos con las facultades, una plenaria en la cual asistieron directivas, decanos y directores de programa. 
2. Porcentaje de ejecución del PO de Implementación del Sistema de Vigilancia y Monitoreo del Entorno.
Actualmente se cuenta con un avance del 98,75%. 
Se tienen los siguientes avances:
Se construyó un tablero de mando preliminar para el uso de Decanos y Directores de programa, el cual se va a validar con el decano de Ing. Mecánica en reunión el 8 de agosto. Está pendiente la revisión de los protocolos propuestos por los objetivos institucionales.
Se creó el reporte de deserción intersemestral e interanual. como también el tablero de monitoreo de asignaturas.
Desde el proceso de administración de la información estratégica se presentó en el taller de comunicaciones el Sistema de Indicadores Estratégicos, haciendo pedagogía del uso de la información. Por otra parte, ante comité directivo se presentó en conjunto con Div. de Sistemas una caja de herramientas para la consulta de información para la toma de decisiones.
En cuanto a la Política de Uso de Información, en conjunto con la Div. de Sistemas se viene estructurando un documento propuesta para la Política. A la fecha se tiene definida la estructura.
Diagnóstico del sistema actual y de necesidades por variable y nivel de desagregación acorde con el PDI: A la fecha, con el vicerrector académico y funcionarios de la VRSBU se definieron los productos de información a desarrollar durante la vigencia, orientados a consultas de:
Diseño y priorización de productos de información por tipo de usuario:
A la fecha, con el vicerrector académico y funcionarios de la VRSBU se definieron los productos de información a desarrollar durante la vigencia, orientados a consultas de:
- Deserción.
- Aprobación académica.
- Asignaturas.
- Apoyos socioeconómicos.
Todas las variables anteriores deben ser caracterizadas según los siguientes tipos de población:
- Antiguos.
- Primiparos.
- Apoyados socioeconómicamente.
- Jóvenes en acción.
- Ser Pilo Paga.
De igual manera, se llevó a cabo reuniones con los funcionarios de enlace de 5 objetivos institucionales con el fin de revisar los protocolos de indicadores definitivos y definir la ruta de articulación al sistema de estadísticas e indicadores.
Se presentó en plenaria a los decanos y directores de programa de las diferentes facultades el Tablero de mando o indicadores por Facultad para apoyar la gestión universitaria. Igualmente se han atendido las solicitudes de capacitación de programas académicos.
Se realizaron reportes:
- Tablero de seguimiento a PILOS inscritos.
- Atendidos PAI.
- Apoyados socioeconómicamente.
Se avanzó con la estructuración de varias consultas que permiten el cálculo del camino al egreso exitoso de estudiantes bajo las siguientes discriminaciones:
- Apoyados socioeconómicamente
- Atendidos por el PAI
- Apoyados por la VRSBU</t>
  </si>
  <si>
    <t>N:a</t>
  </si>
  <si>
    <t>Con corte a 30 de noviembre se recibieron 46 solicitudes de adecuaciones de los cuales se entregaron 24 obras finalizadas, lo anterior con un cumplimiento del 52.17%</t>
  </si>
  <si>
    <t xml:space="preserve">Viviana Marcela Carmona Arias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</si>
</sst>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4" fillId="0" borderId="0"/>
  </cellStyleXfs>
  <cellXfs count="402">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2" fontId="1" fillId="15" borderId="2" xfId="2" applyNumberFormat="1"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22" fillId="2" borderId="15"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 fillId="15" borderId="2" xfId="2"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18"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7" fillId="14" borderId="20"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7" fillId="2" borderId="16"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4" fillId="10" borderId="2"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9" fontId="16" fillId="10" borderId="2" xfId="1" applyNumberFormat="1"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center" vertical="center" wrapText="1"/>
    </xf>
    <xf numFmtId="0" fontId="14"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8" fillId="0" borderId="25" xfId="0" applyFont="1" applyBorder="1" applyAlignment="1">
      <alignment horizontal="center"/>
    </xf>
    <xf numFmtId="0" fontId="18" fillId="0" borderId="26" xfId="0" applyFont="1" applyBorder="1" applyAlignment="1">
      <alignment horizontal="center"/>
    </xf>
    <xf numFmtId="0" fontId="18" fillId="0" borderId="5"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4" fillId="0" borderId="0"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0" xfId="0" applyFont="1" applyBorder="1" applyAlignment="1">
      <alignment horizontal="left" vertical="top"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0" xfId="0" applyFont="1" applyFill="1" applyBorder="1" applyAlignment="1">
      <alignment horizontal="center"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4" fillId="0" borderId="4" xfId="0" applyFont="1" applyBorder="1" applyAlignment="1">
      <alignment horizontal="center" vertical="top" wrapText="1"/>
    </xf>
    <xf numFmtId="0" fontId="12" fillId="0" borderId="0"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18" fillId="0" borderId="0" xfId="0" applyFont="1" applyFill="1" applyBorder="1" applyAlignment="1">
      <alignment horizontal="center"/>
    </xf>
    <xf numFmtId="0" fontId="18" fillId="0" borderId="0" xfId="0" applyFont="1" applyBorder="1" applyAlignment="1">
      <alignment horizontal="center"/>
    </xf>
    <xf numFmtId="0" fontId="17" fillId="0" borderId="3"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8" fillId="0" borderId="4" xfId="0" applyFont="1" applyBorder="1" applyAlignment="1">
      <alignment horizontal="center"/>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10" fontId="16" fillId="10" borderId="2" xfId="1" applyNumberFormat="1" applyFont="1" applyFill="1" applyBorder="1" applyAlignment="1" applyProtection="1">
      <alignment horizontal="center" vertical="center" wrapText="1"/>
      <protection locked="0"/>
    </xf>
    <xf numFmtId="14" fontId="16" fillId="3" borderId="2" xfId="0" applyNumberFormat="1" applyFont="1" applyFill="1" applyBorder="1" applyAlignment="1" applyProtection="1">
      <alignment horizontal="center" vertical="center" wrapText="1"/>
      <protection locked="0"/>
    </xf>
  </cellXfs>
  <cellStyles count="3">
    <cellStyle name="Normal" xfId="0" builtinId="0"/>
    <cellStyle name="Normal 2" xfId="2"/>
    <cellStyle name="Porcentaje" xfId="1" builtinId="5"/>
  </cellStyles>
  <dxfs count="60">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zoomScale="90" zoomScaleNormal="90" zoomScaleSheetLayoutView="130" workbookViewId="0">
      <selection activeCell="I5" sqref="I5:Q5"/>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4"/>
      <c r="B1" s="65"/>
      <c r="C1" s="65"/>
      <c r="D1" s="44"/>
      <c r="E1" s="44"/>
      <c r="F1" s="44"/>
      <c r="G1" s="44"/>
      <c r="H1" s="44"/>
      <c r="I1" s="44"/>
      <c r="J1" s="44"/>
      <c r="K1" s="44"/>
      <c r="L1" s="44"/>
      <c r="M1" s="44"/>
      <c r="N1" s="44"/>
      <c r="O1" s="44"/>
      <c r="P1" s="44"/>
      <c r="Q1" s="139"/>
      <c r="R1" s="45"/>
      <c r="S1" s="68"/>
      <c r="T1" s="41" t="s">
        <v>9</v>
      </c>
      <c r="U1" s="42" t="s">
        <v>85</v>
      </c>
    </row>
    <row r="2" spans="1:21" s="1" customFormat="1" ht="18.75" customHeight="1" x14ac:dyDescent="0.2">
      <c r="A2" s="66"/>
      <c r="B2" s="67"/>
      <c r="C2" s="67"/>
      <c r="D2" s="116" t="s">
        <v>95</v>
      </c>
      <c r="E2" s="116"/>
      <c r="F2" s="116"/>
      <c r="G2" s="116"/>
      <c r="H2" s="116"/>
      <c r="I2" s="116"/>
      <c r="J2" s="116"/>
      <c r="K2" s="116"/>
      <c r="L2" s="116"/>
      <c r="M2" s="116"/>
      <c r="N2" s="116"/>
      <c r="O2" s="116"/>
      <c r="P2" s="116"/>
      <c r="Q2" s="140"/>
      <c r="R2" s="45"/>
      <c r="S2" s="68"/>
      <c r="T2" s="61" t="s">
        <v>10</v>
      </c>
      <c r="U2" s="62">
        <v>2</v>
      </c>
    </row>
    <row r="3" spans="1:21" s="1" customFormat="1" ht="18.75" customHeight="1" x14ac:dyDescent="0.2">
      <c r="A3" s="66"/>
      <c r="B3" s="67"/>
      <c r="C3" s="67"/>
      <c r="D3" s="116" t="s">
        <v>68</v>
      </c>
      <c r="E3" s="116"/>
      <c r="F3" s="116"/>
      <c r="G3" s="116"/>
      <c r="H3" s="116"/>
      <c r="I3" s="116"/>
      <c r="J3" s="116"/>
      <c r="K3" s="116"/>
      <c r="L3" s="116"/>
      <c r="M3" s="116"/>
      <c r="N3" s="116"/>
      <c r="O3" s="116"/>
      <c r="P3" s="116"/>
      <c r="Q3" s="140"/>
      <c r="R3" s="45"/>
      <c r="S3" s="68"/>
      <c r="T3" s="61" t="s">
        <v>11</v>
      </c>
      <c r="U3" s="63" t="s">
        <v>139</v>
      </c>
    </row>
    <row r="4" spans="1:21" s="1" customFormat="1" ht="19.5" customHeight="1" x14ac:dyDescent="0.2">
      <c r="A4" s="66"/>
      <c r="B4" s="67"/>
      <c r="C4" s="67"/>
      <c r="D4" s="116"/>
      <c r="E4" s="116"/>
      <c r="F4" s="116"/>
      <c r="G4" s="116"/>
      <c r="H4" s="116"/>
      <c r="I4" s="116"/>
      <c r="J4" s="116"/>
      <c r="K4" s="116"/>
      <c r="L4" s="116"/>
      <c r="M4" s="116"/>
      <c r="N4" s="116"/>
      <c r="O4" s="116"/>
      <c r="P4" s="116"/>
      <c r="Q4" s="140"/>
      <c r="R4" s="45"/>
      <c r="S4" s="68"/>
      <c r="T4" s="61" t="s">
        <v>86</v>
      </c>
      <c r="U4" s="62" t="s">
        <v>131</v>
      </c>
    </row>
    <row r="5" spans="1:21" s="1" customFormat="1" ht="29.25" customHeight="1" x14ac:dyDescent="0.2">
      <c r="A5" s="129" t="s">
        <v>151</v>
      </c>
      <c r="B5" s="129"/>
      <c r="C5" s="129"/>
      <c r="D5" s="138" t="s">
        <v>337</v>
      </c>
      <c r="E5" s="138"/>
      <c r="F5" s="138"/>
      <c r="G5" s="138"/>
      <c r="H5" s="70" t="s">
        <v>70</v>
      </c>
      <c r="I5" s="138" t="s">
        <v>338</v>
      </c>
      <c r="J5" s="138"/>
      <c r="K5" s="138"/>
      <c r="L5" s="138"/>
      <c r="M5" s="138"/>
      <c r="N5" s="138"/>
      <c r="O5" s="138"/>
      <c r="P5" s="138"/>
      <c r="Q5" s="138"/>
      <c r="R5" s="69" t="s">
        <v>71</v>
      </c>
      <c r="S5" s="145">
        <v>42053</v>
      </c>
      <c r="T5" s="146"/>
      <c r="U5" s="147"/>
    </row>
    <row r="6" spans="1:21" s="1" customFormat="1" ht="66" customHeight="1" x14ac:dyDescent="0.2">
      <c r="A6" s="131" t="s">
        <v>69</v>
      </c>
      <c r="B6" s="132"/>
      <c r="C6" s="133"/>
      <c r="D6" s="163" t="s">
        <v>350</v>
      </c>
      <c r="E6" s="163"/>
      <c r="F6" s="163"/>
      <c r="G6" s="163"/>
      <c r="H6" s="163"/>
      <c r="I6" s="163"/>
      <c r="J6" s="163"/>
      <c r="K6" s="163"/>
      <c r="L6" s="163"/>
      <c r="M6" s="163"/>
      <c r="N6" s="163"/>
      <c r="O6" s="163"/>
      <c r="P6" s="163"/>
      <c r="Q6" s="163"/>
      <c r="R6" s="163"/>
      <c r="S6" s="163"/>
      <c r="T6" s="163"/>
      <c r="U6" s="164"/>
    </row>
    <row r="7" spans="1:21" s="1" customFormat="1" ht="34.5" customHeight="1" x14ac:dyDescent="0.2">
      <c r="A7" s="180" t="s">
        <v>72</v>
      </c>
      <c r="B7" s="117" t="s">
        <v>116</v>
      </c>
      <c r="C7" s="118"/>
      <c r="D7" s="118"/>
      <c r="E7" s="118"/>
      <c r="F7" s="119"/>
      <c r="G7" s="117" t="s">
        <v>117</v>
      </c>
      <c r="H7" s="118"/>
      <c r="I7" s="119"/>
      <c r="J7" s="117" t="s">
        <v>102</v>
      </c>
      <c r="K7" s="118"/>
      <c r="L7" s="118"/>
      <c r="M7" s="118"/>
      <c r="N7" s="118"/>
      <c r="O7" s="118"/>
      <c r="P7" s="119"/>
      <c r="Q7" s="148" t="s">
        <v>110</v>
      </c>
      <c r="R7" s="117" t="s">
        <v>118</v>
      </c>
      <c r="S7" s="118"/>
      <c r="T7" s="118"/>
      <c r="U7" s="118"/>
    </row>
    <row r="8" spans="1:21" s="2" customFormat="1" ht="44.25" customHeight="1" x14ac:dyDescent="0.2">
      <c r="A8" s="181"/>
      <c r="B8" s="49" t="s">
        <v>101</v>
      </c>
      <c r="C8" s="49" t="s">
        <v>4</v>
      </c>
      <c r="D8" s="49" t="s">
        <v>0</v>
      </c>
      <c r="E8" s="49" t="s">
        <v>39</v>
      </c>
      <c r="F8" s="49" t="s">
        <v>40</v>
      </c>
      <c r="G8" s="49" t="s">
        <v>5</v>
      </c>
      <c r="H8" s="49" t="s">
        <v>6</v>
      </c>
      <c r="I8" s="49" t="s">
        <v>67</v>
      </c>
      <c r="J8" s="169" t="s">
        <v>7</v>
      </c>
      <c r="K8" s="170"/>
      <c r="L8" s="171"/>
      <c r="M8" s="50" t="s">
        <v>128</v>
      </c>
      <c r="N8" s="50" t="s">
        <v>16</v>
      </c>
      <c r="O8" s="50" t="s">
        <v>17</v>
      </c>
      <c r="P8" s="51" t="s">
        <v>99</v>
      </c>
      <c r="Q8" s="149"/>
      <c r="R8" s="33" t="s">
        <v>97</v>
      </c>
      <c r="S8" s="33" t="s">
        <v>100</v>
      </c>
      <c r="T8" s="56" t="s">
        <v>148</v>
      </c>
      <c r="U8" s="57" t="s">
        <v>41</v>
      </c>
    </row>
    <row r="9" spans="1:21" s="2" customFormat="1" ht="117" customHeight="1" x14ac:dyDescent="0.2">
      <c r="A9" s="165">
        <v>1</v>
      </c>
      <c r="B9" s="124" t="s">
        <v>187</v>
      </c>
      <c r="C9" s="124" t="s">
        <v>276</v>
      </c>
      <c r="D9" s="124" t="s">
        <v>277</v>
      </c>
      <c r="E9" s="124" t="s">
        <v>278</v>
      </c>
      <c r="F9" s="124" t="s">
        <v>279</v>
      </c>
      <c r="G9" s="167" t="s">
        <v>280</v>
      </c>
      <c r="H9" s="167" t="s">
        <v>271</v>
      </c>
      <c r="I9" s="159">
        <f>IF(AND(G9="ALTA",H9="ALTO"),9,IF(AND(G9="MEDIA",H9="ALTO"),6,IF(AND(G9="BAJA",H9="ALTO"),3,IF(AND(G9="ALTA",H9="MEDIO"),6,IF(AND(G9="MEDIA",H9="MEDIO"),4,IF(AND(G9="BAJA",H9="MEDIO"),2,IF(AND(G9="ALTA",H9="BAJO"),3,IF(AND(G9="MEDIA",H9="BAJO"),2,1))))))))</f>
        <v>9</v>
      </c>
      <c r="J9" s="52" t="s">
        <v>286</v>
      </c>
      <c r="K9" s="97">
        <f>IF(J9="Documentados Aplicados y Efectivos",1,IF(J9="No existen",5,IF(J9="No aplicados",4,IF(J9="Aplicados - No Efectivos",3,IF(J9="Aplicados efectivos y No Documentados",2,0)))))</f>
        <v>1</v>
      </c>
      <c r="L9" s="113">
        <f>ROUND(AVERAGEIF(K9:K11,"&gt;0"),0)</f>
        <v>1</v>
      </c>
      <c r="M9" s="109" t="s">
        <v>281</v>
      </c>
      <c r="N9" s="109" t="s">
        <v>282</v>
      </c>
      <c r="O9" s="109" t="s">
        <v>283</v>
      </c>
      <c r="P9" s="141">
        <f>ROUND((I9*L9),0)</f>
        <v>9</v>
      </c>
      <c r="Q9" s="136" t="str">
        <f>IF(P9&gt;=12,"GRAVE", IF(P9&lt;=3, "LEVE", "MODERADO"))</f>
        <v>MODERADO</v>
      </c>
      <c r="R9" s="99" t="s">
        <v>146</v>
      </c>
      <c r="S9" s="58" t="s">
        <v>351</v>
      </c>
      <c r="T9" s="58" t="s">
        <v>287</v>
      </c>
      <c r="U9" s="143" t="s">
        <v>290</v>
      </c>
    </row>
    <row r="10" spans="1:21" s="2" customFormat="1" ht="151.5" customHeight="1" x14ac:dyDescent="0.2">
      <c r="A10" s="166"/>
      <c r="B10" s="125"/>
      <c r="C10" s="125"/>
      <c r="D10" s="125"/>
      <c r="E10" s="125"/>
      <c r="F10" s="125"/>
      <c r="G10" s="168"/>
      <c r="H10" s="168"/>
      <c r="I10" s="160"/>
      <c r="J10" s="52" t="s">
        <v>286</v>
      </c>
      <c r="K10" s="97">
        <f t="shared" ref="K10:K26" si="0">IF(J10="Documentados Aplicados y Efectivos",1,IF(J10="No existen",5,IF(J10="No aplicados",4,IF(J10="Aplicados - No Efectivos",3,IF(J10="Aplicados efectivos y No Documentados",2,0)))))</f>
        <v>1</v>
      </c>
      <c r="L10" s="114"/>
      <c r="M10" s="109" t="s">
        <v>284</v>
      </c>
      <c r="N10" s="109" t="s">
        <v>282</v>
      </c>
      <c r="O10" s="109" t="s">
        <v>283</v>
      </c>
      <c r="P10" s="142"/>
      <c r="Q10" s="137"/>
      <c r="R10" s="99" t="s">
        <v>144</v>
      </c>
      <c r="S10" s="58" t="s">
        <v>288</v>
      </c>
      <c r="T10" s="58" t="s">
        <v>289</v>
      </c>
      <c r="U10" s="144"/>
    </row>
    <row r="11" spans="1:21" s="2" customFormat="1" ht="106.5" customHeight="1" x14ac:dyDescent="0.2">
      <c r="A11" s="166"/>
      <c r="B11" s="125"/>
      <c r="C11" s="125"/>
      <c r="D11" s="125"/>
      <c r="E11" s="125"/>
      <c r="F11" s="125"/>
      <c r="G11" s="168"/>
      <c r="H11" s="168"/>
      <c r="I11" s="160"/>
      <c r="J11" s="52" t="s">
        <v>286</v>
      </c>
      <c r="K11" s="97">
        <f t="shared" si="0"/>
        <v>1</v>
      </c>
      <c r="L11" s="162"/>
      <c r="M11" s="109" t="s">
        <v>285</v>
      </c>
      <c r="N11" s="109" t="s">
        <v>282</v>
      </c>
      <c r="O11" s="109" t="s">
        <v>283</v>
      </c>
      <c r="P11" s="142"/>
      <c r="Q11" s="137"/>
      <c r="R11" s="99" t="s">
        <v>144</v>
      </c>
      <c r="S11" s="58" t="s">
        <v>339</v>
      </c>
      <c r="T11" s="58" t="s">
        <v>340</v>
      </c>
      <c r="U11" s="144"/>
    </row>
    <row r="12" spans="1:21" s="2" customFormat="1" ht="87" customHeight="1" x14ac:dyDescent="0.2">
      <c r="A12" s="130">
        <v>2</v>
      </c>
      <c r="B12" s="124" t="s">
        <v>186</v>
      </c>
      <c r="C12" s="182" t="s">
        <v>341</v>
      </c>
      <c r="D12" s="150" t="s">
        <v>342</v>
      </c>
      <c r="E12" s="150" t="s">
        <v>343</v>
      </c>
      <c r="F12" s="150" t="s">
        <v>344</v>
      </c>
      <c r="G12" s="120" t="s">
        <v>232</v>
      </c>
      <c r="H12" s="120" t="s">
        <v>271</v>
      </c>
      <c r="I12" s="159">
        <f t="shared" ref="I12" si="1">IF(AND(G12="ALTA",H12="ALTO"),9,IF(AND(G12="MEDIA",H12="ALTO"),6,IF(AND(G12="BAJA",H12="ALTO"),3,IF(AND(G12="ALTA",H12="MEDIO"),6,IF(AND(G12="MEDIA",H12="MEDIO"),4,IF(AND(G12="BAJA",H12="MEDIO"),2,IF(AND(G12="ALTA",H12="BAJO"),3,IF(AND(G12="MEDIA",H12="BAJO"),2,
1))))))))</f>
        <v>3</v>
      </c>
      <c r="J12" s="52" t="s">
        <v>286</v>
      </c>
      <c r="K12" s="97">
        <f t="shared" si="0"/>
        <v>1</v>
      </c>
      <c r="L12" s="113">
        <f t="shared" ref="L12" si="2">ROUND(AVERAGEIF(K12:K14,"&gt;0"),0)</f>
        <v>1</v>
      </c>
      <c r="M12" s="109" t="s">
        <v>345</v>
      </c>
      <c r="N12" s="109" t="s">
        <v>366</v>
      </c>
      <c r="O12" s="109" t="s">
        <v>283</v>
      </c>
      <c r="P12" s="141">
        <f t="shared" ref="P12" si="3">ROUND((I12*L12),0)</f>
        <v>3</v>
      </c>
      <c r="Q12" s="136" t="str">
        <f t="shared" ref="Q12" si="4">IF(P12&gt;=12,"GRAVE", IF(P12&lt;=3, "LEVE", "MODERADO"))</f>
        <v>LEVE</v>
      </c>
      <c r="R12" s="99" t="s">
        <v>143</v>
      </c>
      <c r="S12" s="59" t="s">
        <v>297</v>
      </c>
      <c r="T12" s="59" t="s">
        <v>298</v>
      </c>
      <c r="U12" s="135" t="s">
        <v>299</v>
      </c>
    </row>
    <row r="13" spans="1:21" s="2" customFormat="1" ht="75" customHeight="1" x14ac:dyDescent="0.2">
      <c r="A13" s="130"/>
      <c r="B13" s="125"/>
      <c r="C13" s="183"/>
      <c r="D13" s="151" t="s">
        <v>291</v>
      </c>
      <c r="E13" s="151"/>
      <c r="F13" s="151" t="s">
        <v>292</v>
      </c>
      <c r="G13" s="120"/>
      <c r="H13" s="120"/>
      <c r="I13" s="160"/>
      <c r="J13" s="52" t="s">
        <v>286</v>
      </c>
      <c r="K13" s="97">
        <f t="shared" si="0"/>
        <v>1</v>
      </c>
      <c r="L13" s="114"/>
      <c r="M13" s="109" t="s">
        <v>346</v>
      </c>
      <c r="N13" s="109" t="s">
        <v>295</v>
      </c>
      <c r="O13" s="109" t="s">
        <v>283</v>
      </c>
      <c r="P13" s="142"/>
      <c r="Q13" s="137"/>
      <c r="R13" s="99" t="s">
        <v>143</v>
      </c>
      <c r="S13" s="59" t="s">
        <v>293</v>
      </c>
      <c r="T13" s="59" t="s">
        <v>298</v>
      </c>
      <c r="U13" s="135"/>
    </row>
    <row r="14" spans="1:21" s="2" customFormat="1" ht="81.75" customHeight="1" x14ac:dyDescent="0.2">
      <c r="A14" s="130"/>
      <c r="B14" s="125"/>
      <c r="C14" s="183"/>
      <c r="D14" s="152" t="s">
        <v>291</v>
      </c>
      <c r="E14" s="152"/>
      <c r="F14" s="152" t="s">
        <v>292</v>
      </c>
      <c r="G14" s="120"/>
      <c r="H14" s="120"/>
      <c r="I14" s="160"/>
      <c r="J14" s="52" t="s">
        <v>286</v>
      </c>
      <c r="K14" s="97">
        <f t="shared" si="0"/>
        <v>1</v>
      </c>
      <c r="L14" s="162"/>
      <c r="M14" s="109" t="s">
        <v>296</v>
      </c>
      <c r="N14" s="109" t="s">
        <v>295</v>
      </c>
      <c r="O14" s="109" t="s">
        <v>283</v>
      </c>
      <c r="P14" s="142"/>
      <c r="Q14" s="137"/>
      <c r="R14" s="99" t="s">
        <v>143</v>
      </c>
      <c r="S14" s="59" t="s">
        <v>294</v>
      </c>
      <c r="T14" s="59" t="s">
        <v>298</v>
      </c>
      <c r="U14" s="135"/>
    </row>
    <row r="15" spans="1:21" s="2" customFormat="1" ht="77.25" customHeight="1" x14ac:dyDescent="0.2">
      <c r="A15" s="130">
        <v>3</v>
      </c>
      <c r="B15" s="172" t="s">
        <v>185</v>
      </c>
      <c r="C15" s="175" t="s">
        <v>300</v>
      </c>
      <c r="D15" s="123" t="s">
        <v>301</v>
      </c>
      <c r="E15" s="123" t="s">
        <v>302</v>
      </c>
      <c r="F15" s="123" t="s">
        <v>303</v>
      </c>
      <c r="G15" s="120" t="s">
        <v>174</v>
      </c>
      <c r="H15" s="120" t="s">
        <v>271</v>
      </c>
      <c r="I15" s="159">
        <f t="shared" ref="I15" si="5">IF(AND(G15="ALTA",H15="ALTO"),9,IF(AND(G15="MEDIA",H15="ALTO"),6,IF(AND(G15="BAJA",H15="ALTO"),3,IF(AND(G15="ALTA",H15="MEDIO"),6,IF(AND(G15="MEDIA",H15="MEDIO"),4,IF(AND(G15="BAJA",H15="MEDIO"),2,IF(AND(G15="ALTA",H15="BAJO"),3,IF(AND(G15="MEDIA",H15="BAJO"),2,
1))))))))</f>
        <v>6</v>
      </c>
      <c r="J15" s="52" t="s">
        <v>286</v>
      </c>
      <c r="K15" s="97">
        <f t="shared" si="0"/>
        <v>1</v>
      </c>
      <c r="L15" s="113">
        <f t="shared" ref="L15" si="6">ROUND(AVERAGEIF(K15:K17,"&gt;0"),0)</f>
        <v>1</v>
      </c>
      <c r="M15" s="109" t="s">
        <v>306</v>
      </c>
      <c r="N15" s="109" t="s">
        <v>282</v>
      </c>
      <c r="O15" s="109" t="s">
        <v>283</v>
      </c>
      <c r="P15" s="141">
        <f t="shared" ref="P15" si="7">ROUND((I15*L15),0)</f>
        <v>6</v>
      </c>
      <c r="Q15" s="136" t="str">
        <f t="shared" ref="Q15" si="8">IF(P15&gt;=12,"GRAVE", IF(P15&lt;=3, "LEVE", "MODERADO"))</f>
        <v>MODERADO</v>
      </c>
      <c r="R15" s="99" t="s">
        <v>146</v>
      </c>
      <c r="S15" s="59" t="s">
        <v>310</v>
      </c>
      <c r="T15" s="59" t="s">
        <v>309</v>
      </c>
      <c r="U15" s="135" t="s">
        <v>311</v>
      </c>
    </row>
    <row r="16" spans="1:21" s="2" customFormat="1" ht="64.5" customHeight="1" x14ac:dyDescent="0.2">
      <c r="A16" s="130"/>
      <c r="B16" s="173"/>
      <c r="C16" s="175"/>
      <c r="D16" s="123"/>
      <c r="E16" s="123" t="s">
        <v>304</v>
      </c>
      <c r="F16" s="123" t="s">
        <v>305</v>
      </c>
      <c r="G16" s="120"/>
      <c r="H16" s="120"/>
      <c r="I16" s="160"/>
      <c r="J16" s="52" t="s">
        <v>286</v>
      </c>
      <c r="K16" s="97">
        <f t="shared" si="0"/>
        <v>1</v>
      </c>
      <c r="L16" s="114"/>
      <c r="M16" s="109" t="s">
        <v>370</v>
      </c>
      <c r="N16" s="109" t="s">
        <v>348</v>
      </c>
      <c r="O16" s="109" t="s">
        <v>283</v>
      </c>
      <c r="P16" s="142"/>
      <c r="Q16" s="137"/>
      <c r="R16" s="99"/>
      <c r="S16" s="59" t="s">
        <v>347</v>
      </c>
      <c r="T16" s="59" t="s">
        <v>347</v>
      </c>
      <c r="U16" s="135"/>
    </row>
    <row r="17" spans="1:21" s="2" customFormat="1" ht="64.5" customHeight="1" x14ac:dyDescent="0.2">
      <c r="A17" s="130"/>
      <c r="B17" s="173"/>
      <c r="C17" s="175"/>
      <c r="D17" s="123"/>
      <c r="E17" s="123" t="s">
        <v>304</v>
      </c>
      <c r="F17" s="123" t="s">
        <v>305</v>
      </c>
      <c r="G17" s="120"/>
      <c r="H17" s="120"/>
      <c r="I17" s="160"/>
      <c r="J17" s="52" t="s">
        <v>308</v>
      </c>
      <c r="K17" s="97">
        <f t="shared" si="0"/>
        <v>2</v>
      </c>
      <c r="L17" s="162"/>
      <c r="M17" s="109" t="s">
        <v>307</v>
      </c>
      <c r="N17" s="109" t="s">
        <v>282</v>
      </c>
      <c r="O17" s="109" t="s">
        <v>283</v>
      </c>
      <c r="P17" s="142"/>
      <c r="Q17" s="137"/>
      <c r="R17" s="99"/>
      <c r="S17" s="59" t="s">
        <v>347</v>
      </c>
      <c r="T17" s="59" t="s">
        <v>347</v>
      </c>
      <c r="U17" s="135"/>
    </row>
    <row r="18" spans="1:21" s="2" customFormat="1" ht="148.5" customHeight="1" x14ac:dyDescent="0.2">
      <c r="A18" s="130">
        <v>4</v>
      </c>
      <c r="B18" s="172" t="s">
        <v>179</v>
      </c>
      <c r="C18" s="175" t="s">
        <v>312</v>
      </c>
      <c r="D18" s="134" t="s">
        <v>318</v>
      </c>
      <c r="E18" s="122" t="s">
        <v>319</v>
      </c>
      <c r="F18" s="123" t="s">
        <v>313</v>
      </c>
      <c r="G18" s="120" t="s">
        <v>174</v>
      </c>
      <c r="H18" s="120" t="s">
        <v>272</v>
      </c>
      <c r="I18" s="159">
        <f t="shared" ref="I18" si="9">IF(AND(G18="ALTA",H18="ALTO"),9,IF(AND(G18="MEDIA",H18="ALTO"),6,IF(AND(G18="BAJA",H18="ALTO"),3,IF(AND(G18="ALTA",H18="MEDIO"),6,IF(AND(G18="MEDIA",H18="MEDIO"),4,IF(AND(G18="BAJA",H18="MEDIO"),2,IF(AND(G18="ALTA",H18="BAJO"),3,IF(AND(G18="MEDIA",H18="BAJO"),2,
1))))))))</f>
        <v>4</v>
      </c>
      <c r="J18" s="52" t="s">
        <v>308</v>
      </c>
      <c r="K18" s="97">
        <f t="shared" si="0"/>
        <v>2</v>
      </c>
      <c r="L18" s="113">
        <f t="shared" ref="L18" si="10">ROUND(AVERAGEIF(K18:K20,"&gt;0"),0)</f>
        <v>1</v>
      </c>
      <c r="M18" s="109" t="s">
        <v>321</v>
      </c>
      <c r="N18" s="109" t="s">
        <v>366</v>
      </c>
      <c r="O18" s="53" t="s">
        <v>283</v>
      </c>
      <c r="P18" s="141">
        <f t="shared" ref="P18" si="11">ROUND((I18*L18),0)</f>
        <v>4</v>
      </c>
      <c r="Q18" s="136" t="str">
        <f t="shared" ref="Q18" si="12">IF(P18&gt;=12,"GRAVE", IF(P18&lt;=3, "LEVE", "MODERADO"))</f>
        <v>MODERADO</v>
      </c>
      <c r="R18" s="99" t="s">
        <v>144</v>
      </c>
      <c r="S18" s="59" t="s">
        <v>323</v>
      </c>
      <c r="T18" s="59" t="s">
        <v>324</v>
      </c>
      <c r="U18" s="154" t="s">
        <v>326</v>
      </c>
    </row>
    <row r="19" spans="1:21" s="2" customFormat="1" ht="99.75" customHeight="1" x14ac:dyDescent="0.2">
      <c r="A19" s="130"/>
      <c r="B19" s="173"/>
      <c r="C19" s="175" t="s">
        <v>314</v>
      </c>
      <c r="D19" s="134" t="s">
        <v>315</v>
      </c>
      <c r="E19" s="122" t="s">
        <v>316</v>
      </c>
      <c r="F19" s="123" t="s">
        <v>317</v>
      </c>
      <c r="G19" s="120"/>
      <c r="H19" s="120"/>
      <c r="I19" s="160"/>
      <c r="J19" s="52" t="s">
        <v>286</v>
      </c>
      <c r="K19" s="97">
        <f t="shared" si="0"/>
        <v>1</v>
      </c>
      <c r="L19" s="114"/>
      <c r="M19" s="109" t="s">
        <v>320</v>
      </c>
      <c r="N19" s="109" t="s">
        <v>295</v>
      </c>
      <c r="O19" s="53" t="s">
        <v>283</v>
      </c>
      <c r="P19" s="142"/>
      <c r="Q19" s="137"/>
      <c r="R19" s="99" t="s">
        <v>144</v>
      </c>
      <c r="S19" s="59" t="s">
        <v>325</v>
      </c>
      <c r="T19" s="59" t="s">
        <v>298</v>
      </c>
      <c r="U19" s="154"/>
    </row>
    <row r="20" spans="1:21" s="2" customFormat="1" ht="64.5" customHeight="1" x14ac:dyDescent="0.2">
      <c r="A20" s="130"/>
      <c r="B20" s="174"/>
      <c r="C20" s="175" t="s">
        <v>314</v>
      </c>
      <c r="D20" s="134" t="s">
        <v>315</v>
      </c>
      <c r="E20" s="122" t="s">
        <v>316</v>
      </c>
      <c r="F20" s="123" t="s">
        <v>317</v>
      </c>
      <c r="G20" s="120"/>
      <c r="H20" s="120"/>
      <c r="I20" s="160"/>
      <c r="J20" s="52" t="s">
        <v>286</v>
      </c>
      <c r="K20" s="97">
        <f t="shared" si="0"/>
        <v>1</v>
      </c>
      <c r="L20" s="162"/>
      <c r="M20" s="53" t="s">
        <v>367</v>
      </c>
      <c r="N20" s="53" t="s">
        <v>366</v>
      </c>
      <c r="O20" s="53" t="s">
        <v>322</v>
      </c>
      <c r="P20" s="142"/>
      <c r="Q20" s="137"/>
      <c r="R20" s="99" t="s">
        <v>144</v>
      </c>
      <c r="S20" s="59"/>
      <c r="T20" s="59"/>
      <c r="U20" s="154"/>
    </row>
    <row r="21" spans="1:21" s="2" customFormat="1" ht="200.25" customHeight="1" x14ac:dyDescent="0.2">
      <c r="A21" s="130">
        <v>5</v>
      </c>
      <c r="B21" s="124" t="s">
        <v>175</v>
      </c>
      <c r="C21" s="176" t="s">
        <v>329</v>
      </c>
      <c r="D21" s="176" t="s">
        <v>330</v>
      </c>
      <c r="E21" s="172" t="s">
        <v>327</v>
      </c>
      <c r="F21" s="176" t="s">
        <v>328</v>
      </c>
      <c r="G21" s="120" t="s">
        <v>280</v>
      </c>
      <c r="H21" s="120" t="s">
        <v>273</v>
      </c>
      <c r="I21" s="159">
        <f t="shared" ref="I21" si="13">IF(AND(G21="ALTA",H21="ALTO"),9,IF(AND(G21="MEDIA",H21="ALTO"),6,IF(AND(G21="BAJA",H21="ALTO"),3,IF(AND(G21="ALTA",H21="MEDIO"),6,IF(AND(G21="MEDIA",H21="MEDIO"),4,IF(AND(G21="BAJA",H21="MEDIO"),2,IF(AND(G21="ALTA",H21="BAJO"),3,IF(AND(G21="MEDIA",H21="BAJO"),2,
1))))))))</f>
        <v>3</v>
      </c>
      <c r="J21" s="52" t="s">
        <v>352</v>
      </c>
      <c r="K21" s="97">
        <f t="shared" si="0"/>
        <v>3</v>
      </c>
      <c r="L21" s="113">
        <f t="shared" ref="L21" si="14">ROUND(AVERAGEIF(K21:K23,"&gt;0"),0)</f>
        <v>4</v>
      </c>
      <c r="M21" s="53" t="s">
        <v>349</v>
      </c>
      <c r="N21" s="53" t="s">
        <v>348</v>
      </c>
      <c r="O21" s="53" t="s">
        <v>283</v>
      </c>
      <c r="P21" s="141">
        <f t="shared" ref="P21" si="15">ROUND((I21*L21),0)</f>
        <v>12</v>
      </c>
      <c r="Q21" s="136" t="str">
        <f t="shared" ref="Q21" si="16">IF(P21&gt;=12,"GRAVE", IF(P21&lt;=3, "LEVE", "MODERADO"))</f>
        <v>GRAVE</v>
      </c>
      <c r="R21" s="99" t="s">
        <v>144</v>
      </c>
      <c r="S21" s="110" t="s">
        <v>365</v>
      </c>
      <c r="T21" s="110" t="s">
        <v>289</v>
      </c>
      <c r="U21" s="155" t="s">
        <v>331</v>
      </c>
    </row>
    <row r="22" spans="1:21" s="2" customFormat="1" ht="64.5" customHeight="1" x14ac:dyDescent="0.2">
      <c r="A22" s="130"/>
      <c r="B22" s="125"/>
      <c r="C22" s="176"/>
      <c r="D22" s="176"/>
      <c r="E22" s="173"/>
      <c r="F22" s="176"/>
      <c r="G22" s="120"/>
      <c r="H22" s="120"/>
      <c r="I22" s="160"/>
      <c r="J22" s="52" t="s">
        <v>98</v>
      </c>
      <c r="K22" s="97">
        <f t="shared" si="0"/>
        <v>5</v>
      </c>
      <c r="L22" s="114"/>
      <c r="M22" s="53" t="s">
        <v>368</v>
      </c>
      <c r="N22" s="53"/>
      <c r="O22" s="53"/>
      <c r="P22" s="142"/>
      <c r="Q22" s="137"/>
      <c r="R22" s="99" t="s">
        <v>144</v>
      </c>
      <c r="S22" s="110" t="s">
        <v>332</v>
      </c>
      <c r="T22" s="110" t="s">
        <v>289</v>
      </c>
      <c r="U22" s="155"/>
    </row>
    <row r="23" spans="1:21" s="2" customFormat="1" ht="67.5" customHeight="1" thickBot="1" x14ac:dyDescent="0.25">
      <c r="A23" s="130"/>
      <c r="B23" s="125"/>
      <c r="C23" s="177"/>
      <c r="D23" s="177"/>
      <c r="E23" s="178"/>
      <c r="F23" s="177"/>
      <c r="G23" s="120"/>
      <c r="H23" s="120"/>
      <c r="I23" s="160"/>
      <c r="J23" s="52" t="s">
        <v>98</v>
      </c>
      <c r="K23" s="97">
        <f t="shared" si="0"/>
        <v>5</v>
      </c>
      <c r="L23" s="162"/>
      <c r="M23" s="53" t="s">
        <v>347</v>
      </c>
      <c r="N23" s="53"/>
      <c r="O23" s="53"/>
      <c r="P23" s="142"/>
      <c r="Q23" s="137"/>
      <c r="R23" s="99" t="s">
        <v>146</v>
      </c>
      <c r="S23" s="111" t="s">
        <v>333</v>
      </c>
      <c r="T23" s="110" t="s">
        <v>334</v>
      </c>
      <c r="U23" s="156"/>
    </row>
    <row r="24" spans="1:21" s="2" customFormat="1" ht="162" customHeight="1" x14ac:dyDescent="0.2">
      <c r="A24" s="130">
        <v>6</v>
      </c>
      <c r="B24" s="124" t="s">
        <v>184</v>
      </c>
      <c r="C24" s="127" t="s">
        <v>364</v>
      </c>
      <c r="D24" s="127" t="s">
        <v>353</v>
      </c>
      <c r="E24" s="124" t="s">
        <v>354</v>
      </c>
      <c r="F24" s="127" t="s">
        <v>355</v>
      </c>
      <c r="G24" s="120" t="s">
        <v>174</v>
      </c>
      <c r="H24" s="120" t="s">
        <v>272</v>
      </c>
      <c r="I24" s="159">
        <f t="shared" ref="I24" si="17">IF(AND(G24="ALTA",H24="ALTO"),9,IF(AND(G24="MEDIA",H24="ALTO"),6,IF(AND(G24="BAJA",H24="ALTO"),3,IF(AND(G24="ALTA",H24="MEDIO"),6,IF(AND(G24="MEDIA",H24="MEDIO"),4,IF(AND(G24="BAJA",H24="MEDIO"),2,IF(AND(G24="ALTA",H24="BAJO"),3,IF(AND(G24="MEDIA",H24="BAJO"),2,
1))))))))</f>
        <v>4</v>
      </c>
      <c r="J24" s="52" t="s">
        <v>286</v>
      </c>
      <c r="K24" s="97">
        <f t="shared" si="0"/>
        <v>1</v>
      </c>
      <c r="L24" s="113">
        <f t="shared" ref="L24" si="18">ROUND(AVERAGEIF(K24:K26,"&gt;0"),0)</f>
        <v>1</v>
      </c>
      <c r="M24" s="53" t="s">
        <v>356</v>
      </c>
      <c r="N24" s="53" t="s">
        <v>282</v>
      </c>
      <c r="O24" s="53" t="s">
        <v>322</v>
      </c>
      <c r="P24" s="141">
        <f t="shared" ref="P24" si="19">ROUND((I24*L24),0)</f>
        <v>4</v>
      </c>
      <c r="Q24" s="136" t="str">
        <f t="shared" ref="Q24" si="20">IF(P24&gt;=12,"GRAVE", IF(P24&lt;=3, "LEVE", "MODERADO"))</f>
        <v>MODERADO</v>
      </c>
      <c r="R24" s="99" t="s">
        <v>146</v>
      </c>
      <c r="S24" s="59" t="s">
        <v>358</v>
      </c>
      <c r="T24" s="59" t="s">
        <v>361</v>
      </c>
      <c r="U24" s="135" t="s">
        <v>363</v>
      </c>
    </row>
    <row r="25" spans="1:21" s="2" customFormat="1" ht="63" customHeight="1" x14ac:dyDescent="0.2">
      <c r="A25" s="130"/>
      <c r="B25" s="125"/>
      <c r="C25" s="127"/>
      <c r="D25" s="127"/>
      <c r="E25" s="125"/>
      <c r="F25" s="127"/>
      <c r="G25" s="120"/>
      <c r="H25" s="120"/>
      <c r="I25" s="160"/>
      <c r="J25" s="52" t="s">
        <v>286</v>
      </c>
      <c r="K25" s="97">
        <f t="shared" si="0"/>
        <v>1</v>
      </c>
      <c r="L25" s="114"/>
      <c r="M25" s="53" t="s">
        <v>357</v>
      </c>
      <c r="N25" s="53" t="s">
        <v>282</v>
      </c>
      <c r="O25" s="53" t="s">
        <v>283</v>
      </c>
      <c r="P25" s="142"/>
      <c r="Q25" s="137"/>
      <c r="R25" s="99" t="s">
        <v>146</v>
      </c>
      <c r="S25" s="59" t="s">
        <v>359</v>
      </c>
      <c r="T25" s="59" t="s">
        <v>362</v>
      </c>
      <c r="U25" s="135"/>
    </row>
    <row r="26" spans="1:21" s="2" customFormat="1" ht="100.5" customHeight="1" thickBot="1" x14ac:dyDescent="0.25">
      <c r="A26" s="179"/>
      <c r="B26" s="126"/>
      <c r="C26" s="128"/>
      <c r="D26" s="128"/>
      <c r="E26" s="126"/>
      <c r="F26" s="128"/>
      <c r="G26" s="121"/>
      <c r="H26" s="121"/>
      <c r="I26" s="161"/>
      <c r="J26" s="54" t="s">
        <v>286</v>
      </c>
      <c r="K26" s="98">
        <f t="shared" si="0"/>
        <v>1</v>
      </c>
      <c r="L26" s="115"/>
      <c r="M26" s="55" t="s">
        <v>369</v>
      </c>
      <c r="N26" s="55" t="s">
        <v>366</v>
      </c>
      <c r="O26" s="55" t="s">
        <v>283</v>
      </c>
      <c r="P26" s="157"/>
      <c r="Q26" s="158"/>
      <c r="R26" s="100" t="s">
        <v>146</v>
      </c>
      <c r="S26" s="60" t="s">
        <v>360</v>
      </c>
      <c r="T26" s="59" t="s">
        <v>362</v>
      </c>
      <c r="U26" s="153"/>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 ref="Q21:Q23"/>
    <mergeCell ref="Q18:Q20"/>
    <mergeCell ref="E15:E17"/>
    <mergeCell ref="F15:F17"/>
    <mergeCell ref="G15:G17"/>
    <mergeCell ref="L21:L23"/>
    <mergeCell ref="L15:L17"/>
    <mergeCell ref="P21:P23"/>
    <mergeCell ref="F21:F23"/>
    <mergeCell ref="E21:E23"/>
    <mergeCell ref="P12:P14"/>
    <mergeCell ref="H18:H20"/>
    <mergeCell ref="B18:B20"/>
    <mergeCell ref="B15:B17"/>
    <mergeCell ref="C15:C17"/>
    <mergeCell ref="E12:E14"/>
    <mergeCell ref="I12:I14"/>
    <mergeCell ref="L12:L14"/>
    <mergeCell ref="C18:C20"/>
    <mergeCell ref="D6:U6"/>
    <mergeCell ref="A9:A11"/>
    <mergeCell ref="B9:B11"/>
    <mergeCell ref="J7:P7"/>
    <mergeCell ref="R7:U7"/>
    <mergeCell ref="F9:F11"/>
    <mergeCell ref="G9:G11"/>
    <mergeCell ref="H9:H11"/>
    <mergeCell ref="I9:I11"/>
    <mergeCell ref="J8:L8"/>
    <mergeCell ref="L9:L11"/>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s>
  <phoneticPr fontId="3" type="noConversion"/>
  <conditionalFormatting sqref="J9:J26 O18:O19 M20:O20 M22:O26 N21:O21">
    <cfRule type="containsText" dxfId="59" priority="101" stopIfTrue="1" operator="containsText" text="3">
      <formula>NOT(ISERROR(SEARCH("3",J9)))</formula>
    </cfRule>
    <cfRule type="containsText" dxfId="58" priority="102" stopIfTrue="1" operator="containsText" text="3">
      <formula>NOT(ISERROR(SEARCH("3",J9)))</formula>
    </cfRule>
    <cfRule type="containsText" dxfId="57" priority="105" stopIfTrue="1" operator="containsText" text="1">
      <formula>NOT(ISERROR(SEARCH("1",J9)))</formula>
    </cfRule>
  </conditionalFormatting>
  <conditionalFormatting sqref="G9:G26">
    <cfRule type="containsText" dxfId="56" priority="57" operator="containsText" text="MEDIA">
      <formula>NOT(ISERROR(SEARCH("MEDIA",G9)))</formula>
    </cfRule>
    <cfRule type="containsText" dxfId="55" priority="58" operator="containsText" text="ALTA">
      <formula>NOT(ISERROR(SEARCH("ALTA",G9)))</formula>
    </cfRule>
    <cfRule type="containsText" dxfId="54" priority="59" operator="containsText" text="BAJA">
      <formula>NOT(ISERROR(SEARCH("BAJA",G9)))</formula>
    </cfRule>
  </conditionalFormatting>
  <conditionalFormatting sqref="H9:H26">
    <cfRule type="containsText" dxfId="53" priority="54" operator="containsText" text="MEDIO">
      <formula>NOT(ISERROR(SEARCH("MEDIO",H9)))</formula>
    </cfRule>
    <cfRule type="containsText" dxfId="52" priority="55" operator="containsText" text="ALTO">
      <formula>NOT(ISERROR(SEARCH("ALTO",H9)))</formula>
    </cfRule>
    <cfRule type="containsText" dxfId="51" priority="56" operator="containsText" text="BAJO">
      <formula>NOT(ISERROR(SEARCH("BAJO",H9)))</formula>
    </cfRule>
  </conditionalFormatting>
  <conditionalFormatting sqref="J9:J26">
    <cfRule type="cellIs" dxfId="50" priority="45" operator="between">
      <formula>2</formula>
      <formula>3</formula>
    </cfRule>
  </conditionalFormatting>
  <conditionalFormatting sqref="I9:I26">
    <cfRule type="cellIs" dxfId="49" priority="28" operator="equal">
      <formula>1</formula>
    </cfRule>
    <cfRule type="cellIs" dxfId="48" priority="29" stopIfTrue="1" operator="between">
      <formula>2</formula>
      <formula>4</formula>
    </cfRule>
    <cfRule type="cellIs" dxfId="47" priority="30" operator="greaterThanOrEqual">
      <formula>6</formula>
    </cfRule>
  </conditionalFormatting>
  <conditionalFormatting sqref="P9:P26">
    <cfRule type="cellIs" dxfId="46" priority="25" operator="lessThanOrEqual">
      <formula>3</formula>
    </cfRule>
    <cfRule type="cellIs" dxfId="45" priority="26" stopIfTrue="1" operator="between">
      <formula>4</formula>
      <formula>10</formula>
    </cfRule>
    <cfRule type="cellIs" dxfId="44" priority="27" operator="greaterThanOrEqual">
      <formula>10</formula>
    </cfRule>
  </conditionalFormatting>
  <conditionalFormatting sqref="Q9:Q26">
    <cfRule type="cellIs" dxfId="43" priority="22" operator="equal">
      <formula>"LEVE"</formula>
    </cfRule>
    <cfRule type="cellIs" dxfId="42" priority="23" operator="equal">
      <formula>"MODERADO"</formula>
    </cfRule>
    <cfRule type="cellIs" dxfId="41" priority="24" operator="equal">
      <formula>"GRAVE"</formula>
    </cfRule>
  </conditionalFormatting>
  <conditionalFormatting sqref="M9:O11">
    <cfRule type="containsText" dxfId="40" priority="19" stopIfTrue="1" operator="containsText" text="3">
      <formula>NOT(ISERROR(SEARCH("3",M9)))</formula>
    </cfRule>
    <cfRule type="containsText" dxfId="39" priority="20" stopIfTrue="1" operator="containsText" text="3">
      <formula>NOT(ISERROR(SEARCH("3",M9)))</formula>
    </cfRule>
    <cfRule type="containsText" dxfId="38" priority="21" stopIfTrue="1" operator="containsText" text="1">
      <formula>NOT(ISERROR(SEARCH("1",M9)))</formula>
    </cfRule>
  </conditionalFormatting>
  <conditionalFormatting sqref="M12:O14">
    <cfRule type="containsText" dxfId="37" priority="16" stopIfTrue="1" operator="containsText" text="3">
      <formula>NOT(ISERROR(SEARCH("3",M12)))</formula>
    </cfRule>
    <cfRule type="containsText" dxfId="36" priority="17" stopIfTrue="1" operator="containsText" text="3">
      <formula>NOT(ISERROR(SEARCH("3",M12)))</formula>
    </cfRule>
    <cfRule type="containsText" dxfId="35" priority="18" stopIfTrue="1" operator="containsText" text="1">
      <formula>NOT(ISERROR(SEARCH("1",M12)))</formula>
    </cfRule>
  </conditionalFormatting>
  <conditionalFormatting sqref="M15:O15 N16:O17">
    <cfRule type="containsText" dxfId="34" priority="13" stopIfTrue="1" operator="containsText" text="3">
      <formula>NOT(ISERROR(SEARCH("3",M15)))</formula>
    </cfRule>
    <cfRule type="containsText" dxfId="33" priority="14" stopIfTrue="1" operator="containsText" text="3">
      <formula>NOT(ISERROR(SEARCH("3",M15)))</formula>
    </cfRule>
    <cfRule type="containsText" dxfId="32" priority="15" stopIfTrue="1" operator="containsText" text="1">
      <formula>NOT(ISERROR(SEARCH("1",M15)))</formula>
    </cfRule>
  </conditionalFormatting>
  <conditionalFormatting sqref="M16:M17">
    <cfRule type="containsText" dxfId="31" priority="10" stopIfTrue="1" operator="containsText" text="3">
      <formula>NOT(ISERROR(SEARCH("3",M16)))</formula>
    </cfRule>
    <cfRule type="containsText" dxfId="30" priority="11" stopIfTrue="1" operator="containsText" text="3">
      <formula>NOT(ISERROR(SEARCH("3",M16)))</formula>
    </cfRule>
    <cfRule type="containsText" dxfId="29" priority="12" stopIfTrue="1" operator="containsText" text="1">
      <formula>NOT(ISERROR(SEARCH("1",M16)))</formula>
    </cfRule>
  </conditionalFormatting>
  <conditionalFormatting sqref="M18:N19">
    <cfRule type="containsText" dxfId="28" priority="7" stopIfTrue="1" operator="containsText" text="3">
      <formula>NOT(ISERROR(SEARCH("3",M18)))</formula>
    </cfRule>
    <cfRule type="containsText" dxfId="27" priority="8" stopIfTrue="1" operator="containsText" text="3">
      <formula>NOT(ISERROR(SEARCH("3",M18)))</formula>
    </cfRule>
    <cfRule type="containsText" dxfId="26" priority="9" stopIfTrue="1" operator="containsText" text="1">
      <formula>NOT(ISERROR(SEARCH("1",M18)))</formula>
    </cfRule>
  </conditionalFormatting>
  <conditionalFormatting sqref="M21">
    <cfRule type="containsText" dxfId="25" priority="1" stopIfTrue="1" operator="containsText" text="3">
      <formula>NOT(ISERROR(SEARCH("3",M21)))</formula>
    </cfRule>
    <cfRule type="containsText" dxfId="24" priority="2" stopIfTrue="1" operator="containsText" text="3">
      <formula>NOT(ISERROR(SEARCH("3",M21)))</formula>
    </cfRule>
    <cfRule type="containsText" dxfId="23" priority="3" stopIfTrue="1" operator="containsText" text="1">
      <formula>NOT(ISERROR(SEARCH("1",M21)))</formula>
    </cfRule>
  </conditionalFormatting>
  <dataValidations xWindow="523" yWindow="579"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I21" activePane="bottomRight" state="frozen"/>
      <selection pane="topRight" activeCell="D1" sqref="D1"/>
      <selection pane="bottomLeft" activeCell="A9" sqref="A9"/>
      <selection pane="bottomRight" activeCell="J23" sqref="J23:L23"/>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4"/>
      <c r="D1" s="44"/>
      <c r="E1" s="44"/>
      <c r="F1" s="44"/>
      <c r="G1" s="44"/>
      <c r="H1" s="44"/>
      <c r="I1" s="44"/>
      <c r="J1" s="44"/>
      <c r="K1" s="44"/>
      <c r="L1" s="44"/>
      <c r="M1" s="71"/>
      <c r="N1" s="71"/>
      <c r="O1" s="71"/>
      <c r="P1" s="26" t="s">
        <v>87</v>
      </c>
      <c r="Q1" s="27" t="s">
        <v>88</v>
      </c>
    </row>
    <row r="2" spans="1:17" s="5" customFormat="1" ht="18.75" customHeight="1" x14ac:dyDescent="0.2">
      <c r="A2" s="22"/>
      <c r="C2" s="116" t="s">
        <v>95</v>
      </c>
      <c r="D2" s="116"/>
      <c r="E2" s="116"/>
      <c r="F2" s="116"/>
      <c r="G2" s="116"/>
      <c r="H2" s="116"/>
      <c r="I2" s="116"/>
      <c r="J2" s="116"/>
      <c r="K2" s="116"/>
      <c r="L2" s="116"/>
      <c r="M2" s="72"/>
      <c r="N2" s="72"/>
      <c r="O2" s="72"/>
      <c r="P2" s="26" t="s">
        <v>10</v>
      </c>
      <c r="Q2" s="27">
        <v>2</v>
      </c>
    </row>
    <row r="3" spans="1:17" s="5" customFormat="1" ht="18.75" customHeight="1" x14ac:dyDescent="0.2">
      <c r="A3" s="22"/>
      <c r="C3" s="116" t="s">
        <v>75</v>
      </c>
      <c r="D3" s="116"/>
      <c r="E3" s="116"/>
      <c r="F3" s="116"/>
      <c r="G3" s="116"/>
      <c r="H3" s="116"/>
      <c r="I3" s="116"/>
      <c r="J3" s="116"/>
      <c r="K3" s="116"/>
      <c r="L3" s="116"/>
      <c r="M3" s="72"/>
      <c r="N3" s="72"/>
      <c r="O3" s="72"/>
      <c r="P3" s="26" t="s">
        <v>11</v>
      </c>
      <c r="Q3" s="28" t="s">
        <v>139</v>
      </c>
    </row>
    <row r="4" spans="1:17" s="5" customFormat="1" ht="18.75" customHeight="1" x14ac:dyDescent="0.2">
      <c r="A4" s="22"/>
      <c r="C4" s="140"/>
      <c r="D4" s="140"/>
      <c r="E4" s="140"/>
      <c r="F4" s="140"/>
      <c r="G4" s="140"/>
      <c r="H4" s="140"/>
      <c r="I4" s="140"/>
      <c r="J4" s="140"/>
      <c r="K4" s="140"/>
      <c r="L4" s="140"/>
      <c r="M4" s="72"/>
      <c r="N4" s="72"/>
      <c r="O4" s="72"/>
      <c r="P4" s="26" t="s">
        <v>86</v>
      </c>
      <c r="Q4" s="27" t="s">
        <v>12</v>
      </c>
    </row>
    <row r="5" spans="1:17" s="1" customFormat="1" ht="29.25" customHeight="1" x14ac:dyDescent="0.2">
      <c r="A5" s="129" t="str">
        <f>'01-Mapa de riesgo'!A5:C5</f>
        <v xml:space="preserve">PROCESO (Usuario Metodología)  </v>
      </c>
      <c r="B5" s="129"/>
      <c r="C5" s="129"/>
      <c r="D5" s="204" t="str">
        <f>'01-Mapa de riesgo'!D5:G5</f>
        <v>Planeación</v>
      </c>
      <c r="E5" s="204"/>
      <c r="F5" s="204"/>
      <c r="G5" s="204"/>
      <c r="H5" s="24" t="s">
        <v>70</v>
      </c>
      <c r="I5" s="205" t="str">
        <f>'01-Mapa de riesgo'!I5:Q5</f>
        <v>Francisco Antonio Uribe Gómez</v>
      </c>
      <c r="J5" s="206"/>
      <c r="K5" s="206"/>
      <c r="L5" s="206"/>
      <c r="M5" s="206"/>
      <c r="N5" s="206"/>
      <c r="O5" s="207"/>
      <c r="P5" s="29" t="s">
        <v>8</v>
      </c>
      <c r="Q5" s="25"/>
    </row>
    <row r="6" spans="1:17" s="1" customFormat="1" ht="66" customHeight="1" thickBot="1" x14ac:dyDescent="0.25">
      <c r="A6" s="202" t="str">
        <f>'01-Mapa de riesgo'!A6:C6</f>
        <v>OBJETIVO DEL PROCESO (Usuario Metodología):</v>
      </c>
      <c r="B6" s="132"/>
      <c r="C6" s="132"/>
      <c r="D6" s="209"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09"/>
      <c r="F6" s="209"/>
      <c r="G6" s="209"/>
      <c r="H6" s="209"/>
      <c r="I6" s="209"/>
      <c r="J6" s="209"/>
      <c r="K6" s="209"/>
      <c r="L6" s="209"/>
      <c r="M6" s="209"/>
      <c r="N6" s="209"/>
      <c r="O6" s="209"/>
      <c r="P6" s="209"/>
      <c r="Q6" s="210"/>
    </row>
    <row r="7" spans="1:17" s="1" customFormat="1" ht="45" customHeight="1" x14ac:dyDescent="0.2">
      <c r="A7" s="203" t="s">
        <v>73</v>
      </c>
      <c r="B7" s="192" t="s">
        <v>115</v>
      </c>
      <c r="C7" s="193"/>
      <c r="D7" s="193"/>
      <c r="E7" s="193"/>
      <c r="F7" s="194"/>
      <c r="G7" s="201" t="s">
        <v>110</v>
      </c>
      <c r="H7" s="201" t="s">
        <v>2</v>
      </c>
      <c r="I7" s="208" t="s">
        <v>150</v>
      </c>
      <c r="J7" s="192" t="s">
        <v>14</v>
      </c>
      <c r="K7" s="193"/>
      <c r="L7" s="194"/>
      <c r="M7" s="208" t="s">
        <v>3</v>
      </c>
      <c r="N7" s="192" t="s">
        <v>15</v>
      </c>
      <c r="O7" s="193"/>
      <c r="P7" s="194"/>
      <c r="Q7" s="211" t="s">
        <v>3</v>
      </c>
    </row>
    <row r="8" spans="1:17" s="2" customFormat="1" ht="36.75" customHeight="1" x14ac:dyDescent="0.2">
      <c r="A8" s="181"/>
      <c r="B8" s="33" t="s">
        <v>101</v>
      </c>
      <c r="C8" s="33" t="s">
        <v>4</v>
      </c>
      <c r="D8" s="33" t="s">
        <v>0</v>
      </c>
      <c r="E8" s="33" t="s">
        <v>74</v>
      </c>
      <c r="F8" s="33" t="s">
        <v>1</v>
      </c>
      <c r="G8" s="149"/>
      <c r="H8" s="149"/>
      <c r="I8" s="148"/>
      <c r="J8" s="195"/>
      <c r="K8" s="196"/>
      <c r="L8" s="197"/>
      <c r="M8" s="148"/>
      <c r="N8" s="195"/>
      <c r="O8" s="196"/>
      <c r="P8" s="197"/>
      <c r="Q8" s="212"/>
    </row>
    <row r="9" spans="1:17" s="2" customFormat="1" ht="62.45" customHeight="1" x14ac:dyDescent="0.2">
      <c r="A9" s="214">
        <v>1</v>
      </c>
      <c r="B9" s="215" t="str">
        <f>'01-Mapa de riesgo'!B9:B11</f>
        <v>Transparencia</v>
      </c>
      <c r="C9" s="213" t="str">
        <f>'01-Mapa de riesgo'!C9:C11</f>
        <v xml:space="preserve">Ejecución inadecuada de proyectos (contratos, Ordenes de trabajo, proyectos de operación comercial)
</v>
      </c>
      <c r="D9" s="213" t="str">
        <f>'01-Mapa de riesgo'!D9:D11</f>
        <v xml:space="preserve">La posibilidd de incumplimiento en la  ejecución de proyectos (contratos, Ordenes de trabajo, proyectos de operación comercial) en su proceso y en la obtención de  resutados satisfactorios </v>
      </c>
      <c r="E9" s="213"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13" t="str">
        <f>'01-Mapa de riesgo'!F9:F11</f>
        <v xml:space="preserve">Hallazgos pr parte de entes de control
Detrimiento patrimonial
Incumplimiento de resultados
Reprocesos 
Clientes insatisfechos
Deterioro de la imagen institucional
Sobrecostos </v>
      </c>
      <c r="G9" s="190" t="str">
        <f>'01-Mapa de riesgo'!Q9:Q11</f>
        <v>MODERADO</v>
      </c>
      <c r="H9" s="34" t="str">
        <f>'01-Mapa de riesgo'!R9:R11</f>
        <v>COMPARTIR</v>
      </c>
      <c r="I9" s="159" t="str">
        <f t="shared" ref="I9" si="0">IF(G9="GRAVE","Debe formularse",IF(G9="MODERADO", "Si el proceso lo requiere","NO"))</f>
        <v>Si el proceso lo requiere</v>
      </c>
      <c r="J9" s="127"/>
      <c r="K9" s="127"/>
      <c r="L9" s="127"/>
      <c r="M9" s="30"/>
      <c r="N9" s="184"/>
      <c r="O9" s="185"/>
      <c r="P9" s="186"/>
      <c r="Q9" s="73"/>
    </row>
    <row r="10" spans="1:17" s="2" customFormat="1" ht="62.45" customHeight="1" x14ac:dyDescent="0.2">
      <c r="A10" s="214"/>
      <c r="B10" s="216"/>
      <c r="C10" s="213"/>
      <c r="D10" s="213"/>
      <c r="E10" s="213"/>
      <c r="F10" s="213"/>
      <c r="G10" s="190"/>
      <c r="H10" s="34" t="str">
        <f>'01-Mapa de riesgo'!R10:R12</f>
        <v>REDUCIR</v>
      </c>
      <c r="I10" s="160"/>
      <c r="J10" s="127"/>
      <c r="K10" s="127"/>
      <c r="L10" s="127"/>
      <c r="M10" s="30"/>
      <c r="N10" s="184"/>
      <c r="O10" s="185"/>
      <c r="P10" s="186"/>
      <c r="Q10" s="73"/>
    </row>
    <row r="11" spans="1:17" s="2" customFormat="1" ht="62.45" customHeight="1" x14ac:dyDescent="0.2">
      <c r="A11" s="214"/>
      <c r="B11" s="216"/>
      <c r="C11" s="213"/>
      <c r="D11" s="213"/>
      <c r="E11" s="213"/>
      <c r="F11" s="213"/>
      <c r="G11" s="190"/>
      <c r="H11" s="34" t="str">
        <f>'01-Mapa de riesgo'!R11:R13</f>
        <v>REDUCIR</v>
      </c>
      <c r="I11" s="191"/>
      <c r="J11" s="184"/>
      <c r="K11" s="185"/>
      <c r="L11" s="186"/>
      <c r="M11" s="30"/>
      <c r="N11" s="184"/>
      <c r="O11" s="185"/>
      <c r="P11" s="186"/>
      <c r="Q11" s="73"/>
    </row>
    <row r="12" spans="1:17" s="2" customFormat="1" ht="62.45" customHeight="1" x14ac:dyDescent="0.2">
      <c r="A12" s="214">
        <v>2</v>
      </c>
      <c r="B12" s="216" t="str">
        <f>'01-Mapa de riesgo'!B12:B14</f>
        <v>Información</v>
      </c>
      <c r="C12" s="213" t="str">
        <f>'01-Mapa de riesgo'!C12:C14</f>
        <v>Afectación de los activos de información  físicos y magnéticos de la oficina de planeación, por el manejo inadecuado de los mismso</v>
      </c>
      <c r="D12" s="213"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13" t="str">
        <f>'01-Mapa de riesgo'!E12:E14</f>
        <v xml:space="preserve">Falta de capacitación, sistematización y espacio físico 
Falta de organización en los archivos fisicos y magneticos por parte de los funcionarios 
Acceso de particulares de forma indiscriminada en la oficina </v>
      </c>
      <c r="F12" s="213" t="str">
        <f>'01-Mapa de riesgo'!F12:F14</f>
        <v>Demoras en la entrega de información.
Obstáculos para ejecución de proyectos y perdida de información.
Hallazgos por parte de las diferentes auditorías realizadas a la oficina.
Costo asociado con la recuperación de la información</v>
      </c>
      <c r="G12" s="190" t="str">
        <f>'01-Mapa de riesgo'!Q12:Q14</f>
        <v>LEVE</v>
      </c>
      <c r="H12" s="34" t="str">
        <f>'01-Mapa de riesgo'!R12:R14</f>
        <v>ASUMIR</v>
      </c>
      <c r="I12" s="159" t="str">
        <f t="shared" ref="I12:I24" si="1">IF(G12="GRAVE","Debe formularse",IF(G12="MODERADO", "Si el proceso lo requiere","NO"))</f>
        <v>NO</v>
      </c>
      <c r="J12" s="184"/>
      <c r="K12" s="185"/>
      <c r="L12" s="186"/>
      <c r="M12" s="30"/>
      <c r="N12" s="184"/>
      <c r="O12" s="185"/>
      <c r="P12" s="186"/>
      <c r="Q12" s="73"/>
    </row>
    <row r="13" spans="1:17" s="2" customFormat="1" ht="62.45" customHeight="1" x14ac:dyDescent="0.2">
      <c r="A13" s="214"/>
      <c r="B13" s="216"/>
      <c r="C13" s="213"/>
      <c r="D13" s="213"/>
      <c r="E13" s="213"/>
      <c r="F13" s="213"/>
      <c r="G13" s="190"/>
      <c r="H13" s="34" t="str">
        <f>'01-Mapa de riesgo'!R13:R15</f>
        <v>ASUMIR</v>
      </c>
      <c r="I13" s="160"/>
      <c r="J13" s="184"/>
      <c r="K13" s="185"/>
      <c r="L13" s="186"/>
      <c r="M13" s="30"/>
      <c r="N13" s="184"/>
      <c r="O13" s="185"/>
      <c r="P13" s="186"/>
      <c r="Q13" s="73"/>
    </row>
    <row r="14" spans="1:17" s="2" customFormat="1" ht="62.45" customHeight="1" x14ac:dyDescent="0.2">
      <c r="A14" s="214"/>
      <c r="B14" s="216"/>
      <c r="C14" s="213"/>
      <c r="D14" s="213"/>
      <c r="E14" s="213"/>
      <c r="F14" s="213"/>
      <c r="G14" s="190"/>
      <c r="H14" s="34" t="str">
        <f>'01-Mapa de riesgo'!R14:R16</f>
        <v>ASUMIR</v>
      </c>
      <c r="I14" s="191"/>
      <c r="J14" s="184"/>
      <c r="K14" s="185"/>
      <c r="L14" s="186"/>
      <c r="M14" s="30"/>
      <c r="N14" s="184"/>
      <c r="O14" s="185"/>
      <c r="P14" s="186"/>
      <c r="Q14" s="73"/>
    </row>
    <row r="15" spans="1:17" s="2" customFormat="1" ht="62.45" customHeight="1" x14ac:dyDescent="0.2">
      <c r="A15" s="214">
        <v>3</v>
      </c>
      <c r="B15" s="216" t="str">
        <f>'01-Mapa de riesgo'!B15:B17</f>
        <v>Tecnología</v>
      </c>
      <c r="C15" s="213" t="str">
        <f>'01-Mapa de riesgo'!C15:C17</f>
        <v xml:space="preserve">Sistemas de información inadecuados para fuentes de información y  la toma de decisiones </v>
      </c>
      <c r="D15" s="213" t="str">
        <f>'01-Mapa de riesgo'!D15:D17</f>
        <v>Los sistemas de información tienen un componente de automatización aún muy bajo para la rendición de cuentas, reportar a entes de control en los tiempos establecidos y soportar la toma de desiciones a nivel estratégico.</v>
      </c>
      <c r="E15" s="213" t="str">
        <f>'01-Mapa de riesgo'!E15:E17</f>
        <v>Debilidad en la articulación del sistema transaccional con el estratégico</v>
      </c>
      <c r="F15" s="213"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0" t="str">
        <f>'01-Mapa de riesgo'!Q15:Q17</f>
        <v>MODERADO</v>
      </c>
      <c r="H15" s="34" t="str">
        <f>'01-Mapa de riesgo'!R15:R17</f>
        <v>COMPARTIR</v>
      </c>
      <c r="I15" s="159" t="str">
        <f t="shared" si="1"/>
        <v>Si el proceso lo requiere</v>
      </c>
      <c r="J15" s="184"/>
      <c r="K15" s="185"/>
      <c r="L15" s="186"/>
      <c r="M15" s="30"/>
      <c r="N15" s="184"/>
      <c r="O15" s="185"/>
      <c r="P15" s="186"/>
      <c r="Q15" s="73"/>
    </row>
    <row r="16" spans="1:17" s="2" customFormat="1" ht="62.45" customHeight="1" x14ac:dyDescent="0.2">
      <c r="A16" s="214"/>
      <c r="B16" s="216"/>
      <c r="C16" s="213"/>
      <c r="D16" s="213"/>
      <c r="E16" s="213"/>
      <c r="F16" s="213"/>
      <c r="G16" s="190"/>
      <c r="H16" s="34">
        <f>'01-Mapa de riesgo'!R16:R18</f>
        <v>0</v>
      </c>
      <c r="I16" s="160"/>
      <c r="J16" s="184"/>
      <c r="K16" s="185"/>
      <c r="L16" s="186"/>
      <c r="M16" s="30"/>
      <c r="N16" s="184"/>
      <c r="O16" s="185"/>
      <c r="P16" s="186"/>
      <c r="Q16" s="73"/>
    </row>
    <row r="17" spans="1:17" s="2" customFormat="1" ht="62.45" customHeight="1" x14ac:dyDescent="0.2">
      <c r="A17" s="214"/>
      <c r="B17" s="216"/>
      <c r="C17" s="213"/>
      <c r="D17" s="213"/>
      <c r="E17" s="213"/>
      <c r="F17" s="213"/>
      <c r="G17" s="190"/>
      <c r="H17" s="34">
        <f>'01-Mapa de riesgo'!R17:R19</f>
        <v>0</v>
      </c>
      <c r="I17" s="191"/>
      <c r="J17" s="184"/>
      <c r="K17" s="185"/>
      <c r="L17" s="186"/>
      <c r="M17" s="30"/>
      <c r="N17" s="184"/>
      <c r="O17" s="185"/>
      <c r="P17" s="186"/>
      <c r="Q17" s="73"/>
    </row>
    <row r="18" spans="1:17" s="2" customFormat="1" ht="62.45" customHeight="1" x14ac:dyDescent="0.2">
      <c r="A18" s="214">
        <v>4</v>
      </c>
      <c r="B18" s="216" t="str">
        <f>'01-Mapa de riesgo'!B18:B20</f>
        <v>Estratégico</v>
      </c>
      <c r="C18" s="213" t="str">
        <f>'01-Mapa de riesgo'!C18:C20</f>
        <v>Falta de fortalecimiento de la Inteligencia Institucional, vigilancia del contexto y consolidación de los mecanismos para el uso de la misma</v>
      </c>
      <c r="D18" s="213"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13" t="str">
        <f>'01-Mapa de riesgo'!E18:E20</f>
        <v xml:space="preserve">Debilidad en la apropiacion de las políticas, mecanismos y herramientas del sistema de vigilancia 
</v>
      </c>
      <c r="F18" s="213" t="str">
        <f>'01-Mapa de riesgo'!F18:F20</f>
        <v>Falta de competitividad 
Toma de decisiones no pertinentes con poco soporte en la información del contexto.
Pérdida de oportunidades para acceder a recursos y participación de proyectos.</v>
      </c>
      <c r="G18" s="190" t="str">
        <f>'01-Mapa de riesgo'!Q18:Q20</f>
        <v>MODERADO</v>
      </c>
      <c r="H18" s="34" t="str">
        <f>'01-Mapa de riesgo'!R18:R20</f>
        <v>REDUCIR</v>
      </c>
      <c r="I18" s="159" t="str">
        <f t="shared" si="1"/>
        <v>Si el proceso lo requiere</v>
      </c>
      <c r="J18" s="184"/>
      <c r="K18" s="185"/>
      <c r="L18" s="186"/>
      <c r="M18" s="30"/>
      <c r="N18" s="184"/>
      <c r="O18" s="185"/>
      <c r="P18" s="186"/>
      <c r="Q18" s="73"/>
    </row>
    <row r="19" spans="1:17" ht="62.45" customHeight="1" x14ac:dyDescent="0.2">
      <c r="A19" s="214"/>
      <c r="B19" s="216"/>
      <c r="C19" s="213"/>
      <c r="D19" s="213"/>
      <c r="E19" s="213"/>
      <c r="F19" s="213"/>
      <c r="G19" s="190"/>
      <c r="H19" s="34" t="str">
        <f>'01-Mapa de riesgo'!R19:R21</f>
        <v>REDUCIR</v>
      </c>
      <c r="I19" s="160"/>
      <c r="J19" s="184"/>
      <c r="K19" s="185"/>
      <c r="L19" s="186"/>
      <c r="M19" s="30"/>
      <c r="N19" s="184"/>
      <c r="O19" s="185"/>
      <c r="P19" s="186"/>
      <c r="Q19" s="73"/>
    </row>
    <row r="20" spans="1:17" ht="62.45" customHeight="1" x14ac:dyDescent="0.2">
      <c r="A20" s="214"/>
      <c r="B20" s="216"/>
      <c r="C20" s="213"/>
      <c r="D20" s="213"/>
      <c r="E20" s="213"/>
      <c r="F20" s="213"/>
      <c r="G20" s="190"/>
      <c r="H20" s="34" t="str">
        <f>'01-Mapa de riesgo'!R20:R22</f>
        <v>REDUCIR</v>
      </c>
      <c r="I20" s="191"/>
      <c r="J20" s="184"/>
      <c r="K20" s="185"/>
      <c r="L20" s="186"/>
      <c r="M20" s="30"/>
      <c r="N20" s="184"/>
      <c r="O20" s="185"/>
      <c r="P20" s="186"/>
      <c r="Q20" s="73"/>
    </row>
    <row r="21" spans="1:17" ht="62.45" customHeight="1" x14ac:dyDescent="0.2">
      <c r="A21" s="214">
        <v>5</v>
      </c>
      <c r="B21" s="216" t="str">
        <f>'01-Mapa de riesgo'!B21:B23</f>
        <v>Operacional</v>
      </c>
      <c r="C21" s="213" t="str">
        <f>'01-Mapa de riesgo'!C21:C23</f>
        <v xml:space="preserve">Presión a la Planta Física por compromisos en proyectos no articulados con la planeación del área Gestión Estratégica del Campus </v>
      </c>
      <c r="D21" s="213" t="str">
        <f>'01-Mapa de riesgo'!D21:D23</f>
        <v>Diferentes dependencias de la Institución presentan y ejecutan proyectos con entidades externas  en las cuales se adquieren compromisos de disponibilidad de espacios sin la validación respectiva de la Oficina de Planeación</v>
      </c>
      <c r="E21" s="213" t="str">
        <f>'01-Mapa de riesgo'!E21:E23</f>
        <v xml:space="preserve">*Falta de un procedimiento donde se involucren todos los elementos constitutivos de un proyecto como lo es los elementos de infraestructura
</v>
      </c>
      <c r="F21" s="213" t="str">
        <f>'01-Mapa de riesgo'!F21:F23</f>
        <v>*Imagen de la universidad por incumplimiento
*Posibles hallazgos por falta de planeación e incumplimiento
*Presión a los recursos económicos dentro de una vigencia
*Reprocesos y sobrecarga en el trabajo</v>
      </c>
      <c r="G21" s="190" t="str">
        <f>'01-Mapa de riesgo'!Q21:Q23</f>
        <v>GRAVE</v>
      </c>
      <c r="H21" s="34" t="str">
        <f>'01-Mapa de riesgo'!R21:R23</f>
        <v>REDUCIR</v>
      </c>
      <c r="I21" s="159" t="str">
        <f t="shared" si="1"/>
        <v>Debe formularse</v>
      </c>
      <c r="J21" s="187" t="s">
        <v>335</v>
      </c>
      <c r="K21" s="188"/>
      <c r="L21" s="189"/>
      <c r="M21" s="112" t="s">
        <v>336</v>
      </c>
      <c r="N21" s="184"/>
      <c r="O21" s="185"/>
      <c r="P21" s="186"/>
      <c r="Q21" s="73"/>
    </row>
    <row r="22" spans="1:17" ht="62.45" customHeight="1" x14ac:dyDescent="0.2">
      <c r="A22" s="214"/>
      <c r="B22" s="216"/>
      <c r="C22" s="213"/>
      <c r="D22" s="213"/>
      <c r="E22" s="213"/>
      <c r="F22" s="213"/>
      <c r="G22" s="190"/>
      <c r="H22" s="34" t="str">
        <f>'01-Mapa de riesgo'!R22:R24</f>
        <v>REDUCIR</v>
      </c>
      <c r="I22" s="160"/>
      <c r="J22" s="187"/>
      <c r="K22" s="188"/>
      <c r="L22" s="189"/>
      <c r="M22" s="112"/>
      <c r="N22" s="184"/>
      <c r="O22" s="185"/>
      <c r="P22" s="186"/>
      <c r="Q22" s="73"/>
    </row>
    <row r="23" spans="1:17" ht="62.45" customHeight="1" x14ac:dyDescent="0.2">
      <c r="A23" s="214"/>
      <c r="B23" s="216"/>
      <c r="C23" s="213"/>
      <c r="D23" s="213"/>
      <c r="E23" s="213"/>
      <c r="F23" s="213"/>
      <c r="G23" s="190"/>
      <c r="H23" s="34" t="str">
        <f>'01-Mapa de riesgo'!R23:R25</f>
        <v>COMPARTIR</v>
      </c>
      <c r="I23" s="191"/>
      <c r="J23" s="184"/>
      <c r="K23" s="185"/>
      <c r="L23" s="186"/>
      <c r="M23" s="30"/>
      <c r="N23" s="184"/>
      <c r="O23" s="185"/>
      <c r="P23" s="186"/>
      <c r="Q23" s="73"/>
    </row>
    <row r="24" spans="1:17" ht="62.45" customHeight="1" x14ac:dyDescent="0.2">
      <c r="A24" s="214">
        <v>6</v>
      </c>
      <c r="B24" s="216" t="str">
        <f>'01-Mapa de riesgo'!B24:B26</f>
        <v>Cumplimiento</v>
      </c>
      <c r="C24" s="213" t="str">
        <f>'01-Mapa de riesgo'!C24:C26</f>
        <v>Incumplimiento de los retos planteados en el PDI</v>
      </c>
      <c r="D24" s="213" t="str">
        <f>'01-Mapa de riesgo'!D24:D26</f>
        <v xml:space="preserve">No se cumplan con los lineamientos planteados en el Sistema de Gerencia del PDI para garantizar la gestión efectiva del mismo </v>
      </c>
      <c r="E24" s="213"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13" t="str">
        <f>'01-Mapa de riesgo'!F24:F26</f>
        <v xml:space="preserve">Hallazgos por parte de los entes de control
Reprocesos en el reporte
Incumplimiento de los retos planteados en el PDI
Ausencia de información para la toma de decisiones 
</v>
      </c>
      <c r="G24" s="190" t="str">
        <f>'01-Mapa de riesgo'!Q24:Q26</f>
        <v>MODERADO</v>
      </c>
      <c r="H24" s="34" t="str">
        <f>'01-Mapa de riesgo'!R24:R26</f>
        <v>COMPARTIR</v>
      </c>
      <c r="I24" s="159" t="str">
        <f t="shared" si="1"/>
        <v>Si el proceso lo requiere</v>
      </c>
      <c r="J24" s="184"/>
      <c r="K24" s="185"/>
      <c r="L24" s="186"/>
      <c r="M24" s="30"/>
      <c r="N24" s="184"/>
      <c r="O24" s="185"/>
      <c r="P24" s="186"/>
      <c r="Q24" s="73"/>
    </row>
    <row r="25" spans="1:17" ht="62.45" customHeight="1" x14ac:dyDescent="0.2">
      <c r="A25" s="214"/>
      <c r="B25" s="216"/>
      <c r="C25" s="213"/>
      <c r="D25" s="213"/>
      <c r="E25" s="213"/>
      <c r="F25" s="213"/>
      <c r="G25" s="190"/>
      <c r="H25" s="34" t="str">
        <f>'01-Mapa de riesgo'!R25:R27</f>
        <v>COMPARTIR</v>
      </c>
      <c r="I25" s="160"/>
      <c r="J25" s="184"/>
      <c r="K25" s="185"/>
      <c r="L25" s="186"/>
      <c r="M25" s="30"/>
      <c r="N25" s="184"/>
      <c r="O25" s="185"/>
      <c r="P25" s="186"/>
      <c r="Q25" s="73"/>
    </row>
    <row r="26" spans="1:17" ht="62.45" customHeight="1" thickBot="1" x14ac:dyDescent="0.25">
      <c r="A26" s="217"/>
      <c r="B26" s="218"/>
      <c r="C26" s="219"/>
      <c r="D26" s="219"/>
      <c r="E26" s="219"/>
      <c r="F26" s="219"/>
      <c r="G26" s="220"/>
      <c r="H26" s="35" t="str">
        <f>'01-Mapa de riesgo'!R26:R28</f>
        <v>COMPARTIR</v>
      </c>
      <c r="I26" s="161"/>
      <c r="J26" s="198"/>
      <c r="K26" s="199"/>
      <c r="L26" s="200"/>
      <c r="M26" s="31"/>
      <c r="N26" s="198"/>
      <c r="O26" s="199"/>
      <c r="P26" s="200"/>
      <c r="Q26" s="74"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I12:I14"/>
    <mergeCell ref="I15:I17"/>
    <mergeCell ref="I18:I20"/>
    <mergeCell ref="I21:I23"/>
    <mergeCell ref="I24:I26"/>
    <mergeCell ref="F18:F20"/>
    <mergeCell ref="G18:G20"/>
    <mergeCell ref="G21:G23"/>
    <mergeCell ref="G12:G14"/>
    <mergeCell ref="G15:G17"/>
    <mergeCell ref="F21:F23"/>
    <mergeCell ref="F12:F14"/>
    <mergeCell ref="A24:A26"/>
    <mergeCell ref="B24:B26"/>
    <mergeCell ref="C24:C26"/>
    <mergeCell ref="D24:D26"/>
    <mergeCell ref="E24:E26"/>
    <mergeCell ref="J24:L24"/>
    <mergeCell ref="J25:L25"/>
    <mergeCell ref="F24:F26"/>
    <mergeCell ref="G24:G26"/>
    <mergeCell ref="J26:L26"/>
    <mergeCell ref="A18:A20"/>
    <mergeCell ref="B18:B20"/>
    <mergeCell ref="C18:C20"/>
    <mergeCell ref="D18:D20"/>
    <mergeCell ref="E18:E20"/>
    <mergeCell ref="A21:A23"/>
    <mergeCell ref="B21:B23"/>
    <mergeCell ref="C21:C23"/>
    <mergeCell ref="D21:D23"/>
    <mergeCell ref="E21:E23"/>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N25:P25"/>
    <mergeCell ref="J20:L20"/>
    <mergeCell ref="J21:L21"/>
    <mergeCell ref="J22:L22"/>
    <mergeCell ref="J23:L23"/>
    <mergeCell ref="N11:P11"/>
    <mergeCell ref="N12:P12"/>
    <mergeCell ref="N13:P13"/>
    <mergeCell ref="N14:P14"/>
    <mergeCell ref="N15:P15"/>
    <mergeCell ref="N22:P22"/>
    <mergeCell ref="N23:P23"/>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Normal="100" zoomScaleSheetLayoutView="130" workbookViewId="0">
      <pane xSplit="3" ySplit="8" topLeftCell="H9" activePane="bottomRight" state="frozen"/>
      <selection pane="topRight" activeCell="D1" sqref="D1"/>
      <selection pane="bottomLeft" activeCell="A9" sqref="A9"/>
      <selection pane="bottomRight" activeCell="K5" sqref="K5:O5"/>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6"/>
      <c r="B1" s="44"/>
      <c r="C1" s="44"/>
      <c r="D1" s="44"/>
      <c r="E1" s="44"/>
      <c r="F1" s="44"/>
      <c r="G1" s="44"/>
      <c r="H1" s="44"/>
      <c r="I1" s="44"/>
      <c r="J1" s="44"/>
      <c r="K1" s="44"/>
      <c r="L1" s="44"/>
      <c r="M1" s="44"/>
      <c r="N1" s="44"/>
      <c r="O1" s="44"/>
      <c r="P1" s="44"/>
      <c r="Q1" s="41" t="s">
        <v>9</v>
      </c>
      <c r="R1" s="42" t="s">
        <v>89</v>
      </c>
    </row>
    <row r="2" spans="1:20" s="5" customFormat="1" ht="18.75" customHeight="1" x14ac:dyDescent="0.2">
      <c r="A2" s="47"/>
      <c r="B2" s="140" t="s">
        <v>95</v>
      </c>
      <c r="C2" s="140"/>
      <c r="D2" s="140"/>
      <c r="E2" s="140"/>
      <c r="F2" s="140"/>
      <c r="G2" s="140"/>
      <c r="H2" s="140"/>
      <c r="I2" s="140"/>
      <c r="J2" s="140"/>
      <c r="K2" s="140"/>
      <c r="L2" s="140"/>
      <c r="M2" s="140"/>
      <c r="N2" s="140"/>
      <c r="O2" s="140"/>
      <c r="P2" s="45"/>
      <c r="Q2" s="41" t="s">
        <v>10</v>
      </c>
      <c r="R2" s="42">
        <v>2</v>
      </c>
    </row>
    <row r="3" spans="1:20" s="5" customFormat="1" ht="18.75" customHeight="1" x14ac:dyDescent="0.2">
      <c r="A3" s="47"/>
      <c r="B3" s="140" t="s">
        <v>80</v>
      </c>
      <c r="C3" s="140"/>
      <c r="D3" s="140"/>
      <c r="E3" s="140"/>
      <c r="F3" s="140"/>
      <c r="G3" s="140"/>
      <c r="H3" s="140"/>
      <c r="I3" s="140"/>
      <c r="J3" s="140"/>
      <c r="K3" s="140"/>
      <c r="L3" s="140"/>
      <c r="M3" s="140"/>
      <c r="N3" s="140"/>
      <c r="O3" s="140"/>
      <c r="P3" s="45"/>
      <c r="Q3" s="41" t="s">
        <v>11</v>
      </c>
      <c r="R3" s="43" t="s">
        <v>139</v>
      </c>
    </row>
    <row r="4" spans="1:20" s="5" customFormat="1" ht="18.75" customHeight="1" x14ac:dyDescent="0.2">
      <c r="A4" s="47"/>
      <c r="B4" s="45"/>
      <c r="C4" s="45"/>
      <c r="D4" s="45"/>
      <c r="E4" s="45"/>
      <c r="F4" s="45"/>
      <c r="G4" s="45"/>
      <c r="H4" s="45"/>
      <c r="I4" s="45"/>
      <c r="J4" s="45"/>
      <c r="K4" s="45"/>
      <c r="L4" s="45"/>
      <c r="M4" s="45"/>
      <c r="N4" s="45"/>
      <c r="O4" s="45"/>
      <c r="P4" s="45"/>
      <c r="Q4" s="41" t="s">
        <v>86</v>
      </c>
      <c r="R4" s="42" t="s">
        <v>12</v>
      </c>
    </row>
    <row r="5" spans="1:20" s="1" customFormat="1" ht="29.25" customHeight="1" x14ac:dyDescent="0.2">
      <c r="A5" s="129" t="str">
        <f>'01-Mapa de riesgo'!A5:C5</f>
        <v xml:space="preserve">PROCESO (Usuario Metodología)  </v>
      </c>
      <c r="B5" s="129"/>
      <c r="C5" s="129"/>
      <c r="D5" s="230" t="str">
        <f>'01-Mapa de riesgo'!D5:G5</f>
        <v>Planeación</v>
      </c>
      <c r="E5" s="231"/>
      <c r="F5" s="231"/>
      <c r="G5" s="231"/>
      <c r="H5" s="232"/>
      <c r="I5" s="234" t="s">
        <v>77</v>
      </c>
      <c r="J5" s="234"/>
      <c r="K5" s="229" t="s">
        <v>383</v>
      </c>
      <c r="L5" s="229"/>
      <c r="M5" s="229"/>
      <c r="N5" s="229"/>
      <c r="O5" s="229"/>
      <c r="P5" s="228" t="s">
        <v>13</v>
      </c>
      <c r="Q5" s="228"/>
      <c r="R5" s="401">
        <v>42725</v>
      </c>
    </row>
    <row r="6" spans="1:20" s="1" customFormat="1" ht="66" customHeight="1" thickBot="1" x14ac:dyDescent="0.25">
      <c r="A6" s="223" t="str">
        <f>'01-Mapa de riesgo'!A6:C6</f>
        <v>OBJETIVO DEL PROCESO (Usuario Metodología):</v>
      </c>
      <c r="B6" s="224"/>
      <c r="C6" s="224"/>
      <c r="D6" s="225"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25"/>
      <c r="F6" s="225"/>
      <c r="G6" s="225"/>
      <c r="H6" s="225"/>
      <c r="I6" s="225"/>
      <c r="J6" s="225"/>
      <c r="K6" s="225"/>
      <c r="L6" s="225"/>
      <c r="M6" s="225"/>
      <c r="N6" s="225"/>
      <c r="O6" s="225"/>
      <c r="P6" s="225"/>
      <c r="Q6" s="225"/>
      <c r="R6" s="226"/>
    </row>
    <row r="7" spans="1:20" s="1" customFormat="1" ht="32.25" customHeight="1" x14ac:dyDescent="0.2">
      <c r="A7" s="235" t="s">
        <v>73</v>
      </c>
      <c r="B7" s="148" t="s">
        <v>115</v>
      </c>
      <c r="C7" s="148"/>
      <c r="D7" s="148"/>
      <c r="E7" s="148"/>
      <c r="F7" s="148"/>
      <c r="G7" s="148" t="s">
        <v>110</v>
      </c>
      <c r="H7" s="148" t="s">
        <v>2</v>
      </c>
      <c r="I7" s="148" t="s">
        <v>119</v>
      </c>
      <c r="J7" s="148" t="s">
        <v>78</v>
      </c>
      <c r="K7" s="148"/>
      <c r="L7" s="148"/>
      <c r="M7" s="148" t="s">
        <v>76</v>
      </c>
      <c r="N7" s="148"/>
      <c r="O7" s="148"/>
      <c r="P7" s="148"/>
      <c r="Q7" s="148"/>
      <c r="R7" s="233" t="s">
        <v>26</v>
      </c>
    </row>
    <row r="8" spans="1:20" s="2" customFormat="1" ht="38.25" customHeight="1" x14ac:dyDescent="0.2">
      <c r="A8" s="236"/>
      <c r="B8" s="33" t="s">
        <v>101</v>
      </c>
      <c r="C8" s="33" t="s">
        <v>4</v>
      </c>
      <c r="D8" s="33" t="s">
        <v>0</v>
      </c>
      <c r="E8" s="33" t="s">
        <v>74</v>
      </c>
      <c r="F8" s="33" t="s">
        <v>40</v>
      </c>
      <c r="G8" s="149"/>
      <c r="H8" s="149"/>
      <c r="I8" s="227"/>
      <c r="J8" s="33" t="s">
        <v>82</v>
      </c>
      <c r="K8" s="33" t="s">
        <v>83</v>
      </c>
      <c r="L8" s="33" t="s">
        <v>84</v>
      </c>
      <c r="M8" s="48" t="s">
        <v>129</v>
      </c>
      <c r="N8" s="48" t="s">
        <v>79</v>
      </c>
      <c r="O8" s="48" t="s">
        <v>17</v>
      </c>
      <c r="P8" s="195" t="s">
        <v>130</v>
      </c>
      <c r="Q8" s="197"/>
      <c r="R8" s="212"/>
    </row>
    <row r="9" spans="1:20" s="2" customFormat="1" ht="62.45" customHeight="1" x14ac:dyDescent="0.2">
      <c r="A9" s="237">
        <v>1</v>
      </c>
      <c r="B9" s="204" t="str">
        <f>'01-Mapa de riesgo'!B9:B11</f>
        <v>Transparencia</v>
      </c>
      <c r="C9" s="204" t="str">
        <f>'01-Mapa de riesgo'!C9:C11</f>
        <v xml:space="preserve">Ejecución inadecuada de proyectos (contratos, Ordenes de trabajo, proyectos de operación comercial)
</v>
      </c>
      <c r="D9" s="204" t="str">
        <f>'01-Mapa de riesgo'!D9:D11</f>
        <v xml:space="preserve">La posibilidd de incumplimiento en la  ejecución de proyectos (contratos, Ordenes de trabajo, proyectos de operación comercial) en su proceso y en la obtención de  resutados satisfactorios </v>
      </c>
      <c r="E9" s="204"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04" t="str">
        <f>'01-Mapa de riesgo'!F9:F11</f>
        <v xml:space="preserve">Hallazgos pr parte de entes de control
Detrimiento patrimonial
Incumplimiento de resultados
Reprocesos 
Clientes insatisfechos
Deterioro de la imagen institucional
Sobrecostos </v>
      </c>
      <c r="G9" s="190" t="str">
        <f>'01-Mapa de riesgo'!Q9:Q11</f>
        <v>MODERADO</v>
      </c>
      <c r="H9" s="34" t="str">
        <f>'01-Mapa de riesgo'!R9:R11</f>
        <v>COMPARTIR</v>
      </c>
      <c r="I9" s="127" t="s">
        <v>375</v>
      </c>
      <c r="J9" s="239" t="str">
        <f>'01-Mapa de riesgo'!U9:U11</f>
        <v>Proyectos ejecutados inadecuadamente /Total proyectos ejecutados</v>
      </c>
      <c r="K9" s="249">
        <v>0</v>
      </c>
      <c r="L9" s="248" t="s">
        <v>371</v>
      </c>
      <c r="M9" s="39" t="str">
        <f>'01-Mapa de riesgo'!M9</f>
        <v xml:space="preserve">Protocolos de contrataión y de ejecución de proyectos especiales </v>
      </c>
      <c r="N9" s="37" t="str">
        <f>'01-Mapa de riesgo'!N9</f>
        <v>Mensual</v>
      </c>
      <c r="O9" s="37" t="str">
        <f>'01-Mapa de riesgo'!O9</f>
        <v>Preventivo</v>
      </c>
      <c r="P9" s="222" t="s">
        <v>368</v>
      </c>
      <c r="Q9" s="222"/>
      <c r="R9" s="244" t="s">
        <v>372</v>
      </c>
    </row>
    <row r="10" spans="1:20" s="2" customFormat="1" ht="62.45" customHeight="1" x14ac:dyDescent="0.2">
      <c r="A10" s="238"/>
      <c r="B10" s="204"/>
      <c r="C10" s="204"/>
      <c r="D10" s="204"/>
      <c r="E10" s="204"/>
      <c r="F10" s="204"/>
      <c r="G10" s="190"/>
      <c r="H10" s="34" t="str">
        <f>'01-Mapa de riesgo'!R10:R12</f>
        <v>REDUCIR</v>
      </c>
      <c r="I10" s="127"/>
      <c r="J10" s="240"/>
      <c r="K10" s="250"/>
      <c r="L10" s="248"/>
      <c r="M10" s="39" t="str">
        <f>'01-Mapa de riesgo'!M10</f>
        <v>Designación de supervisor de contratos (verificación de productos)</v>
      </c>
      <c r="N10" s="37" t="str">
        <f>'01-Mapa de riesgo'!N10</f>
        <v>Mensual</v>
      </c>
      <c r="O10" s="37" t="str">
        <f>'01-Mapa de riesgo'!O10</f>
        <v>Preventivo</v>
      </c>
      <c r="P10" s="222" t="s">
        <v>368</v>
      </c>
      <c r="Q10" s="222"/>
      <c r="R10" s="244"/>
    </row>
    <row r="11" spans="1:20" s="2" customFormat="1" ht="62.45" customHeight="1" x14ac:dyDescent="0.2">
      <c r="A11" s="238"/>
      <c r="B11" s="204"/>
      <c r="C11" s="204"/>
      <c r="D11" s="204"/>
      <c r="E11" s="204"/>
      <c r="F11" s="204"/>
      <c r="G11" s="190"/>
      <c r="H11" s="34" t="str">
        <f>'01-Mapa de riesgo'!R11:R13</f>
        <v>REDUCIR</v>
      </c>
      <c r="I11" s="127"/>
      <c r="J11" s="241"/>
      <c r="K11" s="250"/>
      <c r="L11" s="248"/>
      <c r="M11" s="39" t="str">
        <f>'01-Mapa de riesgo'!M11</f>
        <v xml:space="preserve">Manual de interventoría y supervisión institucional </v>
      </c>
      <c r="N11" s="37" t="str">
        <f>'01-Mapa de riesgo'!N11</f>
        <v>Mensual</v>
      </c>
      <c r="O11" s="37" t="str">
        <f>'01-Mapa de riesgo'!O11</f>
        <v>Preventivo</v>
      </c>
      <c r="P11" s="222" t="s">
        <v>368</v>
      </c>
      <c r="Q11" s="222"/>
      <c r="R11" s="244"/>
    </row>
    <row r="12" spans="1:20" s="2" customFormat="1" ht="62.45" customHeight="1" x14ac:dyDescent="0.2">
      <c r="A12" s="237">
        <v>2</v>
      </c>
      <c r="B12" s="204" t="str">
        <f>'01-Mapa de riesgo'!B12:B14</f>
        <v>Información</v>
      </c>
      <c r="C12" s="204" t="str">
        <f>'01-Mapa de riesgo'!C12:C14</f>
        <v>Afectación de los activos de información  físicos y magnéticos de la oficina de planeación, por el manejo inadecuado de los mismso</v>
      </c>
      <c r="D12" s="204"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04" t="str">
        <f>'01-Mapa de riesgo'!E12:E14</f>
        <v xml:space="preserve">Falta de capacitación, sistematización y espacio físico 
Falta de organización en los archivos fisicos y magneticos por parte de los funcionarios 
Acceso de particulares de forma indiscriminada en la oficina </v>
      </c>
      <c r="F12" s="204" t="str">
        <f>'01-Mapa de riesgo'!F12:F14</f>
        <v>Demoras en la entrega de información.
Obstáculos para ejecución de proyectos y perdida de información.
Hallazgos por parte de las diferentes auditorías realizadas a la oficina.
Costo asociado con la recuperación de la información</v>
      </c>
      <c r="G12" s="190" t="str">
        <f>'01-Mapa de riesgo'!Q12:Q14</f>
        <v>LEVE</v>
      </c>
      <c r="H12" s="34" t="str">
        <f>'01-Mapa de riesgo'!R12:R14</f>
        <v>ASUMIR</v>
      </c>
      <c r="I12" s="127"/>
      <c r="J12" s="239" t="str">
        <f>'01-Mapa de riesgo'!U12:U14</f>
        <v xml:space="preserve">
Activos de información con copia de respaldo/ Total activos de información
Activos de informaicón físico debidamente codificados e inventariados</v>
      </c>
      <c r="K12" s="249">
        <f>24/25</f>
        <v>0.96</v>
      </c>
      <c r="L12" s="248" t="s">
        <v>377</v>
      </c>
      <c r="M12" s="39" t="str">
        <f>'01-Mapa de riesgo'!M12</f>
        <v>Respaldo de los activios de información desde el proceso de Planeación</v>
      </c>
      <c r="N12" s="37" t="str">
        <f>'01-Mapa de riesgo'!N12</f>
        <v>Trimestral</v>
      </c>
      <c r="O12" s="37" t="str">
        <f>'01-Mapa de riesgo'!O12</f>
        <v>Preventivo</v>
      </c>
      <c r="P12" s="222" t="s">
        <v>368</v>
      </c>
      <c r="Q12" s="222"/>
      <c r="R12" s="244" t="s">
        <v>372</v>
      </c>
    </row>
    <row r="13" spans="1:20" s="2" customFormat="1" ht="62.45" customHeight="1" x14ac:dyDescent="0.2">
      <c r="A13" s="238"/>
      <c r="B13" s="204"/>
      <c r="C13" s="204"/>
      <c r="D13" s="204"/>
      <c r="E13" s="204"/>
      <c r="F13" s="204"/>
      <c r="G13" s="190"/>
      <c r="H13" s="34" t="str">
        <f>'01-Mapa de riesgo'!R13:R15</f>
        <v>ASUMIR</v>
      </c>
      <c r="I13" s="127"/>
      <c r="J13" s="240"/>
      <c r="K13" s="250"/>
      <c r="L13" s="248"/>
      <c r="M13" s="39" t="str">
        <f>'01-Mapa de riesgo'!M13</f>
        <v>Manejo del archivo físico acorde a las TRD</v>
      </c>
      <c r="N13" s="37" t="str">
        <f>'01-Mapa de riesgo'!N13</f>
        <v>Anual</v>
      </c>
      <c r="O13" s="37" t="str">
        <f>'01-Mapa de riesgo'!O13</f>
        <v>Preventivo</v>
      </c>
      <c r="P13" s="222" t="s">
        <v>368</v>
      </c>
      <c r="Q13" s="222"/>
      <c r="R13" s="244"/>
      <c r="T13" s="221"/>
    </row>
    <row r="14" spans="1:20" s="2" customFormat="1" ht="62.45" customHeight="1" x14ac:dyDescent="0.2">
      <c r="A14" s="238"/>
      <c r="B14" s="204"/>
      <c r="C14" s="204"/>
      <c r="D14" s="204"/>
      <c r="E14" s="204"/>
      <c r="F14" s="204"/>
      <c r="G14" s="190"/>
      <c r="H14" s="34" t="str">
        <f>'01-Mapa de riesgo'!R14:R16</f>
        <v>ASUMIR</v>
      </c>
      <c r="I14" s="127"/>
      <c r="J14" s="241"/>
      <c r="K14" s="250"/>
      <c r="L14" s="248"/>
      <c r="M14" s="39" t="str">
        <f>'01-Mapa de riesgo'!M14</f>
        <v xml:space="preserve">Seguimiento al l inventario de  los activos de la información de la oficina </v>
      </c>
      <c r="N14" s="37" t="str">
        <f>'01-Mapa de riesgo'!N14</f>
        <v>Anual</v>
      </c>
      <c r="O14" s="37" t="str">
        <f>'01-Mapa de riesgo'!O14</f>
        <v>Preventivo</v>
      </c>
      <c r="P14" s="222" t="s">
        <v>381</v>
      </c>
      <c r="Q14" s="222"/>
      <c r="R14" s="244"/>
      <c r="T14" s="221"/>
    </row>
    <row r="15" spans="1:20" ht="62.45" customHeight="1" x14ac:dyDescent="0.2">
      <c r="A15" s="237">
        <v>3</v>
      </c>
      <c r="B15" s="204" t="str">
        <f>'01-Mapa de riesgo'!B15:B17</f>
        <v>Tecnología</v>
      </c>
      <c r="C15" s="204" t="str">
        <f>'01-Mapa de riesgo'!C15:C17</f>
        <v xml:space="preserve">Sistemas de información inadecuados para fuentes de información y  la toma de decisiones </v>
      </c>
      <c r="D15" s="204" t="str">
        <f>'01-Mapa de riesgo'!D15:D17</f>
        <v>Los sistemas de información tienen un componente de automatización aún muy bajo para la rendición de cuentas, reportar a entes de control en los tiempos establecidos y soportar la toma de desiciones a nivel estratégico.</v>
      </c>
      <c r="E15" s="204" t="str">
        <f>'01-Mapa de riesgo'!E15:E17</f>
        <v>Debilidad en la articulación del sistema transaccional con el estratégico</v>
      </c>
      <c r="F15" s="204"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0" t="str">
        <f>'01-Mapa de riesgo'!Q15:Q17</f>
        <v>MODERADO</v>
      </c>
      <c r="H15" s="34" t="str">
        <f>'01-Mapa de riesgo'!R15:R17</f>
        <v>COMPARTIR</v>
      </c>
      <c r="I15" s="127"/>
      <c r="J15" s="239" t="str">
        <f>'01-Mapa de riesgo'!U15:U17</f>
        <v xml:space="preserve">Número de procesos automatizados/Total de procesos identificados </v>
      </c>
      <c r="K15" s="249">
        <v>1</v>
      </c>
      <c r="L15" s="248" t="s">
        <v>378</v>
      </c>
      <c r="M15" s="39" t="str">
        <f>'01-Mapa de riesgo'!M15</f>
        <v>Seguimiento periodico a las solicitudes de información</v>
      </c>
      <c r="N15" s="37" t="str">
        <f>'01-Mapa de riesgo'!N15</f>
        <v>Mensual</v>
      </c>
      <c r="O15" s="37" t="str">
        <f>'01-Mapa de riesgo'!O15</f>
        <v>Preventivo</v>
      </c>
      <c r="P15" s="222" t="s">
        <v>368</v>
      </c>
      <c r="Q15" s="222"/>
      <c r="R15" s="244" t="s">
        <v>372</v>
      </c>
    </row>
    <row r="16" spans="1:20" ht="62.45" customHeight="1" x14ac:dyDescent="0.2">
      <c r="A16" s="238"/>
      <c r="B16" s="204"/>
      <c r="C16" s="204"/>
      <c r="D16" s="204"/>
      <c r="E16" s="204"/>
      <c r="F16" s="204"/>
      <c r="G16" s="190"/>
      <c r="H16" s="34">
        <f>'01-Mapa de riesgo'!R16:R18</f>
        <v>0</v>
      </c>
      <c r="I16" s="127"/>
      <c r="J16" s="240"/>
      <c r="K16" s="250"/>
      <c r="L16" s="248"/>
      <c r="M16" s="39" t="str">
        <f>'01-Mapa de riesgo'!M16</f>
        <v xml:space="preserve">Protocolos de sistema de indicadores </v>
      </c>
      <c r="N16" s="37" t="str">
        <f>'01-Mapa de riesgo'!N16</f>
        <v>Otra</v>
      </c>
      <c r="O16" s="37" t="str">
        <f>'01-Mapa de riesgo'!O16</f>
        <v>Preventivo</v>
      </c>
      <c r="P16" s="222" t="s">
        <v>368</v>
      </c>
      <c r="Q16" s="222"/>
      <c r="R16" s="244"/>
    </row>
    <row r="17" spans="1:18" ht="62.45" customHeight="1" x14ac:dyDescent="0.2">
      <c r="A17" s="238"/>
      <c r="B17" s="204"/>
      <c r="C17" s="204"/>
      <c r="D17" s="204"/>
      <c r="E17" s="204"/>
      <c r="F17" s="204"/>
      <c r="G17" s="190"/>
      <c r="H17" s="34">
        <f>'01-Mapa de riesgo'!R17:R19</f>
        <v>0</v>
      </c>
      <c r="I17" s="127"/>
      <c r="J17" s="241"/>
      <c r="K17" s="250"/>
      <c r="L17" s="248"/>
      <c r="M17" s="39" t="str">
        <f>'01-Mapa de riesgo'!M17</f>
        <v>Acompañamiento a redes de trabajo de los objetivos institucionales.</v>
      </c>
      <c r="N17" s="37" t="str">
        <f>'01-Mapa de riesgo'!N17</f>
        <v>Mensual</v>
      </c>
      <c r="O17" s="37" t="str">
        <f>'01-Mapa de riesgo'!O17</f>
        <v>Preventivo</v>
      </c>
      <c r="P17" s="222" t="s">
        <v>368</v>
      </c>
      <c r="Q17" s="222"/>
      <c r="R17" s="244"/>
    </row>
    <row r="18" spans="1:18" ht="62.45" customHeight="1" x14ac:dyDescent="0.2">
      <c r="A18" s="237">
        <v>4</v>
      </c>
      <c r="B18" s="204" t="str">
        <f>'01-Mapa de riesgo'!B18:B20</f>
        <v>Estratégico</v>
      </c>
      <c r="C18" s="204" t="str">
        <f>'01-Mapa de riesgo'!C18:C20</f>
        <v>Falta de fortalecimiento de la Inteligencia Institucional, vigilancia del contexto y consolidación de los mecanismos para el uso de la misma</v>
      </c>
      <c r="D18" s="204"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04" t="str">
        <f>'01-Mapa de riesgo'!E18:E20</f>
        <v xml:space="preserve">Debilidad en la apropiacion de las políticas, mecanismos y herramientas del sistema de vigilancia 
</v>
      </c>
      <c r="F18" s="204" t="str">
        <f>'01-Mapa de riesgo'!F18:F20</f>
        <v>Falta de competitividad 
Toma de decisiones no pertinentes con poco soporte en la información del contexto.
Pérdida de oportunidades para acceder a recursos y participación de proyectos.</v>
      </c>
      <c r="G18" s="190" t="str">
        <f>'01-Mapa de riesgo'!Q18:Q20</f>
        <v>MODERADO</v>
      </c>
      <c r="H18" s="34" t="str">
        <f>'01-Mapa de riesgo'!R18:R20</f>
        <v>REDUCIR</v>
      </c>
      <c r="I18" s="127"/>
      <c r="J18" s="239" t="str">
        <f>'01-Mapa de riesgo'!U18:U20</f>
        <v>Decisiones tomadas / Número de informes socializados
Informes presentados del contexto 
Dependencias socializadas/Total de dependencias</v>
      </c>
      <c r="K18" s="250" t="s">
        <v>379</v>
      </c>
      <c r="L18" s="248" t="s">
        <v>380</v>
      </c>
      <c r="M18" s="39" t="str">
        <f>'01-Mapa de riesgo'!M18</f>
        <v>Reuniones del  grupo de análisis, con reuniones periodicas sobre temas del contexto.</v>
      </c>
      <c r="N18" s="37" t="str">
        <f>'01-Mapa de riesgo'!N18</f>
        <v>Trimestral</v>
      </c>
      <c r="O18" s="37" t="str">
        <f>'01-Mapa de riesgo'!O18</f>
        <v>Preventivo</v>
      </c>
      <c r="P18" s="222" t="s">
        <v>368</v>
      </c>
      <c r="Q18" s="222"/>
      <c r="R18" s="244" t="s">
        <v>372</v>
      </c>
    </row>
    <row r="19" spans="1:18" ht="62.45" customHeight="1" x14ac:dyDescent="0.2">
      <c r="A19" s="238"/>
      <c r="B19" s="204"/>
      <c r="C19" s="204"/>
      <c r="D19" s="204"/>
      <c r="E19" s="204"/>
      <c r="F19" s="204"/>
      <c r="G19" s="190"/>
      <c r="H19" s="34" t="str">
        <f>'01-Mapa de riesgo'!R19:R21</f>
        <v>REDUCIR</v>
      </c>
      <c r="I19" s="127"/>
      <c r="J19" s="240"/>
      <c r="K19" s="250"/>
      <c r="L19" s="248"/>
      <c r="M19" s="39" t="str">
        <f>'01-Mapa de riesgo'!M19</f>
        <v>Procedimiento vigilancia del contexto</v>
      </c>
      <c r="N19" s="37" t="str">
        <f>'01-Mapa de riesgo'!N19</f>
        <v>Anual</v>
      </c>
      <c r="O19" s="37" t="str">
        <f>'01-Mapa de riesgo'!O19</f>
        <v>Preventivo</v>
      </c>
      <c r="P19" s="222" t="s">
        <v>368</v>
      </c>
      <c r="Q19" s="222"/>
      <c r="R19" s="244"/>
    </row>
    <row r="20" spans="1:18" ht="62.45" customHeight="1" x14ac:dyDescent="0.2">
      <c r="A20" s="238"/>
      <c r="B20" s="204"/>
      <c r="C20" s="204"/>
      <c r="D20" s="204"/>
      <c r="E20" s="204"/>
      <c r="F20" s="204"/>
      <c r="G20" s="190"/>
      <c r="H20" s="34" t="str">
        <f>'01-Mapa de riesgo'!R20:R22</f>
        <v>REDUCIR</v>
      </c>
      <c r="I20" s="127"/>
      <c r="J20" s="241"/>
      <c r="K20" s="250"/>
      <c r="L20" s="248"/>
      <c r="M20" s="39" t="str">
        <f>'01-Mapa de riesgo'!M20</f>
        <v>Reuniones del Comité del sistema de Gerencia del PDI</v>
      </c>
      <c r="N20" s="37" t="str">
        <f>'01-Mapa de riesgo'!N20</f>
        <v>Trimestral</v>
      </c>
      <c r="O20" s="37" t="str">
        <f>'01-Mapa de riesgo'!O20</f>
        <v>Direccion</v>
      </c>
      <c r="P20" s="222" t="s">
        <v>368</v>
      </c>
      <c r="Q20" s="222"/>
      <c r="R20" s="244"/>
    </row>
    <row r="21" spans="1:18" ht="62.45" customHeight="1" x14ac:dyDescent="0.2">
      <c r="A21" s="237">
        <v>5</v>
      </c>
      <c r="B21" s="204" t="str">
        <f>'01-Mapa de riesgo'!B21:B23</f>
        <v>Operacional</v>
      </c>
      <c r="C21" s="204" t="str">
        <f>'01-Mapa de riesgo'!C21:C23</f>
        <v xml:space="preserve">Presión a la Planta Física por compromisos en proyectos no articulados con la planeación del área Gestión Estratégica del Campus </v>
      </c>
      <c r="D21" s="204" t="str">
        <f>'01-Mapa de riesgo'!D21:D23</f>
        <v>Diferentes dependencias de la Institución presentan y ejecutan proyectos con entidades externas  en las cuales se adquieren compromisos de disponibilidad de espacios sin la validación respectiva de la Oficina de Planeación</v>
      </c>
      <c r="E21" s="204" t="str">
        <f>'01-Mapa de riesgo'!E21:E23</f>
        <v xml:space="preserve">*Falta de un procedimiento donde se involucren todos los elementos constitutivos de un proyecto como lo es los elementos de infraestructura
</v>
      </c>
      <c r="F21" s="204" t="str">
        <f>'01-Mapa de riesgo'!F21:F23</f>
        <v>*Imagen de la universidad por incumplimiento
*Posibles hallazgos por falta de planeación e incumplimiento
*Presión a los recursos económicos dentro de una vigencia
*Reprocesos y sobrecarga en el trabajo</v>
      </c>
      <c r="G21" s="190" t="str">
        <f>'01-Mapa de riesgo'!Q21:Q23</f>
        <v>GRAVE</v>
      </c>
      <c r="H21" s="34" t="str">
        <f>'01-Mapa de riesgo'!R21:R23</f>
        <v>REDUCIR</v>
      </c>
      <c r="I21" s="127"/>
      <c r="J21" s="239" t="str">
        <f>'01-Mapa de riesgo'!U21:U23</f>
        <v>Espacios efectivamente habilitados / Número de solicitudes de disponibilidad de espacios</v>
      </c>
      <c r="K21" s="400">
        <v>0.52170000000000005</v>
      </c>
      <c r="L21" s="248" t="s">
        <v>382</v>
      </c>
      <c r="M21" s="39" t="str">
        <f>'01-Mapa de riesgo'!M21</f>
        <v xml:space="preserve">
Se cuenta con el procedimiento del área de Asesoría para la Planeación Académica 113-PAC-01 Análisis del sector educativo, en el cual una de sus actividades analiza la incidencia de la creación de nuevos programas en los factores de capacidades. 
</v>
      </c>
      <c r="N21" s="37" t="str">
        <f>'01-Mapa de riesgo'!N21</f>
        <v>Otra</v>
      </c>
      <c r="O21" s="37" t="str">
        <f>'01-Mapa de riesgo'!O21</f>
        <v>Preventivo</v>
      </c>
      <c r="P21" s="222" t="s">
        <v>368</v>
      </c>
      <c r="Q21" s="222"/>
      <c r="R21" s="244" t="s">
        <v>372</v>
      </c>
    </row>
    <row r="22" spans="1:18" ht="62.45" customHeight="1" x14ac:dyDescent="0.2">
      <c r="A22" s="238"/>
      <c r="B22" s="204"/>
      <c r="C22" s="204"/>
      <c r="D22" s="204"/>
      <c r="E22" s="204"/>
      <c r="F22" s="204"/>
      <c r="G22" s="190"/>
      <c r="H22" s="34" t="str">
        <f>'01-Mapa de riesgo'!R22:R24</f>
        <v>REDUCIR</v>
      </c>
      <c r="I22" s="127"/>
      <c r="J22" s="240"/>
      <c r="K22" s="250"/>
      <c r="L22" s="248"/>
      <c r="M22" s="39" t="str">
        <f>'01-Mapa de riesgo'!M22</f>
        <v>N.a</v>
      </c>
      <c r="N22" s="37">
        <f>'01-Mapa de riesgo'!N22</f>
        <v>0</v>
      </c>
      <c r="O22" s="37">
        <f>'01-Mapa de riesgo'!O22</f>
        <v>0</v>
      </c>
      <c r="P22" s="222" t="s">
        <v>368</v>
      </c>
      <c r="Q22" s="222"/>
      <c r="R22" s="244"/>
    </row>
    <row r="23" spans="1:18" ht="62.45" customHeight="1" x14ac:dyDescent="0.2">
      <c r="A23" s="238"/>
      <c r="B23" s="204"/>
      <c r="C23" s="204"/>
      <c r="D23" s="204"/>
      <c r="E23" s="204"/>
      <c r="F23" s="204"/>
      <c r="G23" s="190"/>
      <c r="H23" s="34" t="str">
        <f>'01-Mapa de riesgo'!R23:R25</f>
        <v>COMPARTIR</v>
      </c>
      <c r="I23" s="127"/>
      <c r="J23" s="241"/>
      <c r="K23" s="250"/>
      <c r="L23" s="248"/>
      <c r="M23" s="39" t="str">
        <f>'01-Mapa de riesgo'!M23</f>
        <v>N.A</v>
      </c>
      <c r="N23" s="37">
        <f>'01-Mapa de riesgo'!N23</f>
        <v>0</v>
      </c>
      <c r="O23" s="37">
        <f>'01-Mapa de riesgo'!O23</f>
        <v>0</v>
      </c>
      <c r="P23" s="222" t="s">
        <v>368</v>
      </c>
      <c r="Q23" s="222"/>
      <c r="R23" s="244"/>
    </row>
    <row r="24" spans="1:18" ht="79.5" customHeight="1" x14ac:dyDescent="0.2">
      <c r="A24" s="237">
        <v>6</v>
      </c>
      <c r="B24" s="204" t="str">
        <f>'01-Mapa de riesgo'!B24:B26</f>
        <v>Cumplimiento</v>
      </c>
      <c r="C24" s="204" t="str">
        <f>'01-Mapa de riesgo'!C24:C26</f>
        <v>Incumplimiento de los retos planteados en el PDI</v>
      </c>
      <c r="D24" s="204" t="str">
        <f>'01-Mapa de riesgo'!D24:D26</f>
        <v xml:space="preserve">No se cumplan con los lineamientos planteados en el Sistema de Gerencia del PDI para garantizar la gestión efectiva del mismo </v>
      </c>
      <c r="E24" s="204"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04" t="str">
        <f>'01-Mapa de riesgo'!F24:F26</f>
        <v xml:space="preserve">Hallazgos por parte de los entes de control
Reprocesos en el reporte
Incumplimiento de los retos planteados en el PDI
Ausencia de información para la toma de decisiones 
</v>
      </c>
      <c r="G24" s="190" t="str">
        <f>'01-Mapa de riesgo'!Q24:Q26</f>
        <v>MODERADO</v>
      </c>
      <c r="H24" s="34" t="str">
        <f>'01-Mapa de riesgo'!R24:R26</f>
        <v>COMPARTIR</v>
      </c>
      <c r="I24" s="127" t="s">
        <v>374</v>
      </c>
      <c r="J24" s="239" t="str">
        <f>'01-Mapa de riesgo'!U24:U26</f>
        <v xml:space="preserve">Nivel cumplimiento del PDI en sus tres nivel
Nivel de apropiación de los parámetros del sistema de información estratégico
Nivel de implementación del sistema de gerencia </v>
      </c>
      <c r="K24" s="250" t="s">
        <v>376</v>
      </c>
      <c r="L24" s="248" t="s">
        <v>373</v>
      </c>
      <c r="M24" s="39" t="str">
        <f>'01-Mapa de riesgo'!M24</f>
        <v xml:space="preserve">Sistema de gerencia del Plan de Desarrollo Insitucional </v>
      </c>
      <c r="N24" s="37" t="str">
        <f>'01-Mapa de riesgo'!N24</f>
        <v>Mensual</v>
      </c>
      <c r="O24" s="37" t="str">
        <f>'01-Mapa de riesgo'!O24</f>
        <v>Direccion</v>
      </c>
      <c r="P24" s="222" t="s">
        <v>368</v>
      </c>
      <c r="Q24" s="222"/>
      <c r="R24" s="244" t="s">
        <v>372</v>
      </c>
    </row>
    <row r="25" spans="1:18" ht="97.5" customHeight="1" x14ac:dyDescent="0.2">
      <c r="A25" s="238"/>
      <c r="B25" s="204"/>
      <c r="C25" s="204"/>
      <c r="D25" s="204"/>
      <c r="E25" s="204"/>
      <c r="F25" s="204"/>
      <c r="G25" s="190"/>
      <c r="H25" s="34" t="str">
        <f>'01-Mapa de riesgo'!R25:R27</f>
        <v>COMPARTIR</v>
      </c>
      <c r="I25" s="127"/>
      <c r="J25" s="240"/>
      <c r="K25" s="250"/>
      <c r="L25" s="248"/>
      <c r="M25" s="39" t="str">
        <f>'01-Mapa de riesgo'!M25</f>
        <v>Sistema de información para el PDI</v>
      </c>
      <c r="N25" s="37" t="str">
        <f>'01-Mapa de riesgo'!N25</f>
        <v>Mensual</v>
      </c>
      <c r="O25" s="37" t="str">
        <f>'01-Mapa de riesgo'!O25</f>
        <v>Preventivo</v>
      </c>
      <c r="P25" s="222" t="s">
        <v>368</v>
      </c>
      <c r="Q25" s="222"/>
      <c r="R25" s="244"/>
    </row>
    <row r="26" spans="1:18" ht="129" customHeight="1" thickBot="1" x14ac:dyDescent="0.25">
      <c r="A26" s="243"/>
      <c r="B26" s="242"/>
      <c r="C26" s="242"/>
      <c r="D26" s="242"/>
      <c r="E26" s="242"/>
      <c r="F26" s="242"/>
      <c r="G26" s="220"/>
      <c r="H26" s="35" t="str">
        <f>'01-Mapa de riesgo'!R26:R28</f>
        <v>COMPARTIR</v>
      </c>
      <c r="I26" s="128"/>
      <c r="J26" s="251"/>
      <c r="K26" s="252"/>
      <c r="L26" s="253"/>
      <c r="M26" s="40" t="str">
        <f>'01-Mapa de riesgo'!M26</f>
        <v>Comité del Sistema de Gerencia del PDI</v>
      </c>
      <c r="N26" s="38" t="str">
        <f>'01-Mapa de riesgo'!N26</f>
        <v>Trimestral</v>
      </c>
      <c r="O26" s="38" t="str">
        <f>'01-Mapa de riesgo'!O26</f>
        <v>Preventivo</v>
      </c>
      <c r="P26" s="246" t="s">
        <v>368</v>
      </c>
      <c r="Q26" s="247"/>
      <c r="R26" s="245"/>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 ref="R15:R17"/>
    <mergeCell ref="R12:R14"/>
    <mergeCell ref="R9:R11"/>
    <mergeCell ref="R18:R20"/>
    <mergeCell ref="P17:Q17"/>
    <mergeCell ref="P18:Q18"/>
    <mergeCell ref="P19:Q19"/>
    <mergeCell ref="P20:Q20"/>
    <mergeCell ref="P21:Q21"/>
    <mergeCell ref="P15:Q15"/>
    <mergeCell ref="P16:Q1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B12:B14"/>
    <mergeCell ref="C12:C14"/>
    <mergeCell ref="D12:D14"/>
    <mergeCell ref="E12:E14"/>
    <mergeCell ref="B24:B26"/>
    <mergeCell ref="C24:C26"/>
    <mergeCell ref="D24:D26"/>
    <mergeCell ref="E24:E26"/>
    <mergeCell ref="F24:F26"/>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E9:E11"/>
    <mergeCell ref="F9:F11"/>
    <mergeCell ref="M7:Q7"/>
    <mergeCell ref="G9:G11"/>
    <mergeCell ref="I9:I11"/>
    <mergeCell ref="T13:T14"/>
    <mergeCell ref="P8:Q8"/>
    <mergeCell ref="P9:Q9"/>
    <mergeCell ref="P10:Q10"/>
    <mergeCell ref="P11:Q11"/>
    <mergeCell ref="P12:Q12"/>
    <mergeCell ref="P13:Q13"/>
    <mergeCell ref="P14:Q14"/>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34" zoomScale="80" zoomScaleNormal="80" workbookViewId="0">
      <selection activeCell="C42" sqref="C42:H4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288" t="s">
        <v>95</v>
      </c>
      <c r="B1" s="289"/>
      <c r="C1" s="289"/>
      <c r="D1" s="289"/>
      <c r="E1" s="289"/>
      <c r="F1" s="289"/>
      <c r="G1" s="289"/>
      <c r="H1" s="289"/>
      <c r="I1" s="289"/>
      <c r="J1" s="289"/>
      <c r="K1" s="289"/>
      <c r="L1" s="289"/>
      <c r="M1" s="289"/>
      <c r="N1" s="289"/>
      <c r="O1" s="289"/>
      <c r="P1" s="289"/>
      <c r="Q1" s="289"/>
      <c r="R1" s="290"/>
    </row>
    <row r="2" spans="1:18" ht="15.75" x14ac:dyDescent="0.25">
      <c r="A2" s="80"/>
      <c r="B2" s="81"/>
      <c r="C2" s="81"/>
      <c r="D2" s="81"/>
      <c r="E2" s="81"/>
      <c r="F2" s="81"/>
      <c r="G2" s="81"/>
      <c r="H2" s="81"/>
      <c r="I2" s="81"/>
      <c r="J2" s="81"/>
      <c r="K2" s="81"/>
      <c r="L2" s="81"/>
      <c r="M2" s="81"/>
      <c r="N2" s="81"/>
      <c r="O2" s="81"/>
      <c r="P2" s="81"/>
      <c r="Q2" s="81"/>
      <c r="R2" s="82"/>
    </row>
    <row r="3" spans="1:18" ht="15.75" x14ac:dyDescent="0.25">
      <c r="A3" s="285" t="s">
        <v>94</v>
      </c>
      <c r="B3" s="286"/>
      <c r="C3" s="286"/>
      <c r="D3" s="286"/>
      <c r="E3" s="286"/>
      <c r="F3" s="286"/>
      <c r="G3" s="286"/>
      <c r="H3" s="286"/>
      <c r="I3" s="286"/>
      <c r="J3" s="286"/>
      <c r="K3" s="286"/>
      <c r="L3" s="286"/>
      <c r="M3" s="286"/>
      <c r="N3" s="286"/>
      <c r="O3" s="286"/>
      <c r="P3" s="286"/>
      <c r="Q3" s="286"/>
      <c r="R3" s="287"/>
    </row>
    <row r="4" spans="1:18" x14ac:dyDescent="0.2">
      <c r="A4" s="75"/>
      <c r="B4" s="76"/>
      <c r="C4" s="77"/>
      <c r="D4" s="77"/>
      <c r="E4" s="77"/>
      <c r="F4" s="77"/>
      <c r="G4" s="77"/>
      <c r="H4" s="77"/>
      <c r="I4" s="77"/>
      <c r="J4" s="77"/>
      <c r="K4" s="77"/>
      <c r="L4" s="77"/>
      <c r="M4" s="77"/>
      <c r="N4" s="77"/>
      <c r="O4" s="77"/>
      <c r="P4" s="77"/>
      <c r="Q4" s="77"/>
      <c r="R4" s="78"/>
    </row>
    <row r="5" spans="1:18" x14ac:dyDescent="0.2">
      <c r="A5" s="284" t="s">
        <v>90</v>
      </c>
      <c r="B5" s="284"/>
      <c r="C5" s="294">
        <v>2</v>
      </c>
      <c r="D5" s="294"/>
      <c r="E5" s="79" t="s">
        <v>91</v>
      </c>
      <c r="F5" s="292" t="s">
        <v>139</v>
      </c>
      <c r="G5" s="293"/>
      <c r="H5" s="79" t="s">
        <v>92</v>
      </c>
      <c r="I5" s="291" t="s">
        <v>93</v>
      </c>
      <c r="J5" s="291"/>
      <c r="K5" s="291"/>
      <c r="L5" s="291"/>
      <c r="M5" s="291"/>
      <c r="N5" s="313" t="s">
        <v>86</v>
      </c>
      <c r="O5" s="314"/>
      <c r="P5" s="254" t="s">
        <v>12</v>
      </c>
      <c r="Q5" s="255"/>
      <c r="R5" s="256"/>
    </row>
    <row r="6" spans="1:18" ht="13.5" thickBot="1" x14ac:dyDescent="0.25">
      <c r="A6" s="83"/>
      <c r="B6" s="83"/>
      <c r="C6" s="84"/>
      <c r="D6" s="84"/>
      <c r="E6" s="84"/>
      <c r="F6" s="84"/>
      <c r="G6" s="84"/>
      <c r="H6" s="84"/>
      <c r="I6" s="84"/>
      <c r="J6" s="84"/>
      <c r="K6" s="84"/>
      <c r="L6" s="84"/>
      <c r="M6" s="84"/>
      <c r="N6" s="84"/>
      <c r="O6" s="84"/>
      <c r="P6" s="84"/>
      <c r="Q6" s="84"/>
      <c r="R6" s="84"/>
    </row>
    <row r="7" spans="1:18" ht="24" customHeight="1" x14ac:dyDescent="0.2">
      <c r="A7" s="85" t="s">
        <v>27</v>
      </c>
      <c r="B7" s="303"/>
      <c r="C7" s="257" t="s">
        <v>124</v>
      </c>
      <c r="D7" s="257"/>
      <c r="E7" s="257"/>
      <c r="F7" s="257"/>
      <c r="G7" s="257"/>
      <c r="H7" s="257"/>
      <c r="I7" s="310"/>
      <c r="J7" s="307"/>
      <c r="K7" s="306" t="s">
        <v>123</v>
      </c>
      <c r="L7" s="306"/>
      <c r="M7" s="306"/>
      <c r="N7" s="306"/>
      <c r="O7" s="306"/>
      <c r="P7" s="306"/>
      <c r="Q7" s="306"/>
      <c r="R7" s="296"/>
    </row>
    <row r="8" spans="1:18" ht="15" customHeight="1" x14ac:dyDescent="0.2">
      <c r="A8" s="301" t="s">
        <v>30</v>
      </c>
      <c r="B8" s="304"/>
      <c r="C8" s="258"/>
      <c r="D8" s="258"/>
      <c r="E8" s="258"/>
      <c r="F8" s="258"/>
      <c r="G8" s="258"/>
      <c r="H8" s="258"/>
      <c r="I8" s="311"/>
      <c r="J8" s="308"/>
      <c r="K8" s="261" t="s">
        <v>153</v>
      </c>
      <c r="L8" s="261"/>
      <c r="M8" s="261"/>
      <c r="N8" s="261"/>
      <c r="O8" s="261"/>
      <c r="P8" s="261"/>
      <c r="Q8" s="261"/>
      <c r="R8" s="297"/>
    </row>
    <row r="9" spans="1:18" ht="15" customHeight="1" x14ac:dyDescent="0.2">
      <c r="A9" s="301"/>
      <c r="B9" s="304"/>
      <c r="C9" s="259" t="s">
        <v>28</v>
      </c>
      <c r="D9" s="259"/>
      <c r="E9" s="259"/>
      <c r="F9" s="259" t="s">
        <v>29</v>
      </c>
      <c r="G9" s="259"/>
      <c r="H9" s="259"/>
      <c r="I9" s="311"/>
      <c r="J9" s="308"/>
      <c r="K9" s="261"/>
      <c r="L9" s="261"/>
      <c r="M9" s="261"/>
      <c r="N9" s="261"/>
      <c r="O9" s="261"/>
      <c r="P9" s="261"/>
      <c r="Q9" s="261"/>
      <c r="R9" s="297"/>
    </row>
    <row r="10" spans="1:18" ht="15" customHeight="1" x14ac:dyDescent="0.2">
      <c r="A10" s="301"/>
      <c r="B10" s="304"/>
      <c r="C10" s="295" t="s">
        <v>43</v>
      </c>
      <c r="D10" s="295"/>
      <c r="E10" s="295"/>
      <c r="F10" s="295" t="s">
        <v>49</v>
      </c>
      <c r="G10" s="295"/>
      <c r="H10" s="295"/>
      <c r="I10" s="311"/>
      <c r="J10" s="308"/>
      <c r="K10" s="261" t="s">
        <v>154</v>
      </c>
      <c r="L10" s="261"/>
      <c r="M10" s="261"/>
      <c r="N10" s="261"/>
      <c r="O10" s="261"/>
      <c r="P10" s="261"/>
      <c r="Q10" s="261"/>
      <c r="R10" s="297"/>
    </row>
    <row r="11" spans="1:18" ht="12.75" customHeight="1" x14ac:dyDescent="0.2">
      <c r="A11" s="301"/>
      <c r="B11" s="304"/>
      <c r="C11" s="295" t="s">
        <v>44</v>
      </c>
      <c r="D11" s="295"/>
      <c r="E11" s="295"/>
      <c r="F11" s="295" t="s">
        <v>50</v>
      </c>
      <c r="G11" s="295"/>
      <c r="H11" s="295"/>
      <c r="I11" s="311"/>
      <c r="J11" s="308"/>
      <c r="K11" s="261"/>
      <c r="L11" s="261"/>
      <c r="M11" s="261"/>
      <c r="N11" s="261"/>
      <c r="O11" s="261"/>
      <c r="P11" s="261"/>
      <c r="Q11" s="261"/>
      <c r="R11" s="297"/>
    </row>
    <row r="12" spans="1:18" ht="15" customHeight="1" x14ac:dyDescent="0.2">
      <c r="A12" s="301"/>
      <c r="B12" s="304"/>
      <c r="C12" s="295" t="s">
        <v>45</v>
      </c>
      <c r="D12" s="295"/>
      <c r="E12" s="295"/>
      <c r="F12" s="295" t="s">
        <v>51</v>
      </c>
      <c r="G12" s="295"/>
      <c r="H12" s="295"/>
      <c r="I12" s="311"/>
      <c r="J12" s="308"/>
      <c r="K12" s="261"/>
      <c r="L12" s="261"/>
      <c r="M12" s="261"/>
      <c r="N12" s="261"/>
      <c r="O12" s="261"/>
      <c r="P12" s="261"/>
      <c r="Q12" s="261"/>
      <c r="R12" s="297"/>
    </row>
    <row r="13" spans="1:18" ht="12.75" customHeight="1" x14ac:dyDescent="0.2">
      <c r="A13" s="301"/>
      <c r="B13" s="304"/>
      <c r="C13" s="295" t="s">
        <v>46</v>
      </c>
      <c r="D13" s="295"/>
      <c r="E13" s="295"/>
      <c r="F13" s="295" t="s">
        <v>52</v>
      </c>
      <c r="G13" s="295"/>
      <c r="H13" s="295"/>
      <c r="I13" s="311"/>
      <c r="J13" s="308"/>
      <c r="K13" s="261" t="s">
        <v>155</v>
      </c>
      <c r="L13" s="261"/>
      <c r="M13" s="261"/>
      <c r="N13" s="261"/>
      <c r="O13" s="261"/>
      <c r="P13" s="261"/>
      <c r="Q13" s="261"/>
      <c r="R13" s="297"/>
    </row>
    <row r="14" spans="1:18" ht="12.75" customHeight="1" x14ac:dyDescent="0.2">
      <c r="A14" s="301"/>
      <c r="B14" s="304"/>
      <c r="C14" s="295" t="s">
        <v>96</v>
      </c>
      <c r="D14" s="295"/>
      <c r="E14" s="295"/>
      <c r="F14" s="295" t="s">
        <v>53</v>
      </c>
      <c r="G14" s="295"/>
      <c r="H14" s="295"/>
      <c r="I14" s="311"/>
      <c r="J14" s="308"/>
      <c r="K14" s="261"/>
      <c r="L14" s="261"/>
      <c r="M14" s="261"/>
      <c r="N14" s="261"/>
      <c r="O14" s="261"/>
      <c r="P14" s="261"/>
      <c r="Q14" s="261"/>
      <c r="R14" s="297"/>
    </row>
    <row r="15" spans="1:18" ht="12.75" customHeight="1" x14ac:dyDescent="0.2">
      <c r="A15" s="301"/>
      <c r="B15" s="304"/>
      <c r="C15" s="295" t="s">
        <v>48</v>
      </c>
      <c r="D15" s="295"/>
      <c r="E15" s="295"/>
      <c r="F15" s="295" t="s">
        <v>152</v>
      </c>
      <c r="G15" s="295"/>
      <c r="H15" s="295"/>
      <c r="I15" s="311"/>
      <c r="J15" s="308"/>
      <c r="K15" s="261" t="s">
        <v>156</v>
      </c>
      <c r="L15" s="261"/>
      <c r="M15" s="261"/>
      <c r="N15" s="261"/>
      <c r="O15" s="261"/>
      <c r="P15" s="261"/>
      <c r="Q15" s="261"/>
      <c r="R15" s="297"/>
    </row>
    <row r="16" spans="1:18" ht="12.75" customHeight="1" x14ac:dyDescent="0.2">
      <c r="A16" s="301"/>
      <c r="B16" s="304"/>
      <c r="C16" s="295" t="s">
        <v>47</v>
      </c>
      <c r="D16" s="295"/>
      <c r="E16" s="295"/>
      <c r="F16" s="84"/>
      <c r="G16" s="84"/>
      <c r="H16" s="84"/>
      <c r="I16" s="311"/>
      <c r="J16" s="308"/>
      <c r="K16" s="261" t="s">
        <v>157</v>
      </c>
      <c r="L16" s="261"/>
      <c r="M16" s="261"/>
      <c r="N16" s="261"/>
      <c r="O16" s="261"/>
      <c r="P16" s="261"/>
      <c r="Q16" s="261"/>
      <c r="R16" s="297"/>
    </row>
    <row r="17" spans="1:19" ht="12.75" customHeight="1" x14ac:dyDescent="0.2">
      <c r="A17" s="301"/>
      <c r="B17" s="304"/>
      <c r="C17" s="295" t="s">
        <v>125</v>
      </c>
      <c r="D17" s="295"/>
      <c r="E17" s="295"/>
      <c r="F17" s="295"/>
      <c r="G17" s="295"/>
      <c r="H17" s="295"/>
      <c r="I17" s="311"/>
      <c r="J17" s="308"/>
      <c r="K17" s="261"/>
      <c r="L17" s="261"/>
      <c r="M17" s="261"/>
      <c r="N17" s="261"/>
      <c r="O17" s="261"/>
      <c r="P17" s="261"/>
      <c r="Q17" s="261"/>
      <c r="R17" s="297"/>
    </row>
    <row r="18" spans="1:19" ht="19.5" customHeight="1" x14ac:dyDescent="0.2">
      <c r="A18" s="301"/>
      <c r="B18" s="304"/>
      <c r="C18" s="295"/>
      <c r="D18" s="295"/>
      <c r="E18" s="295"/>
      <c r="F18" s="295"/>
      <c r="G18" s="295"/>
      <c r="H18" s="295"/>
      <c r="I18" s="311"/>
      <c r="J18" s="308"/>
      <c r="K18" s="261"/>
      <c r="L18" s="261"/>
      <c r="M18" s="261"/>
      <c r="N18" s="261"/>
      <c r="O18" s="261"/>
      <c r="P18" s="261"/>
      <c r="Q18" s="261"/>
      <c r="R18" s="297"/>
    </row>
    <row r="19" spans="1:19" ht="13.5" thickBot="1" x14ac:dyDescent="0.25">
      <c r="A19" s="302"/>
      <c r="B19" s="305"/>
      <c r="C19" s="299"/>
      <c r="D19" s="299"/>
      <c r="E19" s="299"/>
      <c r="F19" s="299"/>
      <c r="G19" s="299"/>
      <c r="H19" s="299"/>
      <c r="I19" s="312"/>
      <c r="J19" s="309"/>
      <c r="K19" s="300"/>
      <c r="L19" s="300"/>
      <c r="M19" s="300"/>
      <c r="N19" s="300"/>
      <c r="O19" s="300"/>
      <c r="P19" s="300"/>
      <c r="Q19" s="300"/>
      <c r="R19" s="298"/>
    </row>
    <row r="20" spans="1:19" ht="24" customHeight="1" x14ac:dyDescent="0.2">
      <c r="A20" s="86" t="s">
        <v>31</v>
      </c>
      <c r="B20" s="329"/>
      <c r="C20" s="258" t="s">
        <v>65</v>
      </c>
      <c r="D20" s="258"/>
      <c r="E20" s="258"/>
      <c r="F20" s="258"/>
      <c r="G20" s="258"/>
      <c r="H20" s="258"/>
      <c r="I20" s="332"/>
      <c r="J20" s="307"/>
      <c r="K20" s="77"/>
      <c r="L20" s="327" t="s">
        <v>64</v>
      </c>
      <c r="M20" s="327"/>
      <c r="N20" s="327"/>
      <c r="O20" s="327"/>
      <c r="P20" s="327"/>
      <c r="Q20" s="327"/>
      <c r="R20" s="262"/>
    </row>
    <row r="21" spans="1:19" x14ac:dyDescent="0.2">
      <c r="A21" s="301" t="s">
        <v>32</v>
      </c>
      <c r="B21" s="330"/>
      <c r="C21" s="349"/>
      <c r="D21" s="349"/>
      <c r="E21" s="349"/>
      <c r="F21" s="349"/>
      <c r="G21" s="349"/>
      <c r="H21" s="349"/>
      <c r="I21" s="333"/>
      <c r="J21" s="308"/>
      <c r="K21" s="88"/>
      <c r="L21" s="327"/>
      <c r="M21" s="327"/>
      <c r="N21" s="327"/>
      <c r="O21" s="327"/>
      <c r="P21" s="327"/>
      <c r="Q21" s="327"/>
      <c r="R21" s="263"/>
      <c r="S21" s="8"/>
    </row>
    <row r="22" spans="1:19" ht="12.75" customHeight="1" x14ac:dyDescent="0.2">
      <c r="A22" s="301"/>
      <c r="B22" s="330"/>
      <c r="C22" s="317" t="s">
        <v>158</v>
      </c>
      <c r="D22" s="317"/>
      <c r="E22" s="317"/>
      <c r="F22" s="317"/>
      <c r="G22" s="317"/>
      <c r="H22" s="317"/>
      <c r="I22" s="333"/>
      <c r="J22" s="308"/>
      <c r="K22" s="84"/>
      <c r="L22" s="351" t="s">
        <v>33</v>
      </c>
      <c r="M22" s="320" t="s">
        <v>55</v>
      </c>
      <c r="N22" s="321">
        <v>3</v>
      </c>
      <c r="O22" s="318">
        <v>6</v>
      </c>
      <c r="P22" s="318">
        <v>9</v>
      </c>
      <c r="Q22" s="84"/>
      <c r="R22" s="263"/>
      <c r="S22" s="7"/>
    </row>
    <row r="23" spans="1:19" x14ac:dyDescent="0.2">
      <c r="A23" s="301"/>
      <c r="B23" s="330"/>
      <c r="C23" s="317" t="s">
        <v>159</v>
      </c>
      <c r="D23" s="317"/>
      <c r="E23" s="317"/>
      <c r="F23" s="317"/>
      <c r="G23" s="317"/>
      <c r="H23" s="317"/>
      <c r="I23" s="333"/>
      <c r="J23" s="308"/>
      <c r="K23" s="84"/>
      <c r="L23" s="351"/>
      <c r="M23" s="320"/>
      <c r="N23" s="322"/>
      <c r="O23" s="319"/>
      <c r="P23" s="319"/>
      <c r="Q23" s="84"/>
      <c r="R23" s="263"/>
      <c r="S23" s="7"/>
    </row>
    <row r="24" spans="1:19" x14ac:dyDescent="0.2">
      <c r="A24" s="301"/>
      <c r="B24" s="330"/>
      <c r="C24" s="317" t="s">
        <v>160</v>
      </c>
      <c r="D24" s="317"/>
      <c r="E24" s="317"/>
      <c r="F24" s="317"/>
      <c r="G24" s="317"/>
      <c r="H24" s="317"/>
      <c r="I24" s="333"/>
      <c r="J24" s="308"/>
      <c r="K24" s="84"/>
      <c r="L24" s="351"/>
      <c r="M24" s="320" t="s">
        <v>42</v>
      </c>
      <c r="N24" s="321">
        <v>2</v>
      </c>
      <c r="O24" s="323">
        <v>4</v>
      </c>
      <c r="P24" s="361">
        <v>6</v>
      </c>
      <c r="Q24" s="84"/>
      <c r="R24" s="263"/>
      <c r="S24" s="7"/>
    </row>
    <row r="25" spans="1:19" x14ac:dyDescent="0.2">
      <c r="A25" s="301"/>
      <c r="B25" s="330"/>
      <c r="C25" s="317" t="s">
        <v>161</v>
      </c>
      <c r="D25" s="317"/>
      <c r="E25" s="317"/>
      <c r="F25" s="317"/>
      <c r="G25" s="317"/>
      <c r="H25" s="317"/>
      <c r="I25" s="333"/>
      <c r="J25" s="308"/>
      <c r="K25" s="84"/>
      <c r="L25" s="351"/>
      <c r="M25" s="320"/>
      <c r="N25" s="322"/>
      <c r="O25" s="324"/>
      <c r="P25" s="362"/>
      <c r="Q25" s="84"/>
      <c r="R25" s="263"/>
      <c r="S25" s="7"/>
    </row>
    <row r="26" spans="1:19" x14ac:dyDescent="0.2">
      <c r="A26" s="301"/>
      <c r="B26" s="330"/>
      <c r="C26" s="350"/>
      <c r="D26" s="350"/>
      <c r="E26" s="350"/>
      <c r="F26" s="350"/>
      <c r="G26" s="350"/>
      <c r="H26" s="350"/>
      <c r="I26" s="333"/>
      <c r="J26" s="308"/>
      <c r="K26" s="84"/>
      <c r="L26" s="351"/>
      <c r="M26" s="320" t="s">
        <v>56</v>
      </c>
      <c r="N26" s="325">
        <v>1</v>
      </c>
      <c r="O26" s="321">
        <v>2</v>
      </c>
      <c r="P26" s="321">
        <v>3</v>
      </c>
      <c r="Q26" s="84"/>
      <c r="R26" s="263"/>
      <c r="S26" s="7"/>
    </row>
    <row r="27" spans="1:19" x14ac:dyDescent="0.2">
      <c r="A27" s="301"/>
      <c r="B27" s="330"/>
      <c r="C27" s="317" t="s">
        <v>162</v>
      </c>
      <c r="D27" s="317"/>
      <c r="E27" s="317"/>
      <c r="F27" s="317"/>
      <c r="G27" s="317"/>
      <c r="H27" s="317"/>
      <c r="I27" s="333"/>
      <c r="J27" s="308"/>
      <c r="K27" s="84"/>
      <c r="L27" s="351"/>
      <c r="M27" s="320"/>
      <c r="N27" s="326"/>
      <c r="O27" s="322"/>
      <c r="P27" s="322"/>
      <c r="Q27" s="84"/>
      <c r="R27" s="263"/>
    </row>
    <row r="28" spans="1:19" x14ac:dyDescent="0.2">
      <c r="A28" s="301"/>
      <c r="B28" s="330"/>
      <c r="C28" s="317" t="s">
        <v>163</v>
      </c>
      <c r="D28" s="317"/>
      <c r="E28" s="317"/>
      <c r="F28" s="317"/>
      <c r="G28" s="317"/>
      <c r="H28" s="317"/>
      <c r="I28" s="333"/>
      <c r="J28" s="308"/>
      <c r="K28" s="89"/>
      <c r="L28" s="89"/>
      <c r="M28" s="84"/>
      <c r="N28" s="320" t="s">
        <v>57</v>
      </c>
      <c r="O28" s="315" t="s">
        <v>42</v>
      </c>
      <c r="P28" s="315" t="s">
        <v>55</v>
      </c>
      <c r="Q28" s="84"/>
      <c r="R28" s="263"/>
    </row>
    <row r="29" spans="1:19" x14ac:dyDescent="0.2">
      <c r="A29" s="301"/>
      <c r="B29" s="330"/>
      <c r="C29" s="317" t="s">
        <v>164</v>
      </c>
      <c r="D29" s="317"/>
      <c r="E29" s="317"/>
      <c r="F29" s="317"/>
      <c r="G29" s="317"/>
      <c r="H29" s="317"/>
      <c r="I29" s="333"/>
      <c r="J29" s="308"/>
      <c r="K29" s="350"/>
      <c r="L29" s="350"/>
      <c r="M29" s="84"/>
      <c r="N29" s="320"/>
      <c r="O29" s="316"/>
      <c r="P29" s="316"/>
      <c r="Q29" s="84"/>
      <c r="R29" s="263"/>
    </row>
    <row r="30" spans="1:19" x14ac:dyDescent="0.2">
      <c r="A30" s="301"/>
      <c r="B30" s="330"/>
      <c r="C30" s="317" t="s">
        <v>165</v>
      </c>
      <c r="D30" s="317"/>
      <c r="E30" s="317"/>
      <c r="F30" s="317"/>
      <c r="G30" s="317"/>
      <c r="H30" s="317"/>
      <c r="I30" s="333"/>
      <c r="J30" s="308"/>
      <c r="K30" s="350"/>
      <c r="L30" s="350"/>
      <c r="M30" s="328" t="s">
        <v>34</v>
      </c>
      <c r="N30" s="328"/>
      <c r="O30" s="328"/>
      <c r="P30" s="328"/>
      <c r="Q30" s="328"/>
      <c r="R30" s="263"/>
    </row>
    <row r="31" spans="1:19" x14ac:dyDescent="0.2">
      <c r="A31" s="301"/>
      <c r="B31" s="330"/>
      <c r="C31" s="349"/>
      <c r="D31" s="349"/>
      <c r="E31" s="349"/>
      <c r="F31" s="349"/>
      <c r="G31" s="349"/>
      <c r="H31" s="349"/>
      <c r="I31" s="333"/>
      <c r="J31" s="308"/>
      <c r="K31" s="350"/>
      <c r="L31" s="350"/>
      <c r="M31" s="90"/>
      <c r="N31" s="90"/>
      <c r="O31" s="90"/>
      <c r="P31" s="90"/>
      <c r="Q31" s="90"/>
      <c r="R31" s="263"/>
    </row>
    <row r="32" spans="1:19" ht="26.25" customHeight="1" x14ac:dyDescent="0.2">
      <c r="A32" s="301"/>
      <c r="B32" s="330"/>
      <c r="C32" s="317" t="s">
        <v>166</v>
      </c>
      <c r="D32" s="317"/>
      <c r="E32" s="317"/>
      <c r="F32" s="317"/>
      <c r="G32" s="317"/>
      <c r="H32" s="317"/>
      <c r="I32" s="333"/>
      <c r="J32" s="308"/>
      <c r="K32" s="350" t="s">
        <v>54</v>
      </c>
      <c r="L32" s="350"/>
      <c r="M32" s="350"/>
      <c r="N32" s="350"/>
      <c r="O32" s="350"/>
      <c r="P32" s="350"/>
      <c r="Q32" s="350"/>
      <c r="R32" s="263"/>
    </row>
    <row r="33" spans="1:18" ht="13.5" thickBot="1" x14ac:dyDescent="0.25">
      <c r="A33" s="302"/>
      <c r="B33" s="331"/>
      <c r="C33" s="353"/>
      <c r="D33" s="353"/>
      <c r="E33" s="353"/>
      <c r="F33" s="353"/>
      <c r="G33" s="353"/>
      <c r="H33" s="353"/>
      <c r="I33" s="334"/>
      <c r="J33" s="309"/>
      <c r="K33" s="337"/>
      <c r="L33" s="337"/>
      <c r="M33" s="337"/>
      <c r="N33" s="337"/>
      <c r="O33" s="337"/>
      <c r="P33" s="337"/>
      <c r="Q33" s="337"/>
      <c r="R33" s="264"/>
    </row>
    <row r="34" spans="1:18" ht="24" customHeight="1" x14ac:dyDescent="0.2">
      <c r="A34" s="86" t="s">
        <v>35</v>
      </c>
      <c r="B34" s="329"/>
      <c r="C34" s="257" t="s">
        <v>132</v>
      </c>
      <c r="D34" s="257"/>
      <c r="E34" s="257"/>
      <c r="F34" s="257"/>
      <c r="G34" s="257"/>
      <c r="H34" s="257"/>
      <c r="I34" s="332"/>
      <c r="J34" s="342"/>
      <c r="K34" s="348" t="s">
        <v>106</v>
      </c>
      <c r="L34" s="348"/>
      <c r="M34" s="348"/>
      <c r="N34" s="348"/>
      <c r="O34" s="348"/>
      <c r="P34" s="348"/>
      <c r="Q34" s="348"/>
      <c r="R34" s="265"/>
    </row>
    <row r="35" spans="1:18" ht="21" customHeight="1" x14ac:dyDescent="0.2">
      <c r="A35" s="335" t="s">
        <v>61</v>
      </c>
      <c r="B35" s="330"/>
      <c r="C35" s="258"/>
      <c r="D35" s="258"/>
      <c r="E35" s="258"/>
      <c r="F35" s="258"/>
      <c r="G35" s="258"/>
      <c r="H35" s="258"/>
      <c r="I35" s="333"/>
      <c r="J35" s="343"/>
      <c r="K35" s="327"/>
      <c r="L35" s="327"/>
      <c r="M35" s="327"/>
      <c r="N35" s="327"/>
      <c r="O35" s="327"/>
      <c r="P35" s="327"/>
      <c r="Q35" s="327"/>
      <c r="R35" s="266"/>
    </row>
    <row r="36" spans="1:18" ht="12.75" customHeight="1" x14ac:dyDescent="0.2">
      <c r="A36" s="335"/>
      <c r="B36" s="330"/>
      <c r="C36" s="84"/>
      <c r="D36" s="91"/>
      <c r="E36" s="91"/>
      <c r="F36" s="91"/>
      <c r="G36" s="91"/>
      <c r="H36" s="91"/>
      <c r="I36" s="333"/>
      <c r="J36" s="343"/>
      <c r="K36" s="339" t="s">
        <v>107</v>
      </c>
      <c r="L36" s="281">
        <v>9</v>
      </c>
      <c r="M36" s="271">
        <f>L36*M48</f>
        <v>9</v>
      </c>
      <c r="N36" s="273">
        <f>L36*N48</f>
        <v>18</v>
      </c>
      <c r="O36" s="273">
        <f>L36*O48</f>
        <v>27</v>
      </c>
      <c r="P36" s="273">
        <f>L36*P48</f>
        <v>36</v>
      </c>
      <c r="Q36" s="273">
        <f>L36*Q48</f>
        <v>45</v>
      </c>
      <c r="R36" s="266"/>
    </row>
    <row r="37" spans="1:18" ht="12.75" customHeight="1" x14ac:dyDescent="0.2">
      <c r="A37" s="335"/>
      <c r="B37" s="330"/>
      <c r="C37" s="261" t="s">
        <v>167</v>
      </c>
      <c r="D37" s="261"/>
      <c r="E37" s="261"/>
      <c r="F37" s="261"/>
      <c r="G37" s="261"/>
      <c r="H37" s="261"/>
      <c r="I37" s="333"/>
      <c r="J37" s="343"/>
      <c r="K37" s="339"/>
      <c r="L37" s="281"/>
      <c r="M37" s="272"/>
      <c r="N37" s="274"/>
      <c r="O37" s="274"/>
      <c r="P37" s="274"/>
      <c r="Q37" s="274"/>
      <c r="R37" s="266"/>
    </row>
    <row r="38" spans="1:18" x14ac:dyDescent="0.2">
      <c r="A38" s="335"/>
      <c r="B38" s="330"/>
      <c r="C38" s="261"/>
      <c r="D38" s="261"/>
      <c r="E38" s="261"/>
      <c r="F38" s="261"/>
      <c r="G38" s="261"/>
      <c r="H38" s="261"/>
      <c r="I38" s="333"/>
      <c r="J38" s="343"/>
      <c r="K38" s="339"/>
      <c r="L38" s="281">
        <v>6</v>
      </c>
      <c r="M38" s="271">
        <f>L38*M48</f>
        <v>6</v>
      </c>
      <c r="N38" s="273">
        <f>L38*N48</f>
        <v>12</v>
      </c>
      <c r="O38" s="273">
        <f>L38*O48</f>
        <v>18</v>
      </c>
      <c r="P38" s="273">
        <f>L38*P48</f>
        <v>24</v>
      </c>
      <c r="Q38" s="273">
        <f>L38*Q48</f>
        <v>30</v>
      </c>
      <c r="R38" s="266"/>
    </row>
    <row r="39" spans="1:18" x14ac:dyDescent="0.2">
      <c r="A39" s="335"/>
      <c r="B39" s="330"/>
      <c r="C39" s="261"/>
      <c r="D39" s="261"/>
      <c r="E39" s="261"/>
      <c r="F39" s="261"/>
      <c r="G39" s="261"/>
      <c r="H39" s="261"/>
      <c r="I39" s="333"/>
      <c r="J39" s="343"/>
      <c r="K39" s="339"/>
      <c r="L39" s="281"/>
      <c r="M39" s="272"/>
      <c r="N39" s="274"/>
      <c r="O39" s="274"/>
      <c r="P39" s="274"/>
      <c r="Q39" s="274"/>
      <c r="R39" s="266"/>
    </row>
    <row r="40" spans="1:18" ht="12.75" customHeight="1" x14ac:dyDescent="0.2">
      <c r="A40" s="335"/>
      <c r="B40" s="330"/>
      <c r="C40" s="261"/>
      <c r="D40" s="261"/>
      <c r="E40" s="261"/>
      <c r="F40" s="261"/>
      <c r="G40" s="261"/>
      <c r="H40" s="261"/>
      <c r="I40" s="333"/>
      <c r="J40" s="343"/>
      <c r="K40" s="339"/>
      <c r="L40" s="281">
        <v>4</v>
      </c>
      <c r="M40" s="271">
        <f>L40*M48</f>
        <v>4</v>
      </c>
      <c r="N40" s="271">
        <f>L40*N48</f>
        <v>8</v>
      </c>
      <c r="O40" s="273">
        <f>L40*O48</f>
        <v>12</v>
      </c>
      <c r="P40" s="273">
        <f>L40*P48</f>
        <v>16</v>
      </c>
      <c r="Q40" s="273">
        <f>L40*Q48</f>
        <v>20</v>
      </c>
      <c r="R40" s="266"/>
    </row>
    <row r="41" spans="1:18" ht="12.75" customHeight="1" x14ac:dyDescent="0.2">
      <c r="A41" s="335"/>
      <c r="B41" s="330"/>
      <c r="C41" s="84"/>
      <c r="D41" s="92"/>
      <c r="E41" s="92"/>
      <c r="F41" s="92"/>
      <c r="G41" s="92"/>
      <c r="H41" s="92"/>
      <c r="I41" s="333"/>
      <c r="J41" s="343"/>
      <c r="K41" s="339"/>
      <c r="L41" s="281"/>
      <c r="M41" s="272"/>
      <c r="N41" s="272"/>
      <c r="O41" s="274"/>
      <c r="P41" s="274"/>
      <c r="Q41" s="274"/>
      <c r="R41" s="266"/>
    </row>
    <row r="42" spans="1:18" x14ac:dyDescent="0.2">
      <c r="A42" s="335"/>
      <c r="B42" s="330"/>
      <c r="C42" s="258" t="s">
        <v>168</v>
      </c>
      <c r="D42" s="258"/>
      <c r="E42" s="258"/>
      <c r="F42" s="258"/>
      <c r="G42" s="258"/>
      <c r="H42" s="258"/>
      <c r="I42" s="333"/>
      <c r="J42" s="343"/>
      <c r="K42" s="339"/>
      <c r="L42" s="281">
        <v>3</v>
      </c>
      <c r="M42" s="340">
        <f>L42*M48</f>
        <v>3</v>
      </c>
      <c r="N42" s="271">
        <f>L42*N48</f>
        <v>6</v>
      </c>
      <c r="O42" s="271">
        <f>L42*O48</f>
        <v>9</v>
      </c>
      <c r="P42" s="273">
        <f>L42*P48</f>
        <v>12</v>
      </c>
      <c r="Q42" s="273">
        <f>L42*Q48</f>
        <v>15</v>
      </c>
      <c r="R42" s="266"/>
    </row>
    <row r="43" spans="1:18" x14ac:dyDescent="0.2">
      <c r="A43" s="335"/>
      <c r="B43" s="330"/>
      <c r="C43" s="258"/>
      <c r="D43" s="258"/>
      <c r="E43" s="258"/>
      <c r="F43" s="258"/>
      <c r="G43" s="258"/>
      <c r="H43" s="258"/>
      <c r="I43" s="333"/>
      <c r="J43" s="343"/>
      <c r="K43" s="339"/>
      <c r="L43" s="281"/>
      <c r="M43" s="341"/>
      <c r="N43" s="272"/>
      <c r="O43" s="272"/>
      <c r="P43" s="274"/>
      <c r="Q43" s="274"/>
      <c r="R43" s="266"/>
    </row>
    <row r="44" spans="1:18" ht="12.75" customHeight="1" x14ac:dyDescent="0.2">
      <c r="A44" s="335"/>
      <c r="B44" s="330"/>
      <c r="C44" s="258"/>
      <c r="D44" s="258"/>
      <c r="E44" s="258"/>
      <c r="F44" s="258"/>
      <c r="G44" s="258"/>
      <c r="H44" s="258"/>
      <c r="I44" s="333"/>
      <c r="J44" s="343"/>
      <c r="K44" s="339"/>
      <c r="L44" s="281">
        <v>2</v>
      </c>
      <c r="M44" s="340">
        <f>L44*M48</f>
        <v>2</v>
      </c>
      <c r="N44" s="271">
        <f>L44*N48</f>
        <v>4</v>
      </c>
      <c r="O44" s="271">
        <f>L44*O48</f>
        <v>6</v>
      </c>
      <c r="P44" s="271">
        <f>L44*P48</f>
        <v>8</v>
      </c>
      <c r="Q44" s="273">
        <f>L44*Q48</f>
        <v>10</v>
      </c>
      <c r="R44" s="266"/>
    </row>
    <row r="45" spans="1:18" x14ac:dyDescent="0.2">
      <c r="A45" s="335"/>
      <c r="B45" s="330"/>
      <c r="C45" s="258"/>
      <c r="D45" s="258"/>
      <c r="E45" s="258"/>
      <c r="F45" s="258"/>
      <c r="G45" s="258"/>
      <c r="H45" s="258"/>
      <c r="I45" s="333"/>
      <c r="J45" s="343"/>
      <c r="K45" s="339"/>
      <c r="L45" s="281"/>
      <c r="M45" s="341"/>
      <c r="N45" s="272"/>
      <c r="O45" s="272"/>
      <c r="P45" s="272"/>
      <c r="Q45" s="274"/>
      <c r="R45" s="266"/>
    </row>
    <row r="46" spans="1:18" x14ac:dyDescent="0.2">
      <c r="A46" s="335"/>
      <c r="B46" s="330"/>
      <c r="C46" s="258"/>
      <c r="D46" s="258"/>
      <c r="E46" s="258"/>
      <c r="F46" s="258"/>
      <c r="G46" s="258"/>
      <c r="H46" s="258"/>
      <c r="I46" s="333"/>
      <c r="J46" s="343"/>
      <c r="K46" s="339"/>
      <c r="L46" s="281">
        <v>1</v>
      </c>
      <c r="M46" s="340">
        <f>L46*M48</f>
        <v>1</v>
      </c>
      <c r="N46" s="340">
        <f>L46*N48</f>
        <v>2</v>
      </c>
      <c r="O46" s="340">
        <f>L46*O48</f>
        <v>3</v>
      </c>
      <c r="P46" s="271">
        <f>L46*P48</f>
        <v>4</v>
      </c>
      <c r="Q46" s="271">
        <f>L46*Q48</f>
        <v>5</v>
      </c>
      <c r="R46" s="266"/>
    </row>
    <row r="47" spans="1:18" x14ac:dyDescent="0.2">
      <c r="A47" s="335"/>
      <c r="B47" s="330"/>
      <c r="C47" s="258"/>
      <c r="D47" s="258"/>
      <c r="E47" s="258"/>
      <c r="F47" s="258"/>
      <c r="G47" s="258"/>
      <c r="H47" s="258"/>
      <c r="I47" s="333"/>
      <c r="J47" s="343"/>
      <c r="K47" s="339"/>
      <c r="L47" s="281"/>
      <c r="M47" s="341"/>
      <c r="N47" s="341"/>
      <c r="O47" s="341"/>
      <c r="P47" s="272"/>
      <c r="Q47" s="272"/>
      <c r="R47" s="266"/>
    </row>
    <row r="48" spans="1:18" x14ac:dyDescent="0.2">
      <c r="A48" s="335"/>
      <c r="B48" s="330"/>
      <c r="C48" s="91"/>
      <c r="D48" s="91"/>
      <c r="E48" s="91"/>
      <c r="F48" s="91"/>
      <c r="G48" s="91"/>
      <c r="H48" s="91"/>
      <c r="I48" s="333"/>
      <c r="J48" s="343"/>
      <c r="K48" s="346"/>
      <c r="L48" s="346"/>
      <c r="M48" s="93">
        <v>1</v>
      </c>
      <c r="N48" s="93">
        <v>2</v>
      </c>
      <c r="O48" s="93">
        <v>3</v>
      </c>
      <c r="P48" s="93">
        <v>4</v>
      </c>
      <c r="Q48" s="93">
        <v>5</v>
      </c>
      <c r="R48" s="266"/>
    </row>
    <row r="49" spans="1:18" ht="12.75" customHeight="1" x14ac:dyDescent="0.2">
      <c r="A49" s="335"/>
      <c r="B49" s="330"/>
      <c r="C49" s="259" t="s">
        <v>122</v>
      </c>
      <c r="D49" s="295"/>
      <c r="E49" s="295"/>
      <c r="F49" s="295"/>
      <c r="G49" s="295"/>
      <c r="H49" s="295"/>
      <c r="I49" s="333"/>
      <c r="J49" s="343"/>
      <c r="K49" s="89"/>
      <c r="L49" s="89"/>
      <c r="M49" s="359" t="s">
        <v>104</v>
      </c>
      <c r="N49" s="359" t="s">
        <v>109</v>
      </c>
      <c r="O49" s="359" t="s">
        <v>103</v>
      </c>
      <c r="P49" s="359" t="s">
        <v>105</v>
      </c>
      <c r="Q49" s="359" t="s">
        <v>98</v>
      </c>
      <c r="R49" s="266"/>
    </row>
    <row r="50" spans="1:18" ht="22.5" customHeight="1" x14ac:dyDescent="0.2">
      <c r="A50" s="335"/>
      <c r="B50" s="330"/>
      <c r="C50" s="295" t="s">
        <v>169</v>
      </c>
      <c r="D50" s="258" t="s">
        <v>170</v>
      </c>
      <c r="E50" s="258"/>
      <c r="F50" s="258"/>
      <c r="G50" s="258"/>
      <c r="H50" s="258"/>
      <c r="I50" s="333"/>
      <c r="J50" s="343"/>
      <c r="K50" s="94"/>
      <c r="L50" s="94"/>
      <c r="M50" s="360"/>
      <c r="N50" s="360"/>
      <c r="O50" s="360"/>
      <c r="P50" s="360"/>
      <c r="Q50" s="360"/>
      <c r="R50" s="266"/>
    </row>
    <row r="51" spans="1:18" ht="27" customHeight="1" x14ac:dyDescent="0.2">
      <c r="A51" s="335"/>
      <c r="B51" s="330"/>
      <c r="C51" s="295"/>
      <c r="D51" s="258"/>
      <c r="E51" s="258"/>
      <c r="F51" s="258"/>
      <c r="G51" s="258"/>
      <c r="H51" s="258"/>
      <c r="I51" s="333"/>
      <c r="J51" s="343"/>
      <c r="K51" s="89"/>
      <c r="L51" s="89"/>
      <c r="M51" s="356" t="s">
        <v>108</v>
      </c>
      <c r="N51" s="357"/>
      <c r="O51" s="357"/>
      <c r="P51" s="357"/>
      <c r="Q51" s="358"/>
      <c r="R51" s="266"/>
    </row>
    <row r="52" spans="1:18" ht="20.25" customHeight="1" x14ac:dyDescent="0.2">
      <c r="A52" s="335"/>
      <c r="B52" s="330"/>
      <c r="C52" s="295"/>
      <c r="D52" s="258"/>
      <c r="E52" s="258"/>
      <c r="F52" s="258"/>
      <c r="G52" s="258"/>
      <c r="H52" s="258"/>
      <c r="I52" s="333"/>
      <c r="J52" s="343"/>
      <c r="K52" s="89"/>
      <c r="L52" s="89"/>
      <c r="M52" s="95"/>
      <c r="N52" s="95"/>
      <c r="O52" s="95"/>
      <c r="P52" s="95"/>
      <c r="Q52" s="95"/>
      <c r="R52" s="96"/>
    </row>
    <row r="53" spans="1:18" ht="11.25" customHeight="1" thickBot="1" x14ac:dyDescent="0.25">
      <c r="A53" s="336"/>
      <c r="B53" s="330"/>
      <c r="C53" s="352"/>
      <c r="D53" s="352"/>
      <c r="E53" s="352"/>
      <c r="F53" s="352"/>
      <c r="G53" s="352"/>
      <c r="H53" s="352"/>
      <c r="I53" s="333"/>
      <c r="J53" s="343"/>
      <c r="K53" s="347"/>
      <c r="L53" s="347"/>
      <c r="M53" s="347"/>
      <c r="N53" s="347"/>
      <c r="O53" s="347"/>
      <c r="P53" s="347"/>
      <c r="Q53" s="347"/>
      <c r="R53" s="263"/>
    </row>
    <row r="54" spans="1:18" ht="32.25" customHeight="1" x14ac:dyDescent="0.2">
      <c r="A54" s="87" t="s">
        <v>36</v>
      </c>
      <c r="B54" s="329"/>
      <c r="C54" s="257" t="s">
        <v>133</v>
      </c>
      <c r="D54" s="257"/>
      <c r="E54" s="257"/>
      <c r="F54" s="257"/>
      <c r="G54" s="257"/>
      <c r="H54" s="257"/>
      <c r="I54" s="268"/>
      <c r="J54" s="342"/>
      <c r="K54" s="354"/>
      <c r="L54" s="354"/>
      <c r="M54" s="354"/>
      <c r="N54" s="354"/>
      <c r="O54" s="354"/>
      <c r="P54" s="354"/>
      <c r="Q54" s="354"/>
      <c r="R54" s="265"/>
    </row>
    <row r="55" spans="1:18" ht="25.5" customHeight="1" x14ac:dyDescent="0.2">
      <c r="A55" s="301" t="s">
        <v>38</v>
      </c>
      <c r="B55" s="330"/>
      <c r="C55" s="258" t="s">
        <v>135</v>
      </c>
      <c r="D55" s="258"/>
      <c r="E55" s="258"/>
      <c r="F55" s="258"/>
      <c r="G55" s="258"/>
      <c r="H55" s="258"/>
      <c r="I55" s="269"/>
      <c r="J55" s="343"/>
      <c r="K55" s="275" t="s">
        <v>66</v>
      </c>
      <c r="L55" s="276"/>
      <c r="M55" s="345" t="s">
        <v>62</v>
      </c>
      <c r="N55" s="345" t="s">
        <v>63</v>
      </c>
      <c r="O55" s="345"/>
      <c r="P55" s="345"/>
      <c r="Q55" s="345"/>
      <c r="R55" s="266"/>
    </row>
    <row r="56" spans="1:18" ht="24.95" customHeight="1" x14ac:dyDescent="0.2">
      <c r="A56" s="301"/>
      <c r="B56" s="330"/>
      <c r="C56" s="258" t="s">
        <v>134</v>
      </c>
      <c r="D56" s="258"/>
      <c r="E56" s="258"/>
      <c r="F56" s="258"/>
      <c r="G56" s="258"/>
      <c r="H56" s="258"/>
      <c r="I56" s="269"/>
      <c r="J56" s="343"/>
      <c r="K56" s="277"/>
      <c r="L56" s="278"/>
      <c r="M56" s="345"/>
      <c r="N56" s="345"/>
      <c r="O56" s="345"/>
      <c r="P56" s="345"/>
      <c r="Q56" s="345"/>
      <c r="R56" s="266"/>
    </row>
    <row r="57" spans="1:18" ht="23.25" customHeight="1" x14ac:dyDescent="0.2">
      <c r="A57" s="301"/>
      <c r="B57" s="330"/>
      <c r="C57" s="259" t="s">
        <v>171</v>
      </c>
      <c r="D57" s="259"/>
      <c r="E57" s="259"/>
      <c r="F57" s="259"/>
      <c r="G57" s="259"/>
      <c r="H57" s="259"/>
      <c r="I57" s="269"/>
      <c r="J57" s="343"/>
      <c r="K57" s="280" t="s">
        <v>114</v>
      </c>
      <c r="L57" s="280"/>
      <c r="M57" s="279" t="s">
        <v>58</v>
      </c>
      <c r="N57" s="279" t="s">
        <v>111</v>
      </c>
      <c r="O57" s="279"/>
      <c r="P57" s="279"/>
      <c r="Q57" s="279"/>
      <c r="R57" s="266"/>
    </row>
    <row r="58" spans="1:18" ht="24.95" customHeight="1" x14ac:dyDescent="0.2">
      <c r="A58" s="301"/>
      <c r="B58" s="330"/>
      <c r="C58" s="260" t="s">
        <v>136</v>
      </c>
      <c r="D58" s="258"/>
      <c r="E58" s="258"/>
      <c r="F58" s="258"/>
      <c r="G58" s="258"/>
      <c r="H58" s="258"/>
      <c r="I58" s="269"/>
      <c r="J58" s="343"/>
      <c r="K58" s="280"/>
      <c r="L58" s="280"/>
      <c r="M58" s="279"/>
      <c r="N58" s="279"/>
      <c r="O58" s="279"/>
      <c r="P58" s="279"/>
      <c r="Q58" s="279"/>
      <c r="R58" s="266"/>
    </row>
    <row r="59" spans="1:18" ht="24.95" customHeight="1" x14ac:dyDescent="0.2">
      <c r="A59" s="301"/>
      <c r="B59" s="330"/>
      <c r="C59" s="258"/>
      <c r="D59" s="258"/>
      <c r="E59" s="258"/>
      <c r="F59" s="258"/>
      <c r="G59" s="258"/>
      <c r="H59" s="258"/>
      <c r="I59" s="269"/>
      <c r="J59" s="343"/>
      <c r="K59" s="280"/>
      <c r="L59" s="280"/>
      <c r="M59" s="279"/>
      <c r="N59" s="279"/>
      <c r="O59" s="279"/>
      <c r="P59" s="279"/>
      <c r="Q59" s="279"/>
      <c r="R59" s="266"/>
    </row>
    <row r="60" spans="1:18" ht="24.95" customHeight="1" x14ac:dyDescent="0.2">
      <c r="A60" s="301"/>
      <c r="B60" s="330"/>
      <c r="C60" s="258"/>
      <c r="D60" s="258"/>
      <c r="E60" s="258"/>
      <c r="F60" s="258"/>
      <c r="G60" s="258"/>
      <c r="H60" s="258"/>
      <c r="I60" s="269"/>
      <c r="J60" s="343"/>
      <c r="K60" s="280"/>
      <c r="L60" s="280"/>
      <c r="M60" s="279"/>
      <c r="N60" s="279"/>
      <c r="O60" s="279"/>
      <c r="P60" s="279"/>
      <c r="Q60" s="279"/>
      <c r="R60" s="266"/>
    </row>
    <row r="61" spans="1:18" ht="24.95" customHeight="1" x14ac:dyDescent="0.2">
      <c r="A61" s="301"/>
      <c r="B61" s="330"/>
      <c r="C61" s="259" t="s">
        <v>37</v>
      </c>
      <c r="D61" s="259"/>
      <c r="E61" s="259"/>
      <c r="F61" s="259"/>
      <c r="G61" s="259"/>
      <c r="H61" s="259"/>
      <c r="I61" s="269"/>
      <c r="J61" s="343"/>
      <c r="K61" s="280"/>
      <c r="L61" s="280"/>
      <c r="M61" s="279"/>
      <c r="N61" s="279"/>
      <c r="O61" s="279"/>
      <c r="P61" s="279"/>
      <c r="Q61" s="279"/>
      <c r="R61" s="266"/>
    </row>
    <row r="62" spans="1:18" ht="23.1" customHeight="1" x14ac:dyDescent="0.2">
      <c r="A62" s="301"/>
      <c r="B62" s="330"/>
      <c r="C62" s="258" t="s">
        <v>172</v>
      </c>
      <c r="D62" s="258"/>
      <c r="E62" s="258"/>
      <c r="F62" s="258"/>
      <c r="G62" s="258"/>
      <c r="H62" s="258"/>
      <c r="I62" s="269"/>
      <c r="J62" s="343"/>
      <c r="K62" s="280"/>
      <c r="L62" s="280"/>
      <c r="M62" s="279"/>
      <c r="N62" s="279"/>
      <c r="O62" s="279"/>
      <c r="P62" s="279"/>
      <c r="Q62" s="279"/>
      <c r="R62" s="266"/>
    </row>
    <row r="63" spans="1:18" ht="23.1" customHeight="1" x14ac:dyDescent="0.2">
      <c r="A63" s="301"/>
      <c r="B63" s="330"/>
      <c r="C63" s="258"/>
      <c r="D63" s="258"/>
      <c r="E63" s="258"/>
      <c r="F63" s="258"/>
      <c r="G63" s="258"/>
      <c r="H63" s="258"/>
      <c r="I63" s="269"/>
      <c r="J63" s="343"/>
      <c r="K63" s="283" t="s">
        <v>126</v>
      </c>
      <c r="L63" s="283"/>
      <c r="M63" s="279" t="s">
        <v>59</v>
      </c>
      <c r="N63" s="279" t="s">
        <v>112</v>
      </c>
      <c r="O63" s="279"/>
      <c r="P63" s="279"/>
      <c r="Q63" s="279"/>
      <c r="R63" s="266"/>
    </row>
    <row r="64" spans="1:18" ht="23.1" customHeight="1" x14ac:dyDescent="0.2">
      <c r="A64" s="301"/>
      <c r="B64" s="330"/>
      <c r="C64" s="258"/>
      <c r="D64" s="258"/>
      <c r="E64" s="258"/>
      <c r="F64" s="258"/>
      <c r="G64" s="258"/>
      <c r="H64" s="258"/>
      <c r="I64" s="269"/>
      <c r="J64" s="343"/>
      <c r="K64" s="283"/>
      <c r="L64" s="283"/>
      <c r="M64" s="279"/>
      <c r="N64" s="279"/>
      <c r="O64" s="279"/>
      <c r="P64" s="279"/>
      <c r="Q64" s="279"/>
      <c r="R64" s="266"/>
    </row>
    <row r="65" spans="1:18" ht="23.1" customHeight="1" x14ac:dyDescent="0.2">
      <c r="A65" s="301"/>
      <c r="B65" s="330"/>
      <c r="C65" s="259" t="s">
        <v>173</v>
      </c>
      <c r="D65" s="259"/>
      <c r="E65" s="259"/>
      <c r="F65" s="259"/>
      <c r="G65" s="259"/>
      <c r="H65" s="259"/>
      <c r="I65" s="269"/>
      <c r="J65" s="343"/>
      <c r="K65" s="283"/>
      <c r="L65" s="283"/>
      <c r="M65" s="279"/>
      <c r="N65" s="279"/>
      <c r="O65" s="279"/>
      <c r="P65" s="279"/>
      <c r="Q65" s="279"/>
      <c r="R65" s="266"/>
    </row>
    <row r="66" spans="1:18" ht="23.1" customHeight="1" x14ac:dyDescent="0.2">
      <c r="A66" s="301"/>
      <c r="B66" s="330"/>
      <c r="C66" s="260" t="s">
        <v>138</v>
      </c>
      <c r="D66" s="261"/>
      <c r="E66" s="261"/>
      <c r="F66" s="261"/>
      <c r="G66" s="261"/>
      <c r="H66" s="261"/>
      <c r="I66" s="269"/>
      <c r="J66" s="343"/>
      <c r="K66" s="283"/>
      <c r="L66" s="283"/>
      <c r="M66" s="279"/>
      <c r="N66" s="279"/>
      <c r="O66" s="279"/>
      <c r="P66" s="279"/>
      <c r="Q66" s="279"/>
      <c r="R66" s="266"/>
    </row>
    <row r="67" spans="1:18" ht="23.1" customHeight="1" x14ac:dyDescent="0.2">
      <c r="A67" s="301"/>
      <c r="B67" s="330"/>
      <c r="C67" s="261"/>
      <c r="D67" s="261"/>
      <c r="E67" s="261"/>
      <c r="F67" s="261"/>
      <c r="G67" s="261"/>
      <c r="H67" s="261"/>
      <c r="I67" s="269"/>
      <c r="J67" s="343"/>
      <c r="K67" s="283"/>
      <c r="L67" s="283"/>
      <c r="M67" s="279"/>
      <c r="N67" s="279"/>
      <c r="O67" s="279"/>
      <c r="P67" s="279"/>
      <c r="Q67" s="279"/>
      <c r="R67" s="266"/>
    </row>
    <row r="68" spans="1:18" ht="23.1" customHeight="1" x14ac:dyDescent="0.2">
      <c r="A68" s="301"/>
      <c r="B68" s="330"/>
      <c r="C68" s="259" t="s">
        <v>121</v>
      </c>
      <c r="D68" s="259"/>
      <c r="E68" s="259"/>
      <c r="F68" s="259"/>
      <c r="G68" s="259"/>
      <c r="H68" s="259"/>
      <c r="I68" s="269"/>
      <c r="J68" s="343"/>
      <c r="K68" s="283"/>
      <c r="L68" s="283"/>
      <c r="M68" s="279"/>
      <c r="N68" s="279"/>
      <c r="O68" s="279"/>
      <c r="P68" s="279"/>
      <c r="Q68" s="279"/>
      <c r="R68" s="266"/>
    </row>
    <row r="69" spans="1:18" ht="23.1" customHeight="1" x14ac:dyDescent="0.2">
      <c r="A69" s="301"/>
      <c r="B69" s="330"/>
      <c r="C69" s="295" t="s">
        <v>120</v>
      </c>
      <c r="D69" s="295"/>
      <c r="E69" s="295"/>
      <c r="F69" s="295"/>
      <c r="G69" s="295"/>
      <c r="H69" s="295"/>
      <c r="I69" s="269"/>
      <c r="J69" s="343"/>
      <c r="K69" s="282" t="s">
        <v>127</v>
      </c>
      <c r="L69" s="282"/>
      <c r="M69" s="355" t="s">
        <v>60</v>
      </c>
      <c r="N69" s="355" t="s">
        <v>113</v>
      </c>
      <c r="O69" s="355"/>
      <c r="P69" s="355"/>
      <c r="Q69" s="355"/>
      <c r="R69" s="266"/>
    </row>
    <row r="70" spans="1:18" ht="23.1" customHeight="1" x14ac:dyDescent="0.2">
      <c r="A70" s="301"/>
      <c r="B70" s="330"/>
      <c r="C70" s="295"/>
      <c r="D70" s="295"/>
      <c r="E70" s="295"/>
      <c r="F70" s="295"/>
      <c r="G70" s="295"/>
      <c r="H70" s="295"/>
      <c r="I70" s="269"/>
      <c r="J70" s="343"/>
      <c r="K70" s="282"/>
      <c r="L70" s="282"/>
      <c r="M70" s="355"/>
      <c r="N70" s="355"/>
      <c r="O70" s="355"/>
      <c r="P70" s="355"/>
      <c r="Q70" s="355"/>
      <c r="R70" s="266"/>
    </row>
    <row r="71" spans="1:18" ht="23.1" customHeight="1" x14ac:dyDescent="0.2">
      <c r="A71" s="301"/>
      <c r="B71" s="330"/>
      <c r="C71" s="259" t="s">
        <v>81</v>
      </c>
      <c r="D71" s="259"/>
      <c r="E71" s="259"/>
      <c r="F71" s="259"/>
      <c r="G71" s="259"/>
      <c r="H71" s="259"/>
      <c r="I71" s="269"/>
      <c r="J71" s="343"/>
      <c r="K71" s="282"/>
      <c r="L71" s="282"/>
      <c r="M71" s="355"/>
      <c r="N71" s="355"/>
      <c r="O71" s="355"/>
      <c r="P71" s="355"/>
      <c r="Q71" s="355"/>
      <c r="R71" s="266"/>
    </row>
    <row r="72" spans="1:18" ht="23.1" customHeight="1" x14ac:dyDescent="0.2">
      <c r="A72" s="301"/>
      <c r="B72" s="330"/>
      <c r="C72" s="295" t="s">
        <v>137</v>
      </c>
      <c r="D72" s="295"/>
      <c r="E72" s="295"/>
      <c r="F72" s="295"/>
      <c r="G72" s="295"/>
      <c r="H72" s="295"/>
      <c r="I72" s="269"/>
      <c r="J72" s="343"/>
      <c r="K72" s="282"/>
      <c r="L72" s="282"/>
      <c r="M72" s="355"/>
      <c r="N72" s="355"/>
      <c r="O72" s="355"/>
      <c r="P72" s="355"/>
      <c r="Q72" s="355"/>
      <c r="R72" s="266"/>
    </row>
    <row r="73" spans="1:18" ht="23.1" customHeight="1" x14ac:dyDescent="0.2">
      <c r="A73" s="301"/>
      <c r="B73" s="330"/>
      <c r="C73" s="295"/>
      <c r="D73" s="295"/>
      <c r="E73" s="295"/>
      <c r="F73" s="295"/>
      <c r="G73" s="295"/>
      <c r="H73" s="295"/>
      <c r="I73" s="269"/>
      <c r="J73" s="343"/>
      <c r="K73" s="282"/>
      <c r="L73" s="282"/>
      <c r="M73" s="355"/>
      <c r="N73" s="355"/>
      <c r="O73" s="355"/>
      <c r="P73" s="355"/>
      <c r="Q73" s="355"/>
      <c r="R73" s="266"/>
    </row>
    <row r="74" spans="1:18" ht="22.5" customHeight="1" x14ac:dyDescent="0.2">
      <c r="A74" s="301"/>
      <c r="B74" s="330"/>
      <c r="C74" s="295"/>
      <c r="D74" s="295"/>
      <c r="E74" s="295"/>
      <c r="F74" s="295"/>
      <c r="G74" s="295"/>
      <c r="H74" s="295"/>
      <c r="I74" s="269"/>
      <c r="J74" s="343"/>
      <c r="K74" s="282"/>
      <c r="L74" s="282"/>
      <c r="M74" s="355"/>
      <c r="N74" s="355"/>
      <c r="O74" s="355"/>
      <c r="P74" s="355"/>
      <c r="Q74" s="355"/>
      <c r="R74" s="266"/>
    </row>
    <row r="75" spans="1:18" ht="18" customHeight="1" thickBot="1" x14ac:dyDescent="0.25">
      <c r="A75" s="302"/>
      <c r="B75" s="331"/>
      <c r="C75" s="353"/>
      <c r="D75" s="353"/>
      <c r="E75" s="353"/>
      <c r="F75" s="353"/>
      <c r="G75" s="353"/>
      <c r="H75" s="353"/>
      <c r="I75" s="270"/>
      <c r="J75" s="344"/>
      <c r="K75" s="337"/>
      <c r="L75" s="337"/>
      <c r="M75" s="337"/>
      <c r="N75" s="337"/>
      <c r="O75" s="337"/>
      <c r="P75" s="337"/>
      <c r="Q75" s="337"/>
      <c r="R75" s="267"/>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38"/>
      <c r="K86" s="338"/>
      <c r="L86" s="338"/>
    </row>
    <row r="87" spans="1:12" ht="22.5" customHeight="1" x14ac:dyDescent="0.2">
      <c r="A87" s="9"/>
      <c r="B87" s="9"/>
      <c r="C87" s="9"/>
      <c r="D87" s="9"/>
      <c r="E87" s="9"/>
      <c r="F87" s="9"/>
      <c r="I87" s="13"/>
      <c r="J87" s="338"/>
      <c r="K87" s="338"/>
      <c r="L87" s="338"/>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9" zoomScale="90" zoomScaleNormal="90" workbookViewId="0">
      <selection activeCell="H12" sqref="H12"/>
    </sheetView>
  </sheetViews>
  <sheetFormatPr baseColWidth="10" defaultRowHeight="12.75" x14ac:dyDescent="0.2"/>
  <cols>
    <col min="1" max="1" width="18.42578125" style="101" customWidth="1"/>
    <col min="2" max="14" width="15.85546875" style="101" customWidth="1"/>
    <col min="15" max="16384" width="11.42578125" style="101"/>
  </cols>
  <sheetData>
    <row r="1" spans="1:14" ht="21" x14ac:dyDescent="0.2">
      <c r="A1" s="393" t="s">
        <v>176</v>
      </c>
      <c r="B1" s="393"/>
      <c r="C1" s="393"/>
      <c r="D1" s="393"/>
      <c r="E1" s="393"/>
      <c r="F1" s="393"/>
      <c r="G1" s="393"/>
      <c r="H1" s="393"/>
      <c r="I1" s="393"/>
      <c r="J1" s="393"/>
      <c r="K1" s="393"/>
      <c r="L1" s="393"/>
      <c r="M1" s="393"/>
      <c r="N1" s="393"/>
    </row>
    <row r="2" spans="1:14" ht="21.75" thickBot="1" x14ac:dyDescent="0.25">
      <c r="A2" s="102"/>
      <c r="B2" s="102"/>
      <c r="C2" s="102"/>
      <c r="D2" s="102"/>
      <c r="E2" s="102"/>
      <c r="F2" s="102"/>
      <c r="G2" s="102"/>
      <c r="H2" s="102"/>
      <c r="I2" s="102"/>
      <c r="J2" s="102"/>
      <c r="K2" s="102"/>
      <c r="L2" s="102"/>
      <c r="M2" s="102"/>
      <c r="N2" s="102"/>
    </row>
    <row r="3" spans="1:14" ht="19.5" thickBot="1" x14ac:dyDescent="0.25">
      <c r="A3" s="386" t="s">
        <v>177</v>
      </c>
      <c r="B3" s="387"/>
      <c r="C3" s="387"/>
      <c r="D3" s="387"/>
      <c r="E3" s="387"/>
      <c r="F3" s="387"/>
      <c r="G3" s="387"/>
      <c r="H3" s="387"/>
      <c r="I3" s="387"/>
      <c r="J3" s="387"/>
      <c r="K3" s="387"/>
      <c r="L3" s="387"/>
      <c r="M3" s="387"/>
      <c r="N3" s="388"/>
    </row>
    <row r="4" spans="1:14" x14ac:dyDescent="0.2">
      <c r="A4" s="394" t="s">
        <v>178</v>
      </c>
      <c r="B4" s="396" t="s">
        <v>179</v>
      </c>
      <c r="C4" s="391" t="s">
        <v>180</v>
      </c>
      <c r="D4" s="391" t="s">
        <v>175</v>
      </c>
      <c r="E4" s="391" t="s">
        <v>181</v>
      </c>
      <c r="F4" s="391" t="s">
        <v>182</v>
      </c>
      <c r="G4" s="391" t="s">
        <v>183</v>
      </c>
      <c r="H4" s="391" t="s">
        <v>184</v>
      </c>
      <c r="I4" s="391" t="s">
        <v>185</v>
      </c>
      <c r="J4" s="391" t="s">
        <v>186</v>
      </c>
      <c r="K4" s="391" t="s">
        <v>187</v>
      </c>
      <c r="L4" s="391" t="s">
        <v>188</v>
      </c>
      <c r="M4" s="391" t="s">
        <v>189</v>
      </c>
      <c r="N4" s="391" t="s">
        <v>190</v>
      </c>
    </row>
    <row r="5" spans="1:14" ht="13.5" thickBot="1" x14ac:dyDescent="0.25">
      <c r="A5" s="395"/>
      <c r="B5" s="397"/>
      <c r="C5" s="392"/>
      <c r="D5" s="392"/>
      <c r="E5" s="392"/>
      <c r="F5" s="392"/>
      <c r="G5" s="392"/>
      <c r="H5" s="392"/>
      <c r="I5" s="392"/>
      <c r="J5" s="392"/>
      <c r="K5" s="392"/>
      <c r="L5" s="392"/>
      <c r="M5" s="392"/>
      <c r="N5" s="392"/>
    </row>
    <row r="6" spans="1:14" ht="54.75" customHeight="1" x14ac:dyDescent="0.2">
      <c r="A6" s="395"/>
      <c r="B6" s="398" t="s">
        <v>191</v>
      </c>
      <c r="C6" s="384" t="s">
        <v>192</v>
      </c>
      <c r="D6" s="380" t="s">
        <v>193</v>
      </c>
      <c r="E6" s="380" t="s">
        <v>194</v>
      </c>
      <c r="F6" s="380" t="s">
        <v>195</v>
      </c>
      <c r="G6" s="380" t="s">
        <v>196</v>
      </c>
      <c r="H6" s="380" t="s">
        <v>197</v>
      </c>
      <c r="I6" s="380" t="s">
        <v>198</v>
      </c>
      <c r="J6" s="380" t="s">
        <v>199</v>
      </c>
      <c r="K6" s="380" t="s">
        <v>200</v>
      </c>
      <c r="L6" s="380" t="s">
        <v>201</v>
      </c>
      <c r="M6" s="380" t="s">
        <v>202</v>
      </c>
      <c r="N6" s="380" t="s">
        <v>203</v>
      </c>
    </row>
    <row r="7" spans="1:14" ht="145.5" customHeight="1" thickBot="1" x14ac:dyDescent="0.25">
      <c r="A7" s="103" t="s">
        <v>270</v>
      </c>
      <c r="B7" s="399"/>
      <c r="C7" s="385"/>
      <c r="D7" s="381"/>
      <c r="E7" s="381"/>
      <c r="F7" s="381"/>
      <c r="G7" s="381"/>
      <c r="H7" s="381"/>
      <c r="I7" s="381"/>
      <c r="J7" s="381"/>
      <c r="K7" s="381"/>
      <c r="L7" s="381"/>
      <c r="M7" s="381"/>
      <c r="N7" s="381"/>
    </row>
    <row r="8" spans="1:14" ht="90" customHeight="1" x14ac:dyDescent="0.2">
      <c r="A8" s="389" t="s">
        <v>204</v>
      </c>
      <c r="B8" s="384" t="s">
        <v>205</v>
      </c>
      <c r="C8" s="384" t="s">
        <v>206</v>
      </c>
      <c r="D8" s="380" t="s">
        <v>207</v>
      </c>
      <c r="E8" s="380" t="s">
        <v>208</v>
      </c>
      <c r="F8" s="380" t="s">
        <v>209</v>
      </c>
      <c r="G8" s="380" t="s">
        <v>210</v>
      </c>
      <c r="H8" s="380" t="s">
        <v>211</v>
      </c>
      <c r="I8" s="380" t="s">
        <v>212</v>
      </c>
      <c r="J8" s="380" t="s">
        <v>213</v>
      </c>
      <c r="K8" s="380" t="s">
        <v>214</v>
      </c>
      <c r="L8" s="104" t="s">
        <v>215</v>
      </c>
      <c r="M8" s="380" t="s">
        <v>216</v>
      </c>
      <c r="N8" s="380" t="s">
        <v>217</v>
      </c>
    </row>
    <row r="9" spans="1:14" ht="90" customHeight="1" thickBot="1" x14ac:dyDescent="0.25">
      <c r="A9" s="390"/>
      <c r="B9" s="385"/>
      <c r="C9" s="385"/>
      <c r="D9" s="381"/>
      <c r="E9" s="381"/>
      <c r="F9" s="381"/>
      <c r="G9" s="381"/>
      <c r="H9" s="381"/>
      <c r="I9" s="381"/>
      <c r="J9" s="381"/>
      <c r="K9" s="381"/>
      <c r="L9" s="105" t="s">
        <v>218</v>
      </c>
      <c r="M9" s="381"/>
      <c r="N9" s="381"/>
    </row>
    <row r="10" spans="1:14" ht="90" customHeight="1" x14ac:dyDescent="0.2">
      <c r="A10" s="382" t="s">
        <v>174</v>
      </c>
      <c r="B10" s="384" t="s">
        <v>219</v>
      </c>
      <c r="C10" s="384" t="s">
        <v>220</v>
      </c>
      <c r="D10" s="380" t="s">
        <v>221</v>
      </c>
      <c r="E10" s="380" t="s">
        <v>222</v>
      </c>
      <c r="F10" s="380" t="s">
        <v>223</v>
      </c>
      <c r="G10" s="380" t="s">
        <v>224</v>
      </c>
      <c r="H10" s="380" t="s">
        <v>225</v>
      </c>
      <c r="I10" s="380" t="s">
        <v>226</v>
      </c>
      <c r="J10" s="380" t="s">
        <v>227</v>
      </c>
      <c r="K10" s="380" t="s">
        <v>228</v>
      </c>
      <c r="L10" s="380" t="s">
        <v>229</v>
      </c>
      <c r="M10" s="380" t="s">
        <v>230</v>
      </c>
      <c r="N10" s="380" t="s">
        <v>231</v>
      </c>
    </row>
    <row r="11" spans="1:14" ht="90" customHeight="1" thickBot="1" x14ac:dyDescent="0.25">
      <c r="A11" s="383"/>
      <c r="B11" s="385"/>
      <c r="C11" s="385"/>
      <c r="D11" s="381"/>
      <c r="E11" s="381"/>
      <c r="F11" s="381"/>
      <c r="G11" s="381"/>
      <c r="H11" s="381"/>
      <c r="I11" s="381"/>
      <c r="J11" s="381"/>
      <c r="K11" s="381"/>
      <c r="L11" s="381"/>
      <c r="M11" s="381"/>
      <c r="N11" s="381"/>
    </row>
    <row r="12" spans="1:14" ht="90" customHeight="1" thickBot="1" x14ac:dyDescent="0.25">
      <c r="A12" s="106" t="s">
        <v>232</v>
      </c>
      <c r="B12" s="107" t="s">
        <v>233</v>
      </c>
      <c r="C12" s="107" t="s">
        <v>234</v>
      </c>
      <c r="D12" s="105" t="s">
        <v>235</v>
      </c>
      <c r="E12" s="105" t="s">
        <v>236</v>
      </c>
      <c r="F12" s="105" t="s">
        <v>237</v>
      </c>
      <c r="G12" s="105" t="s">
        <v>238</v>
      </c>
      <c r="H12" s="105" t="s">
        <v>239</v>
      </c>
      <c r="I12" s="105" t="s">
        <v>235</v>
      </c>
      <c r="J12" s="105" t="s">
        <v>240</v>
      </c>
      <c r="K12" s="105" t="s">
        <v>241</v>
      </c>
      <c r="L12" s="105" t="s">
        <v>242</v>
      </c>
      <c r="M12" s="105" t="s">
        <v>243</v>
      </c>
      <c r="N12" s="105" t="s">
        <v>244</v>
      </c>
    </row>
    <row r="14" spans="1:14" ht="13.5" thickBot="1" x14ac:dyDescent="0.25"/>
    <row r="15" spans="1:14" ht="19.5" thickBot="1" x14ac:dyDescent="0.25">
      <c r="A15" s="386" t="s">
        <v>245</v>
      </c>
      <c r="B15" s="387"/>
      <c r="C15" s="387"/>
      <c r="D15" s="387"/>
      <c r="E15" s="387"/>
      <c r="F15" s="387"/>
      <c r="G15" s="387"/>
      <c r="H15" s="387"/>
      <c r="I15" s="387"/>
      <c r="J15" s="387"/>
      <c r="K15" s="387"/>
      <c r="L15" s="387"/>
      <c r="M15" s="387"/>
      <c r="N15" s="388"/>
    </row>
    <row r="16" spans="1:14" x14ac:dyDescent="0.2">
      <c r="A16" s="378" t="s">
        <v>246</v>
      </c>
      <c r="B16" s="376" t="s">
        <v>179</v>
      </c>
      <c r="C16" s="376" t="s">
        <v>180</v>
      </c>
      <c r="D16" s="376" t="s">
        <v>175</v>
      </c>
      <c r="E16" s="376" t="s">
        <v>181</v>
      </c>
      <c r="F16" s="376" t="s">
        <v>182</v>
      </c>
      <c r="G16" s="376" t="s">
        <v>183</v>
      </c>
      <c r="H16" s="376" t="s">
        <v>184</v>
      </c>
      <c r="I16" s="376" t="s">
        <v>185</v>
      </c>
      <c r="J16" s="376" t="s">
        <v>186</v>
      </c>
      <c r="K16" s="376" t="s">
        <v>187</v>
      </c>
      <c r="L16" s="376" t="s">
        <v>188</v>
      </c>
      <c r="M16" s="376" t="s">
        <v>189</v>
      </c>
      <c r="N16" s="372" t="s">
        <v>190</v>
      </c>
    </row>
    <row r="17" spans="1:14" x14ac:dyDescent="0.2">
      <c r="A17" s="379"/>
      <c r="B17" s="377"/>
      <c r="C17" s="377"/>
      <c r="D17" s="377"/>
      <c r="E17" s="377"/>
      <c r="F17" s="377"/>
      <c r="G17" s="377"/>
      <c r="H17" s="377"/>
      <c r="I17" s="377"/>
      <c r="J17" s="377"/>
      <c r="K17" s="377"/>
      <c r="L17" s="377"/>
      <c r="M17" s="377"/>
      <c r="N17" s="373"/>
    </row>
    <row r="18" spans="1:14" x14ac:dyDescent="0.2">
      <c r="A18" s="374" t="s">
        <v>247</v>
      </c>
      <c r="B18" s="377"/>
      <c r="C18" s="377"/>
      <c r="D18" s="377"/>
      <c r="E18" s="377"/>
      <c r="F18" s="377"/>
      <c r="G18" s="377"/>
      <c r="H18" s="377"/>
      <c r="I18" s="377"/>
      <c r="J18" s="377"/>
      <c r="K18" s="377"/>
      <c r="L18" s="377"/>
      <c r="M18" s="377"/>
      <c r="N18" s="373"/>
    </row>
    <row r="19" spans="1:14" x14ac:dyDescent="0.2">
      <c r="A19" s="374" t="s">
        <v>248</v>
      </c>
      <c r="B19" s="377"/>
      <c r="C19" s="377"/>
      <c r="D19" s="377"/>
      <c r="E19" s="377"/>
      <c r="F19" s="377"/>
      <c r="G19" s="377"/>
      <c r="H19" s="377"/>
      <c r="I19" s="377"/>
      <c r="J19" s="377"/>
      <c r="K19" s="377"/>
      <c r="L19" s="377"/>
      <c r="M19" s="377"/>
      <c r="N19" s="373"/>
    </row>
    <row r="20" spans="1:14" ht="90" customHeight="1" x14ac:dyDescent="0.2">
      <c r="A20" s="375" t="s">
        <v>204</v>
      </c>
      <c r="B20" s="369" t="s">
        <v>249</v>
      </c>
      <c r="C20" s="369" t="s">
        <v>250</v>
      </c>
      <c r="D20" s="369" t="s">
        <v>251</v>
      </c>
      <c r="E20" s="369" t="s">
        <v>252</v>
      </c>
      <c r="F20" s="369" t="s">
        <v>252</v>
      </c>
      <c r="G20" s="363" t="s">
        <v>252</v>
      </c>
      <c r="H20" s="363" t="s">
        <v>252</v>
      </c>
      <c r="I20" s="363" t="s">
        <v>253</v>
      </c>
      <c r="J20" s="363" t="s">
        <v>253</v>
      </c>
      <c r="K20" s="363" t="s">
        <v>254</v>
      </c>
      <c r="L20" s="363" t="s">
        <v>254</v>
      </c>
      <c r="M20" s="363" t="s">
        <v>255</v>
      </c>
      <c r="N20" s="365" t="s">
        <v>254</v>
      </c>
    </row>
    <row r="21" spans="1:14" ht="90" customHeight="1" x14ac:dyDescent="0.2">
      <c r="A21" s="375"/>
      <c r="B21" s="369"/>
      <c r="C21" s="369"/>
      <c r="D21" s="369"/>
      <c r="E21" s="369"/>
      <c r="F21" s="369"/>
      <c r="G21" s="363"/>
      <c r="H21" s="363"/>
      <c r="I21" s="363"/>
      <c r="J21" s="363"/>
      <c r="K21" s="363"/>
      <c r="L21" s="363"/>
      <c r="M21" s="363"/>
      <c r="N21" s="365"/>
    </row>
    <row r="22" spans="1:14" ht="90" customHeight="1" x14ac:dyDescent="0.2">
      <c r="A22" s="371" t="s">
        <v>174</v>
      </c>
      <c r="B22" s="369" t="s">
        <v>256</v>
      </c>
      <c r="C22" s="369" t="s">
        <v>257</v>
      </c>
      <c r="D22" s="369" t="s">
        <v>258</v>
      </c>
      <c r="E22" s="369" t="s">
        <v>259</v>
      </c>
      <c r="F22" s="369" t="s">
        <v>259</v>
      </c>
      <c r="G22" s="363" t="s">
        <v>259</v>
      </c>
      <c r="H22" s="363" t="s">
        <v>259</v>
      </c>
      <c r="I22" s="363" t="s">
        <v>260</v>
      </c>
      <c r="J22" s="363" t="s">
        <v>260</v>
      </c>
      <c r="K22" s="363" t="s">
        <v>261</v>
      </c>
      <c r="L22" s="363" t="s">
        <v>261</v>
      </c>
      <c r="M22" s="363" t="s">
        <v>262</v>
      </c>
      <c r="N22" s="365" t="s">
        <v>261</v>
      </c>
    </row>
    <row r="23" spans="1:14" ht="90" customHeight="1" x14ac:dyDescent="0.2">
      <c r="A23" s="371"/>
      <c r="B23" s="369"/>
      <c r="C23" s="369"/>
      <c r="D23" s="369"/>
      <c r="E23" s="369"/>
      <c r="F23" s="369"/>
      <c r="G23" s="363"/>
      <c r="H23" s="363"/>
      <c r="I23" s="363"/>
      <c r="J23" s="363"/>
      <c r="K23" s="363"/>
      <c r="L23" s="363"/>
      <c r="M23" s="363"/>
      <c r="N23" s="365"/>
    </row>
    <row r="24" spans="1:14" ht="90" customHeight="1" x14ac:dyDescent="0.2">
      <c r="A24" s="367" t="s">
        <v>232</v>
      </c>
      <c r="B24" s="369" t="s">
        <v>263</v>
      </c>
      <c r="C24" s="369" t="s">
        <v>264</v>
      </c>
      <c r="D24" s="369" t="s">
        <v>265</v>
      </c>
      <c r="E24" s="369" t="s">
        <v>266</v>
      </c>
      <c r="F24" s="369" t="s">
        <v>266</v>
      </c>
      <c r="G24" s="363" t="s">
        <v>266</v>
      </c>
      <c r="H24" s="363" t="s">
        <v>266</v>
      </c>
      <c r="I24" s="363" t="s">
        <v>267</v>
      </c>
      <c r="J24" s="363" t="s">
        <v>267</v>
      </c>
      <c r="K24" s="363" t="s">
        <v>268</v>
      </c>
      <c r="L24" s="363" t="s">
        <v>268</v>
      </c>
      <c r="M24" s="363" t="s">
        <v>269</v>
      </c>
      <c r="N24" s="365" t="s">
        <v>268</v>
      </c>
    </row>
    <row r="25" spans="1:14" ht="90" customHeight="1" thickBot="1" x14ac:dyDescent="0.25">
      <c r="A25" s="368"/>
      <c r="B25" s="370"/>
      <c r="C25" s="370"/>
      <c r="D25" s="370"/>
      <c r="E25" s="370"/>
      <c r="F25" s="370"/>
      <c r="G25" s="364"/>
      <c r="H25" s="364"/>
      <c r="I25" s="364"/>
      <c r="J25" s="364"/>
      <c r="K25" s="364"/>
      <c r="L25" s="364"/>
      <c r="M25" s="364"/>
      <c r="N25" s="366"/>
    </row>
    <row r="26" spans="1:14" x14ac:dyDescent="0.2">
      <c r="I26" s="108"/>
    </row>
  </sheetData>
  <sheetProtection algorithmName="SHA-512" hashValue="cgFnCuaNmJwQ761Csgimu2jydHiQ7jj0Nm8YADMqPEzgI8C8v/60mPnJ60Gri+ogR372h3t6+rd1WuqOTWYuGQ==" saltValue="q2iI6mlvGTufDdNnhyCq1Q==" spinCount="100000" sheet="1" objects="1" scenarios="1"/>
  <mergeCells count="114">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G10:G11"/>
    <mergeCell ref="H10:H11"/>
    <mergeCell ref="A10:A11"/>
    <mergeCell ref="B10:B11"/>
    <mergeCell ref="C10:C11"/>
    <mergeCell ref="D10:D11"/>
    <mergeCell ref="E10:E11"/>
    <mergeCell ref="F10:F11"/>
    <mergeCell ref="M10:M1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C22:C23"/>
    <mergeCell ref="D22:D23"/>
    <mergeCell ref="E22:E23"/>
    <mergeCell ref="F22:F23"/>
    <mergeCell ref="I20:I21"/>
    <mergeCell ref="J20:J21"/>
    <mergeCell ref="K20:K21"/>
    <mergeCell ref="L20:L21"/>
    <mergeCell ref="M20:M21"/>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Soporte Tecnico</cp:lastModifiedBy>
  <cp:lastPrinted>2012-06-15T13:28:45Z</cp:lastPrinted>
  <dcterms:created xsi:type="dcterms:W3CDTF">2006-09-13T22:30:50Z</dcterms:created>
  <dcterms:modified xsi:type="dcterms:W3CDTF">2016-12-21T21:59:14Z</dcterms:modified>
</cp:coreProperties>
</file>