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ontenido" sheetId="1" r:id="rId1"/>
    <sheet name="IPD" sheetId="2" r:id="rId2"/>
    <sheet name="Jubilados" sheetId="3" r:id="rId3"/>
    <sheet name="Docentes_Inv" sheetId="4" r:id="rId4"/>
    <sheet name="Sab_Com" sheetId="5" r:id="rId5"/>
    <sheet name="Ten_Sab_Com" sheetId="6" r:id="rId6"/>
    <sheet name="DDD" sheetId="7" r:id="rId7"/>
    <sheet name="Maes_Doct" sheetId="8" r:id="rId8"/>
    <sheet name="Puntos_PI" sheetId="9" r:id="rId9"/>
    <sheet name="PI_Cate" sheetId="10" r:id="rId10"/>
    <sheet name="PI_Compartidos" sheetId="11" r:id="rId11"/>
    <sheet name="PI_Tendencia" sheetId="12" r:id="rId12"/>
  </sheets>
  <definedNames/>
  <calcPr fullCalcOnLoad="1"/>
</workbook>
</file>

<file path=xl/sharedStrings.xml><?xml version="1.0" encoding="utf-8"?>
<sst xmlns="http://schemas.openxmlformats.org/spreadsheetml/2006/main" count="298" uniqueCount="162">
  <si>
    <t>BOLETÍN ESTADÍSTICO 2010</t>
  </si>
  <si>
    <t>CAPÍTULO 3</t>
  </si>
  <si>
    <t>PERSONAL DOCENTE</t>
  </si>
  <si>
    <t>INDICADOR DE PRODUCTIVIDAD DOCENTE (IPD) RELACIÓN ALUMNOS - DOCENTES</t>
  </si>
  <si>
    <t>NÚMERO DE DOCENTES JUBILADOS POR DEPENDENCIA, DEDICACIÓN Y GÉNERO</t>
  </si>
  <si>
    <t>NÚMERO DE DOCENTES JUBILADOS SEGÚN NIVEL DE ESCOLARIDAD</t>
  </si>
  <si>
    <t>TABLA RESUMEN - DOCENTES INVITADOS</t>
  </si>
  <si>
    <t>VARIACIÓN EN EL NÚMERO DE COMISIONES DE ESTUDIO Y SABÁTICOS PARA EL PERSONAL DOCENTE</t>
  </si>
  <si>
    <t>DOCENTES REALIZANDO ESTUDIOS DE MAESTRÍA Y DOCTORADO</t>
  </si>
  <si>
    <t>PUNTOS POR PRODUCCIÓN INTELECTUAL DOCENTES DE PLANTA POR FACULTAD</t>
  </si>
  <si>
    <t>TRABAJOS PRESENTADOS AL CIARP SEGÚN CLASIFICACIÓN POR DEPENDENCIA Y FACULTAD</t>
  </si>
  <si>
    <t>TRABAJOS COMPARTIDOS PRESENTADOS AL CIARP SEGÚN CLASIFICACIÓN</t>
  </si>
  <si>
    <t>TENDENCIA DE PRODUCCIÓN INTELECTUAL TRABAJOS PRESENTADOS AL CIARP</t>
  </si>
  <si>
    <t>VARIOS</t>
  </si>
  <si>
    <t>PERSONAL DOCENTE EN PERIODO SABÁTICO Y COMISIÓN DE ESTUDIOS 2010</t>
  </si>
  <si>
    <t>FACULTAD</t>
  </si>
  <si>
    <t>COMISIONES</t>
  </si>
  <si>
    <t>SABÁTICOS</t>
  </si>
  <si>
    <t>Bellas Artes y Humanidades</t>
  </si>
  <si>
    <t>Ciencias Ambientales</t>
  </si>
  <si>
    <t>Ciencias Básicas</t>
  </si>
  <si>
    <t>Ciencias de la Educación</t>
  </si>
  <si>
    <t>Ingeniería Mecánica</t>
  </si>
  <si>
    <t>Ingenierías Eléctrica, Electrónica, Física y Ciencias de la Computación</t>
  </si>
  <si>
    <t>Tecnologías</t>
  </si>
  <si>
    <t>TOTAL</t>
  </si>
  <si>
    <t>PERSONAL DOCENTE EN PERIODO SABÁTICO Y COMISIONES DE ESTUDIO</t>
  </si>
  <si>
    <t>DESCRIPCIÓN</t>
  </si>
  <si>
    <t>AÑO</t>
  </si>
  <si>
    <t>Comisiones de Estudio</t>
  </si>
  <si>
    <t>Sabáticos</t>
  </si>
  <si>
    <t>VARIACIÓN EN EL NÚMERO DE COMISIONES DE ESTUDIO Y SABÁTICOS PARA EL PERSONAL DOCENTE (1999-2010)</t>
  </si>
  <si>
    <t>DISMINUCIONES POR FACULTAD</t>
  </si>
  <si>
    <t>N° DOCENTES CON DDD</t>
  </si>
  <si>
    <t>TOTAL DOCENTES DE PLANTA</t>
  </si>
  <si>
    <t>PORCENTAJE (%)</t>
  </si>
  <si>
    <t>TCE DDD</t>
  </si>
  <si>
    <t>Ciencias de la Salud</t>
  </si>
  <si>
    <t>Ingeniería Industrial</t>
  </si>
  <si>
    <t>TOTALES</t>
  </si>
  <si>
    <t>DISMINUCIÓN DE DOCENCIA DIRECTA POR FACULTAD</t>
  </si>
  <si>
    <t>PUNTOS POR PRODUCCIÓN INTELECTUAL DOCENTES DE PLANTA POR FACULTAD (PARTICIPACIÓN DE TRABAJOS PRESENTADOS AL CIARP) 2010</t>
  </si>
  <si>
    <t>TRABAJOS PRESENTADOS AL CIARP SEGÚN CLASIFICACIÓN POR DEPENDENCIA Y FACULTAD 2010</t>
  </si>
  <si>
    <t>DEPENDENCIA</t>
  </si>
  <si>
    <t>CATEGORÍA</t>
  </si>
  <si>
    <t>10A1</t>
  </si>
  <si>
    <t>10A2</t>
  </si>
  <si>
    <t>10A3</t>
  </si>
  <si>
    <t>10A4</t>
  </si>
  <si>
    <t>10B1</t>
  </si>
  <si>
    <t>10B2</t>
  </si>
  <si>
    <t>10c</t>
  </si>
  <si>
    <t>10d</t>
  </si>
  <si>
    <t>10e</t>
  </si>
  <si>
    <t>10i</t>
  </si>
  <si>
    <t>10i2</t>
  </si>
  <si>
    <t>10i3</t>
  </si>
  <si>
    <t>10k</t>
  </si>
  <si>
    <t>Escuela Artes Plásticas</t>
  </si>
  <si>
    <t>Escuela Filosofía</t>
  </si>
  <si>
    <t>Escuela Música</t>
  </si>
  <si>
    <t>Facultad Ciencias Ambientales</t>
  </si>
  <si>
    <t>Departamento Ciencias Básicas</t>
  </si>
  <si>
    <t>Departamento Dibujo</t>
  </si>
  <si>
    <t>Departamento Física</t>
  </si>
  <si>
    <t>Departamento Matemáticas</t>
  </si>
  <si>
    <t>Departamento Psicopedagogía</t>
  </si>
  <si>
    <t>Escuela Ciencias Sociales</t>
  </si>
  <si>
    <t>Escuela Español y Comunicación Auvidovisual</t>
  </si>
  <si>
    <t>Departamento Ciencias Clínicas</t>
  </si>
  <si>
    <t>Departamento Medicina Comunitaria</t>
  </si>
  <si>
    <t>Escuela Deporte y Recreación</t>
  </si>
  <si>
    <t>Facultad Ingeniería Industrial</t>
  </si>
  <si>
    <t>Facultad Ingeniería Mecánica</t>
  </si>
  <si>
    <t>Programa Ingeniería Eléctrica</t>
  </si>
  <si>
    <t>Programa Ingeniería Física</t>
  </si>
  <si>
    <t>Escuela Tecnología Eléctrica</t>
  </si>
  <si>
    <t>Escuela Tecnología Industrial</t>
  </si>
  <si>
    <t>Escuela Tecnología Química</t>
  </si>
  <si>
    <t>TRABAJOS COMPARTIDOS PRESENTADOS AL CIARP SEGÚN CLASIFICACIÓN POR DEPENDENCIA 2010</t>
  </si>
  <si>
    <t>Departamento Ciencias Básicas y Departamento Medicina Comunitaria</t>
  </si>
  <si>
    <t>Departamento Ciencias Básicas, Departamento Medicina Comunitaria, Escuela Deporte y Recreación y Departamento Ciencias Clínicas</t>
  </si>
  <si>
    <t>Departamento Ciencias Clínicas y Departamento Ciencias Básicas</t>
  </si>
  <si>
    <t>Departamento Ciencias Clínicas, Departamento Medicina Comunitaria y Escuela Deporte y Recreación</t>
  </si>
  <si>
    <t>Departamento Física y Departamento Matemáticas</t>
  </si>
  <si>
    <t>Departamento Matemáticas y Departamento Física</t>
  </si>
  <si>
    <t>Escuela Tecnología Eléctrica y Programa Ingeniería Eléctrica</t>
  </si>
  <si>
    <t>Escuela Tecnología Eléctrica y Programa Ingeniería Física</t>
  </si>
  <si>
    <t>Escuela Tecnología Industrial y Departamento Física</t>
  </si>
  <si>
    <t>Facultad Ingeniería Industrial y Departamento Psicopedagogía</t>
  </si>
  <si>
    <t>Programa Ingeniería Física, Departamento Física y Escuela Tecnología Eléctrica</t>
  </si>
  <si>
    <t>N° Trabajos</t>
  </si>
  <si>
    <t>DOCENTES REALIZANDO ESTUDIOS DE MAESTRÍA Y DOCTORADO 2010</t>
  </si>
  <si>
    <t>DOCENTES DE PLANTA</t>
  </si>
  <si>
    <t>DOCENTES TRANSITORIOS</t>
  </si>
  <si>
    <t>DOCTORADO</t>
  </si>
  <si>
    <t>MAESTRÍA</t>
  </si>
  <si>
    <t>INDICADOR DE PRODUCTIVIDAD DOCENTE (IPD) RELACIÓN ALUMNOS - DOCENTES 2010</t>
  </si>
  <si>
    <t>N° ESTUDIANTES
x DOCENTE</t>
  </si>
  <si>
    <t>AÑO 2008</t>
  </si>
  <si>
    <t>AÑO 2009</t>
  </si>
  <si>
    <t>AÑO 2010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</si>
  <si>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Los docentes son tomados en equivalencia a tiempo completo y solo se incluye docencia directa</t>
    </r>
  </si>
  <si>
    <t>I SEMESTRE</t>
  </si>
  <si>
    <t>II SEMESTRE</t>
  </si>
  <si>
    <t>Docentes Equivalentes a Tiempo Completo (DETC)</t>
  </si>
  <si>
    <t>Disminución de Docencia Directa en Tiempo Completo Equivalente (DDD TCE)</t>
  </si>
  <si>
    <t>Comisiones de  Estudio y Sabáticos (CES)</t>
  </si>
  <si>
    <t>TOTAL DOCENTES EN DOCENCIA DIRECTA</t>
  </si>
  <si>
    <t>Nº de Estudiantes</t>
  </si>
  <si>
    <t>INDICADOR</t>
  </si>
  <si>
    <t>Fuentes de Información:</t>
  </si>
  <si>
    <t>División de Personal</t>
  </si>
  <si>
    <t>Vicerrectoría Administrativa</t>
  </si>
  <si>
    <t>Vicerrectoría Académica</t>
  </si>
  <si>
    <t>Base de datos del centro de registro y control académico</t>
  </si>
  <si>
    <t>NÚMERO DE DOCENTES TIEMPO COMPLETO JUBILADOS POR DEPENDENCIA, DEDICACIÓN Y GÉNERO 2010</t>
  </si>
  <si>
    <t>MASCULINO</t>
  </si>
  <si>
    <t>FEMENINO</t>
  </si>
  <si>
    <t>Departamento de Dibujo</t>
  </si>
  <si>
    <t>Departamento de Humanidades e idiomas</t>
  </si>
  <si>
    <t>Departamento de Matemáticas</t>
  </si>
  <si>
    <t>NÚMERO DE DOCENTES TIEMPO COMPLETO JUBILADOS POR DEPENDENCIA Y NIVEL DE ESTUDIOS 2010</t>
  </si>
  <si>
    <t>ESPECIALISTA</t>
  </si>
  <si>
    <t>MAGISTER</t>
  </si>
  <si>
    <t>DOCENTES INVITADOS 2010</t>
  </si>
  <si>
    <t>MODALIDAD</t>
  </si>
  <si>
    <t>N° DE DOCENTES</t>
  </si>
  <si>
    <t>Docentes Invitados - Extranjeros en Colombia</t>
  </si>
  <si>
    <t>Docentes de la UTP en eventos Internacionales</t>
  </si>
  <si>
    <t>Docentes de la UTP en eventos Nacionales</t>
  </si>
  <si>
    <t>Docentes Invitados a Nivel Nacional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</si>
  <si>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División de Personal</t>
    </r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</si>
  <si>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Vicerrectoría Académica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</si>
  <si>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Vicerrectoría Administrativa</t>
    </r>
  </si>
  <si>
    <t>TOTAL HORAS
DDD (SEMANAL)</t>
  </si>
  <si>
    <t>DISMINUCIÓN DE DOCENCIA DIRECTA POR FACULTAD (2010-I)</t>
  </si>
  <si>
    <t>DISMINUCIÓN DE DOCENCIA DIRECTA POR FACULTAD (2010-II)</t>
  </si>
  <si>
    <t>TOTAL
GENERAL</t>
  </si>
  <si>
    <r>
      <t xml:space="preserve">Fuente: </t>
    </r>
    <r>
      <rPr>
        <sz val="10"/>
        <color indexed="8"/>
        <rFont val="Calibri"/>
        <family val="2"/>
      </rPr>
      <t>CIARP - Comité Interno de Asignación y Reconocimiento de Puntaje</t>
    </r>
  </si>
  <si>
    <t>PARTICIPACION EN
EL N° DE TRABAJOS
PRESENTADOS</t>
  </si>
  <si>
    <t>N° TOTAL DE
PROFESORES
(PLANTA)</t>
  </si>
  <si>
    <t>N° DE PROFESORES
QUE PRESENTARON
TRABAJOS AL CAP</t>
  </si>
  <si>
    <t>% DE PROFESORES
QUE PRESENTARON
TRABAJOS AL CAP</t>
  </si>
  <si>
    <t>PROMEDIO
PUNTOS POR
PROFESOR</t>
  </si>
  <si>
    <t>PROMEDIO
PUNTOS POR
TRABAJO</t>
  </si>
  <si>
    <t>TOTAL
PUNTOS</t>
  </si>
  <si>
    <t>TENDENCIA DE PRODUCCIÓN INTELECTUAL TRABAJOS PRESENTADOS AL CIARP
(1998-2010)</t>
  </si>
  <si>
    <t>CONVENCIONES</t>
  </si>
  <si>
    <t>Artículos publicados en revistas especializadas tipo A1 (indexadas internacionalmente)</t>
  </si>
  <si>
    <t>Artículos publicados en revistas especializadas tipo A2 (indexadas internacionalmente)</t>
  </si>
  <si>
    <t>Artículos publicados en revistas especializadas tipo B (indexadas a nivel nacional)</t>
  </si>
  <si>
    <t>Artículos publicados en revistas especializadas tipo C (indexadas a nivel nacional)</t>
  </si>
  <si>
    <t>Videos cinematográficos o fonográficos de impacto regional</t>
  </si>
  <si>
    <t>Videos cinematográficos o fonográficos de impacto nacional</t>
  </si>
  <si>
    <t>Libros resultado de actividad investigativa</t>
  </si>
  <si>
    <t>Libros de texto</t>
  </si>
  <si>
    <t>Libros de ensayo</t>
  </si>
  <si>
    <t>Software Tecnológico</t>
  </si>
  <si>
    <t>Obra de creación complementaria o de apoyo</t>
  </si>
  <si>
    <t>Interpretación (Directores, Solistas, Actores y Otros Papeles Protagonistas Relevantes)</t>
  </si>
  <si>
    <t>Obra de creación original artística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</si>
</sst>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42" fillId="33" borderId="0" xfId="45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54" applyFont="1" applyBorder="1" applyAlignment="1">
      <alignment horizontal="center" vertical="center"/>
    </xf>
    <xf numFmtId="166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/>
    </xf>
    <xf numFmtId="0" fontId="57" fillId="8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9" fillId="8" borderId="10" xfId="0" applyFont="1" applyFill="1" applyBorder="1" applyAlignment="1">
      <alignment horizontal="center"/>
    </xf>
    <xf numFmtId="0" fontId="59" fillId="8" borderId="10" xfId="0" applyFont="1" applyFill="1" applyBorder="1" applyAlignment="1">
      <alignment horizont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166" fontId="56" fillId="0" borderId="10" xfId="0" applyNumberFormat="1" applyFont="1" applyBorder="1" applyAlignment="1">
      <alignment horizontal="center" vertical="center" wrapText="1"/>
    </xf>
    <xf numFmtId="166" fontId="56" fillId="0" borderId="10" xfId="0" applyNumberFormat="1" applyFont="1" applyFill="1" applyBorder="1" applyAlignment="1">
      <alignment horizontal="center" vertical="center" wrapText="1"/>
    </xf>
    <xf numFmtId="166" fontId="57" fillId="8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 indent="1"/>
    </xf>
    <xf numFmtId="0" fontId="60" fillId="0" borderId="0" xfId="0" applyFont="1" applyAlignment="1">
      <alignment horizontal="center" vertical="center"/>
    </xf>
    <xf numFmtId="0" fontId="57" fillId="8" borderId="10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8" borderId="11" xfId="0" applyFont="1" applyFill="1" applyBorder="1" applyAlignment="1">
      <alignment horizontal="center" vertical="center"/>
    </xf>
    <xf numFmtId="0" fontId="57" fillId="8" borderId="12" xfId="0" applyFont="1" applyFill="1" applyBorder="1" applyAlignment="1">
      <alignment horizontal="center" vertical="center"/>
    </xf>
    <xf numFmtId="166" fontId="56" fillId="0" borderId="11" xfId="0" applyNumberFormat="1" applyFont="1" applyBorder="1" applyAlignment="1">
      <alignment horizontal="center" vertical="center"/>
    </xf>
    <xf numFmtId="166" fontId="57" fillId="8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/>
    </xf>
    <xf numFmtId="166" fontId="56" fillId="0" borderId="12" xfId="0" applyNumberFormat="1" applyFont="1" applyBorder="1" applyAlignment="1">
      <alignment horizontal="center" vertical="center"/>
    </xf>
    <xf numFmtId="166" fontId="56" fillId="0" borderId="12" xfId="0" applyNumberFormat="1" applyFont="1" applyFill="1" applyBorder="1" applyAlignment="1">
      <alignment horizontal="center" vertical="center" wrapText="1"/>
    </xf>
    <xf numFmtId="166" fontId="57" fillId="8" borderId="12" xfId="0" applyNumberFormat="1" applyFont="1" applyFill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0" fontId="57" fillId="8" borderId="13" xfId="0" applyFont="1" applyFill="1" applyBorder="1" applyAlignment="1">
      <alignment horizontal="center" vertical="center"/>
    </xf>
    <xf numFmtId="0" fontId="57" fillId="8" borderId="14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166" fontId="56" fillId="0" borderId="14" xfId="0" applyNumberFormat="1" applyFont="1" applyBorder="1" applyAlignment="1">
      <alignment horizontal="center" vertical="center"/>
    </xf>
    <xf numFmtId="166" fontId="56" fillId="0" borderId="13" xfId="0" applyNumberFormat="1" applyFont="1" applyFill="1" applyBorder="1" applyAlignment="1">
      <alignment horizontal="center" vertical="center" wrapText="1"/>
    </xf>
    <xf numFmtId="166" fontId="56" fillId="0" borderId="14" xfId="0" applyNumberFormat="1" applyFont="1" applyFill="1" applyBorder="1" applyAlignment="1">
      <alignment horizontal="center" vertical="center" wrapText="1"/>
    </xf>
    <xf numFmtId="166" fontId="57" fillId="8" borderId="13" xfId="0" applyNumberFormat="1" applyFont="1" applyFill="1" applyBorder="1" applyAlignment="1">
      <alignment horizontal="center" vertical="center" wrapText="1"/>
    </xf>
    <xf numFmtId="166" fontId="57" fillId="8" borderId="14" xfId="0" applyNumberFormat="1" applyFont="1" applyFill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center" vertical="center" wrapText="1"/>
    </xf>
    <xf numFmtId="3" fontId="56" fillId="0" borderId="14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15" fillId="8" borderId="10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15" fillId="8" borderId="10" xfId="0" applyFont="1" applyFill="1" applyBorder="1" applyAlignment="1">
      <alignment vertical="center"/>
    </xf>
    <xf numFmtId="0" fontId="15" fillId="8" borderId="11" xfId="0" applyFont="1" applyFill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3" fontId="15" fillId="8" borderId="10" xfId="0" applyNumberFormat="1" applyFont="1" applyFill="1" applyBorder="1" applyAlignment="1">
      <alignment horizontal="center" vertical="center"/>
    </xf>
    <xf numFmtId="164" fontId="15" fillId="8" borderId="10" xfId="0" applyNumberFormat="1" applyFont="1" applyFill="1" applyBorder="1" applyAlignment="1">
      <alignment horizontal="center" vertical="center"/>
    </xf>
    <xf numFmtId="165" fontId="15" fillId="8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9" fontId="57" fillId="8" borderId="10" xfId="54" applyFont="1" applyFill="1" applyBorder="1" applyAlignment="1">
      <alignment horizontal="center" vertical="center"/>
    </xf>
    <xf numFmtId="166" fontId="57" fillId="8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justify" vertical="center"/>
    </xf>
    <xf numFmtId="0" fontId="57" fillId="8" borderId="10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/>
    </xf>
    <xf numFmtId="0" fontId="57" fillId="8" borderId="13" xfId="0" applyFont="1" applyFill="1" applyBorder="1" applyAlignment="1">
      <alignment horizontal="center" vertical="center"/>
    </xf>
    <xf numFmtId="0" fontId="57" fillId="8" borderId="14" xfId="0" applyFont="1" applyFill="1" applyBorder="1" applyAlignment="1">
      <alignment horizontal="center" vertical="center"/>
    </xf>
    <xf numFmtId="0" fontId="57" fillId="8" borderId="12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2" borderId="10" xfId="0" applyFont="1" applyFill="1" applyBorder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0" fontId="63" fillId="8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2</xdr:col>
      <xdr:colOff>1762125</xdr:colOff>
      <xdr:row>6</xdr:row>
      <xdr:rowOff>66675</xdr:rowOff>
    </xdr:to>
    <xdr:pic>
      <xdr:nvPicPr>
        <xdr:cNvPr id="1" name="546d61a1-d0d9-42a2-a768-2197955a8c21" descr="64400CE7-18CB-4663-8847-027D9BFEE4B6@u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048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152400</xdr:rowOff>
    </xdr:from>
    <xdr:to>
      <xdr:col>0</xdr:col>
      <xdr:colOff>1257300</xdr:colOff>
      <xdr:row>6</xdr:row>
      <xdr:rowOff>38100</xdr:rowOff>
    </xdr:to>
    <xdr:pic>
      <xdr:nvPicPr>
        <xdr:cNvPr id="2" name="2 Imagen" descr="a color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904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28</xdr:row>
      <xdr:rowOff>9525</xdr:rowOff>
    </xdr:from>
    <xdr:to>
      <xdr:col>17</xdr:col>
      <xdr:colOff>38100</xdr:colOff>
      <xdr:row>35</xdr:row>
      <xdr:rowOff>142875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05800" y="475297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18</xdr:row>
      <xdr:rowOff>0</xdr:rowOff>
    </xdr:from>
    <xdr:to>
      <xdr:col>9</xdr:col>
      <xdr:colOff>28575</xdr:colOff>
      <xdr:row>25</xdr:row>
      <xdr:rowOff>142875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81650" y="327660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7</xdr:row>
      <xdr:rowOff>180975</xdr:rowOff>
    </xdr:from>
    <xdr:to>
      <xdr:col>15</xdr:col>
      <xdr:colOff>0</xdr:colOff>
      <xdr:row>14</xdr:row>
      <xdr:rowOff>114300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62425" y="1533525"/>
          <a:ext cx="1819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21</xdr:row>
      <xdr:rowOff>133350</xdr:rowOff>
    </xdr:from>
    <xdr:to>
      <xdr:col>8</xdr:col>
      <xdr:colOff>76200</xdr:colOff>
      <xdr:row>29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72075" y="458152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26</xdr:row>
      <xdr:rowOff>85725</xdr:rowOff>
    </xdr:from>
    <xdr:to>
      <xdr:col>5</xdr:col>
      <xdr:colOff>47625</xdr:colOff>
      <xdr:row>34</xdr:row>
      <xdr:rowOff>66675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24175" y="444817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10</xdr:row>
      <xdr:rowOff>0</xdr:rowOff>
    </xdr:from>
    <xdr:to>
      <xdr:col>3</xdr:col>
      <xdr:colOff>57150</xdr:colOff>
      <xdr:row>17</xdr:row>
      <xdr:rowOff>142875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0" y="16573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15</xdr:row>
      <xdr:rowOff>66675</xdr:rowOff>
    </xdr:from>
    <xdr:to>
      <xdr:col>4</xdr:col>
      <xdr:colOff>66675</xdr:colOff>
      <xdr:row>23</xdr:row>
      <xdr:rowOff>47625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71700" y="2733675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10</xdr:row>
      <xdr:rowOff>95250</xdr:rowOff>
    </xdr:from>
    <xdr:to>
      <xdr:col>14</xdr:col>
      <xdr:colOff>38100</xdr:colOff>
      <xdr:row>18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95800" y="179070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33</xdr:row>
      <xdr:rowOff>9525</xdr:rowOff>
    </xdr:from>
    <xdr:to>
      <xdr:col>7</xdr:col>
      <xdr:colOff>28575</xdr:colOff>
      <xdr:row>40</xdr:row>
      <xdr:rowOff>152400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29125" y="60769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15</xdr:row>
      <xdr:rowOff>142875</xdr:rowOff>
    </xdr:from>
    <xdr:to>
      <xdr:col>9</xdr:col>
      <xdr:colOff>19050</xdr:colOff>
      <xdr:row>23</xdr:row>
      <xdr:rowOff>114300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72075" y="277177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16</xdr:row>
      <xdr:rowOff>28575</xdr:rowOff>
    </xdr:from>
    <xdr:to>
      <xdr:col>9</xdr:col>
      <xdr:colOff>19050</xdr:colOff>
      <xdr:row>24</xdr:row>
      <xdr:rowOff>9525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31813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25.140625" style="0" customWidth="1"/>
    <col min="2" max="2" width="81.00390625" style="0" customWidth="1"/>
    <col min="3" max="3" width="26.57421875" style="0" customWidth="1"/>
    <col min="4" max="16384" width="11.421875" style="0" hidden="1" customWidth="1"/>
  </cols>
  <sheetData>
    <row r="1" spans="1:3" ht="15">
      <c r="A1" s="1"/>
      <c r="B1" s="1"/>
      <c r="C1" s="1"/>
    </row>
    <row r="2" spans="1:3" ht="15">
      <c r="A2" s="1"/>
      <c r="B2" s="2" t="s">
        <v>0</v>
      </c>
      <c r="C2" s="1"/>
    </row>
    <row r="3" spans="1:3" ht="15">
      <c r="A3" s="1"/>
      <c r="B3" s="1"/>
      <c r="C3" s="1"/>
    </row>
    <row r="4" spans="1:3" ht="46.5">
      <c r="A4" s="1"/>
      <c r="B4" s="3" t="s">
        <v>1</v>
      </c>
      <c r="C4" s="1"/>
    </row>
    <row r="5" spans="1:3" ht="15">
      <c r="A5" s="1"/>
      <c r="B5" s="2"/>
      <c r="C5" s="1"/>
    </row>
    <row r="6" spans="1:3" ht="31.5">
      <c r="A6" s="1"/>
      <c r="B6" s="4" t="s">
        <v>2</v>
      </c>
      <c r="C6" s="1"/>
    </row>
    <row r="7" spans="1:3" ht="15">
      <c r="A7" s="1"/>
      <c r="B7" s="2"/>
      <c r="C7" s="1"/>
    </row>
    <row r="8" spans="1:3" ht="21">
      <c r="A8" s="1"/>
      <c r="B8" s="5" t="s">
        <v>13</v>
      </c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6" t="s">
        <v>3</v>
      </c>
      <c r="C11" s="1"/>
    </row>
    <row r="12" spans="1:3" ht="15">
      <c r="A12" s="1"/>
      <c r="B12" s="1"/>
      <c r="C12" s="1"/>
    </row>
    <row r="13" spans="1:3" s="7" customFormat="1" ht="15">
      <c r="A13" s="1"/>
      <c r="B13" s="6" t="s">
        <v>4</v>
      </c>
      <c r="C13" s="1"/>
    </row>
    <row r="14" spans="1:3" ht="15">
      <c r="A14" s="1"/>
      <c r="B14" s="1"/>
      <c r="C14" s="1"/>
    </row>
    <row r="15" spans="1:3" s="7" customFormat="1" ht="15">
      <c r="A15" s="1"/>
      <c r="B15" s="6" t="s">
        <v>5</v>
      </c>
      <c r="C15" s="1"/>
    </row>
    <row r="16" spans="1:3" ht="15">
      <c r="A16" s="1"/>
      <c r="B16" s="1"/>
      <c r="C16" s="1"/>
    </row>
    <row r="17" spans="1:3" s="7" customFormat="1" ht="15">
      <c r="A17" s="1"/>
      <c r="B17" s="6" t="s">
        <v>6</v>
      </c>
      <c r="C17" s="1"/>
    </row>
    <row r="18" spans="1:3" ht="15">
      <c r="A18" s="1"/>
      <c r="B18" s="1"/>
      <c r="C18" s="1"/>
    </row>
    <row r="19" spans="1:3" s="7" customFormat="1" ht="15">
      <c r="A19" s="1"/>
      <c r="B19" s="6" t="s">
        <v>26</v>
      </c>
      <c r="C19" s="1"/>
    </row>
    <row r="20" spans="1:3" ht="15">
      <c r="A20" s="1"/>
      <c r="B20" s="1"/>
      <c r="C20" s="1"/>
    </row>
    <row r="21" spans="1:3" ht="15">
      <c r="A21" s="1"/>
      <c r="B21" s="6" t="s">
        <v>7</v>
      </c>
      <c r="C21" s="1"/>
    </row>
    <row r="22" spans="1:3" ht="15">
      <c r="A22" s="1"/>
      <c r="B22" s="1"/>
      <c r="C22" s="1"/>
    </row>
    <row r="23" spans="1:3" ht="15">
      <c r="A23" s="1"/>
      <c r="B23" s="6" t="s">
        <v>40</v>
      </c>
      <c r="C23" s="1"/>
    </row>
    <row r="24" spans="1:3" ht="15">
      <c r="A24" s="1"/>
      <c r="B24" s="1"/>
      <c r="C24" s="1"/>
    </row>
    <row r="25" spans="1:3" ht="15">
      <c r="A25" s="1"/>
      <c r="B25" s="6" t="s">
        <v>8</v>
      </c>
      <c r="C25" s="1"/>
    </row>
    <row r="26" spans="1:3" ht="15">
      <c r="A26" s="1"/>
      <c r="B26" s="1"/>
      <c r="C26" s="1"/>
    </row>
    <row r="27" spans="1:3" ht="15">
      <c r="A27" s="1"/>
      <c r="B27" s="6" t="s">
        <v>9</v>
      </c>
      <c r="C27" s="1"/>
    </row>
    <row r="28" spans="1:3" ht="15">
      <c r="A28" s="1"/>
      <c r="B28" s="1"/>
      <c r="C28" s="1"/>
    </row>
    <row r="29" spans="1:3" ht="15">
      <c r="A29" s="1"/>
      <c r="B29" s="6" t="s">
        <v>10</v>
      </c>
      <c r="C29" s="1"/>
    </row>
    <row r="30" spans="1:3" ht="15">
      <c r="A30" s="1"/>
      <c r="B30" s="1"/>
      <c r="C30" s="1"/>
    </row>
    <row r="31" spans="1:3" ht="15">
      <c r="A31" s="1"/>
      <c r="B31" s="6" t="s">
        <v>11</v>
      </c>
      <c r="C31" s="1"/>
    </row>
    <row r="32" spans="1:3" ht="15">
      <c r="A32" s="1"/>
      <c r="B32" s="1"/>
      <c r="C32" s="1"/>
    </row>
    <row r="33" spans="1:3" ht="15">
      <c r="A33" s="1"/>
      <c r="B33" s="6" t="s">
        <v>12</v>
      </c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</sheetData>
  <sheetProtection password="CD78" sheet="1" objects="1" scenarios="1"/>
  <hyperlinks>
    <hyperlink ref="B19" location="Sab_Com!A1" display="PERSONAL DOCENTE EN PERIODO SABÁTICO Y COMISIONES DE ESTUDIO"/>
    <hyperlink ref="B21" location="Ten_Sab_Com!A1" display="VARIACIÓN EN EL NÚMERO DE COMISIONES DE ESTUDIO Y SABÁTICOS PARA EL PERSONAL DOCENTE"/>
    <hyperlink ref="B23" location="DDD!A1" display="DISMINUCIÓN DE DOCENCIA DIRECTA POR FACULTAD"/>
    <hyperlink ref="B33" location="PI_Tendencia!A1" display="TENDENCIA DE PRODUCCIÓN INTELECTUAL TRABAJOS PRESENTADOS AL CIARP"/>
    <hyperlink ref="B31" location="PI_Compartidos!A1" display="TRABAJOS COMPARTIDOS PRESENTADOS AL CIARP SEGÚN CLASIFICACIÓN"/>
    <hyperlink ref="B29" location="PI_Cate!A1" display="TRABAJOS PRESENTADOS AL CIARP SEGÚN CLASIFICACIÓN POR DEPENDENCIA Y FACULTAD"/>
    <hyperlink ref="B27" location="Puntos_PI!A1" display="PUNTOS POR PRODUCCIÓN INTELECTUAL DOCENTES DE PLANTA POR FACULTAD"/>
    <hyperlink ref="B11" location="IPD!A1" display="INDICADOR DE PRODUCTIVIDAD DOCENTE (IPD) RELACIÓN ALUMNOS - DOCENTES"/>
    <hyperlink ref="B25" location="Maes_Doct!A1" display="DOCENTES REALIZANDO ESTUDIOS DE MAESTRÍA Y DOCTORADO"/>
    <hyperlink ref="B13" location="Jubilados!A1" display="NÚMERO DE DOCENTES JUBILADOS POR DEPENDENCIA, DEDICACIÓN Y GÉNERO"/>
    <hyperlink ref="B15" location="Jubilados!A14" display="NÚMERO DE DOCENTES JUBILADOS SEGÚN NIVEL DE ESCOLARIDAD"/>
    <hyperlink ref="B17" location="Docentes_Inv!A1" display="TABLA RESUMEN - DOCENTES INVITADOS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2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0" customWidth="1"/>
    <col min="2" max="2" width="26.7109375" style="20" customWidth="1"/>
    <col min="3" max="3" width="38.7109375" style="20" customWidth="1"/>
    <col min="4" max="16" width="5.7109375" style="20" customWidth="1"/>
    <col min="17" max="17" width="6.7109375" style="20" customWidth="1"/>
    <col min="18" max="19" width="5.7109375" style="20" customWidth="1"/>
    <col min="20" max="20" width="71.28125" style="20" bestFit="1" customWidth="1"/>
    <col min="21" max="21" width="4.7109375" style="20" customWidth="1"/>
    <col min="22" max="16384" width="11.421875" style="20" hidden="1" customWidth="1"/>
  </cols>
  <sheetData>
    <row r="1" ht="12.75"/>
    <row r="2" spans="2:17" s="57" customFormat="1" ht="15.75">
      <c r="B2" s="96" t="s">
        <v>42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ht="12.75"/>
    <row r="4" spans="2:20" ht="12.75">
      <c r="B4" s="91" t="s">
        <v>15</v>
      </c>
      <c r="C4" s="91" t="s">
        <v>43</v>
      </c>
      <c r="D4" s="91" t="s">
        <v>44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 t="s">
        <v>25</v>
      </c>
      <c r="S4" s="108" t="s">
        <v>148</v>
      </c>
      <c r="T4" s="108"/>
    </row>
    <row r="5" spans="2:20" ht="12.75">
      <c r="B5" s="91"/>
      <c r="C5" s="91"/>
      <c r="D5" s="33" t="s">
        <v>45</v>
      </c>
      <c r="E5" s="33" t="s">
        <v>46</v>
      </c>
      <c r="F5" s="33" t="s">
        <v>47</v>
      </c>
      <c r="G5" s="33" t="s">
        <v>48</v>
      </c>
      <c r="H5" s="33" t="s">
        <v>49</v>
      </c>
      <c r="I5" s="33" t="s">
        <v>50</v>
      </c>
      <c r="J5" s="33" t="s">
        <v>51</v>
      </c>
      <c r="K5" s="33" t="s">
        <v>52</v>
      </c>
      <c r="L5" s="33" t="s">
        <v>53</v>
      </c>
      <c r="M5" s="33" t="s">
        <v>54</v>
      </c>
      <c r="N5" s="33" t="s">
        <v>55</v>
      </c>
      <c r="O5" s="33" t="s">
        <v>56</v>
      </c>
      <c r="P5" s="33" t="s">
        <v>57</v>
      </c>
      <c r="Q5" s="91"/>
      <c r="S5" s="88" t="s">
        <v>45</v>
      </c>
      <c r="T5" s="89" t="s">
        <v>149</v>
      </c>
    </row>
    <row r="6" spans="2:20" ht="12.75">
      <c r="B6" s="109" t="s">
        <v>18</v>
      </c>
      <c r="C6" s="21" t="s">
        <v>58</v>
      </c>
      <c r="D6" s="9"/>
      <c r="E6" s="9"/>
      <c r="F6" s="9"/>
      <c r="G6" s="9"/>
      <c r="H6" s="9">
        <v>1</v>
      </c>
      <c r="I6" s="9"/>
      <c r="J6" s="9">
        <v>3</v>
      </c>
      <c r="K6" s="9"/>
      <c r="L6" s="9">
        <v>1</v>
      </c>
      <c r="M6" s="9">
        <v>14</v>
      </c>
      <c r="N6" s="9">
        <v>1</v>
      </c>
      <c r="O6" s="9"/>
      <c r="P6" s="9"/>
      <c r="Q6" s="15">
        <f aca="true" t="shared" si="0" ref="Q6:Q26">SUM(D6:P6)</f>
        <v>20</v>
      </c>
      <c r="S6" s="88" t="s">
        <v>46</v>
      </c>
      <c r="T6" s="89" t="s">
        <v>150</v>
      </c>
    </row>
    <row r="7" spans="2:20" ht="12.75">
      <c r="B7" s="109"/>
      <c r="C7" s="21" t="s">
        <v>59</v>
      </c>
      <c r="D7" s="9"/>
      <c r="E7" s="9"/>
      <c r="F7" s="9">
        <v>1</v>
      </c>
      <c r="G7" s="9">
        <v>1</v>
      </c>
      <c r="H7" s="9"/>
      <c r="I7" s="9"/>
      <c r="J7" s="9">
        <v>1</v>
      </c>
      <c r="K7" s="9"/>
      <c r="L7" s="9"/>
      <c r="M7" s="9"/>
      <c r="N7" s="9"/>
      <c r="O7" s="9"/>
      <c r="P7" s="9"/>
      <c r="Q7" s="15">
        <f t="shared" si="0"/>
        <v>3</v>
      </c>
      <c r="S7" s="88" t="s">
        <v>47</v>
      </c>
      <c r="T7" s="89" t="s">
        <v>151</v>
      </c>
    </row>
    <row r="8" spans="2:20" ht="12.75">
      <c r="B8" s="109"/>
      <c r="C8" s="21" t="s">
        <v>60</v>
      </c>
      <c r="D8" s="9"/>
      <c r="E8" s="9"/>
      <c r="F8" s="9"/>
      <c r="G8" s="9"/>
      <c r="H8" s="9"/>
      <c r="I8" s="9"/>
      <c r="J8" s="9">
        <v>3</v>
      </c>
      <c r="K8" s="9"/>
      <c r="L8" s="9"/>
      <c r="M8" s="9"/>
      <c r="N8" s="9">
        <v>1</v>
      </c>
      <c r="O8" s="9">
        <v>1</v>
      </c>
      <c r="P8" s="9"/>
      <c r="Q8" s="15">
        <f t="shared" si="0"/>
        <v>5</v>
      </c>
      <c r="S8" s="88" t="s">
        <v>48</v>
      </c>
      <c r="T8" s="89" t="s">
        <v>152</v>
      </c>
    </row>
    <row r="9" spans="2:20" ht="12.75">
      <c r="B9" s="34" t="s">
        <v>19</v>
      </c>
      <c r="C9" s="21" t="s">
        <v>61</v>
      </c>
      <c r="D9" s="9">
        <v>1</v>
      </c>
      <c r="E9" s="9"/>
      <c r="F9" s="9"/>
      <c r="G9" s="9">
        <v>3</v>
      </c>
      <c r="H9" s="9"/>
      <c r="I9" s="9"/>
      <c r="J9" s="9">
        <v>4</v>
      </c>
      <c r="K9" s="9"/>
      <c r="L9" s="9">
        <v>1</v>
      </c>
      <c r="M9" s="9"/>
      <c r="N9" s="9"/>
      <c r="O9" s="9"/>
      <c r="P9" s="9"/>
      <c r="Q9" s="15">
        <f t="shared" si="0"/>
        <v>9</v>
      </c>
      <c r="S9" s="88" t="s">
        <v>49</v>
      </c>
      <c r="T9" s="89" t="s">
        <v>153</v>
      </c>
    </row>
    <row r="10" spans="2:20" ht="12.75">
      <c r="B10" s="109" t="s">
        <v>20</v>
      </c>
      <c r="C10" s="21" t="s">
        <v>62</v>
      </c>
      <c r="D10" s="9">
        <v>1</v>
      </c>
      <c r="E10" s="9"/>
      <c r="F10" s="9">
        <v>3</v>
      </c>
      <c r="G10" s="9"/>
      <c r="H10" s="9">
        <v>2</v>
      </c>
      <c r="I10" s="9">
        <v>1</v>
      </c>
      <c r="J10" s="9"/>
      <c r="K10" s="9"/>
      <c r="L10" s="9"/>
      <c r="M10" s="9"/>
      <c r="N10" s="9"/>
      <c r="O10" s="9"/>
      <c r="P10" s="9"/>
      <c r="Q10" s="15">
        <f t="shared" si="0"/>
        <v>7</v>
      </c>
      <c r="S10" s="88" t="s">
        <v>50</v>
      </c>
      <c r="T10" s="89" t="s">
        <v>154</v>
      </c>
    </row>
    <row r="11" spans="2:20" ht="12.75">
      <c r="B11" s="109"/>
      <c r="C11" s="21" t="s">
        <v>63</v>
      </c>
      <c r="D11" s="9"/>
      <c r="E11" s="9"/>
      <c r="F11" s="9"/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15">
        <f t="shared" si="0"/>
        <v>1</v>
      </c>
      <c r="S11" s="88" t="s">
        <v>51</v>
      </c>
      <c r="T11" s="89" t="s">
        <v>155</v>
      </c>
    </row>
    <row r="12" spans="2:20" ht="12.75">
      <c r="B12" s="109"/>
      <c r="C12" s="21" t="s">
        <v>64</v>
      </c>
      <c r="D12" s="9">
        <v>1</v>
      </c>
      <c r="E12" s="9">
        <v>1</v>
      </c>
      <c r="F12" s="9"/>
      <c r="G12" s="9">
        <v>7</v>
      </c>
      <c r="H12" s="9"/>
      <c r="I12" s="9">
        <v>1</v>
      </c>
      <c r="J12" s="9">
        <v>1</v>
      </c>
      <c r="K12" s="9">
        <v>4</v>
      </c>
      <c r="L12" s="9"/>
      <c r="M12" s="9"/>
      <c r="N12" s="9"/>
      <c r="O12" s="9"/>
      <c r="P12" s="9"/>
      <c r="Q12" s="15">
        <f t="shared" si="0"/>
        <v>15</v>
      </c>
      <c r="S12" s="88" t="s">
        <v>52</v>
      </c>
      <c r="T12" s="89" t="s">
        <v>156</v>
      </c>
    </row>
    <row r="13" spans="2:20" ht="12.75">
      <c r="B13" s="109"/>
      <c r="C13" s="21" t="s">
        <v>65</v>
      </c>
      <c r="D13" s="9"/>
      <c r="E13" s="9"/>
      <c r="F13" s="9">
        <v>3</v>
      </c>
      <c r="G13" s="9">
        <v>8</v>
      </c>
      <c r="H13" s="9"/>
      <c r="I13" s="9"/>
      <c r="J13" s="9"/>
      <c r="K13" s="9">
        <v>25</v>
      </c>
      <c r="L13" s="9"/>
      <c r="M13" s="9"/>
      <c r="N13" s="9"/>
      <c r="O13" s="9"/>
      <c r="P13" s="9"/>
      <c r="Q13" s="15">
        <f t="shared" si="0"/>
        <v>36</v>
      </c>
      <c r="S13" s="88" t="s">
        <v>53</v>
      </c>
      <c r="T13" s="89" t="s">
        <v>157</v>
      </c>
    </row>
    <row r="14" spans="2:20" ht="12.75">
      <c r="B14" s="109" t="s">
        <v>21</v>
      </c>
      <c r="C14" s="21" t="s">
        <v>66</v>
      </c>
      <c r="D14" s="9"/>
      <c r="E14" s="9"/>
      <c r="F14" s="9"/>
      <c r="G14" s="9"/>
      <c r="H14" s="9"/>
      <c r="I14" s="9"/>
      <c r="J14" s="9">
        <v>4</v>
      </c>
      <c r="K14" s="9"/>
      <c r="L14" s="9"/>
      <c r="M14" s="9"/>
      <c r="N14" s="9"/>
      <c r="O14" s="9"/>
      <c r="P14" s="9"/>
      <c r="Q14" s="15">
        <f t="shared" si="0"/>
        <v>4</v>
      </c>
      <c r="S14" s="88" t="s">
        <v>54</v>
      </c>
      <c r="T14" s="89" t="s">
        <v>161</v>
      </c>
    </row>
    <row r="15" spans="2:20" ht="12.75">
      <c r="B15" s="109"/>
      <c r="C15" s="21" t="s">
        <v>67</v>
      </c>
      <c r="D15" s="9"/>
      <c r="E15" s="9"/>
      <c r="F15" s="9"/>
      <c r="G15" s="9"/>
      <c r="H15" s="9"/>
      <c r="I15" s="9"/>
      <c r="J15" s="9">
        <v>1</v>
      </c>
      <c r="K15" s="9"/>
      <c r="L15" s="9">
        <v>2</v>
      </c>
      <c r="M15" s="9"/>
      <c r="N15" s="9"/>
      <c r="O15" s="9"/>
      <c r="P15" s="9"/>
      <c r="Q15" s="15">
        <f t="shared" si="0"/>
        <v>3</v>
      </c>
      <c r="S15" s="88" t="s">
        <v>55</v>
      </c>
      <c r="T15" s="89" t="s">
        <v>159</v>
      </c>
    </row>
    <row r="16" spans="2:20" ht="12.75">
      <c r="B16" s="109"/>
      <c r="C16" s="8" t="s">
        <v>68</v>
      </c>
      <c r="D16" s="9"/>
      <c r="E16" s="9"/>
      <c r="F16" s="9"/>
      <c r="G16" s="9"/>
      <c r="H16" s="9"/>
      <c r="I16" s="9"/>
      <c r="J16" s="9">
        <v>3</v>
      </c>
      <c r="K16" s="9"/>
      <c r="L16" s="9"/>
      <c r="M16" s="9"/>
      <c r="N16" s="9"/>
      <c r="O16" s="9"/>
      <c r="P16" s="9"/>
      <c r="Q16" s="15">
        <f t="shared" si="0"/>
        <v>3</v>
      </c>
      <c r="S16" s="88" t="s">
        <v>56</v>
      </c>
      <c r="T16" s="89" t="s">
        <v>160</v>
      </c>
    </row>
    <row r="17" spans="2:20" ht="12.75">
      <c r="B17" s="109" t="s">
        <v>37</v>
      </c>
      <c r="C17" s="21" t="s">
        <v>69</v>
      </c>
      <c r="D17" s="9">
        <v>1</v>
      </c>
      <c r="E17" s="9"/>
      <c r="F17" s="9">
        <v>3</v>
      </c>
      <c r="G17" s="9">
        <v>6</v>
      </c>
      <c r="H17" s="9"/>
      <c r="I17" s="9">
        <v>3</v>
      </c>
      <c r="J17" s="9"/>
      <c r="K17" s="9">
        <v>1</v>
      </c>
      <c r="L17" s="9">
        <v>2</v>
      </c>
      <c r="M17" s="9"/>
      <c r="N17" s="9"/>
      <c r="O17" s="9"/>
      <c r="P17" s="9"/>
      <c r="Q17" s="15">
        <f t="shared" si="0"/>
        <v>16</v>
      </c>
      <c r="S17" s="88" t="s">
        <v>57</v>
      </c>
      <c r="T17" s="89" t="s">
        <v>158</v>
      </c>
    </row>
    <row r="18" spans="2:17" ht="12.75">
      <c r="B18" s="109"/>
      <c r="C18" s="72" t="s">
        <v>70</v>
      </c>
      <c r="D18" s="9">
        <v>2</v>
      </c>
      <c r="E18" s="9"/>
      <c r="F18" s="9"/>
      <c r="G18" s="9">
        <v>1</v>
      </c>
      <c r="H18" s="9"/>
      <c r="I18" s="9"/>
      <c r="J18" s="9"/>
      <c r="K18" s="9"/>
      <c r="L18" s="9"/>
      <c r="M18" s="9"/>
      <c r="N18" s="9"/>
      <c r="O18" s="9"/>
      <c r="P18" s="9"/>
      <c r="Q18" s="15">
        <f t="shared" si="0"/>
        <v>3</v>
      </c>
    </row>
    <row r="19" spans="2:17" ht="12.75">
      <c r="B19" s="109"/>
      <c r="C19" s="21" t="s">
        <v>71</v>
      </c>
      <c r="D19" s="9"/>
      <c r="E19" s="9"/>
      <c r="F19" s="9"/>
      <c r="G19" s="9">
        <v>1</v>
      </c>
      <c r="H19" s="9"/>
      <c r="I19" s="9"/>
      <c r="J19" s="9"/>
      <c r="K19" s="9">
        <v>1</v>
      </c>
      <c r="L19" s="9">
        <v>1</v>
      </c>
      <c r="M19" s="9"/>
      <c r="N19" s="9"/>
      <c r="O19" s="9"/>
      <c r="P19" s="9"/>
      <c r="Q19" s="15">
        <f t="shared" si="0"/>
        <v>3</v>
      </c>
    </row>
    <row r="20" spans="2:17" ht="12.75">
      <c r="B20" s="34" t="s">
        <v>38</v>
      </c>
      <c r="C20" s="21" t="s">
        <v>72</v>
      </c>
      <c r="D20" s="9"/>
      <c r="E20" s="9"/>
      <c r="F20" s="9"/>
      <c r="G20" s="9">
        <v>13</v>
      </c>
      <c r="H20" s="9"/>
      <c r="I20" s="9"/>
      <c r="J20" s="9">
        <v>7</v>
      </c>
      <c r="K20" s="9">
        <v>3</v>
      </c>
      <c r="L20" s="9"/>
      <c r="M20" s="9"/>
      <c r="N20" s="9"/>
      <c r="O20" s="9"/>
      <c r="P20" s="9">
        <v>1</v>
      </c>
      <c r="Q20" s="15">
        <f t="shared" si="0"/>
        <v>24</v>
      </c>
    </row>
    <row r="21" spans="2:17" ht="12.75">
      <c r="B21" s="34" t="s">
        <v>22</v>
      </c>
      <c r="C21" s="21" t="s">
        <v>73</v>
      </c>
      <c r="D21" s="9">
        <v>1</v>
      </c>
      <c r="E21" s="9">
        <v>1</v>
      </c>
      <c r="F21" s="9">
        <v>1</v>
      </c>
      <c r="G21" s="9">
        <v>3</v>
      </c>
      <c r="H21" s="9"/>
      <c r="I21" s="9"/>
      <c r="J21" s="9"/>
      <c r="K21" s="9"/>
      <c r="L21" s="9"/>
      <c r="M21" s="9"/>
      <c r="N21" s="9"/>
      <c r="O21" s="9"/>
      <c r="P21" s="9"/>
      <c r="Q21" s="15">
        <f t="shared" si="0"/>
        <v>6</v>
      </c>
    </row>
    <row r="22" spans="2:17" ht="19.5" customHeight="1">
      <c r="B22" s="109" t="s">
        <v>23</v>
      </c>
      <c r="C22" s="21" t="s">
        <v>74</v>
      </c>
      <c r="D22" s="9">
        <v>4</v>
      </c>
      <c r="E22" s="9">
        <v>1</v>
      </c>
      <c r="F22" s="9">
        <v>2</v>
      </c>
      <c r="G22" s="9">
        <v>6</v>
      </c>
      <c r="H22" s="9"/>
      <c r="I22" s="9"/>
      <c r="J22" s="9">
        <v>2</v>
      </c>
      <c r="K22" s="9">
        <v>1</v>
      </c>
      <c r="L22" s="9"/>
      <c r="M22" s="9"/>
      <c r="N22" s="9"/>
      <c r="O22" s="9"/>
      <c r="P22" s="9">
        <v>2</v>
      </c>
      <c r="Q22" s="15">
        <f t="shared" si="0"/>
        <v>18</v>
      </c>
    </row>
    <row r="23" spans="2:17" ht="19.5" customHeight="1">
      <c r="B23" s="109"/>
      <c r="C23" s="21" t="s">
        <v>75</v>
      </c>
      <c r="D23" s="9"/>
      <c r="E23" s="9"/>
      <c r="F23" s="9"/>
      <c r="G23" s="9">
        <v>1</v>
      </c>
      <c r="H23" s="9"/>
      <c r="I23" s="9"/>
      <c r="J23" s="9"/>
      <c r="K23" s="9"/>
      <c r="L23" s="9"/>
      <c r="M23" s="9"/>
      <c r="N23" s="9"/>
      <c r="O23" s="9"/>
      <c r="P23" s="9"/>
      <c r="Q23" s="15">
        <f t="shared" si="0"/>
        <v>1</v>
      </c>
    </row>
    <row r="24" spans="2:17" ht="12.75">
      <c r="B24" s="109" t="s">
        <v>24</v>
      </c>
      <c r="C24" s="21" t="s">
        <v>76</v>
      </c>
      <c r="D24" s="9"/>
      <c r="E24" s="9">
        <v>1</v>
      </c>
      <c r="F24" s="9"/>
      <c r="G24" s="9">
        <v>3</v>
      </c>
      <c r="H24" s="9"/>
      <c r="I24" s="9"/>
      <c r="J24" s="9">
        <v>1</v>
      </c>
      <c r="K24" s="9"/>
      <c r="L24" s="9"/>
      <c r="M24" s="9"/>
      <c r="N24" s="9"/>
      <c r="O24" s="9"/>
      <c r="P24" s="9"/>
      <c r="Q24" s="15">
        <f t="shared" si="0"/>
        <v>5</v>
      </c>
    </row>
    <row r="25" spans="2:17" ht="12.75">
      <c r="B25" s="109"/>
      <c r="C25" s="21" t="s">
        <v>77</v>
      </c>
      <c r="D25" s="9"/>
      <c r="E25" s="9"/>
      <c r="F25" s="9"/>
      <c r="G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15">
        <f t="shared" si="0"/>
        <v>1</v>
      </c>
    </row>
    <row r="26" spans="2:17" ht="12.75">
      <c r="B26" s="109"/>
      <c r="C26" s="21" t="s">
        <v>78</v>
      </c>
      <c r="D26" s="9"/>
      <c r="E26" s="9"/>
      <c r="F26" s="9"/>
      <c r="G26" s="9">
        <v>3</v>
      </c>
      <c r="H26" s="9"/>
      <c r="I26" s="9"/>
      <c r="J26" s="9"/>
      <c r="K26" s="9"/>
      <c r="L26" s="9"/>
      <c r="M26" s="9"/>
      <c r="N26" s="9"/>
      <c r="O26" s="9"/>
      <c r="P26" s="9"/>
      <c r="Q26" s="15">
        <f t="shared" si="0"/>
        <v>3</v>
      </c>
    </row>
    <row r="27" spans="2:17" ht="12.75">
      <c r="B27" s="91" t="s">
        <v>25</v>
      </c>
      <c r="C27" s="91"/>
      <c r="D27" s="33">
        <f aca="true" t="shared" si="1" ref="D27:P27">SUM(D6:D26)</f>
        <v>11</v>
      </c>
      <c r="E27" s="33">
        <f t="shared" si="1"/>
        <v>4</v>
      </c>
      <c r="F27" s="33">
        <f t="shared" si="1"/>
        <v>13</v>
      </c>
      <c r="G27" s="33">
        <f t="shared" si="1"/>
        <v>58</v>
      </c>
      <c r="H27" s="33">
        <f t="shared" si="1"/>
        <v>3</v>
      </c>
      <c r="I27" s="33">
        <f t="shared" si="1"/>
        <v>5</v>
      </c>
      <c r="J27" s="33">
        <f t="shared" si="1"/>
        <v>30</v>
      </c>
      <c r="K27" s="33">
        <f t="shared" si="1"/>
        <v>35</v>
      </c>
      <c r="L27" s="33">
        <f t="shared" si="1"/>
        <v>7</v>
      </c>
      <c r="M27" s="33">
        <f t="shared" si="1"/>
        <v>14</v>
      </c>
      <c r="N27" s="33">
        <f t="shared" si="1"/>
        <v>2</v>
      </c>
      <c r="O27" s="33">
        <f t="shared" si="1"/>
        <v>1</v>
      </c>
      <c r="P27" s="33">
        <f t="shared" si="1"/>
        <v>3</v>
      </c>
      <c r="Q27" s="33">
        <f>SUM(Q6:Q26)</f>
        <v>186</v>
      </c>
    </row>
    <row r="28" ht="12.75"/>
    <row r="29" ht="12.75">
      <c r="B29" s="29" t="s">
        <v>139</v>
      </c>
    </row>
    <row r="30" ht="12.75"/>
    <row r="31" ht="12.75"/>
    <row r="32" ht="12.75"/>
    <row r="33" ht="12.75"/>
    <row r="34" ht="12.75"/>
    <row r="35" ht="12.75"/>
    <row r="36" ht="12.75"/>
  </sheetData>
  <sheetProtection password="CD78" sheet="1" objects="1" scenarios="1"/>
  <mergeCells count="13">
    <mergeCell ref="S4:T4"/>
    <mergeCell ref="B27:C27"/>
    <mergeCell ref="B2:Q2"/>
    <mergeCell ref="B4:B5"/>
    <mergeCell ref="C4:C5"/>
    <mergeCell ref="D4:P4"/>
    <mergeCell ref="Q4:Q5"/>
    <mergeCell ref="B6:B8"/>
    <mergeCell ref="B10:B13"/>
    <mergeCell ref="B14:B16"/>
    <mergeCell ref="B17:B19"/>
    <mergeCell ref="B22:B23"/>
    <mergeCell ref="B24:B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0" customWidth="1"/>
    <col min="2" max="2" width="64.7109375" style="20" customWidth="1"/>
    <col min="3" max="8" width="5.7109375" style="20" customWidth="1"/>
    <col min="9" max="9" width="6.7109375" style="20" customWidth="1"/>
    <col min="10" max="11" width="5.7109375" style="20" customWidth="1"/>
    <col min="12" max="12" width="71.28125" style="20" bestFit="1" customWidth="1"/>
    <col min="13" max="13" width="4.7109375" style="20" customWidth="1"/>
    <col min="14" max="16384" width="11.421875" style="20" hidden="1" customWidth="1"/>
  </cols>
  <sheetData>
    <row r="1" ht="12.75"/>
    <row r="2" spans="2:12" s="57" customFormat="1" ht="15.75">
      <c r="B2" s="98" t="s">
        <v>79</v>
      </c>
      <c r="C2" s="98"/>
      <c r="D2" s="98"/>
      <c r="E2" s="98"/>
      <c r="F2" s="98"/>
      <c r="G2" s="98"/>
      <c r="H2" s="98"/>
      <c r="I2" s="98"/>
      <c r="J2" s="54"/>
      <c r="K2" s="54"/>
      <c r="L2" s="54"/>
    </row>
    <row r="3" ht="12.75"/>
    <row r="4" spans="2:12" ht="12.75">
      <c r="B4" s="91" t="s">
        <v>43</v>
      </c>
      <c r="C4" s="92" t="s">
        <v>44</v>
      </c>
      <c r="D4" s="110"/>
      <c r="E4" s="110"/>
      <c r="F4" s="110"/>
      <c r="G4" s="110"/>
      <c r="H4" s="95"/>
      <c r="I4" s="91" t="s">
        <v>25</v>
      </c>
      <c r="K4" s="108" t="s">
        <v>148</v>
      </c>
      <c r="L4" s="108"/>
    </row>
    <row r="5" spans="2:12" ht="12.75">
      <c r="B5" s="91"/>
      <c r="C5" s="33" t="s">
        <v>45</v>
      </c>
      <c r="D5" s="33" t="s">
        <v>46</v>
      </c>
      <c r="E5" s="33" t="s">
        <v>47</v>
      </c>
      <c r="F5" s="33" t="s">
        <v>48</v>
      </c>
      <c r="G5" s="33" t="s">
        <v>51</v>
      </c>
      <c r="H5" s="33" t="s">
        <v>52</v>
      </c>
      <c r="I5" s="91"/>
      <c r="K5" s="88" t="s">
        <v>45</v>
      </c>
      <c r="L5" s="89" t="s">
        <v>149</v>
      </c>
    </row>
    <row r="6" spans="2:12" ht="12.75">
      <c r="B6" s="72" t="s">
        <v>80</v>
      </c>
      <c r="C6" s="9"/>
      <c r="D6" s="9">
        <v>1</v>
      </c>
      <c r="E6" s="9"/>
      <c r="F6" s="9"/>
      <c r="G6" s="9"/>
      <c r="H6" s="9"/>
      <c r="I6" s="15">
        <f>SUM(C6:H6)</f>
        <v>1</v>
      </c>
      <c r="K6" s="88" t="s">
        <v>46</v>
      </c>
      <c r="L6" s="89" t="s">
        <v>150</v>
      </c>
    </row>
    <row r="7" spans="2:12" ht="25.5">
      <c r="B7" s="72" t="s">
        <v>81</v>
      </c>
      <c r="C7" s="9"/>
      <c r="D7" s="9"/>
      <c r="E7" s="9"/>
      <c r="F7" s="9"/>
      <c r="G7" s="9">
        <v>1</v>
      </c>
      <c r="H7" s="9"/>
      <c r="I7" s="15">
        <f aca="true" t="shared" si="0" ref="I7:I16">SUM(C7:H7)</f>
        <v>1</v>
      </c>
      <c r="K7" s="88" t="s">
        <v>47</v>
      </c>
      <c r="L7" s="89" t="s">
        <v>151</v>
      </c>
    </row>
    <row r="8" spans="2:12" ht="12.75">
      <c r="B8" s="72" t="s">
        <v>82</v>
      </c>
      <c r="C8" s="9"/>
      <c r="D8" s="9">
        <v>1</v>
      </c>
      <c r="E8" s="9"/>
      <c r="F8" s="9"/>
      <c r="G8" s="9"/>
      <c r="H8" s="9"/>
      <c r="I8" s="15">
        <f t="shared" si="0"/>
        <v>1</v>
      </c>
      <c r="K8" s="88" t="s">
        <v>48</v>
      </c>
      <c r="L8" s="89" t="s">
        <v>152</v>
      </c>
    </row>
    <row r="9" spans="2:12" ht="25.5">
      <c r="B9" s="72" t="s">
        <v>83</v>
      </c>
      <c r="C9" s="9"/>
      <c r="D9" s="9"/>
      <c r="E9" s="9">
        <v>1</v>
      </c>
      <c r="F9" s="9"/>
      <c r="G9" s="9"/>
      <c r="H9" s="9"/>
      <c r="I9" s="15">
        <f t="shared" si="0"/>
        <v>1</v>
      </c>
      <c r="K9" s="88" t="s">
        <v>51</v>
      </c>
      <c r="L9" s="89" t="s">
        <v>155</v>
      </c>
    </row>
    <row r="10" spans="2:12" ht="12.75">
      <c r="B10" s="72" t="s">
        <v>84</v>
      </c>
      <c r="C10" s="9"/>
      <c r="D10" s="9"/>
      <c r="E10" s="9"/>
      <c r="F10" s="9"/>
      <c r="G10" s="9"/>
      <c r="H10" s="9">
        <v>1</v>
      </c>
      <c r="I10" s="15">
        <f t="shared" si="0"/>
        <v>1</v>
      </c>
      <c r="K10" s="88" t="s">
        <v>52</v>
      </c>
      <c r="L10" s="89" t="s">
        <v>156</v>
      </c>
    </row>
    <row r="11" spans="2:9" ht="12.75">
      <c r="B11" s="72" t="s">
        <v>85</v>
      </c>
      <c r="C11" s="9"/>
      <c r="D11" s="9"/>
      <c r="E11" s="9"/>
      <c r="F11" s="9"/>
      <c r="G11" s="9">
        <v>1</v>
      </c>
      <c r="H11" s="9">
        <v>8</v>
      </c>
      <c r="I11" s="15">
        <f t="shared" si="0"/>
        <v>9</v>
      </c>
    </row>
    <row r="12" spans="2:9" ht="12.75">
      <c r="B12" s="72" t="s">
        <v>86</v>
      </c>
      <c r="C12" s="9">
        <v>1</v>
      </c>
      <c r="D12" s="9"/>
      <c r="E12" s="9"/>
      <c r="F12" s="9"/>
      <c r="G12" s="9"/>
      <c r="H12" s="9"/>
      <c r="I12" s="15">
        <f t="shared" si="0"/>
        <v>1</v>
      </c>
    </row>
    <row r="13" spans="2:9" ht="12.75">
      <c r="B13" s="72" t="s">
        <v>87</v>
      </c>
      <c r="C13" s="9"/>
      <c r="D13" s="9"/>
      <c r="E13" s="9"/>
      <c r="F13" s="9">
        <v>1</v>
      </c>
      <c r="G13" s="9"/>
      <c r="H13" s="9"/>
      <c r="I13" s="15">
        <f t="shared" si="0"/>
        <v>1</v>
      </c>
    </row>
    <row r="14" spans="2:9" ht="12.75">
      <c r="B14" s="72" t="s">
        <v>88</v>
      </c>
      <c r="C14" s="9">
        <v>1</v>
      </c>
      <c r="D14" s="9"/>
      <c r="E14" s="9"/>
      <c r="F14" s="9"/>
      <c r="G14" s="9"/>
      <c r="H14" s="9"/>
      <c r="I14" s="15">
        <f t="shared" si="0"/>
        <v>1</v>
      </c>
    </row>
    <row r="15" spans="2:9" ht="12.75">
      <c r="B15" s="72" t="s">
        <v>89</v>
      </c>
      <c r="C15" s="9"/>
      <c r="D15" s="9"/>
      <c r="E15" s="9"/>
      <c r="F15" s="9">
        <v>1</v>
      </c>
      <c r="G15" s="9"/>
      <c r="H15" s="9"/>
      <c r="I15" s="15">
        <f t="shared" si="0"/>
        <v>1</v>
      </c>
    </row>
    <row r="16" spans="2:9" ht="12.75">
      <c r="B16" s="72" t="s">
        <v>90</v>
      </c>
      <c r="C16" s="9"/>
      <c r="D16" s="9"/>
      <c r="E16" s="9"/>
      <c r="F16" s="9"/>
      <c r="G16" s="9">
        <v>1</v>
      </c>
      <c r="H16" s="9"/>
      <c r="I16" s="15">
        <f t="shared" si="0"/>
        <v>1</v>
      </c>
    </row>
    <row r="17" spans="2:9" ht="12.75">
      <c r="B17" s="33" t="s">
        <v>25</v>
      </c>
      <c r="C17" s="33">
        <f aca="true" t="shared" si="1" ref="C17:I17">SUM(C6:C16)</f>
        <v>2</v>
      </c>
      <c r="D17" s="33">
        <f t="shared" si="1"/>
        <v>2</v>
      </c>
      <c r="E17" s="33">
        <f t="shared" si="1"/>
        <v>1</v>
      </c>
      <c r="F17" s="33">
        <f t="shared" si="1"/>
        <v>2</v>
      </c>
      <c r="G17" s="33">
        <f t="shared" si="1"/>
        <v>3</v>
      </c>
      <c r="H17" s="33">
        <f t="shared" si="1"/>
        <v>9</v>
      </c>
      <c r="I17" s="33">
        <f t="shared" si="1"/>
        <v>19</v>
      </c>
    </row>
    <row r="18" ht="12.75"/>
    <row r="19" ht="12.75">
      <c r="B19" s="29" t="s">
        <v>139</v>
      </c>
    </row>
    <row r="20" ht="12.75"/>
    <row r="21" ht="12.75"/>
    <row r="22" ht="12.75"/>
    <row r="23" ht="12.75"/>
    <row r="24" ht="12.75"/>
    <row r="25" ht="12.75"/>
    <row r="26" ht="12.75"/>
  </sheetData>
  <sheetProtection password="CD78" sheet="1" objects="1" scenarios="1"/>
  <mergeCells count="5">
    <mergeCell ref="B2:I2"/>
    <mergeCell ref="B4:B5"/>
    <mergeCell ref="C4:H4"/>
    <mergeCell ref="I4:I5"/>
    <mergeCell ref="K4:L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8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0" customWidth="1"/>
    <col min="2" max="2" width="10.7109375" style="0" customWidth="1"/>
    <col min="3" max="15" width="5.7109375" style="0" customWidth="1"/>
    <col min="16" max="16" width="4.7109375" style="0" customWidth="1"/>
    <col min="17" max="16384" width="11.421875" style="0" hidden="1" customWidth="1"/>
  </cols>
  <sheetData>
    <row r="1" ht="15"/>
    <row r="2" spans="2:15" s="56" customFormat="1" ht="15.75">
      <c r="B2" s="98" t="s">
        <v>147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s="56" customFormat="1" ht="15.7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ht="15"/>
    <row r="5" spans="2:15" ht="15">
      <c r="B5" s="18" t="s">
        <v>28</v>
      </c>
      <c r="C5" s="18">
        <v>1998</v>
      </c>
      <c r="D5" s="18">
        <v>1999</v>
      </c>
      <c r="E5" s="18">
        <v>2000</v>
      </c>
      <c r="F5" s="18">
        <v>2001</v>
      </c>
      <c r="G5" s="18">
        <v>2002</v>
      </c>
      <c r="H5" s="18">
        <v>2003</v>
      </c>
      <c r="I5" s="18">
        <v>2004</v>
      </c>
      <c r="J5" s="18">
        <v>2005</v>
      </c>
      <c r="K5" s="19">
        <v>2006</v>
      </c>
      <c r="L5" s="19">
        <v>2007</v>
      </c>
      <c r="M5" s="19">
        <v>2008</v>
      </c>
      <c r="N5" s="19">
        <v>2009</v>
      </c>
      <c r="O5" s="19">
        <v>2010</v>
      </c>
    </row>
    <row r="6" spans="2:15" ht="15">
      <c r="B6" s="16" t="s">
        <v>91</v>
      </c>
      <c r="C6" s="16">
        <v>222</v>
      </c>
      <c r="D6" s="16">
        <v>394</v>
      </c>
      <c r="E6" s="16">
        <v>349</v>
      </c>
      <c r="F6" s="16">
        <v>345</v>
      </c>
      <c r="G6" s="16">
        <v>367</v>
      </c>
      <c r="H6" s="16">
        <v>233</v>
      </c>
      <c r="I6" s="16">
        <v>171</v>
      </c>
      <c r="J6" s="16">
        <v>206</v>
      </c>
      <c r="K6" s="17">
        <v>278</v>
      </c>
      <c r="L6" s="17">
        <v>447</v>
      </c>
      <c r="M6" s="17">
        <v>275</v>
      </c>
      <c r="N6" s="17">
        <v>334</v>
      </c>
      <c r="O6" s="17">
        <v>205</v>
      </c>
    </row>
    <row r="7" ht="15"/>
    <row r="8" ht="15">
      <c r="B8" s="29" t="s">
        <v>139</v>
      </c>
    </row>
    <row r="9" ht="15"/>
    <row r="10" ht="15"/>
    <row r="11" ht="15"/>
    <row r="12" ht="15"/>
    <row r="13" ht="15"/>
    <row r="14" ht="15"/>
    <row r="15" ht="15"/>
    <row r="16" ht="15" hidden="1"/>
  </sheetData>
  <sheetProtection password="CD78" sheet="1" objects="1" scenarios="1"/>
  <mergeCells count="1">
    <mergeCell ref="B2:O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0" customWidth="1"/>
    <col min="2" max="2" width="28.140625" style="20" customWidth="1"/>
    <col min="3" max="3" width="13.57421875" style="20" bestFit="1" customWidth="1"/>
    <col min="4" max="8" width="11.421875" style="20" customWidth="1"/>
    <col min="9" max="9" width="4.7109375" style="20" customWidth="1"/>
    <col min="10" max="16384" width="11.421875" style="20" hidden="1" customWidth="1"/>
  </cols>
  <sheetData>
    <row r="1" ht="12.75"/>
    <row r="2" spans="2:8" ht="15.75">
      <c r="B2" s="96" t="s">
        <v>97</v>
      </c>
      <c r="C2" s="96"/>
      <c r="D2" s="96"/>
      <c r="E2" s="96"/>
      <c r="F2" s="96"/>
      <c r="G2" s="96"/>
      <c r="H2" s="96"/>
    </row>
    <row r="3" spans="2:7" ht="15.75">
      <c r="B3" s="31"/>
      <c r="C3" s="31"/>
      <c r="D3" s="31"/>
      <c r="E3" s="31"/>
      <c r="F3" s="31"/>
      <c r="G3" s="31"/>
    </row>
    <row r="4" spans="2:3" ht="25.5">
      <c r="B4" s="13" t="s">
        <v>28</v>
      </c>
      <c r="C4" s="14" t="s">
        <v>98</v>
      </c>
    </row>
    <row r="5" spans="2:3" ht="12.75">
      <c r="B5" s="21" t="s">
        <v>99</v>
      </c>
      <c r="C5" s="22">
        <f>AVERAGE(C20:D20)</f>
        <v>25.646697979273746</v>
      </c>
    </row>
    <row r="6" spans="2:3" ht="12.75">
      <c r="B6" s="21" t="s">
        <v>100</v>
      </c>
      <c r="C6" s="22">
        <f>AVERAGE(E20:F20)</f>
        <v>26.352995005176105</v>
      </c>
    </row>
    <row r="7" spans="2:3" ht="12.75">
      <c r="B7" s="21" t="s">
        <v>101</v>
      </c>
      <c r="C7" s="22">
        <f>AVERAGE(G20:H20)</f>
        <v>27.743676252586393</v>
      </c>
    </row>
    <row r="8" ht="12.75"/>
    <row r="9" spans="2:8" ht="12.75">
      <c r="B9" s="97" t="s">
        <v>102</v>
      </c>
      <c r="C9" s="97"/>
      <c r="D9" s="97"/>
      <c r="E9" s="97"/>
      <c r="F9" s="97"/>
      <c r="G9" s="97"/>
      <c r="H9" s="97"/>
    </row>
    <row r="10" ht="12.75"/>
    <row r="11" ht="12.75"/>
    <row r="12" ht="12.75"/>
    <row r="13" spans="2:8" ht="12.75">
      <c r="B13" s="90" t="s">
        <v>27</v>
      </c>
      <c r="C13" s="91" t="s">
        <v>99</v>
      </c>
      <c r="D13" s="92"/>
      <c r="E13" s="93" t="s">
        <v>100</v>
      </c>
      <c r="F13" s="94"/>
      <c r="G13" s="95" t="s">
        <v>101</v>
      </c>
      <c r="H13" s="91"/>
    </row>
    <row r="14" spans="2:8" ht="12.75">
      <c r="B14" s="90"/>
      <c r="C14" s="13" t="s">
        <v>103</v>
      </c>
      <c r="D14" s="35" t="s">
        <v>104</v>
      </c>
      <c r="E14" s="44" t="s">
        <v>103</v>
      </c>
      <c r="F14" s="45" t="s">
        <v>104</v>
      </c>
      <c r="G14" s="36" t="s">
        <v>103</v>
      </c>
      <c r="H14" s="13" t="s">
        <v>104</v>
      </c>
    </row>
    <row r="15" spans="2:8" ht="25.5">
      <c r="B15" s="23" t="s">
        <v>105</v>
      </c>
      <c r="C15" s="12">
        <v>573.3</v>
      </c>
      <c r="D15" s="37">
        <v>561</v>
      </c>
      <c r="E15" s="46">
        <v>579.4</v>
      </c>
      <c r="F15" s="47">
        <v>592</v>
      </c>
      <c r="G15" s="40">
        <v>595.0527777777778</v>
      </c>
      <c r="H15" s="11">
        <v>620.9416666666666</v>
      </c>
    </row>
    <row r="16" spans="2:8" ht="38.25">
      <c r="B16" s="23" t="s">
        <v>106</v>
      </c>
      <c r="C16" s="24">
        <v>59.23</v>
      </c>
      <c r="D16" s="37">
        <v>58.08</v>
      </c>
      <c r="E16" s="48">
        <v>57.725</v>
      </c>
      <c r="F16" s="49">
        <v>56</v>
      </c>
      <c r="G16" s="41">
        <v>57.1</v>
      </c>
      <c r="H16" s="25">
        <v>58.7</v>
      </c>
    </row>
    <row r="17" spans="2:8" ht="25.5">
      <c r="B17" s="23" t="s">
        <v>107</v>
      </c>
      <c r="C17" s="24">
        <v>40</v>
      </c>
      <c r="D17" s="37">
        <v>40</v>
      </c>
      <c r="E17" s="48">
        <f>28+2</f>
        <v>30</v>
      </c>
      <c r="F17" s="49">
        <f>28+2</f>
        <v>30</v>
      </c>
      <c r="G17" s="41">
        <v>25</v>
      </c>
      <c r="H17" s="25">
        <v>25</v>
      </c>
    </row>
    <row r="18" spans="2:8" ht="25.5">
      <c r="B18" s="14" t="s">
        <v>108</v>
      </c>
      <c r="C18" s="26">
        <f aca="true" t="shared" si="0" ref="C18:H18">C15-(C16+C17)</f>
        <v>474.06999999999994</v>
      </c>
      <c r="D18" s="38">
        <f t="shared" si="0"/>
        <v>462.92</v>
      </c>
      <c r="E18" s="50">
        <f t="shared" si="0"/>
        <v>491.67499999999995</v>
      </c>
      <c r="F18" s="51">
        <f t="shared" si="0"/>
        <v>506</v>
      </c>
      <c r="G18" s="42">
        <f t="shared" si="0"/>
        <v>512.9527777777778</v>
      </c>
      <c r="H18" s="26">
        <f t="shared" si="0"/>
        <v>537.2416666666666</v>
      </c>
    </row>
    <row r="19" spans="2:8" ht="12.75">
      <c r="B19" s="23" t="s">
        <v>109</v>
      </c>
      <c r="C19" s="27">
        <v>11916</v>
      </c>
      <c r="D19" s="39">
        <v>12109</v>
      </c>
      <c r="E19" s="52">
        <v>12879</v>
      </c>
      <c r="F19" s="53">
        <v>13415</v>
      </c>
      <c r="G19" s="43">
        <v>14490</v>
      </c>
      <c r="H19" s="28">
        <v>14634</v>
      </c>
    </row>
    <row r="20" spans="2:8" ht="12.75">
      <c r="B20" s="14" t="s">
        <v>110</v>
      </c>
      <c r="C20" s="26">
        <f aca="true" t="shared" si="1" ref="C20:H20">C19/C18</f>
        <v>25.13552850844812</v>
      </c>
      <c r="D20" s="38">
        <f t="shared" si="1"/>
        <v>26.157867450099367</v>
      </c>
      <c r="E20" s="50">
        <f t="shared" si="1"/>
        <v>26.194132302842327</v>
      </c>
      <c r="F20" s="51">
        <f t="shared" si="1"/>
        <v>26.511857707509883</v>
      </c>
      <c r="G20" s="42">
        <f t="shared" si="1"/>
        <v>28.24821431472466</v>
      </c>
      <c r="H20" s="26">
        <f t="shared" si="1"/>
        <v>27.239138190448127</v>
      </c>
    </row>
    <row r="21" ht="12.75"/>
    <row r="22" ht="12.75">
      <c r="B22" s="29" t="s">
        <v>111</v>
      </c>
    </row>
    <row r="23" ht="12.75">
      <c r="B23" s="30" t="s">
        <v>112</v>
      </c>
    </row>
    <row r="24" ht="12.75">
      <c r="B24" s="30" t="s">
        <v>113</v>
      </c>
    </row>
    <row r="25" ht="12.75">
      <c r="B25" s="30" t="s">
        <v>114</v>
      </c>
    </row>
    <row r="26" ht="12.75">
      <c r="B26" s="30" t="s">
        <v>115</v>
      </c>
    </row>
    <row r="27" ht="12.75"/>
    <row r="28" ht="12.75"/>
    <row r="29" ht="12.75"/>
    <row r="30" ht="12.75"/>
  </sheetData>
  <sheetProtection password="CD78" sheet="1" objects="1" scenarios="1"/>
  <mergeCells count="6">
    <mergeCell ref="B13:B14"/>
    <mergeCell ref="C13:D13"/>
    <mergeCell ref="E13:F13"/>
    <mergeCell ref="G13:H13"/>
    <mergeCell ref="B2:H2"/>
    <mergeCell ref="B9:H9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6"/>
  <sheetViews>
    <sheetView showGridLines="0" showZeros="0" zoomScalePageLayoutView="0" workbookViewId="0" topLeftCell="A1">
      <selection activeCell="A14" sqref="A14"/>
    </sheetView>
  </sheetViews>
  <sheetFormatPr defaultColWidth="0" defaultRowHeight="15" zeroHeight="1"/>
  <cols>
    <col min="1" max="1" width="4.7109375" style="20" customWidth="1"/>
    <col min="2" max="2" width="34.421875" style="20" bestFit="1" customWidth="1"/>
    <col min="3" max="4" width="11.7109375" style="20" customWidth="1"/>
    <col min="5" max="5" width="7.7109375" style="20" customWidth="1"/>
    <col min="6" max="6" width="4.7109375" style="20" customWidth="1"/>
    <col min="7" max="16384" width="11.421875" style="20" hidden="1" customWidth="1"/>
  </cols>
  <sheetData>
    <row r="1" ht="12.75"/>
    <row r="2" spans="2:5" s="57" customFormat="1" ht="15.75" customHeight="1">
      <c r="B2" s="98" t="s">
        <v>116</v>
      </c>
      <c r="C2" s="98"/>
      <c r="D2" s="98"/>
      <c r="E2" s="98"/>
    </row>
    <row r="3" spans="2:5" s="57" customFormat="1" ht="15.75">
      <c r="B3" s="98"/>
      <c r="C3" s="98"/>
      <c r="D3" s="98"/>
      <c r="E3" s="98"/>
    </row>
    <row r="4" ht="12.75"/>
    <row r="5" spans="2:5" ht="12.75">
      <c r="B5" s="33" t="s">
        <v>43</v>
      </c>
      <c r="C5" s="33" t="s">
        <v>117</v>
      </c>
      <c r="D5" s="33" t="s">
        <v>118</v>
      </c>
      <c r="E5" s="33" t="s">
        <v>25</v>
      </c>
    </row>
    <row r="6" spans="2:5" ht="12.75">
      <c r="B6" s="21" t="s">
        <v>37</v>
      </c>
      <c r="C6" s="9"/>
      <c r="D6" s="9">
        <v>1</v>
      </c>
      <c r="E6" s="15">
        <f>SUM(C6:D6)</f>
        <v>1</v>
      </c>
    </row>
    <row r="7" spans="2:5" ht="12.75">
      <c r="B7" s="21" t="s">
        <v>119</v>
      </c>
      <c r="C7" s="9"/>
      <c r="D7" s="9">
        <v>1</v>
      </c>
      <c r="E7" s="15">
        <f>SUM(C7:D7)</f>
        <v>1</v>
      </c>
    </row>
    <row r="8" spans="2:5" ht="12.75">
      <c r="B8" s="21" t="s">
        <v>120</v>
      </c>
      <c r="C8" s="9">
        <v>1</v>
      </c>
      <c r="D8" s="9"/>
      <c r="E8" s="15">
        <f>SUM(C8:D8)</f>
        <v>1</v>
      </c>
    </row>
    <row r="9" spans="2:5" ht="12.75">
      <c r="B9" s="21" t="s">
        <v>121</v>
      </c>
      <c r="C9" s="9">
        <v>1</v>
      </c>
      <c r="D9" s="9"/>
      <c r="E9" s="15">
        <f>SUM(C9:D9)</f>
        <v>1</v>
      </c>
    </row>
    <row r="10" spans="2:5" ht="12.75">
      <c r="B10" s="33" t="s">
        <v>25</v>
      </c>
      <c r="C10" s="33">
        <f>SUM(C6:C9)</f>
        <v>2</v>
      </c>
      <c r="D10" s="33">
        <f>SUM(D6:D9)</f>
        <v>2</v>
      </c>
      <c r="E10" s="33">
        <f>SUM(E6:E9)</f>
        <v>4</v>
      </c>
    </row>
    <row r="11" ht="12.75"/>
    <row r="12" ht="12.75">
      <c r="B12" s="20" t="s">
        <v>132</v>
      </c>
    </row>
    <row r="13" ht="12.75"/>
    <row r="14" ht="12.75"/>
    <row r="15" ht="12.75"/>
    <row r="16" spans="2:5" s="57" customFormat="1" ht="15.75" customHeight="1">
      <c r="B16" s="98" t="s">
        <v>122</v>
      </c>
      <c r="C16" s="98"/>
      <c r="D16" s="98"/>
      <c r="E16" s="98"/>
    </row>
    <row r="17" spans="2:5" s="57" customFormat="1" ht="15.75">
      <c r="B17" s="98"/>
      <c r="C17" s="98"/>
      <c r="D17" s="98"/>
      <c r="E17" s="98"/>
    </row>
    <row r="18" ht="12.75"/>
    <row r="19" spans="2:5" ht="12.75">
      <c r="B19" s="33" t="s">
        <v>43</v>
      </c>
      <c r="C19" s="33" t="s">
        <v>123</v>
      </c>
      <c r="D19" s="33" t="s">
        <v>124</v>
      </c>
      <c r="E19" s="33" t="s">
        <v>25</v>
      </c>
    </row>
    <row r="20" spans="2:5" ht="12.75">
      <c r="B20" s="21" t="s">
        <v>37</v>
      </c>
      <c r="C20" s="9"/>
      <c r="D20" s="9">
        <v>1</v>
      </c>
      <c r="E20" s="15">
        <f>SUM(C20:D20)</f>
        <v>1</v>
      </c>
    </row>
    <row r="21" spans="2:5" ht="12.75">
      <c r="B21" s="21" t="s">
        <v>119</v>
      </c>
      <c r="C21" s="9">
        <v>1</v>
      </c>
      <c r="D21" s="9"/>
      <c r="E21" s="15">
        <f>SUM(C21:D21)</f>
        <v>1</v>
      </c>
    </row>
    <row r="22" spans="2:5" ht="12.75">
      <c r="B22" s="21" t="s">
        <v>120</v>
      </c>
      <c r="C22" s="9"/>
      <c r="D22" s="9">
        <v>1</v>
      </c>
      <c r="E22" s="15">
        <f>SUM(C22:D22)</f>
        <v>1</v>
      </c>
    </row>
    <row r="23" spans="2:5" ht="12.75">
      <c r="B23" s="21" t="s">
        <v>121</v>
      </c>
      <c r="C23" s="9"/>
      <c r="D23" s="9">
        <v>1</v>
      </c>
      <c r="E23" s="15">
        <f>SUM(C23:D23)</f>
        <v>1</v>
      </c>
    </row>
    <row r="24" spans="2:5" ht="12.75">
      <c r="B24" s="33" t="s">
        <v>25</v>
      </c>
      <c r="C24" s="33">
        <f>SUM(C20:C23)</f>
        <v>1</v>
      </c>
      <c r="D24" s="33">
        <f>SUM(D20:D23)</f>
        <v>3</v>
      </c>
      <c r="E24" s="33">
        <f>SUM(E20:E23)</f>
        <v>4</v>
      </c>
    </row>
    <row r="25" ht="12.75"/>
    <row r="26" ht="12.75">
      <c r="B26" s="20" t="s">
        <v>132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 password="CD78" sheet="1" objects="1" scenarios="1"/>
  <mergeCells count="2">
    <mergeCell ref="B2:E3"/>
    <mergeCell ref="B16:E1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0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61" customWidth="1"/>
    <col min="2" max="2" width="39.7109375" style="61" customWidth="1"/>
    <col min="3" max="3" width="14.7109375" style="61" customWidth="1"/>
    <col min="4" max="4" width="4.7109375" style="61" customWidth="1"/>
    <col min="5" max="16384" width="11.421875" style="61" hidden="1" customWidth="1"/>
  </cols>
  <sheetData>
    <row r="1" ht="12.75"/>
    <row r="2" spans="2:3" s="60" customFormat="1" ht="15.75">
      <c r="B2" s="99" t="s">
        <v>125</v>
      </c>
      <c r="C2" s="99"/>
    </row>
    <row r="3" ht="12.75"/>
    <row r="4" spans="2:3" ht="12.75">
      <c r="B4" s="59" t="s">
        <v>126</v>
      </c>
      <c r="C4" s="59" t="s">
        <v>127</v>
      </c>
    </row>
    <row r="5" spans="2:3" ht="12.75">
      <c r="B5" s="62" t="s">
        <v>129</v>
      </c>
      <c r="C5" s="58">
        <v>18</v>
      </c>
    </row>
    <row r="6" spans="2:3" ht="12.75">
      <c r="B6" s="62" t="s">
        <v>130</v>
      </c>
      <c r="C6" s="58">
        <v>27</v>
      </c>
    </row>
    <row r="7" spans="2:3" ht="12.75">
      <c r="B7" s="62" t="s">
        <v>128</v>
      </c>
      <c r="C7" s="58">
        <v>13</v>
      </c>
    </row>
    <row r="8" spans="2:3" ht="12.75">
      <c r="B8" s="62" t="s">
        <v>131</v>
      </c>
      <c r="C8" s="58">
        <v>29</v>
      </c>
    </row>
    <row r="9" ht="12.75"/>
    <row r="10" ht="12.75">
      <c r="B10" s="63" t="s">
        <v>133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 hidden="1"/>
    <row r="20" ht="12.75" hidden="1"/>
  </sheetData>
  <sheetProtection password="CD78" sheet="1" objects="1" scenarios="1"/>
  <mergeCells count="1"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5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61" customWidth="1"/>
    <col min="2" max="2" width="30.7109375" style="61" customWidth="1"/>
    <col min="3" max="4" width="11.7109375" style="61" customWidth="1"/>
    <col min="5" max="5" width="4.7109375" style="61" customWidth="1"/>
    <col min="6" max="16384" width="11.421875" style="61" hidden="1" customWidth="1"/>
  </cols>
  <sheetData>
    <row r="1" ht="12.75"/>
    <row r="2" spans="2:4" s="60" customFormat="1" ht="15.75" customHeight="1">
      <c r="B2" s="99" t="s">
        <v>14</v>
      </c>
      <c r="C2" s="99"/>
      <c r="D2" s="99"/>
    </row>
    <row r="3" spans="2:4" s="60" customFormat="1" ht="15.75">
      <c r="B3" s="99"/>
      <c r="C3" s="99"/>
      <c r="D3" s="99"/>
    </row>
    <row r="4" ht="12.75"/>
    <row r="5" spans="2:4" ht="12.75">
      <c r="B5" s="59" t="s">
        <v>15</v>
      </c>
      <c r="C5" s="59" t="s">
        <v>16</v>
      </c>
      <c r="D5" s="59" t="s">
        <v>17</v>
      </c>
    </row>
    <row r="6" spans="2:4" ht="12.75">
      <c r="B6" s="64" t="s">
        <v>18</v>
      </c>
      <c r="C6" s="58">
        <v>1</v>
      </c>
      <c r="D6" s="58"/>
    </row>
    <row r="7" spans="2:4" ht="12.75">
      <c r="B7" s="64" t="s">
        <v>19</v>
      </c>
      <c r="C7" s="58">
        <v>2</v>
      </c>
      <c r="D7" s="58">
        <v>1</v>
      </c>
    </row>
    <row r="8" spans="2:4" ht="12.75">
      <c r="B8" s="64" t="s">
        <v>20</v>
      </c>
      <c r="C8" s="58">
        <v>2</v>
      </c>
      <c r="D8" s="58"/>
    </row>
    <row r="9" spans="2:4" ht="12.75">
      <c r="B9" s="64" t="s">
        <v>21</v>
      </c>
      <c r="C9" s="58">
        <v>2</v>
      </c>
      <c r="D9" s="58"/>
    </row>
    <row r="10" spans="2:4" ht="12.75">
      <c r="B10" s="64" t="s">
        <v>22</v>
      </c>
      <c r="C10" s="58">
        <v>6</v>
      </c>
      <c r="D10" s="58"/>
    </row>
    <row r="11" spans="2:4" ht="25.5">
      <c r="B11" s="64" t="s">
        <v>23</v>
      </c>
      <c r="C11" s="58">
        <v>7</v>
      </c>
      <c r="D11" s="58"/>
    </row>
    <row r="12" spans="2:4" ht="12.75">
      <c r="B12" s="64" t="s">
        <v>24</v>
      </c>
      <c r="C12" s="58">
        <v>4</v>
      </c>
      <c r="D12" s="58"/>
    </row>
    <row r="13" spans="2:4" ht="12.75">
      <c r="B13" s="59" t="s">
        <v>25</v>
      </c>
      <c r="C13" s="59">
        <f>SUM(C6:C12)</f>
        <v>24</v>
      </c>
      <c r="D13" s="59">
        <f>SUM(D6:D12)</f>
        <v>1</v>
      </c>
    </row>
    <row r="14" ht="12.75"/>
    <row r="15" ht="12.75">
      <c r="B15" s="63" t="s">
        <v>133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 hidden="1"/>
  </sheetData>
  <sheetProtection password="CD78" sheet="1" objects="1" scenarios="1"/>
  <mergeCells count="1">
    <mergeCell ref="B2:D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1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55" customWidth="1"/>
    <col min="2" max="2" width="20.7109375" style="55" customWidth="1"/>
    <col min="3" max="14" width="5.7109375" style="55" customWidth="1"/>
    <col min="15" max="15" width="4.7109375" style="55" customWidth="1"/>
    <col min="16" max="16384" width="11.421875" style="55" hidden="1" customWidth="1"/>
  </cols>
  <sheetData>
    <row r="1" ht="12.75"/>
    <row r="2" spans="2:14" s="65" customFormat="1" ht="15.75" customHeight="1">
      <c r="B2" s="99" t="s">
        <v>31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s="65" customFormat="1" ht="15.7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ht="12.75"/>
    <row r="5" spans="2:14" ht="12.75">
      <c r="B5" s="100" t="s">
        <v>27</v>
      </c>
      <c r="C5" s="102" t="s">
        <v>28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2:14" ht="12.75">
      <c r="B6" s="101"/>
      <c r="C6" s="59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59">
        <v>2008</v>
      </c>
      <c r="M6" s="59">
        <v>2009</v>
      </c>
      <c r="N6" s="59">
        <v>2010</v>
      </c>
    </row>
    <row r="7" spans="2:14" ht="12.75">
      <c r="B7" s="62" t="s">
        <v>29</v>
      </c>
      <c r="C7" s="58">
        <v>22</v>
      </c>
      <c r="D7" s="58">
        <v>21</v>
      </c>
      <c r="E7" s="58">
        <v>26</v>
      </c>
      <c r="F7" s="58">
        <v>36</v>
      </c>
      <c r="G7" s="58">
        <v>44</v>
      </c>
      <c r="H7" s="58">
        <v>32</v>
      </c>
      <c r="I7" s="58">
        <v>30</v>
      </c>
      <c r="J7" s="58">
        <v>33</v>
      </c>
      <c r="K7" s="58">
        <v>29</v>
      </c>
      <c r="L7" s="58">
        <v>36</v>
      </c>
      <c r="M7" s="58">
        <v>28</v>
      </c>
      <c r="N7" s="58">
        <v>24</v>
      </c>
    </row>
    <row r="8" spans="2:14" ht="12.75">
      <c r="B8" s="62" t="s">
        <v>30</v>
      </c>
      <c r="C8" s="58">
        <v>16</v>
      </c>
      <c r="D8" s="58">
        <v>9</v>
      </c>
      <c r="E8" s="58">
        <v>5</v>
      </c>
      <c r="F8" s="58">
        <v>6</v>
      </c>
      <c r="G8" s="58">
        <v>14</v>
      </c>
      <c r="H8" s="58">
        <v>9</v>
      </c>
      <c r="I8" s="58">
        <v>4</v>
      </c>
      <c r="J8" s="58">
        <v>4</v>
      </c>
      <c r="K8" s="58">
        <v>7</v>
      </c>
      <c r="L8" s="58">
        <v>4</v>
      </c>
      <c r="M8" s="58">
        <v>2</v>
      </c>
      <c r="N8" s="58">
        <v>1</v>
      </c>
    </row>
    <row r="9" spans="2:14" ht="12.75">
      <c r="B9" s="59" t="s">
        <v>25</v>
      </c>
      <c r="C9" s="59">
        <v>38</v>
      </c>
      <c r="D9" s="59">
        <v>30</v>
      </c>
      <c r="E9" s="59">
        <v>31</v>
      </c>
      <c r="F9" s="59">
        <v>42</v>
      </c>
      <c r="G9" s="59">
        <v>58</v>
      </c>
      <c r="H9" s="59">
        <v>41</v>
      </c>
      <c r="I9" s="59">
        <v>34</v>
      </c>
      <c r="J9" s="59">
        <v>37</v>
      </c>
      <c r="K9" s="59">
        <v>36</v>
      </c>
      <c r="L9" s="59">
        <v>40</v>
      </c>
      <c r="M9" s="59">
        <v>30</v>
      </c>
      <c r="N9" s="59">
        <f>SUM(N7:N8)</f>
        <v>25</v>
      </c>
    </row>
    <row r="10" ht="12.75"/>
    <row r="11" ht="12.75">
      <c r="B11" s="63" t="s">
        <v>133</v>
      </c>
    </row>
    <row r="12" ht="12.75"/>
    <row r="13" ht="12.75"/>
    <row r="14" ht="12.75"/>
    <row r="15" ht="12.75"/>
    <row r="16" ht="12.75"/>
    <row r="17" ht="12.75"/>
    <row r="18" ht="12.75"/>
    <row r="19" ht="12.75"/>
  </sheetData>
  <sheetProtection password="CD78" sheet="1" objects="1" scenarios="1"/>
  <mergeCells count="3">
    <mergeCell ref="B5:B6"/>
    <mergeCell ref="C5:N5"/>
    <mergeCell ref="B2:N3"/>
  </mergeCells>
  <printOptions/>
  <pageMargins left="0.7" right="0.7" top="0.75" bottom="0.75" header="0.3" footer="0.3"/>
  <pageSetup orientation="portrait" paperSize="9"/>
  <ignoredErrors>
    <ignoredError sqref="N9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0" customWidth="1"/>
    <col min="2" max="2" width="30.140625" style="20" customWidth="1"/>
    <col min="3" max="3" width="11.421875" style="20" bestFit="1" customWidth="1"/>
    <col min="4" max="4" width="14.57421875" style="20" bestFit="1" customWidth="1"/>
    <col min="5" max="5" width="10.8515625" style="20" bestFit="1" customWidth="1"/>
    <col min="6" max="6" width="13.7109375" style="20" bestFit="1" customWidth="1"/>
    <col min="7" max="7" width="7.7109375" style="20" customWidth="1"/>
    <col min="8" max="8" width="4.7109375" style="20" customWidth="1"/>
    <col min="9" max="16384" width="11.421875" style="20" hidden="1" customWidth="1"/>
  </cols>
  <sheetData>
    <row r="1" ht="12.75"/>
    <row r="2" spans="2:7" s="57" customFormat="1" ht="15.75">
      <c r="B2" s="96" t="s">
        <v>136</v>
      </c>
      <c r="C2" s="96"/>
      <c r="D2" s="96"/>
      <c r="E2" s="96"/>
      <c r="F2" s="96"/>
      <c r="G2" s="96"/>
    </row>
    <row r="3" ht="12.75"/>
    <row r="4" spans="2:7" ht="25.5">
      <c r="B4" s="66" t="s">
        <v>32</v>
      </c>
      <c r="C4" s="66" t="s">
        <v>33</v>
      </c>
      <c r="D4" s="66" t="s">
        <v>34</v>
      </c>
      <c r="E4" s="66" t="s">
        <v>35</v>
      </c>
      <c r="F4" s="66" t="s">
        <v>135</v>
      </c>
      <c r="G4" s="66" t="s">
        <v>36</v>
      </c>
    </row>
    <row r="5" spans="2:7" ht="12.75">
      <c r="B5" s="21" t="s">
        <v>18</v>
      </c>
      <c r="C5" s="67">
        <v>12</v>
      </c>
      <c r="D5" s="67">
        <v>34</v>
      </c>
      <c r="E5" s="68">
        <f>C5/D5</f>
        <v>0.35294117647058826</v>
      </c>
      <c r="F5" s="67">
        <v>236</v>
      </c>
      <c r="G5" s="69">
        <f>F5/40</f>
        <v>5.9</v>
      </c>
    </row>
    <row r="6" spans="2:7" ht="12.75">
      <c r="B6" s="21" t="s">
        <v>19</v>
      </c>
      <c r="C6" s="67">
        <v>8</v>
      </c>
      <c r="D6" s="67">
        <v>17</v>
      </c>
      <c r="E6" s="68">
        <f aca="true" t="shared" si="0" ref="E6:E14">C6/D6</f>
        <v>0.47058823529411764</v>
      </c>
      <c r="F6" s="67">
        <v>230</v>
      </c>
      <c r="G6" s="69">
        <f aca="true" t="shared" si="1" ref="G6:G14">F6/40</f>
        <v>5.75</v>
      </c>
    </row>
    <row r="7" spans="2:7" ht="12.75">
      <c r="B7" s="21" t="s">
        <v>20</v>
      </c>
      <c r="C7" s="67">
        <v>11</v>
      </c>
      <c r="D7" s="67">
        <v>48</v>
      </c>
      <c r="E7" s="68">
        <f t="shared" si="0"/>
        <v>0.22916666666666666</v>
      </c>
      <c r="F7" s="67">
        <v>234</v>
      </c>
      <c r="G7" s="69">
        <f t="shared" si="1"/>
        <v>5.85</v>
      </c>
    </row>
    <row r="8" spans="2:7" ht="12.75">
      <c r="B8" s="21" t="s">
        <v>21</v>
      </c>
      <c r="C8" s="67">
        <v>14</v>
      </c>
      <c r="D8" s="67">
        <v>33</v>
      </c>
      <c r="E8" s="68">
        <f t="shared" si="0"/>
        <v>0.42424242424242425</v>
      </c>
      <c r="F8" s="67">
        <v>340</v>
      </c>
      <c r="G8" s="69">
        <f t="shared" si="1"/>
        <v>8.5</v>
      </c>
    </row>
    <row r="9" spans="2:7" ht="12.75">
      <c r="B9" s="21" t="s">
        <v>37</v>
      </c>
      <c r="C9" s="67">
        <v>14</v>
      </c>
      <c r="D9" s="67">
        <v>71</v>
      </c>
      <c r="E9" s="68">
        <f t="shared" si="0"/>
        <v>0.19718309859154928</v>
      </c>
      <c r="F9" s="67">
        <v>304</v>
      </c>
      <c r="G9" s="69">
        <f t="shared" si="1"/>
        <v>7.6</v>
      </c>
    </row>
    <row r="10" spans="2:7" ht="25.5">
      <c r="B10" s="72" t="s">
        <v>23</v>
      </c>
      <c r="C10" s="67">
        <v>13</v>
      </c>
      <c r="D10" s="67">
        <v>27</v>
      </c>
      <c r="E10" s="68">
        <f t="shared" si="0"/>
        <v>0.48148148148148145</v>
      </c>
      <c r="F10" s="67">
        <v>250</v>
      </c>
      <c r="G10" s="69">
        <f t="shared" si="1"/>
        <v>6.25</v>
      </c>
    </row>
    <row r="11" spans="2:7" ht="12.75">
      <c r="B11" s="21" t="s">
        <v>38</v>
      </c>
      <c r="C11" s="67">
        <v>6</v>
      </c>
      <c r="D11" s="67">
        <v>17</v>
      </c>
      <c r="E11" s="68">
        <f t="shared" si="0"/>
        <v>0.35294117647058826</v>
      </c>
      <c r="F11" s="67">
        <v>144</v>
      </c>
      <c r="G11" s="69">
        <f t="shared" si="1"/>
        <v>3.6</v>
      </c>
    </row>
    <row r="12" spans="2:7" ht="12.75">
      <c r="B12" s="21" t="s">
        <v>22</v>
      </c>
      <c r="C12" s="67">
        <v>5</v>
      </c>
      <c r="D12" s="67">
        <v>24</v>
      </c>
      <c r="E12" s="68">
        <f t="shared" si="0"/>
        <v>0.20833333333333334</v>
      </c>
      <c r="F12" s="67">
        <v>119</v>
      </c>
      <c r="G12" s="69">
        <f t="shared" si="1"/>
        <v>2.975</v>
      </c>
    </row>
    <row r="13" spans="2:7" ht="12.75">
      <c r="B13" s="21" t="s">
        <v>24</v>
      </c>
      <c r="C13" s="67">
        <v>15</v>
      </c>
      <c r="D13" s="67">
        <v>44</v>
      </c>
      <c r="E13" s="68">
        <f t="shared" si="0"/>
        <v>0.3409090909090909</v>
      </c>
      <c r="F13" s="67">
        <v>370</v>
      </c>
      <c r="G13" s="69">
        <f t="shared" si="1"/>
        <v>9.25</v>
      </c>
    </row>
    <row r="14" spans="2:7" ht="12.75">
      <c r="B14" s="70" t="s">
        <v>39</v>
      </c>
      <c r="C14" s="73">
        <f>SUM(C5:C13)</f>
        <v>98</v>
      </c>
      <c r="D14" s="73">
        <f>SUM(D5:D13)</f>
        <v>315</v>
      </c>
      <c r="E14" s="74">
        <f t="shared" si="0"/>
        <v>0.3111111111111111</v>
      </c>
      <c r="F14" s="73">
        <f>SUM(F5:G13)</f>
        <v>2282.6749999999997</v>
      </c>
      <c r="G14" s="75">
        <f t="shared" si="1"/>
        <v>57.066874999999996</v>
      </c>
    </row>
    <row r="15" ht="12.75"/>
    <row r="16" ht="12.75">
      <c r="B16" s="76" t="s">
        <v>134</v>
      </c>
    </row>
    <row r="17" ht="12.75">
      <c r="B17" s="76"/>
    </row>
    <row r="18" ht="12.75">
      <c r="B18" s="76"/>
    </row>
    <row r="19" ht="12.75"/>
    <row r="20" spans="2:7" s="57" customFormat="1" ht="15.75">
      <c r="B20" s="96" t="s">
        <v>137</v>
      </c>
      <c r="C20" s="96"/>
      <c r="D20" s="96"/>
      <c r="E20" s="96"/>
      <c r="F20" s="96"/>
      <c r="G20" s="96"/>
    </row>
    <row r="21" ht="12.75"/>
    <row r="22" spans="2:7" ht="25.5">
      <c r="B22" s="66" t="s">
        <v>32</v>
      </c>
      <c r="C22" s="66" t="s">
        <v>33</v>
      </c>
      <c r="D22" s="66" t="s">
        <v>34</v>
      </c>
      <c r="E22" s="66" t="s">
        <v>35</v>
      </c>
      <c r="F22" s="66" t="s">
        <v>135</v>
      </c>
      <c r="G22" s="66" t="s">
        <v>36</v>
      </c>
    </row>
    <row r="23" spans="2:7" ht="12.75">
      <c r="B23" s="21" t="s">
        <v>18</v>
      </c>
      <c r="C23" s="67">
        <v>14</v>
      </c>
      <c r="D23" s="67">
        <v>34</v>
      </c>
      <c r="E23" s="68">
        <f>C23/D23</f>
        <v>0.4117647058823529</v>
      </c>
      <c r="F23" s="67">
        <v>284</v>
      </c>
      <c r="G23" s="69">
        <f>F23/40</f>
        <v>7.1</v>
      </c>
    </row>
    <row r="24" spans="2:7" ht="12.75">
      <c r="B24" s="21" t="s">
        <v>19</v>
      </c>
      <c r="C24" s="67">
        <v>11</v>
      </c>
      <c r="D24" s="67">
        <v>17</v>
      </c>
      <c r="E24" s="68">
        <f aca="true" t="shared" si="2" ref="E24:E32">C24/D24</f>
        <v>0.6470588235294118</v>
      </c>
      <c r="F24" s="67">
        <v>284</v>
      </c>
      <c r="G24" s="69">
        <f aca="true" t="shared" si="3" ref="G24:G32">F24/40</f>
        <v>7.1</v>
      </c>
    </row>
    <row r="25" spans="2:7" ht="12.75">
      <c r="B25" s="21" t="s">
        <v>20</v>
      </c>
      <c r="C25" s="67">
        <v>13</v>
      </c>
      <c r="D25" s="67">
        <v>47</v>
      </c>
      <c r="E25" s="68">
        <f t="shared" si="2"/>
        <v>0.2765957446808511</v>
      </c>
      <c r="F25" s="67">
        <v>267</v>
      </c>
      <c r="G25" s="69">
        <f t="shared" si="3"/>
        <v>6.675</v>
      </c>
    </row>
    <row r="26" spans="2:7" ht="12.75">
      <c r="B26" s="21" t="s">
        <v>21</v>
      </c>
      <c r="C26" s="67">
        <v>12</v>
      </c>
      <c r="D26" s="67">
        <v>33</v>
      </c>
      <c r="E26" s="68">
        <f t="shared" si="2"/>
        <v>0.36363636363636365</v>
      </c>
      <c r="F26" s="67">
        <v>328</v>
      </c>
      <c r="G26" s="69">
        <f t="shared" si="3"/>
        <v>8.2</v>
      </c>
    </row>
    <row r="27" spans="2:7" ht="12.75">
      <c r="B27" s="21" t="s">
        <v>37</v>
      </c>
      <c r="C27" s="67">
        <v>12</v>
      </c>
      <c r="D27" s="67">
        <v>71</v>
      </c>
      <c r="E27" s="68">
        <f t="shared" si="2"/>
        <v>0.16901408450704225</v>
      </c>
      <c r="F27" s="67">
        <v>244</v>
      </c>
      <c r="G27" s="69">
        <f t="shared" si="3"/>
        <v>6.1</v>
      </c>
    </row>
    <row r="28" spans="2:7" ht="25.5">
      <c r="B28" s="72" t="s">
        <v>23</v>
      </c>
      <c r="C28" s="67">
        <v>13</v>
      </c>
      <c r="D28" s="67">
        <v>27</v>
      </c>
      <c r="E28" s="68">
        <f t="shared" si="2"/>
        <v>0.48148148148148145</v>
      </c>
      <c r="F28" s="67">
        <v>256</v>
      </c>
      <c r="G28" s="69">
        <f t="shared" si="3"/>
        <v>6.4</v>
      </c>
    </row>
    <row r="29" spans="2:7" ht="12.75">
      <c r="B29" s="21" t="s">
        <v>38</v>
      </c>
      <c r="C29" s="67">
        <v>5</v>
      </c>
      <c r="D29" s="67">
        <v>16</v>
      </c>
      <c r="E29" s="68">
        <f t="shared" si="2"/>
        <v>0.3125</v>
      </c>
      <c r="F29" s="67">
        <v>144</v>
      </c>
      <c r="G29" s="69">
        <f t="shared" si="3"/>
        <v>3.6</v>
      </c>
    </row>
    <row r="30" spans="2:7" ht="12.75">
      <c r="B30" s="21" t="s">
        <v>22</v>
      </c>
      <c r="C30" s="67">
        <v>5</v>
      </c>
      <c r="D30" s="67">
        <v>24</v>
      </c>
      <c r="E30" s="68">
        <f t="shared" si="2"/>
        <v>0.20833333333333334</v>
      </c>
      <c r="F30" s="67">
        <v>137</v>
      </c>
      <c r="G30" s="69">
        <f t="shared" si="3"/>
        <v>3.425</v>
      </c>
    </row>
    <row r="31" spans="2:7" ht="12.75">
      <c r="B31" s="21" t="s">
        <v>24</v>
      </c>
      <c r="C31" s="67">
        <v>17</v>
      </c>
      <c r="D31" s="67">
        <v>44</v>
      </c>
      <c r="E31" s="68">
        <f t="shared" si="2"/>
        <v>0.38636363636363635</v>
      </c>
      <c r="F31" s="67">
        <v>345</v>
      </c>
      <c r="G31" s="69">
        <f t="shared" si="3"/>
        <v>8.625</v>
      </c>
    </row>
    <row r="32" spans="2:7" ht="12.75">
      <c r="B32" s="71" t="s">
        <v>39</v>
      </c>
      <c r="C32" s="73">
        <f>SUM(C23:C31)</f>
        <v>102</v>
      </c>
      <c r="D32" s="73">
        <f>SUM(D23:D31)</f>
        <v>313</v>
      </c>
      <c r="E32" s="74">
        <f t="shared" si="2"/>
        <v>0.3258785942492013</v>
      </c>
      <c r="F32" s="73">
        <f>SUM(F23:G31)</f>
        <v>2346.225</v>
      </c>
      <c r="G32" s="75">
        <f t="shared" si="3"/>
        <v>58.655625</v>
      </c>
    </row>
    <row r="33" ht="12.75"/>
    <row r="34" ht="12.75">
      <c r="B34" s="76" t="s">
        <v>134</v>
      </c>
    </row>
    <row r="35" ht="12.75"/>
    <row r="36" ht="12.75"/>
    <row r="37" ht="12.75"/>
    <row r="38" ht="12.75"/>
    <row r="39" ht="12.75"/>
    <row r="40" ht="12.75"/>
    <row r="41" ht="12.75"/>
    <row r="42" ht="12.75"/>
  </sheetData>
  <sheetProtection password="CD78" sheet="1" objects="1" scenarios="1"/>
  <mergeCells count="2">
    <mergeCell ref="B2:G2"/>
    <mergeCell ref="B20:G2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61" customWidth="1"/>
    <col min="2" max="2" width="30.7109375" style="61" customWidth="1"/>
    <col min="3" max="4" width="11.7109375" style="61" customWidth="1"/>
    <col min="5" max="5" width="6.7109375" style="61" customWidth="1"/>
    <col min="6" max="7" width="11.7109375" style="61" customWidth="1"/>
    <col min="8" max="8" width="6.7109375" style="61" customWidth="1"/>
    <col min="9" max="9" width="8.7109375" style="61" customWidth="1"/>
    <col min="10" max="10" width="4.7109375" style="61" customWidth="1"/>
    <col min="11" max="16384" width="11.421875" style="61" hidden="1" customWidth="1"/>
  </cols>
  <sheetData>
    <row r="1" ht="12.75"/>
    <row r="2" spans="2:9" s="60" customFormat="1" ht="15.75">
      <c r="B2" s="103" t="s">
        <v>92</v>
      </c>
      <c r="C2" s="103"/>
      <c r="D2" s="103"/>
      <c r="E2" s="103"/>
      <c r="F2" s="103"/>
      <c r="G2" s="103"/>
      <c r="H2" s="103"/>
      <c r="I2" s="103"/>
    </row>
    <row r="3" ht="12.75"/>
    <row r="4" spans="2:9" ht="12.75">
      <c r="B4" s="102" t="s">
        <v>15</v>
      </c>
      <c r="C4" s="104" t="s">
        <v>93</v>
      </c>
      <c r="D4" s="102"/>
      <c r="E4" s="105"/>
      <c r="F4" s="106" t="s">
        <v>94</v>
      </c>
      <c r="G4" s="102"/>
      <c r="H4" s="105"/>
      <c r="I4" s="107" t="s">
        <v>138</v>
      </c>
    </row>
    <row r="5" spans="2:9" ht="12.75">
      <c r="B5" s="102"/>
      <c r="C5" s="82" t="s">
        <v>95</v>
      </c>
      <c r="D5" s="59" t="s">
        <v>96</v>
      </c>
      <c r="E5" s="78" t="s">
        <v>25</v>
      </c>
      <c r="F5" s="77" t="s">
        <v>95</v>
      </c>
      <c r="G5" s="59" t="s">
        <v>96</v>
      </c>
      <c r="H5" s="78" t="s">
        <v>25</v>
      </c>
      <c r="I5" s="107"/>
    </row>
    <row r="6" spans="2:9" ht="12.75">
      <c r="B6" s="62" t="s">
        <v>18</v>
      </c>
      <c r="C6" s="81">
        <v>5</v>
      </c>
      <c r="D6" s="58">
        <v>1</v>
      </c>
      <c r="E6" s="80">
        <f>SUM(C6:D6)</f>
        <v>6</v>
      </c>
      <c r="F6" s="79">
        <v>3</v>
      </c>
      <c r="G6" s="58">
        <v>4</v>
      </c>
      <c r="H6" s="80">
        <f>SUM(F6:G6)</f>
        <v>7</v>
      </c>
      <c r="I6" s="83">
        <f>SUM(H6,E6)</f>
        <v>13</v>
      </c>
    </row>
    <row r="7" spans="2:9" ht="12.75">
      <c r="B7" s="62" t="s">
        <v>19</v>
      </c>
      <c r="C7" s="81">
        <v>3</v>
      </c>
      <c r="D7" s="58"/>
      <c r="E7" s="80">
        <f aca="true" t="shared" si="0" ref="E7:E14">SUM(C7:D7)</f>
        <v>3</v>
      </c>
      <c r="F7" s="79">
        <v>2</v>
      </c>
      <c r="G7" s="58"/>
      <c r="H7" s="80">
        <f aca="true" t="shared" si="1" ref="H7:H14">SUM(F7:G7)</f>
        <v>2</v>
      </c>
      <c r="I7" s="83">
        <f aca="true" t="shared" si="2" ref="I7:I14">SUM(H7,E7)</f>
        <v>5</v>
      </c>
    </row>
    <row r="8" spans="2:9" ht="12.75">
      <c r="B8" s="62" t="s">
        <v>20</v>
      </c>
      <c r="C8" s="81">
        <v>5</v>
      </c>
      <c r="D8" s="58">
        <v>3</v>
      </c>
      <c r="E8" s="80">
        <f t="shared" si="0"/>
        <v>8</v>
      </c>
      <c r="F8" s="79"/>
      <c r="G8" s="58">
        <v>4</v>
      </c>
      <c r="H8" s="80">
        <f t="shared" si="1"/>
        <v>4</v>
      </c>
      <c r="I8" s="83">
        <f t="shared" si="2"/>
        <v>12</v>
      </c>
    </row>
    <row r="9" spans="2:9" ht="12.75">
      <c r="B9" s="62" t="s">
        <v>21</v>
      </c>
      <c r="C9" s="81">
        <v>7</v>
      </c>
      <c r="D9" s="58"/>
      <c r="E9" s="80">
        <f t="shared" si="0"/>
        <v>7</v>
      </c>
      <c r="F9" s="79">
        <v>2</v>
      </c>
      <c r="G9" s="58">
        <v>3</v>
      </c>
      <c r="H9" s="80">
        <f t="shared" si="1"/>
        <v>5</v>
      </c>
      <c r="I9" s="83">
        <f t="shared" si="2"/>
        <v>12</v>
      </c>
    </row>
    <row r="10" spans="2:9" ht="12.75">
      <c r="B10" s="62" t="s">
        <v>37</v>
      </c>
      <c r="C10" s="81">
        <v>3</v>
      </c>
      <c r="D10" s="58"/>
      <c r="E10" s="80">
        <f t="shared" si="0"/>
        <v>3</v>
      </c>
      <c r="F10" s="79"/>
      <c r="G10" s="58">
        <v>3</v>
      </c>
      <c r="H10" s="80">
        <f t="shared" si="1"/>
        <v>3</v>
      </c>
      <c r="I10" s="83">
        <f t="shared" si="2"/>
        <v>6</v>
      </c>
    </row>
    <row r="11" spans="2:9" ht="12.75">
      <c r="B11" s="62" t="s">
        <v>38</v>
      </c>
      <c r="C11" s="81">
        <v>1</v>
      </c>
      <c r="D11" s="58"/>
      <c r="E11" s="80">
        <f t="shared" si="0"/>
        <v>1</v>
      </c>
      <c r="F11" s="79"/>
      <c r="G11" s="58"/>
      <c r="H11" s="80">
        <f t="shared" si="1"/>
        <v>0</v>
      </c>
      <c r="I11" s="83">
        <f t="shared" si="2"/>
        <v>1</v>
      </c>
    </row>
    <row r="12" spans="2:9" ht="12.75">
      <c r="B12" s="62" t="s">
        <v>22</v>
      </c>
      <c r="C12" s="81">
        <v>7</v>
      </c>
      <c r="D12" s="58"/>
      <c r="E12" s="80">
        <f t="shared" si="0"/>
        <v>7</v>
      </c>
      <c r="F12" s="79">
        <v>1</v>
      </c>
      <c r="G12" s="58"/>
      <c r="H12" s="80">
        <f t="shared" si="1"/>
        <v>1</v>
      </c>
      <c r="I12" s="83">
        <f t="shared" si="2"/>
        <v>8</v>
      </c>
    </row>
    <row r="13" spans="2:9" ht="25.5">
      <c r="B13" s="64" t="s">
        <v>23</v>
      </c>
      <c r="C13" s="81">
        <v>15</v>
      </c>
      <c r="D13" s="58">
        <v>2</v>
      </c>
      <c r="E13" s="80">
        <f t="shared" si="0"/>
        <v>17</v>
      </c>
      <c r="F13" s="79">
        <v>1</v>
      </c>
      <c r="G13" s="58">
        <v>4</v>
      </c>
      <c r="H13" s="80">
        <f t="shared" si="1"/>
        <v>5</v>
      </c>
      <c r="I13" s="83">
        <f t="shared" si="2"/>
        <v>22</v>
      </c>
    </row>
    <row r="14" spans="2:9" ht="12.75">
      <c r="B14" s="62" t="s">
        <v>24</v>
      </c>
      <c r="C14" s="81">
        <v>12</v>
      </c>
      <c r="D14" s="58">
        <v>2</v>
      </c>
      <c r="E14" s="80">
        <f t="shared" si="0"/>
        <v>14</v>
      </c>
      <c r="F14" s="79"/>
      <c r="G14" s="58">
        <v>4</v>
      </c>
      <c r="H14" s="80">
        <f t="shared" si="1"/>
        <v>4</v>
      </c>
      <c r="I14" s="83">
        <f t="shared" si="2"/>
        <v>18</v>
      </c>
    </row>
    <row r="15" spans="2:9" ht="12.75">
      <c r="B15" s="59" t="s">
        <v>25</v>
      </c>
      <c r="C15" s="82">
        <f aca="true" t="shared" si="3" ref="C15:I15">SUM(C6:C14)</f>
        <v>58</v>
      </c>
      <c r="D15" s="82">
        <f t="shared" si="3"/>
        <v>8</v>
      </c>
      <c r="E15" s="78">
        <f t="shared" si="3"/>
        <v>66</v>
      </c>
      <c r="F15" s="77">
        <f t="shared" si="3"/>
        <v>9</v>
      </c>
      <c r="G15" s="59">
        <f t="shared" si="3"/>
        <v>22</v>
      </c>
      <c r="H15" s="78">
        <f t="shared" si="3"/>
        <v>31</v>
      </c>
      <c r="I15" s="82">
        <f t="shared" si="3"/>
        <v>97</v>
      </c>
    </row>
    <row r="16" ht="12.75"/>
    <row r="17" ht="12.75">
      <c r="B17" s="63" t="s">
        <v>133</v>
      </c>
    </row>
    <row r="18" ht="12.75"/>
    <row r="19" ht="12.75"/>
    <row r="20" ht="12.75"/>
    <row r="21" ht="12.75"/>
    <row r="22" ht="12.75"/>
    <row r="23" ht="12.75"/>
    <row r="24" ht="12.75"/>
  </sheetData>
  <sheetProtection password="CD78" sheet="1" objects="1" scenarios="1"/>
  <mergeCells count="5">
    <mergeCell ref="B2:I2"/>
    <mergeCell ref="B4:B5"/>
    <mergeCell ref="C4:E4"/>
    <mergeCell ref="F4:H4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0" customWidth="1"/>
    <col min="2" max="2" width="29.57421875" style="20" bestFit="1" customWidth="1"/>
    <col min="3" max="3" width="7.7109375" style="20" customWidth="1"/>
    <col min="4" max="4" width="15.7109375" style="20" bestFit="1" customWidth="1"/>
    <col min="5" max="5" width="11.7109375" style="20" customWidth="1"/>
    <col min="6" max="7" width="16.7109375" style="20" customWidth="1"/>
    <col min="8" max="9" width="11.7109375" style="20" customWidth="1"/>
    <col min="10" max="10" width="4.7109375" style="20" customWidth="1"/>
    <col min="11" max="12" width="0" style="20" hidden="1" customWidth="1"/>
    <col min="13" max="16384" width="11.421875" style="20" hidden="1" customWidth="1"/>
  </cols>
  <sheetData>
    <row r="1" ht="12.75"/>
    <row r="2" spans="2:9" s="57" customFormat="1" ht="15.75">
      <c r="B2" s="98" t="s">
        <v>41</v>
      </c>
      <c r="C2" s="98"/>
      <c r="D2" s="98"/>
      <c r="E2" s="98"/>
      <c r="F2" s="98"/>
      <c r="G2" s="98"/>
      <c r="H2" s="98"/>
      <c r="I2" s="98"/>
    </row>
    <row r="3" spans="2:9" s="57" customFormat="1" ht="15.75">
      <c r="B3" s="98"/>
      <c r="C3" s="98"/>
      <c r="D3" s="98"/>
      <c r="E3" s="98"/>
      <c r="F3" s="98"/>
      <c r="G3" s="98"/>
      <c r="H3" s="98"/>
      <c r="I3" s="98"/>
    </row>
    <row r="4" ht="12.75"/>
    <row r="5" spans="2:10" ht="38.25">
      <c r="B5" s="32" t="s">
        <v>15</v>
      </c>
      <c r="C5" s="32" t="s">
        <v>146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84"/>
    </row>
    <row r="6" spans="2:12" ht="12.75">
      <c r="B6" s="8" t="s">
        <v>18</v>
      </c>
      <c r="C6" s="9">
        <v>340.40000000000003</v>
      </c>
      <c r="D6" s="9">
        <v>28</v>
      </c>
      <c r="E6" s="9">
        <v>34</v>
      </c>
      <c r="F6" s="9">
        <v>8</v>
      </c>
      <c r="G6" s="10">
        <f>F6/E6</f>
        <v>0.23529411764705882</v>
      </c>
      <c r="H6" s="11">
        <f>C6/F6</f>
        <v>42.550000000000004</v>
      </c>
      <c r="I6" s="11">
        <f>C6/D6</f>
        <v>12.157142857142858</v>
      </c>
      <c r="K6" s="85" t="s">
        <v>20</v>
      </c>
      <c r="L6" s="85">
        <v>662</v>
      </c>
    </row>
    <row r="7" spans="2:12" ht="12.75">
      <c r="B7" s="8" t="s">
        <v>19</v>
      </c>
      <c r="C7" s="9">
        <v>64.80000000000001</v>
      </c>
      <c r="D7" s="9">
        <v>9</v>
      </c>
      <c r="E7" s="9">
        <v>17</v>
      </c>
      <c r="F7" s="9">
        <v>4</v>
      </c>
      <c r="G7" s="10">
        <f aca="true" t="shared" si="0" ref="G7:G15">F7/E7</f>
        <v>0.23529411764705882</v>
      </c>
      <c r="H7" s="11">
        <f aca="true" t="shared" si="1" ref="H7:H15">C7/F7</f>
        <v>16.200000000000003</v>
      </c>
      <c r="I7" s="11">
        <f aca="true" t="shared" si="2" ref="I7:I15">C7/D7</f>
        <v>7.200000000000001</v>
      </c>
      <c r="K7" s="85" t="s">
        <v>18</v>
      </c>
      <c r="L7" s="85">
        <v>340.40000000000003</v>
      </c>
    </row>
    <row r="8" spans="2:12" ht="12.75">
      <c r="B8" s="8" t="s">
        <v>20</v>
      </c>
      <c r="C8" s="9">
        <v>662</v>
      </c>
      <c r="D8" s="9">
        <v>71</v>
      </c>
      <c r="E8" s="9">
        <v>47</v>
      </c>
      <c r="F8" s="9">
        <v>33</v>
      </c>
      <c r="G8" s="10">
        <f t="shared" si="0"/>
        <v>0.7021276595744681</v>
      </c>
      <c r="H8" s="11">
        <f t="shared" si="1"/>
        <v>20.060606060606062</v>
      </c>
      <c r="I8" s="11">
        <f t="shared" si="2"/>
        <v>9.32394366197183</v>
      </c>
      <c r="K8" s="85" t="s">
        <v>23</v>
      </c>
      <c r="L8" s="85">
        <v>182.89999999999998</v>
      </c>
    </row>
    <row r="9" spans="2:12" ht="12.75">
      <c r="B9" s="8" t="s">
        <v>21</v>
      </c>
      <c r="C9" s="9">
        <v>150.4</v>
      </c>
      <c r="D9" s="9">
        <v>10</v>
      </c>
      <c r="E9" s="9">
        <v>33</v>
      </c>
      <c r="F9" s="9">
        <v>11</v>
      </c>
      <c r="G9" s="10">
        <f t="shared" si="0"/>
        <v>0.3333333333333333</v>
      </c>
      <c r="H9" s="11">
        <f t="shared" si="1"/>
        <v>13.672727272727274</v>
      </c>
      <c r="I9" s="11">
        <f t="shared" si="2"/>
        <v>15.040000000000001</v>
      </c>
      <c r="K9" s="85" t="s">
        <v>38</v>
      </c>
      <c r="L9" s="85">
        <v>174.89999999999995</v>
      </c>
    </row>
    <row r="10" spans="2:12" ht="12.75">
      <c r="B10" s="8" t="s">
        <v>37</v>
      </c>
      <c r="C10" s="9">
        <v>127.19999999999999</v>
      </c>
      <c r="D10" s="9">
        <v>25</v>
      </c>
      <c r="E10" s="9">
        <v>71</v>
      </c>
      <c r="F10" s="9">
        <v>17</v>
      </c>
      <c r="G10" s="10">
        <f t="shared" si="0"/>
        <v>0.23943661971830985</v>
      </c>
      <c r="H10" s="11">
        <f t="shared" si="1"/>
        <v>7.48235294117647</v>
      </c>
      <c r="I10" s="11">
        <f t="shared" si="2"/>
        <v>5.087999999999999</v>
      </c>
      <c r="K10" s="85" t="s">
        <v>21</v>
      </c>
      <c r="L10" s="85">
        <v>150.4</v>
      </c>
    </row>
    <row r="11" spans="2:12" ht="12.75">
      <c r="B11" s="8" t="s">
        <v>38</v>
      </c>
      <c r="C11" s="9">
        <v>174.89999999999995</v>
      </c>
      <c r="D11" s="9">
        <v>25</v>
      </c>
      <c r="E11" s="9">
        <v>16</v>
      </c>
      <c r="F11" s="9">
        <v>13</v>
      </c>
      <c r="G11" s="10">
        <f t="shared" si="0"/>
        <v>0.8125</v>
      </c>
      <c r="H11" s="11">
        <f t="shared" si="1"/>
        <v>13.45384615384615</v>
      </c>
      <c r="I11" s="11">
        <f t="shared" si="2"/>
        <v>6.995999999999998</v>
      </c>
      <c r="K11" s="85" t="s">
        <v>37</v>
      </c>
      <c r="L11" s="85">
        <v>127.19999999999999</v>
      </c>
    </row>
    <row r="12" spans="2:12" ht="12.75">
      <c r="B12" s="8" t="s">
        <v>22</v>
      </c>
      <c r="C12" s="9">
        <v>32</v>
      </c>
      <c r="D12" s="9">
        <v>6</v>
      </c>
      <c r="E12" s="9">
        <v>24</v>
      </c>
      <c r="F12" s="9">
        <v>4</v>
      </c>
      <c r="G12" s="10">
        <f t="shared" si="0"/>
        <v>0.16666666666666666</v>
      </c>
      <c r="H12" s="11">
        <f t="shared" si="1"/>
        <v>8</v>
      </c>
      <c r="I12" s="11">
        <f t="shared" si="2"/>
        <v>5.333333333333333</v>
      </c>
      <c r="K12" s="85" t="s">
        <v>24</v>
      </c>
      <c r="L12" s="85">
        <v>64.9</v>
      </c>
    </row>
    <row r="13" spans="2:12" ht="25.5">
      <c r="B13" s="8" t="s">
        <v>23</v>
      </c>
      <c r="C13" s="9">
        <v>182.89999999999998</v>
      </c>
      <c r="D13" s="9">
        <v>21</v>
      </c>
      <c r="E13" s="9">
        <v>27</v>
      </c>
      <c r="F13" s="9">
        <v>11</v>
      </c>
      <c r="G13" s="10">
        <f t="shared" si="0"/>
        <v>0.4074074074074074</v>
      </c>
      <c r="H13" s="11">
        <f t="shared" si="1"/>
        <v>16.627272727272725</v>
      </c>
      <c r="I13" s="11">
        <f t="shared" si="2"/>
        <v>8.709523809523809</v>
      </c>
      <c r="K13" s="85" t="s">
        <v>19</v>
      </c>
      <c r="L13" s="85">
        <v>64.80000000000001</v>
      </c>
    </row>
    <row r="14" spans="2:12" ht="12.75">
      <c r="B14" s="8" t="s">
        <v>24</v>
      </c>
      <c r="C14" s="9">
        <v>64.9</v>
      </c>
      <c r="D14" s="9">
        <v>10</v>
      </c>
      <c r="E14" s="9">
        <v>44</v>
      </c>
      <c r="F14" s="9">
        <v>13</v>
      </c>
      <c r="G14" s="10">
        <f t="shared" si="0"/>
        <v>0.29545454545454547</v>
      </c>
      <c r="H14" s="11">
        <f t="shared" si="1"/>
        <v>4.992307692307692</v>
      </c>
      <c r="I14" s="11">
        <f t="shared" si="2"/>
        <v>6.49</v>
      </c>
      <c r="K14" s="85" t="s">
        <v>22</v>
      </c>
      <c r="L14" s="85">
        <v>32</v>
      </c>
    </row>
    <row r="15" spans="2:9" ht="12.75">
      <c r="B15" s="33" t="s">
        <v>25</v>
      </c>
      <c r="C15" s="33">
        <f>SUM(C6:C14)</f>
        <v>1799.5</v>
      </c>
      <c r="D15" s="33">
        <f>SUM(D6:D14)</f>
        <v>205</v>
      </c>
      <c r="E15" s="33">
        <f>SUM(E6:E14)</f>
        <v>313</v>
      </c>
      <c r="F15" s="33">
        <v>114</v>
      </c>
      <c r="G15" s="86">
        <f t="shared" si="0"/>
        <v>0.36421725239616615</v>
      </c>
      <c r="H15" s="87">
        <f t="shared" si="1"/>
        <v>15.785087719298245</v>
      </c>
      <c r="I15" s="87">
        <f t="shared" si="2"/>
        <v>8.778048780487804</v>
      </c>
    </row>
    <row r="16" ht="12.75"/>
    <row r="17" ht="12.75">
      <c r="B17" s="29" t="s">
        <v>139</v>
      </c>
    </row>
    <row r="18" ht="12.75"/>
    <row r="19" ht="12.75"/>
    <row r="20" ht="12.75"/>
    <row r="21" ht="12.75"/>
    <row r="22" ht="12.75"/>
    <row r="23" ht="12.75"/>
    <row r="24" ht="12.75"/>
    <row r="25" ht="12.75"/>
  </sheetData>
  <sheetProtection password="CD78" sheet="1" objects="1" scenarios="1"/>
  <mergeCells count="1">
    <mergeCell ref="B2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2011-06-15T20:35:25Z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