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D78" lockStructure="1"/>
  <bookViews>
    <workbookView xWindow="360" yWindow="420" windowWidth="14880" windowHeight="7695" tabRatio="461"/>
  </bookViews>
  <sheets>
    <sheet name="Contenido" sheetId="1" r:id="rId1"/>
    <sheet name="Genero" sheetId="2" r:id="rId2"/>
    <sheet name="Tendencia" sheetId="3" r:id="rId3"/>
    <sheet name="Gradu_ini_pre" sheetId="7" r:id="rId4"/>
    <sheet name="Pos_Genero" sheetId="4" r:id="rId5"/>
    <sheet name="Pos_Ini" sheetId="6" r:id="rId6"/>
    <sheet name="Ten_Nivel" sheetId="5" r:id="rId7"/>
    <sheet name="CONVENCIONES" sheetId="8" state="hidden" r:id="rId8"/>
  </sheets>
  <definedNames>
    <definedName name="_xlnm._FilterDatabase" localSheetId="7" hidden="1">CONVENCIONES!$A$43:$D$43</definedName>
    <definedName name="_xlnm._FilterDatabase" localSheetId="1" hidden="1">Genero!$B$35:$D$36</definedName>
    <definedName name="_xlnm._FilterDatabase" localSheetId="5" hidden="1">Pos_Ini!$B$11:$E$11</definedName>
  </definedNames>
  <calcPr calcId="145621"/>
</workbook>
</file>

<file path=xl/calcChain.xml><?xml version="1.0" encoding="utf-8"?>
<calcChain xmlns="http://schemas.openxmlformats.org/spreadsheetml/2006/main">
  <c r="E50" i="6" l="1"/>
  <c r="H13" i="7" l="1"/>
  <c r="F24" i="7" l="1"/>
  <c r="E24" i="7"/>
  <c r="G24" i="7"/>
  <c r="G13" i="4"/>
  <c r="E30" i="4" s="1"/>
  <c r="J52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43" i="4"/>
  <c r="G73" i="4" s="1"/>
  <c r="F73" i="4"/>
  <c r="E73" i="4"/>
  <c r="J44" i="4"/>
  <c r="J45" i="4"/>
  <c r="J46" i="4"/>
  <c r="J47" i="4"/>
  <c r="J48" i="4"/>
  <c r="J49" i="4"/>
  <c r="J50" i="4"/>
  <c r="J51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H73" i="4"/>
  <c r="C31" i="5"/>
  <c r="D31" i="5"/>
  <c r="E31" i="5"/>
  <c r="F31" i="5"/>
  <c r="G31" i="5"/>
  <c r="H31" i="5"/>
  <c r="I31" i="5"/>
  <c r="J31" i="5"/>
  <c r="K31" i="5"/>
  <c r="G30" i="3"/>
  <c r="H30" i="3" s="1"/>
  <c r="I30" i="3" s="1"/>
  <c r="J30" i="3" s="1"/>
  <c r="K30" i="3" s="1"/>
  <c r="L30" i="3" s="1"/>
  <c r="M30" i="3" s="1"/>
  <c r="F30" i="3"/>
  <c r="N13" i="3"/>
  <c r="L32" i="3" s="1"/>
  <c r="F12" i="2"/>
  <c r="E30" i="2" s="1"/>
  <c r="F29" i="4" l="1"/>
  <c r="F30" i="4"/>
  <c r="E29" i="4"/>
  <c r="J43" i="4"/>
  <c r="J73" i="4" s="1"/>
  <c r="I73" i="4"/>
  <c r="E31" i="3"/>
  <c r="F31" i="3"/>
  <c r="H31" i="3"/>
  <c r="J31" i="3"/>
  <c r="L31" i="3"/>
  <c r="E32" i="3"/>
  <c r="G32" i="3"/>
  <c r="I32" i="3"/>
  <c r="K32" i="3"/>
  <c r="M32" i="3"/>
  <c r="G31" i="3"/>
  <c r="I31" i="3"/>
  <c r="K31" i="3"/>
  <c r="M31" i="3"/>
  <c r="F32" i="3"/>
  <c r="H32" i="3"/>
  <c r="J32" i="3"/>
  <c r="F29" i="2"/>
  <c r="F30" i="2"/>
  <c r="E29" i="2"/>
  <c r="G78" i="7" l="1"/>
  <c r="F78" i="7"/>
  <c r="E78" i="7"/>
  <c r="J77" i="7"/>
  <c r="H77" i="7"/>
  <c r="I77" i="7" s="1"/>
  <c r="J76" i="7"/>
  <c r="H76" i="7"/>
  <c r="I76" i="7" s="1"/>
  <c r="J75" i="7"/>
  <c r="H75" i="7"/>
  <c r="I75" i="7" s="1"/>
  <c r="J74" i="7"/>
  <c r="H74" i="7"/>
  <c r="I74" i="7" s="1"/>
  <c r="J73" i="7"/>
  <c r="H73" i="7"/>
  <c r="I73" i="7" s="1"/>
  <c r="J72" i="7"/>
  <c r="H72" i="7"/>
  <c r="I72" i="7" s="1"/>
  <c r="J71" i="7"/>
  <c r="H71" i="7"/>
  <c r="I71" i="7" s="1"/>
  <c r="J70" i="7"/>
  <c r="H70" i="7"/>
  <c r="I70" i="7" s="1"/>
  <c r="J69" i="7"/>
  <c r="H69" i="7"/>
  <c r="I69" i="7" s="1"/>
  <c r="J68" i="7"/>
  <c r="H68" i="7"/>
  <c r="I68" i="7" s="1"/>
  <c r="J67" i="7"/>
  <c r="H67" i="7"/>
  <c r="I67" i="7" s="1"/>
  <c r="J66" i="7"/>
  <c r="H66" i="7"/>
  <c r="I66" i="7" s="1"/>
  <c r="J65" i="7"/>
  <c r="H65" i="7"/>
  <c r="I65" i="7" s="1"/>
  <c r="J64" i="7"/>
  <c r="H64" i="7"/>
  <c r="I64" i="7" s="1"/>
  <c r="J63" i="7"/>
  <c r="H63" i="7"/>
  <c r="I63" i="7" s="1"/>
  <c r="J62" i="7"/>
  <c r="H62" i="7"/>
  <c r="I62" i="7" s="1"/>
  <c r="J61" i="7"/>
  <c r="H61" i="7"/>
  <c r="I61" i="7" s="1"/>
  <c r="J60" i="7"/>
  <c r="H60" i="7"/>
  <c r="I60" i="7" s="1"/>
  <c r="J59" i="7"/>
  <c r="H59" i="7"/>
  <c r="I59" i="7" s="1"/>
  <c r="J58" i="7"/>
  <c r="H58" i="7"/>
  <c r="I58" i="7" s="1"/>
  <c r="H57" i="7"/>
  <c r="J56" i="7"/>
  <c r="H56" i="7"/>
  <c r="I56" i="7" s="1"/>
  <c r="H55" i="7"/>
  <c r="J54" i="7"/>
  <c r="H54" i="7"/>
  <c r="I54" i="7" s="1"/>
  <c r="J53" i="7"/>
  <c r="H53" i="7"/>
  <c r="I53" i="7" s="1"/>
  <c r="J52" i="7"/>
  <c r="H52" i="7"/>
  <c r="I52" i="7" s="1"/>
  <c r="J51" i="7"/>
  <c r="H51" i="7"/>
  <c r="I51" i="7" s="1"/>
  <c r="J50" i="7"/>
  <c r="H50" i="7"/>
  <c r="I50" i="7" s="1"/>
  <c r="J49" i="7"/>
  <c r="H49" i="7"/>
  <c r="I49" i="7" s="1"/>
  <c r="J48" i="7"/>
  <c r="H48" i="7"/>
  <c r="I48" i="7" s="1"/>
  <c r="J47" i="7"/>
  <c r="H47" i="7"/>
  <c r="I47" i="7" s="1"/>
  <c r="J46" i="7"/>
  <c r="H46" i="7"/>
  <c r="I46" i="7" s="1"/>
  <c r="J45" i="7"/>
  <c r="H45" i="7"/>
  <c r="I45" i="7" s="1"/>
  <c r="J44" i="7"/>
  <c r="H44" i="7"/>
  <c r="I44" i="7" s="1"/>
  <c r="J43" i="7"/>
  <c r="H43" i="7"/>
  <c r="I43" i="7" s="1"/>
  <c r="J42" i="7"/>
  <c r="J24" i="7" s="1"/>
  <c r="H42" i="7"/>
  <c r="J41" i="7"/>
  <c r="H41" i="7"/>
  <c r="I41" i="7" s="1"/>
  <c r="J40" i="7"/>
  <c r="H40" i="7"/>
  <c r="I40" i="7" s="1"/>
  <c r="J39" i="7"/>
  <c r="H39" i="7"/>
  <c r="I39" i="7" s="1"/>
  <c r="J38" i="7"/>
  <c r="H38" i="7"/>
  <c r="I38" i="7" s="1"/>
  <c r="J37" i="7"/>
  <c r="H37" i="7"/>
  <c r="I37" i="7" s="1"/>
  <c r="J36" i="7"/>
  <c r="H36" i="7"/>
  <c r="I36" i="7" s="1"/>
  <c r="J35" i="7"/>
  <c r="H35" i="7"/>
  <c r="J78" i="7"/>
  <c r="I42" i="7" l="1"/>
  <c r="I24" i="7" s="1"/>
  <c r="H24" i="7"/>
  <c r="H78" i="7"/>
  <c r="I78" i="7" s="1"/>
  <c r="I35" i="7"/>
</calcChain>
</file>

<file path=xl/sharedStrings.xml><?xml version="1.0" encoding="utf-8"?>
<sst xmlns="http://schemas.openxmlformats.org/spreadsheetml/2006/main" count="491" uniqueCount="172">
  <si>
    <t>FACULTAD</t>
  </si>
  <si>
    <t>COD</t>
  </si>
  <si>
    <t>PROGRAMA</t>
  </si>
  <si>
    <t>TOTAL</t>
  </si>
  <si>
    <t>NIVEL</t>
  </si>
  <si>
    <t>I SEMESTRE</t>
  </si>
  <si>
    <t>M</t>
  </si>
  <si>
    <t>F</t>
  </si>
  <si>
    <t>Licenciatura en Artes Visuales</t>
  </si>
  <si>
    <t>Pregrado</t>
  </si>
  <si>
    <t>Licenciatura en Filosofía (Nocturno)</t>
  </si>
  <si>
    <t>Especialización</t>
  </si>
  <si>
    <t>Maestría</t>
  </si>
  <si>
    <t>Licenciatura en Música</t>
  </si>
  <si>
    <t>Administración del Medio Ambiente</t>
  </si>
  <si>
    <t>Licenciatura en Matemáticas y Física</t>
  </si>
  <si>
    <t>Licenciatura en Comunicación e Informática Educativa</t>
  </si>
  <si>
    <t>Licenciatura en Español y Literatura (Nocturno)</t>
  </si>
  <si>
    <t>Licenciatura en Etnoeducación y Desarrollo Comunitario</t>
  </si>
  <si>
    <t>Licenciatura en Pedagogía Infantil</t>
  </si>
  <si>
    <t>Ciencias del Deporte y la Recreación</t>
  </si>
  <si>
    <t>Ingeniería Industrial</t>
  </si>
  <si>
    <t>Ingeniería Industrial (Nocturno)</t>
  </si>
  <si>
    <t>Ingeniería Mecánica</t>
  </si>
  <si>
    <t>Ingeniería Mecánica (Nocturno)</t>
  </si>
  <si>
    <t>Ingeniería de Sistemas y Computación</t>
  </si>
  <si>
    <t>Ingeniería Eléctrica</t>
  </si>
  <si>
    <t>Ingeniería Electrónica (Nocturno)</t>
  </si>
  <si>
    <t>Ingeniería Física</t>
  </si>
  <si>
    <t>Administración Industrial</t>
  </si>
  <si>
    <t>Química Industrial</t>
  </si>
  <si>
    <t>Química Industrial (Profesionalización)</t>
  </si>
  <si>
    <t>Técnico Profesional en Mecatrónica (por ciclos propedéuticos)</t>
  </si>
  <si>
    <t>Tecnología Eléctrica</t>
  </si>
  <si>
    <t>Tecnología Industrial</t>
  </si>
  <si>
    <t>Tecnología Mecánica</t>
  </si>
  <si>
    <t>Tecnología Química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</si>
  <si>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</si>
  <si>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Especialización en Biología Molecular y Biotecnología</t>
  </si>
  <si>
    <t>Especialización en Gerencia en Sistemas de Salud</t>
  </si>
  <si>
    <t>Especialización en Gestión Ambiental Local (Extensión Pasto - Nariño)</t>
  </si>
  <si>
    <t>Especialización en Gestión de la Calidad y Normalización Técnica</t>
  </si>
  <si>
    <t>Especialización en Gestión de la Calidad y Normalización Técnica (Extensión Armenia - Quindío)</t>
  </si>
  <si>
    <t>AO</t>
  </si>
  <si>
    <t>Especialización en Logística Empresarial</t>
  </si>
  <si>
    <t>Maestría en Administración del Desarrollo Humano y Organizacional</t>
  </si>
  <si>
    <t>Maestría en Administración Económica y Financiera</t>
  </si>
  <si>
    <t>Maestría en Ecotecnología</t>
  </si>
  <si>
    <t>Maestría en Educación</t>
  </si>
  <si>
    <t>Maestría en Enseñanza de la Matemática</t>
  </si>
  <si>
    <t>Maestría en Ingeniería Eléctrica</t>
  </si>
  <si>
    <t>Maestría en Instrumentación Física</t>
  </si>
  <si>
    <t>Maestría en Investigación Operativa y Estadística</t>
  </si>
  <si>
    <t>Maestría en Literatura</t>
  </si>
  <si>
    <r>
      <rPr>
        <b/>
        <sz val="10"/>
        <rFont val="Calibri"/>
        <family val="2"/>
      </rPr>
      <t xml:space="preserve">Nota: </t>
    </r>
    <r>
      <rPr>
        <sz val="10"/>
        <rFont val="Calibri"/>
        <family val="2"/>
      </rPr>
      <t>Las especializaciones medico - clínicas son tomadas como maestrías.</t>
    </r>
  </si>
  <si>
    <t>II SEMESTRE</t>
  </si>
  <si>
    <t>Licenciatura en Artes Plásticas</t>
  </si>
  <si>
    <t>Licenciatura en Filosofía (Diurno)</t>
  </si>
  <si>
    <t>Licenciatura en Español y Comunicación Audiovisual</t>
  </si>
  <si>
    <t>Medicina</t>
  </si>
  <si>
    <t>Ingeniería de Sistemas y Computación (Nocturno)</t>
  </si>
  <si>
    <t>Ingeniería en Mecatrónica (por ciclos propedéuticos)</t>
  </si>
  <si>
    <t>Tecnología en Mecatrónica (por ciclos propedéuticos)</t>
  </si>
  <si>
    <t>I</t>
  </si>
  <si>
    <t>II</t>
  </si>
  <si>
    <t>Bellas Artes y Humanidades</t>
  </si>
  <si>
    <t>Ciencias Ambientales</t>
  </si>
  <si>
    <t>Ciencias Básicas</t>
  </si>
  <si>
    <t>Ciencias de la Educación</t>
  </si>
  <si>
    <t>Licenciatura en Áreas Técnicas</t>
  </si>
  <si>
    <t>Licenciatura en Ciencias Sociales</t>
  </si>
  <si>
    <t>Licenciatura en Educación Indígena</t>
  </si>
  <si>
    <t>Ciencias de la Salud</t>
  </si>
  <si>
    <t>Ingenierías Eléctrica, Electrónica, Física y Ciencias de la Computación</t>
  </si>
  <si>
    <t>Tecnologías</t>
  </si>
  <si>
    <r>
      <t>Fuente:</t>
    </r>
    <r>
      <rPr>
        <sz val="10"/>
        <rFont val="Calibri"/>
        <family val="2"/>
      </rPr>
      <t xml:space="preserve"> Base de datos del centro de registro y control académico</t>
    </r>
  </si>
  <si>
    <t>Especialización en Gerencia en Prevención y Atención de Desastres</t>
  </si>
  <si>
    <t>Especialización en Gestión Ambiental Local</t>
  </si>
  <si>
    <t>Especialización en Intervención Integral en Discapacidad Motriz</t>
  </si>
  <si>
    <t>Especialización en Medicina Crítica y Cuidado Intensivo</t>
  </si>
  <si>
    <t>AF</t>
  </si>
  <si>
    <t>Maestría en Biología Vegetal</t>
  </si>
  <si>
    <t>Maestría en Comunicación Educativa</t>
  </si>
  <si>
    <t>Maestría en Lingüística</t>
  </si>
  <si>
    <t>Maestría en Sistemas Automáticos de Producción</t>
  </si>
  <si>
    <t>AS</t>
  </si>
  <si>
    <t>Maestría en Sistemas Integrados de Gestión de la Calidad</t>
  </si>
  <si>
    <t>Especialización en Docencia Universitaria</t>
  </si>
  <si>
    <t>Especialización en Administración del Desarrollo Humano</t>
  </si>
  <si>
    <t>Maestría en Biología Molecular y Biotecnología</t>
  </si>
  <si>
    <t>NUEVOS
DESDE EL
INICIO</t>
  </si>
  <si>
    <t>POBLACIÓN
ACTUAL</t>
  </si>
  <si>
    <t>GRADUADOS
DESDE EL
INICIO</t>
  </si>
  <si>
    <t>DESERCIÓN
***</t>
  </si>
  <si>
    <t>DESERCIÓN
%</t>
  </si>
  <si>
    <t>GRADUADOS</t>
  </si>
  <si>
    <t>Licenciatura en Artes Plásticas **</t>
  </si>
  <si>
    <t>Licenciatura en Filosofía (Diurno) **</t>
  </si>
  <si>
    <t>BH</t>
  </si>
  <si>
    <t>Licenciatura en Música (Colombia Creativa) *</t>
  </si>
  <si>
    <t>AG</t>
  </si>
  <si>
    <t>Técnico Profesional en Procesos del Turismo Sostenible (por ciclos propedéuticos)</t>
  </si>
  <si>
    <t>DA</t>
  </si>
  <si>
    <t>Dibujo Técnico y Arquitectónico</t>
  </si>
  <si>
    <t>Licenciatura en Español y Comunicación Audiovisual **</t>
  </si>
  <si>
    <t>Licenciatura en Pedagogía Infantil (CERES Quinchía - Risaralda)</t>
  </si>
  <si>
    <t>AR</t>
  </si>
  <si>
    <t>Licenciatura en Pedagogía Infantil (Extensión San Andrés Islas)</t>
  </si>
  <si>
    <t>DO</t>
  </si>
  <si>
    <t>Ciencias del Deporte y la Recreación (Extensión San Andrés Isla)</t>
  </si>
  <si>
    <t>Fisioterapia y Kinesiología</t>
  </si>
  <si>
    <t>Medicina Veterinaria y Zootecnia</t>
  </si>
  <si>
    <t>Tecnología en Atención Prehospitalaria</t>
  </si>
  <si>
    <t>SA</t>
  </si>
  <si>
    <t>Ingeniería Industrial (Extensión San Andrés Islas)</t>
  </si>
  <si>
    <t>Técnicas de Laboratorio de Química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</si>
  <si>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 y Boletines Estadísticos</t>
    </r>
  </si>
  <si>
    <t>* Programa ofrecido mediante convenio de cooperación N° 1446 de 2009 suscrito entre el Ministerio de Cultura y la Universidad Tecnológica de Pereira.</t>
  </si>
  <si>
    <t>** Programas que no se ofrecen, la población estudiantil está terminando su proceso de formación de la última cohorte (egresados.)</t>
  </si>
  <si>
    <r>
      <t>*** Deserción =</t>
    </r>
    <r>
      <rPr>
        <sz val="9"/>
        <color indexed="8"/>
        <rFont val="Calibri"/>
        <family val="2"/>
      </rPr>
      <t xml:space="preserve"> Nuevos desde el inicio - (Población actual + Graduados desde el inicio).</t>
    </r>
  </si>
  <si>
    <t>La deserción acumulada reporta el número de estudiantes que desde que se ofrecen los programas se han matriculado a través de la historia, dando inicio a su proceso de formación y no lo concluyeron, en tal caso, no están incluidos ni en el total de graduados, ni en la población actual matriculada.</t>
  </si>
  <si>
    <r>
      <t>Fuente:</t>
    </r>
    <r>
      <rPr>
        <sz val="10"/>
        <rFont val="Calibri"/>
        <family val="2"/>
      </rPr>
      <t xml:space="preserve"> Base de datos del centro de registro y control académico</t>
    </r>
  </si>
  <si>
    <t>BOLETÍN ESTADÍSTICO 2011
GRADUADOS EN PROGRAMAS DE PREGRADO POR PROGRAMA Y POR GÉNERO</t>
  </si>
  <si>
    <t>PREGRADO</t>
  </si>
  <si>
    <t>COD UTP</t>
  </si>
  <si>
    <t>NOMBRE PROGRAMA</t>
  </si>
  <si>
    <t>Facultad de Ciencias Ambientales</t>
  </si>
  <si>
    <t>Facultad de Tecnología</t>
  </si>
  <si>
    <t>Facultad de Ciencias de la Salud</t>
  </si>
  <si>
    <t>Facultad de Ingenierías Eléctrica, Electrónica, Física y Ciencias de la Computación</t>
  </si>
  <si>
    <t>Facultad de Ingeniería Industrial</t>
  </si>
  <si>
    <t>Facultad de Ingeniería Mecánica</t>
  </si>
  <si>
    <t>Facultad de Bellas Artes y Humanidades</t>
  </si>
  <si>
    <t>Facultad de Ciencias de la Educación</t>
  </si>
  <si>
    <t>Licenciatura en Lengua Inglesa</t>
  </si>
  <si>
    <t>Facultad de Ciencias Básicas</t>
  </si>
  <si>
    <t>POSGRADO</t>
  </si>
  <si>
    <t>AZ</t>
  </si>
  <si>
    <t>DR</t>
  </si>
  <si>
    <t>LT</t>
  </si>
  <si>
    <t>Doctorado en Ciencias de la Educación, Área Pensamiento Educativo y Comunicación</t>
  </si>
  <si>
    <t>Especialización en Gerencia del Deporte y la Recreación</t>
  </si>
  <si>
    <t>Especialización en Psiquiatría</t>
  </si>
  <si>
    <t>Especialización en Redes de Datos</t>
  </si>
  <si>
    <t>Maestría en Administración Económica y Financiera (Extensión Tunja - Boyacá)</t>
  </si>
  <si>
    <t>Maestría en Comunicación Educativa (Extensión Medellín - Antioquia)</t>
  </si>
  <si>
    <t>Maestría en Literatura (Extensión Ibagué - Tolima, en convenio con la Universidad del Tolima)</t>
  </si>
  <si>
    <t>Seleccione un Programa Académico de Pregrado</t>
  </si>
  <si>
    <t>SEMESTRE I</t>
  </si>
  <si>
    <t>SEMESTRE II</t>
  </si>
  <si>
    <t>Masculino</t>
  </si>
  <si>
    <t>Femenino</t>
  </si>
  <si>
    <t>BOLETÍN ESTADÍSTICO 2011
TENDENCIA DE GRADUADOS EN PREGRADO POR PROGRAMA ACADÉMICO (2003 - 2011)</t>
  </si>
  <si>
    <t>TOTAL SEMESTRE</t>
  </si>
  <si>
    <t>TOTAL AÑO</t>
  </si>
  <si>
    <t>BOLETÍN ESTADÍSTICO 2011
GRADUADOS EN PROGRAMAS DE POSGRADO POR GÉNERO</t>
  </si>
  <si>
    <t>BOLETÍN ESTADÍSTICO 2011
GRADUADOS POSGRADO</t>
  </si>
  <si>
    <t>Doctorado</t>
  </si>
  <si>
    <t>BOLETÍN ESTADÍSTICO 2011
TENDENCIA DE GRADUADOS POR NIVEL ACADÉMICO (2003 - 2011)</t>
  </si>
  <si>
    <t>Especialización en Historia Contemporánea de Colombia y Desarrollos Regionales</t>
  </si>
  <si>
    <t>Seleccione un Programa Académico de Posgrado</t>
  </si>
  <si>
    <t>BOLETÍN ESTADÍSTICO 2011
MATRICULADOS, GRADUADOS Y DESERCIÓN ACUMULADA
EN PROGRAMAS DE PREGRADO (1961 - 2011)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</si>
  <si>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No se incluyen programas en Modalidad CERES ni programas por ciclos propedéuticos</t>
    </r>
  </si>
  <si>
    <t>TENDENCIA DE LOS ESTUDIANTES GRADUADOS POR PROGRAMA ACADÉMICO PERIODO (2003-2011)</t>
  </si>
  <si>
    <t>TOTAL PERIODO</t>
  </si>
  <si>
    <t>ESTUDIANTES GRADUADOS EN PROGRAMAS DE POSGRADO SEGÚN GÉNERO 2011</t>
  </si>
  <si>
    <t>GRADUADOS DESDE EL INICIO EN PROGRAMAS DE POSGRADO</t>
  </si>
  <si>
    <t>Especialización en Citricultura</t>
  </si>
  <si>
    <t>Especialización en Gerencia y Gestión Cultural</t>
  </si>
  <si>
    <t>Especialización en Instrumentación Física</t>
  </si>
  <si>
    <t>N°
GRADUADOS</t>
  </si>
  <si>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Las especializaciones medico - quirúrgicas son tomadas como maestrías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</si>
</sst>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193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8" fillId="0" borderId="0" xfId="0" applyFont="1"/>
    <xf numFmtId="3" fontId="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4" borderId="4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64" fontId="17" fillId="0" borderId="1" xfId="3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164" fontId="18" fillId="0" borderId="1" xfId="3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 wrapText="1"/>
    </xf>
    <xf numFmtId="164" fontId="17" fillId="4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21" fillId="0" borderId="0" xfId="0" applyFont="1"/>
    <xf numFmtId="3" fontId="11" fillId="0" borderId="1" xfId="0" applyNumberFormat="1" applyFont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24" fillId="8" borderId="0" xfId="0" applyFont="1" applyFill="1" applyBorder="1" applyAlignment="1">
      <alignment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25" fillId="7" borderId="5" xfId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18" fillId="0" borderId="1" xfId="0" applyFont="1" applyBorder="1" applyAlignment="1"/>
    <xf numFmtId="0" fontId="18" fillId="3" borderId="1" xfId="0" applyFont="1" applyFill="1" applyBorder="1" applyAlignment="1">
      <alignment horizontal="center"/>
    </xf>
    <xf numFmtId="0" fontId="18" fillId="4" borderId="1" xfId="0" applyFont="1" applyFill="1" applyBorder="1" applyAlignme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5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7" borderId="1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3" fontId="17" fillId="3" borderId="0" xfId="0" applyNumberFormat="1" applyFont="1" applyFill="1" applyBorder="1" applyAlignment="1">
      <alignment horizontal="center" vertical="center" wrapText="1"/>
    </xf>
    <xf numFmtId="3" fontId="17" fillId="3" borderId="0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7" borderId="0" xfId="0" applyFill="1"/>
    <xf numFmtId="0" fontId="14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8" fillId="7" borderId="0" xfId="2" applyFont="1" applyFill="1" applyAlignment="1" applyProtection="1"/>
    <xf numFmtId="0" fontId="20" fillId="7" borderId="0" xfId="0" applyFont="1" applyFill="1"/>
    <xf numFmtId="0" fontId="8" fillId="7" borderId="0" xfId="2" applyFill="1" applyAlignment="1" applyProtection="1"/>
    <xf numFmtId="0" fontId="10" fillId="0" borderId="18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7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5" fillId="7" borderId="3" xfId="1" applyFont="1" applyFill="1" applyBorder="1" applyAlignment="1">
      <alignment horizontal="center" vertical="center"/>
    </xf>
    <xf numFmtId="0" fontId="25" fillId="7" borderId="9" xfId="1" applyFont="1" applyFill="1" applyBorder="1"/>
    <xf numFmtId="0" fontId="25" fillId="7" borderId="4" xfId="1" applyFont="1" applyFill="1" applyBorder="1"/>
    <xf numFmtId="0" fontId="25" fillId="7" borderId="2" xfId="1" applyFont="1" applyFill="1" applyBorder="1" applyAlignment="1">
      <alignment horizontal="center" vertical="center"/>
    </xf>
    <xf numFmtId="0" fontId="25" fillId="7" borderId="10" xfId="1" applyFont="1" applyFill="1" applyBorder="1"/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7" borderId="6" xfId="1" applyFont="1" applyFill="1" applyBorder="1" applyAlignment="1">
      <alignment horizontal="center" vertical="center"/>
    </xf>
    <xf numFmtId="0" fontId="25" fillId="7" borderId="7" xfId="1" applyFont="1" applyFill="1" applyBorder="1"/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justify" wrapText="1"/>
    </xf>
    <xf numFmtId="0" fontId="22" fillId="5" borderId="12" xfId="0" applyFont="1" applyFill="1" applyBorder="1" applyAlignment="1">
      <alignment horizontal="justify" wrapText="1"/>
    </xf>
    <xf numFmtId="0" fontId="22" fillId="5" borderId="13" xfId="0" applyFont="1" applyFill="1" applyBorder="1" applyAlignment="1">
      <alignment horizontal="justify" wrapText="1"/>
    </xf>
    <xf numFmtId="0" fontId="22" fillId="5" borderId="14" xfId="0" applyFont="1" applyFill="1" applyBorder="1" applyAlignment="1">
      <alignment horizontal="justify" wrapText="1"/>
    </xf>
    <xf numFmtId="0" fontId="22" fillId="5" borderId="15" xfId="0" applyFont="1" applyFill="1" applyBorder="1" applyAlignment="1">
      <alignment horizontal="justify" wrapText="1"/>
    </xf>
    <xf numFmtId="0" fontId="22" fillId="5" borderId="16" xfId="0" applyFont="1" applyFill="1" applyBorder="1" applyAlignment="1">
      <alignment horizontal="justify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</cellXfs>
  <cellStyles count="4">
    <cellStyle name="60% - Énfasis1" xfId="1" builtinId="32"/>
    <cellStyle name="Hipervínculo" xfId="2" builtinId="8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465888315684676E-2"/>
          <c:y val="2.8252405949256338E-2"/>
          <c:w val="0.93210882432799369"/>
          <c:h val="0.709917979002623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Genero!$E$28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03448275862068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90804597701163E-2"/>
                  <c:y val="-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Genero!$D$29:$D$30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Genero!$E$29:$E$30</c:f>
              <c:numCache>
                <c:formatCode>General</c:formatCode>
                <c:ptCount val="2"/>
                <c:pt idx="0">
                  <c:v>7</c:v>
                </c:pt>
                <c:pt idx="1">
                  <c:v>16</c:v>
                </c:pt>
              </c:numCache>
            </c:numRef>
          </c:val>
        </c:ser>
        <c:ser>
          <c:idx val="1"/>
          <c:order val="1"/>
          <c:tx>
            <c:strRef>
              <c:f>Genero!$F$28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229885057471281E-2"/>
                  <c:y val="-3.703703703703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068965517241412E-2"/>
                  <c:y val="-4.629629629629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Genero!$D$29:$D$30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Genero!$F$29:$F$30</c:f>
              <c:numCache>
                <c:formatCode>General</c:formatCode>
                <c:ptCount val="2"/>
                <c:pt idx="0">
                  <c:v>8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941056"/>
        <c:axId val="255685696"/>
        <c:axId val="0"/>
      </c:bar3DChart>
      <c:catAx>
        <c:axId val="224941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255685696"/>
        <c:crosses val="autoZero"/>
        <c:auto val="1"/>
        <c:lblAlgn val="ctr"/>
        <c:lblOffset val="100"/>
        <c:noMultiLvlLbl val="0"/>
      </c:catAx>
      <c:valAx>
        <c:axId val="255685696"/>
        <c:scaling>
          <c:orientation val="minMax"/>
          <c:max val="6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941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Tendencia!$D$31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Tendencia!$E$30:$M$30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Tendencia!$E$31:$M$31</c:f>
              <c:numCache>
                <c:formatCode>General</c:formatCode>
                <c:ptCount val="9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25</c:v>
                </c:pt>
                <c:pt idx="4">
                  <c:v>20</c:v>
                </c:pt>
                <c:pt idx="5">
                  <c:v>19</c:v>
                </c:pt>
                <c:pt idx="6">
                  <c:v>20</c:v>
                </c:pt>
                <c:pt idx="7">
                  <c:v>28</c:v>
                </c:pt>
                <c:pt idx="8">
                  <c:v>15</c:v>
                </c:pt>
              </c:numCache>
            </c:numRef>
          </c:val>
        </c:ser>
        <c:ser>
          <c:idx val="1"/>
          <c:order val="1"/>
          <c:tx>
            <c:strRef>
              <c:f>Tendencia!$D$32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Tendencia!$E$30:$M$30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Tendencia!$E$32:$M$32</c:f>
              <c:numCache>
                <c:formatCode>General</c:formatCode>
                <c:ptCount val="9"/>
                <c:pt idx="0">
                  <c:v>13</c:v>
                </c:pt>
                <c:pt idx="1">
                  <c:v>31</c:v>
                </c:pt>
                <c:pt idx="2">
                  <c:v>65</c:v>
                </c:pt>
                <c:pt idx="3">
                  <c:v>60</c:v>
                </c:pt>
                <c:pt idx="4">
                  <c:v>44</c:v>
                </c:pt>
                <c:pt idx="5">
                  <c:v>39</c:v>
                </c:pt>
                <c:pt idx="6">
                  <c:v>49</c:v>
                </c:pt>
                <c:pt idx="7">
                  <c:v>45</c:v>
                </c:pt>
                <c:pt idx="8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0189824"/>
        <c:axId val="255717888"/>
        <c:axId val="0"/>
      </c:bar3DChart>
      <c:catAx>
        <c:axId val="21018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255717888"/>
        <c:crosses val="autoZero"/>
        <c:auto val="1"/>
        <c:lblAlgn val="ctr"/>
        <c:lblOffset val="100"/>
        <c:noMultiLvlLbl val="0"/>
      </c:catAx>
      <c:valAx>
        <c:axId val="25571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898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8.9007553166944847E-3"/>
                  <c:y val="-2.8070165098249264E-2"/>
                </c:manualLayout>
              </c:layout>
              <c:spPr/>
              <c:txPr>
                <a:bodyPr/>
                <a:lstStyle/>
                <a:p>
                  <a:pPr>
                    <a:defRPr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241208506711171E-2"/>
                  <c:y val="-3.274852594795747E-2"/>
                </c:manualLayout>
              </c:layout>
              <c:spPr/>
              <c:txPr>
                <a:bodyPr/>
                <a:lstStyle/>
                <a:p>
                  <a:pPr>
                    <a:defRPr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680906380033378E-2"/>
                  <c:y val="-3.274852594795747E-2"/>
                </c:manualLayout>
              </c:layout>
              <c:spPr/>
              <c:txPr>
                <a:bodyPr/>
                <a:lstStyle/>
                <a:p>
                  <a:pPr>
                    <a:defRPr b="1" cap="none" spc="0">
                      <a:ln w="10541" cmpd="sng">
                        <a:solidFill>
                          <a:schemeClr val="accent3">
                            <a:lumMod val="50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50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021359570050065E-2"/>
                  <c:y val="-4.2105247647373889E-2"/>
                </c:manualLayout>
              </c:layout>
              <c:spPr/>
              <c:txPr>
                <a:bodyPr/>
                <a:lstStyle/>
                <a:p>
                  <a:pPr>
                    <a:defRPr b="1" cap="all" spc="0">
                      <a:ln w="9000" cmpd="sng">
                        <a:solidFill>
                          <a:schemeClr val="accent4">
                            <a:shade val="50000"/>
                            <a:satMod val="12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4">
                              <a:shade val="20000"/>
                              <a:satMod val="245000"/>
                            </a:schemeClr>
                          </a:gs>
                          <a:gs pos="43000">
                            <a:schemeClr val="accent4">
                              <a:satMod val="255000"/>
                            </a:schemeClr>
                          </a:gs>
                          <a:gs pos="48000">
                            <a:schemeClr val="accent4">
                              <a:shade val="85000"/>
                              <a:satMod val="255000"/>
                            </a:schemeClr>
                          </a:gs>
                          <a:gs pos="100000">
                            <a:schemeClr val="accent4">
                              <a:shade val="20000"/>
                              <a:satMod val="245000"/>
                            </a:schemeClr>
                          </a:gs>
                        </a:gsLst>
                        <a:lin ang="5400000"/>
                      </a:gradFill>
                      <a:effectLst>
                        <a:reflection blurRad="12700" stA="28000" endPos="45000" dist="1000" dir="5400000" sy="-100000" algn="bl" rotWithShape="0"/>
                      </a:effectLst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Gradu_ini_pre!$E$34:$H$34</c:f>
              <c:strCache>
                <c:ptCount val="4"/>
                <c:pt idx="0">
                  <c:v>NUEVOS
DESDE EL
INICIO</c:v>
                </c:pt>
                <c:pt idx="1">
                  <c:v>POBLACIÓN
ACTUAL</c:v>
                </c:pt>
                <c:pt idx="2">
                  <c:v>GRADUADOS
DESDE EL
INICIO</c:v>
                </c:pt>
                <c:pt idx="3">
                  <c:v>DESERCIÓN
***</c:v>
                </c:pt>
              </c:strCache>
            </c:strRef>
          </c:cat>
          <c:val>
            <c:numRef>
              <c:f>Gradu_ini_pre!$E$24:$H$24</c:f>
              <c:numCache>
                <c:formatCode>General</c:formatCode>
                <c:ptCount val="4"/>
                <c:pt idx="0">
                  <c:v>2301</c:v>
                </c:pt>
                <c:pt idx="1">
                  <c:v>711</c:v>
                </c:pt>
                <c:pt idx="2">
                  <c:v>720</c:v>
                </c:pt>
                <c:pt idx="3">
                  <c:v>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3083776"/>
        <c:axId val="323322432"/>
        <c:axId val="0"/>
      </c:bar3DChart>
      <c:catAx>
        <c:axId val="323083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23322432"/>
        <c:crosses val="autoZero"/>
        <c:auto val="1"/>
        <c:lblAlgn val="ctr"/>
        <c:lblOffset val="100"/>
        <c:noMultiLvlLbl val="0"/>
      </c:catAx>
      <c:valAx>
        <c:axId val="32332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3083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Pos_Genero!$E$28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5038759689923E-2"/>
                  <c:y val="-4.2759961127308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5038759689923E-2"/>
                  <c:y val="-4.6647230320699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Pos_Genero!$D$29:$D$30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Pos_Genero!$E$29:$E$30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Pos_Genero!$F$28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55813953488372E-2"/>
                  <c:y val="-5.8309037900874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54263565891438E-2"/>
                  <c:y val="-3.498542274052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Pos_Genero!$D$29:$D$30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Pos_Genero!$F$29:$F$30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8971776"/>
        <c:axId val="323325312"/>
        <c:axId val="0"/>
      </c:bar3DChart>
      <c:catAx>
        <c:axId val="328971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23325312"/>
        <c:crosses val="autoZero"/>
        <c:auto val="1"/>
        <c:lblAlgn val="ctr"/>
        <c:lblOffset val="100"/>
        <c:noMultiLvlLbl val="0"/>
      </c:catAx>
      <c:valAx>
        <c:axId val="32332531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9717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828124870037181E-2"/>
          <c:y val="0.29373514174602461"/>
          <c:w val="0.92117187512996279"/>
          <c:h val="0.531384205246595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Ten_Nivel!$B$27</c:f>
              <c:strCache>
                <c:ptCount val="1"/>
                <c:pt idx="0">
                  <c:v>Pregrado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Ten_Nivel!$C$26:$K$26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Ten_Nivel!$C$27:$K$27</c:f>
              <c:numCache>
                <c:formatCode>#,##0</c:formatCode>
                <c:ptCount val="9"/>
                <c:pt idx="0">
                  <c:v>424</c:v>
                </c:pt>
                <c:pt idx="1">
                  <c:v>703</c:v>
                </c:pt>
                <c:pt idx="2">
                  <c:v>755</c:v>
                </c:pt>
                <c:pt idx="3">
                  <c:v>736</c:v>
                </c:pt>
                <c:pt idx="4">
                  <c:v>698</c:v>
                </c:pt>
                <c:pt idx="5">
                  <c:v>1012</c:v>
                </c:pt>
                <c:pt idx="6">
                  <c:v>971</c:v>
                </c:pt>
                <c:pt idx="7">
                  <c:v>1237</c:v>
                </c:pt>
                <c:pt idx="8">
                  <c:v>1140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8802176"/>
        <c:axId val="55124544"/>
        <c:axId val="0"/>
      </c:bar3DChart>
      <c:catAx>
        <c:axId val="3388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55124544"/>
        <c:crosses val="autoZero"/>
        <c:auto val="1"/>
        <c:lblAlgn val="ctr"/>
        <c:lblOffset val="100"/>
        <c:noMultiLvlLbl val="0"/>
      </c:catAx>
      <c:valAx>
        <c:axId val="55124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880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7085223004369E-2"/>
          <c:y val="0.26589294821559628"/>
          <c:w val="0.93642914776995556"/>
          <c:h val="0.57580276399099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Ten_Nivel!$B$28</c:f>
              <c:strCache>
                <c:ptCount val="1"/>
                <c:pt idx="0">
                  <c:v>Especialización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Ten_Nivel!$C$26:$K$26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Ten_Nivel!$C$28:$K$28</c:f>
              <c:numCache>
                <c:formatCode>#,##0</c:formatCode>
                <c:ptCount val="9"/>
                <c:pt idx="0">
                  <c:v>29</c:v>
                </c:pt>
                <c:pt idx="1">
                  <c:v>30</c:v>
                </c:pt>
                <c:pt idx="2">
                  <c:v>57</c:v>
                </c:pt>
                <c:pt idx="3">
                  <c:v>70</c:v>
                </c:pt>
                <c:pt idx="4">
                  <c:v>47</c:v>
                </c:pt>
                <c:pt idx="5">
                  <c:v>98</c:v>
                </c:pt>
                <c:pt idx="6">
                  <c:v>60</c:v>
                </c:pt>
                <c:pt idx="7">
                  <c:v>89</c:v>
                </c:pt>
                <c:pt idx="8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8803712"/>
        <c:axId val="55126272"/>
        <c:axId val="0"/>
      </c:bar3DChart>
      <c:catAx>
        <c:axId val="3388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55126272"/>
        <c:crosses val="autoZero"/>
        <c:auto val="1"/>
        <c:lblAlgn val="ctr"/>
        <c:lblOffset val="100"/>
        <c:noMultiLvlLbl val="0"/>
      </c:catAx>
      <c:valAx>
        <c:axId val="55126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880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215139626981253E-2"/>
          <c:y val="0.27637148804675282"/>
          <c:w val="0.93878486037302011"/>
          <c:h val="0.559085631537437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Ten_Nivel!$B$29</c:f>
              <c:strCache>
                <c:ptCount val="1"/>
                <c:pt idx="0">
                  <c:v>Maestría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Ten_Nivel!$C$26:$K$26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Ten_Nivel!$C$29:$K$29</c:f>
              <c:numCache>
                <c:formatCode>#,##0</c:formatCode>
                <c:ptCount val="9"/>
                <c:pt idx="0">
                  <c:v>29</c:v>
                </c:pt>
                <c:pt idx="1">
                  <c:v>62</c:v>
                </c:pt>
                <c:pt idx="2">
                  <c:v>75</c:v>
                </c:pt>
                <c:pt idx="3">
                  <c:v>65</c:v>
                </c:pt>
                <c:pt idx="4">
                  <c:v>96</c:v>
                </c:pt>
                <c:pt idx="5">
                  <c:v>99</c:v>
                </c:pt>
                <c:pt idx="6">
                  <c:v>132</c:v>
                </c:pt>
                <c:pt idx="7">
                  <c:v>141</c:v>
                </c:pt>
                <c:pt idx="8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8804224"/>
        <c:axId val="55128000"/>
        <c:axId val="0"/>
      </c:bar3DChart>
      <c:catAx>
        <c:axId val="3388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55128000"/>
        <c:crosses val="autoZero"/>
        <c:auto val="1"/>
        <c:lblAlgn val="ctr"/>
        <c:lblOffset val="100"/>
        <c:noMultiLvlLbl val="0"/>
      </c:catAx>
      <c:valAx>
        <c:axId val="55128000"/>
        <c:scaling>
          <c:orientation val="minMax"/>
          <c:max val="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880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E$12" fmlaRange="CONVENCIONES!$C$3:$C$37" noThreeD="1" val="0"/>
</file>

<file path=xl/ctrlProps/ctrlProp2.xml><?xml version="1.0" encoding="utf-8"?>
<formControlPr xmlns="http://schemas.microsoft.com/office/spreadsheetml/2009/9/main" objectType="Drop" dropLines="15" dropStyle="combo" dx="16" fmlaLink="$M$13" fmlaRange="CONVENCIONES!$C$3:$C$37" noThreeD="1" val="0"/>
</file>

<file path=xl/ctrlProps/ctrlProp3.xml><?xml version="1.0" encoding="utf-8"?>
<formControlPr xmlns="http://schemas.microsoft.com/office/spreadsheetml/2009/9/main" objectType="Drop" dropLines="15" dropStyle="combo" dx="16" fmlaLink="$G$13" fmlaRange="CONVENCIONES!$C$3:$C$37" noThreeD="1" val="0"/>
</file>

<file path=xl/ctrlProps/ctrlProp4.xml><?xml version="1.0" encoding="utf-8"?>
<formControlPr xmlns="http://schemas.microsoft.com/office/spreadsheetml/2009/9/main" objectType="Drop" dropLines="15" dropStyle="combo" dx="16" fmlaLink="$F$13" fmlaRange="CONVENCIONES!$C$44:$C$73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Tendencia!A1"/><Relationship Id="rId7" Type="http://schemas.openxmlformats.org/officeDocument/2006/relationships/hyperlink" Target="#Pos_Ini!A1"/><Relationship Id="rId2" Type="http://schemas.openxmlformats.org/officeDocument/2006/relationships/hyperlink" Target="#Genero!A1"/><Relationship Id="rId1" Type="http://schemas.openxmlformats.org/officeDocument/2006/relationships/image" Target="../media/image1.png"/><Relationship Id="rId6" Type="http://schemas.openxmlformats.org/officeDocument/2006/relationships/hyperlink" Target="#Gradu_ini_pre!A1"/><Relationship Id="rId5" Type="http://schemas.openxmlformats.org/officeDocument/2006/relationships/hyperlink" Target="#Ten_Nivel!A1"/><Relationship Id="rId4" Type="http://schemas.openxmlformats.org/officeDocument/2006/relationships/hyperlink" Target="#Pos_Gener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5" Type="http://schemas.openxmlformats.org/officeDocument/2006/relationships/hyperlink" Target="#Gradu_ini_pre!A1"/><Relationship Id="rId4" Type="http://schemas.openxmlformats.org/officeDocument/2006/relationships/hyperlink" Target="#Tendenci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2.xml"/><Relationship Id="rId1" Type="http://schemas.openxmlformats.org/officeDocument/2006/relationships/image" Target="../media/image3.png"/><Relationship Id="rId5" Type="http://schemas.openxmlformats.org/officeDocument/2006/relationships/hyperlink" Target="#Gradu_ini_pre!A1"/><Relationship Id="rId4" Type="http://schemas.openxmlformats.org/officeDocument/2006/relationships/hyperlink" Target="#Gener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Genero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hyperlink" Target="#Tendenci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os_Ini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os_Genero!A1"/><Relationship Id="rId2" Type="http://schemas.openxmlformats.org/officeDocument/2006/relationships/hyperlink" Target="#Contenido!A1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41</xdr:row>
      <xdr:rowOff>66675</xdr:rowOff>
    </xdr:from>
    <xdr:to>
      <xdr:col>2</xdr:col>
      <xdr:colOff>1171575</xdr:colOff>
      <xdr:row>46</xdr:row>
      <xdr:rowOff>161925</xdr:rowOff>
    </xdr:to>
    <xdr:sp macro="" textlink="">
      <xdr:nvSpPr>
        <xdr:cNvPr id="12" name="11 Rectángulo redondeado"/>
        <xdr:cNvSpPr/>
      </xdr:nvSpPr>
      <xdr:spPr>
        <a:xfrm>
          <a:off x="781050" y="8401050"/>
          <a:ext cx="7467600" cy="10477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781050</xdr:colOff>
      <xdr:row>28</xdr:row>
      <xdr:rowOff>152400</xdr:rowOff>
    </xdr:from>
    <xdr:to>
      <xdr:col>2</xdr:col>
      <xdr:colOff>1171575</xdr:colOff>
      <xdr:row>36</xdr:row>
      <xdr:rowOff>161925</xdr:rowOff>
    </xdr:to>
    <xdr:sp macro="" textlink="">
      <xdr:nvSpPr>
        <xdr:cNvPr id="11" name="10 Rectángulo redondeado"/>
        <xdr:cNvSpPr/>
      </xdr:nvSpPr>
      <xdr:spPr>
        <a:xfrm>
          <a:off x="781050" y="6010275"/>
          <a:ext cx="7467600" cy="15335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781050</xdr:colOff>
      <xdr:row>12</xdr:row>
      <xdr:rowOff>0</xdr:rowOff>
    </xdr:from>
    <xdr:to>
      <xdr:col>2</xdr:col>
      <xdr:colOff>1171575</xdr:colOff>
      <xdr:row>25</xdr:row>
      <xdr:rowOff>85725</xdr:rowOff>
    </xdr:to>
    <xdr:sp macro="" textlink="">
      <xdr:nvSpPr>
        <xdr:cNvPr id="10" name="9 Rectángulo redondeado"/>
        <xdr:cNvSpPr/>
      </xdr:nvSpPr>
      <xdr:spPr>
        <a:xfrm>
          <a:off x="781050" y="3048000"/>
          <a:ext cx="7467600" cy="23241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4972050</xdr:colOff>
      <xdr:row>2</xdr:row>
      <xdr:rowOff>166688</xdr:rowOff>
    </xdr:from>
    <xdr:to>
      <xdr:col>2</xdr:col>
      <xdr:colOff>1333500</xdr:colOff>
      <xdr:row>7</xdr:row>
      <xdr:rowOff>119063</xdr:rowOff>
    </xdr:to>
    <xdr:pic>
      <xdr:nvPicPr>
        <xdr:cNvPr id="1025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547688"/>
          <a:ext cx="17621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1171575</xdr:colOff>
      <xdr:row>15</xdr:row>
      <xdr:rowOff>19589</xdr:rowOff>
    </xdr:from>
    <xdr:ext cx="3970895" cy="280205"/>
    <xdr:sp macro="" textlink="">
      <xdr:nvSpPr>
        <xdr:cNvPr id="4" name="3 Rectángulo">
          <a:hlinkClick xmlns:r="http://schemas.openxmlformats.org/officeDocument/2006/relationships" r:id="rId2"/>
        </xdr:cNvPr>
        <xdr:cNvSpPr/>
      </xdr:nvSpPr>
      <xdr:spPr>
        <a:xfrm>
          <a:off x="1171575" y="3324764"/>
          <a:ext cx="397089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GRADUADOS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EN PROGRAMAS DE PREGRADO POR GÉNERO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1171575</xdr:colOff>
      <xdr:row>17</xdr:row>
      <xdr:rowOff>126161</xdr:rowOff>
    </xdr:from>
    <xdr:ext cx="4838184" cy="280205"/>
    <xdr:sp macro="" textlink="">
      <xdr:nvSpPr>
        <xdr:cNvPr id="5" name="4 Rectángulo">
          <a:hlinkClick xmlns:r="http://schemas.openxmlformats.org/officeDocument/2006/relationships" r:id="rId3"/>
        </xdr:cNvPr>
        <xdr:cNvSpPr/>
      </xdr:nvSpPr>
      <xdr:spPr>
        <a:xfrm>
          <a:off x="1171575" y="3764711"/>
          <a:ext cx="483818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GRADUADOS POR PROGRAMA ACADÉMICO (2003 - 2011)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1162050</xdr:colOff>
      <xdr:row>31</xdr:row>
      <xdr:rowOff>72605</xdr:rowOff>
    </xdr:from>
    <xdr:ext cx="3985963" cy="280205"/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162050" y="6235280"/>
          <a:ext cx="398596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GRADUADOS EN PROGRAMAS DE POSGRADO POR GÉNERO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1152525</xdr:colOff>
      <xdr:row>43</xdr:row>
      <xdr:rowOff>104775</xdr:rowOff>
    </xdr:from>
    <xdr:ext cx="4433521" cy="280205"/>
    <xdr:sp macro="" textlink="">
      <xdr:nvSpPr>
        <xdr:cNvPr id="7" name="6 Rectángulo">
          <a:hlinkClick xmlns:r="http://schemas.openxmlformats.org/officeDocument/2006/relationships" r:id="rId5"/>
        </xdr:cNvPr>
        <xdr:cNvSpPr/>
      </xdr:nvSpPr>
      <xdr:spPr>
        <a:xfrm>
          <a:off x="1152525" y="8553450"/>
          <a:ext cx="443352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 DE GRADUADOS POR NIVEL ACADÉMICO (2003 - 2011)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1171575</xdr:colOff>
      <xdr:row>20</xdr:row>
      <xdr:rowOff>89858</xdr:rowOff>
    </xdr:from>
    <xdr:ext cx="6809365" cy="280205"/>
    <xdr:sp macro="" textlink="">
      <xdr:nvSpPr>
        <xdr:cNvPr id="8" name="7 Rectángulo">
          <a:hlinkClick xmlns:r="http://schemas.openxmlformats.org/officeDocument/2006/relationships" r:id="rId6"/>
        </xdr:cNvPr>
        <xdr:cNvSpPr/>
      </xdr:nvSpPr>
      <xdr:spPr>
        <a:xfrm>
          <a:off x="1171575" y="4204658"/>
          <a:ext cx="680936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MATRICULADOS,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GRADUADOS Y DESERCIÓN ACUMULADA EN PROGRAMAS DE PREGRADO (1961 - 2011)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1162050</xdr:colOff>
      <xdr:row>33</xdr:row>
      <xdr:rowOff>131552</xdr:rowOff>
    </xdr:from>
    <xdr:ext cx="4174989" cy="280205"/>
    <xdr:sp macro="" textlink="">
      <xdr:nvSpPr>
        <xdr:cNvPr id="9" name="8 Rectángulo">
          <a:hlinkClick xmlns:r="http://schemas.openxmlformats.org/officeDocument/2006/relationships" r:id="rId7"/>
        </xdr:cNvPr>
        <xdr:cNvSpPr/>
      </xdr:nvSpPr>
      <xdr:spPr>
        <a:xfrm>
          <a:off x="1162050" y="6675227"/>
          <a:ext cx="417498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GRADUADOS DESDE EL INICIO EN PROGRAMAS DE POSGRADO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633413</xdr:colOff>
      <xdr:row>11</xdr:row>
      <xdr:rowOff>19050</xdr:rowOff>
    </xdr:from>
    <xdr:to>
      <xdr:col>1</xdr:col>
      <xdr:colOff>5043488</xdr:colOff>
      <xdr:row>13</xdr:row>
      <xdr:rowOff>9525</xdr:rowOff>
    </xdr:to>
    <xdr:sp macro="" textlink="">
      <xdr:nvSpPr>
        <xdr:cNvPr id="13" name="12 Rectángulo redondeado"/>
        <xdr:cNvSpPr/>
      </xdr:nvSpPr>
      <xdr:spPr>
        <a:xfrm>
          <a:off x="2309813" y="2876550"/>
          <a:ext cx="4410075" cy="3714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 EN PREGRADO</a:t>
          </a:r>
        </a:p>
      </xdr:txBody>
    </xdr:sp>
    <xdr:clientData/>
  </xdr:twoCellAnchor>
  <xdr:twoCellAnchor>
    <xdr:from>
      <xdr:col>1</xdr:col>
      <xdr:colOff>633413</xdr:colOff>
      <xdr:row>28</xdr:row>
      <xdr:rowOff>9525</xdr:rowOff>
    </xdr:from>
    <xdr:to>
      <xdr:col>1</xdr:col>
      <xdr:colOff>5043488</xdr:colOff>
      <xdr:row>30</xdr:row>
      <xdr:rowOff>0</xdr:rowOff>
    </xdr:to>
    <xdr:sp macro="" textlink="">
      <xdr:nvSpPr>
        <xdr:cNvPr id="14" name="13 Rectángulo redondeado"/>
        <xdr:cNvSpPr/>
      </xdr:nvSpPr>
      <xdr:spPr>
        <a:xfrm>
          <a:off x="2309813" y="5867400"/>
          <a:ext cx="4410075" cy="3714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 EN POSGRADO</a:t>
          </a:r>
        </a:p>
      </xdr:txBody>
    </xdr:sp>
    <xdr:clientData/>
  </xdr:twoCellAnchor>
  <xdr:twoCellAnchor>
    <xdr:from>
      <xdr:col>1</xdr:col>
      <xdr:colOff>633413</xdr:colOff>
      <xdr:row>40</xdr:row>
      <xdr:rowOff>76200</xdr:rowOff>
    </xdr:from>
    <xdr:to>
      <xdr:col>1</xdr:col>
      <xdr:colOff>5043488</xdr:colOff>
      <xdr:row>42</xdr:row>
      <xdr:rowOff>66675</xdr:rowOff>
    </xdr:to>
    <xdr:sp macro="" textlink="">
      <xdr:nvSpPr>
        <xdr:cNvPr id="15" name="14 Rectángulo redondeado"/>
        <xdr:cNvSpPr/>
      </xdr:nvSpPr>
      <xdr:spPr>
        <a:xfrm>
          <a:off x="2309813" y="8220075"/>
          <a:ext cx="4410075" cy="3714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VARIOS</a:t>
          </a:r>
        </a:p>
      </xdr:txBody>
    </xdr:sp>
    <xdr:clientData/>
  </xdr:twoCellAnchor>
  <xdr:oneCellAnchor>
    <xdr:from>
      <xdr:col>1</xdr:col>
      <xdr:colOff>1818010</xdr:colOff>
      <xdr:row>3</xdr:row>
      <xdr:rowOff>0</xdr:rowOff>
    </xdr:from>
    <xdr:ext cx="2040880" cy="561949"/>
    <xdr:sp macro="" textlink="">
      <xdr:nvSpPr>
        <xdr:cNvPr id="16" name="15 Rectángulo"/>
        <xdr:cNvSpPr/>
      </xdr:nvSpPr>
      <xdr:spPr>
        <a:xfrm>
          <a:off x="3494410" y="571500"/>
          <a:ext cx="2040880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2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1735969</xdr:colOff>
      <xdr:row>1</xdr:row>
      <xdr:rowOff>38100</xdr:rowOff>
    </xdr:from>
    <xdr:ext cx="2204963" cy="311496"/>
    <xdr:sp macro="" textlink="">
      <xdr:nvSpPr>
        <xdr:cNvPr id="17" name="16 Rectángulo"/>
        <xdr:cNvSpPr/>
      </xdr:nvSpPr>
      <xdr:spPr>
        <a:xfrm>
          <a:off x="3412369" y="228600"/>
          <a:ext cx="2204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1416554</xdr:colOff>
      <xdr:row>5</xdr:row>
      <xdr:rowOff>0</xdr:rowOff>
    </xdr:from>
    <xdr:ext cx="2843792" cy="405432"/>
    <xdr:sp macro="" textlink="">
      <xdr:nvSpPr>
        <xdr:cNvPr id="18" name="17 Rectángulo"/>
        <xdr:cNvSpPr/>
      </xdr:nvSpPr>
      <xdr:spPr>
        <a:xfrm>
          <a:off x="3092954" y="1352550"/>
          <a:ext cx="284379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POBLACIÓN ESTUDIANTIL</a:t>
          </a:r>
        </a:p>
      </xdr:txBody>
    </xdr:sp>
    <xdr:clientData/>
  </xdr:oneCellAnchor>
  <xdr:oneCellAnchor>
    <xdr:from>
      <xdr:col>1</xdr:col>
      <xdr:colOff>1744913</xdr:colOff>
      <xdr:row>6</xdr:row>
      <xdr:rowOff>161925</xdr:rowOff>
    </xdr:from>
    <xdr:ext cx="2187074" cy="311496"/>
    <xdr:sp macro="" textlink="">
      <xdr:nvSpPr>
        <xdr:cNvPr id="19" name="18 Rectángulo"/>
        <xdr:cNvSpPr/>
      </xdr:nvSpPr>
      <xdr:spPr>
        <a:xfrm>
          <a:off x="3421313" y="1914525"/>
          <a:ext cx="2187074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ESTUDIANTES GRADUADOS</a:t>
          </a:r>
        </a:p>
      </xdr:txBody>
    </xdr:sp>
    <xdr:clientData/>
  </xdr:oneCellAnchor>
  <xdr:twoCellAnchor editAs="oneCell">
    <xdr:from>
      <xdr:col>0</xdr:col>
      <xdr:colOff>885825</xdr:colOff>
      <xdr:row>2</xdr:row>
      <xdr:rowOff>136358</xdr:rowOff>
    </xdr:from>
    <xdr:to>
      <xdr:col>1</xdr:col>
      <xdr:colOff>200023</xdr:colOff>
      <xdr:row>7</xdr:row>
      <xdr:rowOff>149392</xdr:rowOff>
    </xdr:to>
    <xdr:pic>
      <xdr:nvPicPr>
        <xdr:cNvPr id="20" name="19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5825" y="517358"/>
          <a:ext cx="990598" cy="1575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1647824</xdr:colOff>
      <xdr:row>15</xdr:row>
      <xdr:rowOff>28575</xdr:rowOff>
    </xdr:from>
    <xdr:to>
      <xdr:col>6</xdr:col>
      <xdr:colOff>104774</xdr:colOff>
      <xdr:row>31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123825</xdr:colOff>
      <xdr:row>0</xdr:row>
      <xdr:rowOff>85725</xdr:rowOff>
    </xdr:from>
    <xdr:to>
      <xdr:col>10</xdr:col>
      <xdr:colOff>203199</xdr:colOff>
      <xdr:row>0</xdr:row>
      <xdr:rowOff>714375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05975" y="85725"/>
          <a:ext cx="1308099" cy="628650"/>
        </a:xfrm>
        <a:prstGeom prst="rect">
          <a:avLst/>
        </a:prstGeom>
      </xdr:spPr>
    </xdr:pic>
    <xdr:clientData/>
  </xdr:twoCellAnchor>
  <xdr:twoCellAnchor>
    <xdr:from>
      <xdr:col>1</xdr:col>
      <xdr:colOff>1219200</xdr:colOff>
      <xdr:row>1</xdr:row>
      <xdr:rowOff>142875</xdr:rowOff>
    </xdr:from>
    <xdr:to>
      <xdr:col>3</xdr:col>
      <xdr:colOff>95250</xdr:colOff>
      <xdr:row>6</xdr:row>
      <xdr:rowOff>28576</xdr:rowOff>
    </xdr:to>
    <xdr:sp macro="" textlink="">
      <xdr:nvSpPr>
        <xdr:cNvPr id="8" name="7 Rectángulo redondeado">
          <a:hlinkClick xmlns:r="http://schemas.openxmlformats.org/officeDocument/2006/relationships" r:id="rId3"/>
        </xdr:cNvPr>
        <xdr:cNvSpPr/>
      </xdr:nvSpPr>
      <xdr:spPr>
        <a:xfrm>
          <a:off x="1952625" y="952500"/>
          <a:ext cx="13335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320674</xdr:colOff>
      <xdr:row>1</xdr:row>
      <xdr:rowOff>142875</xdr:rowOff>
    </xdr:from>
    <xdr:to>
      <xdr:col>3</xdr:col>
      <xdr:colOff>3505200</xdr:colOff>
      <xdr:row>3</xdr:row>
      <xdr:rowOff>123826</xdr:rowOff>
    </xdr:to>
    <xdr:sp macro="" textlink="">
      <xdr:nvSpPr>
        <xdr:cNvPr id="9" name="8 Rectángulo redondeado"/>
        <xdr:cNvSpPr/>
      </xdr:nvSpPr>
      <xdr:spPr>
        <a:xfrm>
          <a:off x="3511549" y="952500"/>
          <a:ext cx="3184526" cy="30480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en Pregrado por género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304799</xdr:colOff>
      <xdr:row>4</xdr:row>
      <xdr:rowOff>47626</xdr:rowOff>
    </xdr:from>
    <xdr:to>
      <xdr:col>3</xdr:col>
      <xdr:colOff>3495674</xdr:colOff>
      <xdr:row>6</xdr:row>
      <xdr:rowOff>28575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3495674" y="1343026"/>
          <a:ext cx="3190875" cy="304799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3695699</xdr:colOff>
      <xdr:row>1</xdr:row>
      <xdr:rowOff>142875</xdr:rowOff>
    </xdr:from>
    <xdr:to>
      <xdr:col>5</xdr:col>
      <xdr:colOff>19050</xdr:colOff>
      <xdr:row>6</xdr:row>
      <xdr:rowOff>28576</xdr:rowOff>
    </xdr:to>
    <xdr:sp macro="" textlink="">
      <xdr:nvSpPr>
        <xdr:cNvPr id="11" name="10 Rectángulo redondeado">
          <a:hlinkClick xmlns:r="http://schemas.openxmlformats.org/officeDocument/2006/relationships" r:id="rId5"/>
        </xdr:cNvPr>
        <xdr:cNvSpPr/>
      </xdr:nvSpPr>
      <xdr:spPr>
        <a:xfrm>
          <a:off x="6886574" y="952500"/>
          <a:ext cx="1933576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Matriculados,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Graduados y Deserción Acumulada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5105400</xdr:colOff>
          <xdr:row>12</xdr:row>
          <xdr:rowOff>57150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161925</xdr:rowOff>
    </xdr:from>
    <xdr:to>
      <xdr:col>7</xdr:col>
      <xdr:colOff>190500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0" y="161925"/>
          <a:ext cx="638175" cy="4543"/>
        </a:xfrm>
        <a:prstGeom prst="rect">
          <a:avLst/>
        </a:prstGeom>
      </xdr:spPr>
    </xdr:pic>
    <xdr:clientData/>
  </xdr:twoCellAnchor>
  <xdr:twoCellAnchor editAs="oneCell">
    <xdr:from>
      <xdr:col>19</xdr:col>
      <xdr:colOff>36464</xdr:colOff>
      <xdr:row>0</xdr:row>
      <xdr:rowOff>200025</xdr:rowOff>
    </xdr:from>
    <xdr:to>
      <xdr:col>22</xdr:col>
      <xdr:colOff>306338</xdr:colOff>
      <xdr:row>0</xdr:row>
      <xdr:rowOff>828675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0614" y="200025"/>
          <a:ext cx="1308099" cy="628650"/>
        </a:xfrm>
        <a:prstGeom prst="rect">
          <a:avLst/>
        </a:prstGeom>
      </xdr:spPr>
    </xdr:pic>
    <xdr:clientData/>
  </xdr:twoCellAnchor>
  <xdr:twoCellAnchor>
    <xdr:from>
      <xdr:col>1</xdr:col>
      <xdr:colOff>495299</xdr:colOff>
      <xdr:row>16</xdr:row>
      <xdr:rowOff>85724</xdr:rowOff>
    </xdr:from>
    <xdr:to>
      <xdr:col>21</xdr:col>
      <xdr:colOff>304800</xdr:colOff>
      <xdr:row>34</xdr:row>
      <xdr:rowOff>19049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247650</xdr:colOff>
      <xdr:row>1</xdr:row>
      <xdr:rowOff>123824</xdr:rowOff>
    </xdr:from>
    <xdr:to>
      <xdr:col>3</xdr:col>
      <xdr:colOff>1581150</xdr:colOff>
      <xdr:row>6</xdr:row>
      <xdr:rowOff>9525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2447925" y="1066799"/>
          <a:ext cx="13335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1806574</xdr:colOff>
      <xdr:row>1</xdr:row>
      <xdr:rowOff>123824</xdr:rowOff>
    </xdr:from>
    <xdr:to>
      <xdr:col>8</xdr:col>
      <xdr:colOff>304800</xdr:colOff>
      <xdr:row>3</xdr:row>
      <xdr:rowOff>104775</xdr:rowOff>
    </xdr:to>
    <xdr:sp macro="" textlink="">
      <xdr:nvSpPr>
        <xdr:cNvPr id="5" name="4 Rectángulo redondeado">
          <a:hlinkClick xmlns:r="http://schemas.openxmlformats.org/officeDocument/2006/relationships" r:id="rId4"/>
        </xdr:cNvPr>
        <xdr:cNvSpPr/>
      </xdr:nvSpPr>
      <xdr:spPr>
        <a:xfrm>
          <a:off x="4006849" y="1066799"/>
          <a:ext cx="3184526" cy="3048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en Pregrado por género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1790699</xdr:colOff>
      <xdr:row>4</xdr:row>
      <xdr:rowOff>28575</xdr:rowOff>
    </xdr:from>
    <xdr:to>
      <xdr:col>8</xdr:col>
      <xdr:colOff>295274</xdr:colOff>
      <xdr:row>6</xdr:row>
      <xdr:rowOff>9524</xdr:rowOff>
    </xdr:to>
    <xdr:sp macro="" textlink="">
      <xdr:nvSpPr>
        <xdr:cNvPr id="6" name="5 Rectángulo redondeado"/>
        <xdr:cNvSpPr/>
      </xdr:nvSpPr>
      <xdr:spPr>
        <a:xfrm>
          <a:off x="3990974" y="1457325"/>
          <a:ext cx="3190875" cy="304799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180974</xdr:colOff>
      <xdr:row>1</xdr:row>
      <xdr:rowOff>123824</xdr:rowOff>
    </xdr:from>
    <xdr:to>
      <xdr:col>15</xdr:col>
      <xdr:colOff>228600</xdr:colOff>
      <xdr:row>6</xdr:row>
      <xdr:rowOff>9525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>
          <a:off x="7381874" y="1066799"/>
          <a:ext cx="1933576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Matriculados,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Graduados y Deserción Acumulada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11</xdr:row>
          <xdr:rowOff>104775</xdr:rowOff>
        </xdr:from>
        <xdr:to>
          <xdr:col>11</xdr:col>
          <xdr:colOff>276225</xdr:colOff>
          <xdr:row>12</xdr:row>
          <xdr:rowOff>152400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161925</xdr:rowOff>
    </xdr:from>
    <xdr:to>
      <xdr:col>9</xdr:col>
      <xdr:colOff>365124</xdr:colOff>
      <xdr:row>0</xdr:row>
      <xdr:rowOff>790575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4975" y="161925"/>
          <a:ext cx="1308099" cy="628650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</xdr:row>
      <xdr:rowOff>152399</xdr:rowOff>
    </xdr:from>
    <xdr:to>
      <xdr:col>3</xdr:col>
      <xdr:colOff>1152525</xdr:colOff>
      <xdr:row>6</xdr:row>
      <xdr:rowOff>38100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1819275" y="1133474"/>
          <a:ext cx="13335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1377949</xdr:colOff>
      <xdr:row>1</xdr:row>
      <xdr:rowOff>152399</xdr:rowOff>
    </xdr:from>
    <xdr:to>
      <xdr:col>3</xdr:col>
      <xdr:colOff>4562475</xdr:colOff>
      <xdr:row>3</xdr:row>
      <xdr:rowOff>133350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3378199" y="1133474"/>
          <a:ext cx="3184526" cy="30480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en Pregrado por género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1362074</xdr:colOff>
      <xdr:row>4</xdr:row>
      <xdr:rowOff>57150</xdr:rowOff>
    </xdr:from>
    <xdr:to>
      <xdr:col>3</xdr:col>
      <xdr:colOff>4552949</xdr:colOff>
      <xdr:row>6</xdr:row>
      <xdr:rowOff>38099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3362324" y="1524000"/>
          <a:ext cx="3190875" cy="304799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4752973</xdr:colOff>
      <xdr:row>1</xdr:row>
      <xdr:rowOff>152399</xdr:rowOff>
    </xdr:from>
    <xdr:to>
      <xdr:col>7</xdr:col>
      <xdr:colOff>114300</xdr:colOff>
      <xdr:row>6</xdr:row>
      <xdr:rowOff>38100</xdr:rowOff>
    </xdr:to>
    <xdr:sp macro="" textlink="">
      <xdr:nvSpPr>
        <xdr:cNvPr id="7" name="6 Rectángulo redondeado"/>
        <xdr:cNvSpPr/>
      </xdr:nvSpPr>
      <xdr:spPr>
        <a:xfrm>
          <a:off x="6334123" y="1133474"/>
          <a:ext cx="2333627" cy="69532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Matriculados,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Graduados y Deserción Acumulada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57149</xdr:colOff>
      <xdr:row>14</xdr:row>
      <xdr:rowOff>114299</xdr:rowOff>
    </xdr:from>
    <xdr:to>
      <xdr:col>7</xdr:col>
      <xdr:colOff>219075</xdr:colOff>
      <xdr:row>31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11</xdr:row>
          <xdr:rowOff>123825</xdr:rowOff>
        </xdr:from>
        <xdr:to>
          <xdr:col>5</xdr:col>
          <xdr:colOff>533400</xdr:colOff>
          <xdr:row>13</xdr:row>
          <xdr:rowOff>9525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10</xdr:col>
      <xdr:colOff>190500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63200" y="161925"/>
          <a:ext cx="638175" cy="4543"/>
        </a:xfrm>
        <a:prstGeom prst="rect">
          <a:avLst/>
        </a:prstGeom>
      </xdr:spPr>
    </xdr:pic>
    <xdr:clientData/>
  </xdr:twoCellAnchor>
  <xdr:twoCellAnchor editAs="oneCell">
    <xdr:from>
      <xdr:col>6</xdr:col>
      <xdr:colOff>293640</xdr:colOff>
      <xdr:row>0</xdr:row>
      <xdr:rowOff>114300</xdr:rowOff>
    </xdr:from>
    <xdr:to>
      <xdr:col>9</xdr:col>
      <xdr:colOff>333374</xdr:colOff>
      <xdr:row>0</xdr:row>
      <xdr:rowOff>723900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7965" y="114300"/>
          <a:ext cx="1239884" cy="609600"/>
        </a:xfrm>
        <a:prstGeom prst="rect">
          <a:avLst/>
        </a:prstGeom>
      </xdr:spPr>
    </xdr:pic>
    <xdr:clientData/>
  </xdr:twoCellAnchor>
  <xdr:twoCellAnchor>
    <xdr:from>
      <xdr:col>1</xdr:col>
      <xdr:colOff>561976</xdr:colOff>
      <xdr:row>1</xdr:row>
      <xdr:rowOff>138112</xdr:rowOff>
    </xdr:from>
    <xdr:to>
      <xdr:col>3</xdr:col>
      <xdr:colOff>457201</xdr:colOff>
      <xdr:row>6</xdr:row>
      <xdr:rowOff>23813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876301" y="947737"/>
          <a:ext cx="118110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676274</xdr:colOff>
      <xdr:row>1</xdr:row>
      <xdr:rowOff>138113</xdr:rowOff>
    </xdr:from>
    <xdr:to>
      <xdr:col>5</xdr:col>
      <xdr:colOff>152399</xdr:colOff>
      <xdr:row>3</xdr:row>
      <xdr:rowOff>133351</xdr:rowOff>
    </xdr:to>
    <xdr:sp macro="" textlink="">
      <xdr:nvSpPr>
        <xdr:cNvPr id="5" name="4 Rectángulo redondeado"/>
        <xdr:cNvSpPr/>
      </xdr:nvSpPr>
      <xdr:spPr>
        <a:xfrm>
          <a:off x="2276474" y="947738"/>
          <a:ext cx="5076825" cy="319088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 en programas de Posgrado por Género 2011</a:t>
          </a:r>
        </a:p>
      </xdr:txBody>
    </xdr:sp>
    <xdr:clientData/>
  </xdr:twoCellAnchor>
  <xdr:twoCellAnchor>
    <xdr:from>
      <xdr:col>3</xdr:col>
      <xdr:colOff>676275</xdr:colOff>
      <xdr:row>4</xdr:row>
      <xdr:rowOff>28575</xdr:rowOff>
    </xdr:from>
    <xdr:to>
      <xdr:col>5</xdr:col>
      <xdr:colOff>152400</xdr:colOff>
      <xdr:row>6</xdr:row>
      <xdr:rowOff>23813</xdr:rowOff>
    </xdr:to>
    <xdr:sp macro="" textlink="">
      <xdr:nvSpPr>
        <xdr:cNvPr id="8" name="7 Rectángulo redondeado">
          <a:hlinkClick xmlns:r="http://schemas.openxmlformats.org/officeDocument/2006/relationships" r:id="rId3"/>
        </xdr:cNvPr>
        <xdr:cNvSpPr/>
      </xdr:nvSpPr>
      <xdr:spPr>
        <a:xfrm>
          <a:off x="2276475" y="1323975"/>
          <a:ext cx="5076825" cy="319088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 desde el inicio en programas de Posgrado</a:t>
          </a:r>
        </a:p>
      </xdr:txBody>
    </xdr:sp>
    <xdr:clientData/>
  </xdr:twoCellAnchor>
  <xdr:twoCellAnchor>
    <xdr:from>
      <xdr:col>1</xdr:col>
      <xdr:colOff>485775</xdr:colOff>
      <xdr:row>15</xdr:row>
      <xdr:rowOff>47625</xdr:rowOff>
    </xdr:from>
    <xdr:to>
      <xdr:col>8</xdr:col>
      <xdr:colOff>257175</xdr:colOff>
      <xdr:row>35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11</xdr:row>
          <xdr:rowOff>95250</xdr:rowOff>
        </xdr:from>
        <xdr:to>
          <xdr:col>4</xdr:col>
          <xdr:colOff>323850</xdr:colOff>
          <xdr:row>12</xdr:row>
          <xdr:rowOff>142875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161925</xdr:rowOff>
    </xdr:from>
    <xdr:to>
      <xdr:col>5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67775" y="161925"/>
          <a:ext cx="504825" cy="454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5</xdr:col>
      <xdr:colOff>0</xdr:colOff>
      <xdr:row>0</xdr:row>
      <xdr:rowOff>723900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9890" y="114300"/>
          <a:ext cx="1239884" cy="609600"/>
        </a:xfrm>
        <a:prstGeom prst="rect">
          <a:avLst/>
        </a:prstGeom>
      </xdr:spPr>
    </xdr:pic>
    <xdr:clientData/>
  </xdr:twoCellAnchor>
  <xdr:twoCellAnchor>
    <xdr:from>
      <xdr:col>1</xdr:col>
      <xdr:colOff>257175</xdr:colOff>
      <xdr:row>1</xdr:row>
      <xdr:rowOff>128587</xdr:rowOff>
    </xdr:from>
    <xdr:to>
      <xdr:col>3</xdr:col>
      <xdr:colOff>333377</xdr:colOff>
      <xdr:row>6</xdr:row>
      <xdr:rowOff>14288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1638300" y="938212"/>
          <a:ext cx="1028702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552448</xdr:colOff>
      <xdr:row>1</xdr:row>
      <xdr:rowOff>128588</xdr:rowOff>
    </xdr:from>
    <xdr:to>
      <xdr:col>4</xdr:col>
      <xdr:colOff>156748</xdr:colOff>
      <xdr:row>3</xdr:row>
      <xdr:rowOff>123826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3181348" y="938213"/>
          <a:ext cx="4824000" cy="319088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 en programas de Posgrado por Género 2011</a:t>
          </a:r>
        </a:p>
      </xdr:txBody>
    </xdr:sp>
    <xdr:clientData/>
  </xdr:twoCellAnchor>
  <xdr:twoCellAnchor>
    <xdr:from>
      <xdr:col>3</xdr:col>
      <xdr:colOff>552449</xdr:colOff>
      <xdr:row>4</xdr:row>
      <xdr:rowOff>19050</xdr:rowOff>
    </xdr:from>
    <xdr:to>
      <xdr:col>4</xdr:col>
      <xdr:colOff>156749</xdr:colOff>
      <xdr:row>6</xdr:row>
      <xdr:rowOff>14288</xdr:rowOff>
    </xdr:to>
    <xdr:sp macro="" textlink="">
      <xdr:nvSpPr>
        <xdr:cNvPr id="6" name="5 Rectángulo redondeado"/>
        <xdr:cNvSpPr/>
      </xdr:nvSpPr>
      <xdr:spPr>
        <a:xfrm>
          <a:off x="3181349" y="1314450"/>
          <a:ext cx="4824000" cy="319088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 desde el inicio en programas de Posgrado</a:t>
          </a:r>
        </a:p>
      </xdr:txBody>
    </xdr:sp>
    <xdr:clientData/>
  </xdr:twoCellAnchor>
  <xdr:twoCellAnchor editAs="oneCell">
    <xdr:from>
      <xdr:col>4</xdr:col>
      <xdr:colOff>523875</xdr:colOff>
      <xdr:row>0</xdr:row>
      <xdr:rowOff>104775</xdr:rowOff>
    </xdr:from>
    <xdr:to>
      <xdr:col>5</xdr:col>
      <xdr:colOff>1030334</xdr:colOff>
      <xdr:row>0</xdr:row>
      <xdr:rowOff>714375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4300" y="104775"/>
          <a:ext cx="1239884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161925</xdr:rowOff>
    </xdr:from>
    <xdr:to>
      <xdr:col>7</xdr:col>
      <xdr:colOff>190500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161925"/>
          <a:ext cx="419100" cy="4543"/>
        </a:xfrm>
        <a:prstGeom prst="rect">
          <a:avLst/>
        </a:prstGeom>
      </xdr:spPr>
    </xdr:pic>
    <xdr:clientData/>
  </xdr:twoCellAnchor>
  <xdr:twoCellAnchor>
    <xdr:from>
      <xdr:col>9</xdr:col>
      <xdr:colOff>266699</xdr:colOff>
      <xdr:row>1</xdr:row>
      <xdr:rowOff>109537</xdr:rowOff>
    </xdr:from>
    <xdr:to>
      <xdr:col>12</xdr:col>
      <xdr:colOff>400049</xdr:colOff>
      <xdr:row>5</xdr:row>
      <xdr:rowOff>157163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4314824" y="1052512"/>
          <a:ext cx="1724025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Menú Principal</a:t>
          </a:r>
        </a:p>
      </xdr:txBody>
    </xdr:sp>
    <xdr:clientData/>
  </xdr:twoCellAnchor>
  <xdr:twoCellAnchor>
    <xdr:from>
      <xdr:col>3</xdr:col>
      <xdr:colOff>676275</xdr:colOff>
      <xdr:row>1</xdr:row>
      <xdr:rowOff>138112</xdr:rowOff>
    </xdr:from>
    <xdr:to>
      <xdr:col>3</xdr:col>
      <xdr:colOff>1914525</xdr:colOff>
      <xdr:row>6</xdr:row>
      <xdr:rowOff>23813</xdr:rowOff>
    </xdr:to>
    <xdr:sp macro="" textlink="">
      <xdr:nvSpPr>
        <xdr:cNvPr id="5" name="4 Rectángulo redondeado"/>
        <xdr:cNvSpPr/>
      </xdr:nvSpPr>
      <xdr:spPr>
        <a:xfrm>
          <a:off x="2876550" y="1081087"/>
          <a:ext cx="1238250" cy="69532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Por Género</a:t>
          </a:r>
        </a:p>
      </xdr:txBody>
    </xdr:sp>
    <xdr:clientData/>
  </xdr:twoCellAnchor>
  <xdr:twoCellAnchor>
    <xdr:from>
      <xdr:col>3</xdr:col>
      <xdr:colOff>2152649</xdr:colOff>
      <xdr:row>1</xdr:row>
      <xdr:rowOff>138112</xdr:rowOff>
    </xdr:from>
    <xdr:to>
      <xdr:col>3</xdr:col>
      <xdr:colOff>3590924</xdr:colOff>
      <xdr:row>6</xdr:row>
      <xdr:rowOff>23813</xdr:rowOff>
    </xdr:to>
    <xdr:sp macro="" textlink="">
      <xdr:nvSpPr>
        <xdr:cNvPr id="6" name="5 Rectángulo redondeado"/>
        <xdr:cNvSpPr/>
      </xdr:nvSpPr>
      <xdr:spPr>
        <a:xfrm>
          <a:off x="4352924" y="1081087"/>
          <a:ext cx="1276350" cy="6953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</a:t>
          </a:r>
          <a:r>
            <a:rPr lang="es-CO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Histórica</a:t>
          </a:r>
          <a:endParaRPr lang="es-CO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523874</xdr:colOff>
      <xdr:row>8</xdr:row>
      <xdr:rowOff>123825</xdr:rowOff>
    </xdr:from>
    <xdr:to>
      <xdr:col>18</xdr:col>
      <xdr:colOff>600075</xdr:colOff>
      <xdr:row>19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523875</xdr:colOff>
      <xdr:row>21</xdr:row>
      <xdr:rowOff>9525</xdr:rowOff>
    </xdr:from>
    <xdr:to>
      <xdr:col>18</xdr:col>
      <xdr:colOff>581025</xdr:colOff>
      <xdr:row>33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533400</xdr:colOff>
      <xdr:row>34</xdr:row>
      <xdr:rowOff>57150</xdr:rowOff>
    </xdr:from>
    <xdr:to>
      <xdr:col>18</xdr:col>
      <xdr:colOff>590550</xdr:colOff>
      <xdr:row>46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16</xdr:col>
      <xdr:colOff>581025</xdr:colOff>
      <xdr:row>0</xdr:row>
      <xdr:rowOff>142875</xdr:rowOff>
    </xdr:from>
    <xdr:to>
      <xdr:col>18</xdr:col>
      <xdr:colOff>365124</xdr:colOff>
      <xdr:row>0</xdr:row>
      <xdr:rowOff>771525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67825" y="142875"/>
          <a:ext cx="1308099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9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5.140625" style="122" customWidth="1"/>
    <col min="2" max="2" width="81" style="122" customWidth="1"/>
    <col min="3" max="3" width="26.5703125" style="122" customWidth="1"/>
    <col min="4" max="16384" width="11.42578125" style="122" hidden="1"/>
  </cols>
  <sheetData>
    <row r="1" spans="2:2" x14ac:dyDescent="0.25"/>
    <row r="2" spans="2:2" x14ac:dyDescent="0.25">
      <c r="B2" s="123"/>
    </row>
    <row r="3" spans="2:2" x14ac:dyDescent="0.25"/>
    <row r="4" spans="2:2" ht="46.5" x14ac:dyDescent="0.7">
      <c r="B4" s="124"/>
    </row>
    <row r="5" spans="2:2" x14ac:dyDescent="0.25">
      <c r="B5" s="123"/>
    </row>
    <row r="6" spans="2:2" ht="31.5" x14ac:dyDescent="0.5">
      <c r="B6" s="125"/>
    </row>
    <row r="7" spans="2:2" x14ac:dyDescent="0.25">
      <c r="B7" s="123"/>
    </row>
    <row r="8" spans="2:2" ht="21" x14ac:dyDescent="0.35">
      <c r="B8" s="126"/>
    </row>
    <row r="9" spans="2:2" ht="21" x14ac:dyDescent="0.35">
      <c r="B9" s="126"/>
    </row>
    <row r="10" spans="2:2" x14ac:dyDescent="0.25"/>
    <row r="11" spans="2:2" x14ac:dyDescent="0.25"/>
    <row r="12" spans="2:2" x14ac:dyDescent="0.25"/>
    <row r="13" spans="2:2" x14ac:dyDescent="0.25">
      <c r="B13" s="127"/>
    </row>
    <row r="14" spans="2:2" s="128" customFormat="1" ht="11.25" x14ac:dyDescent="0.2"/>
    <row r="15" spans="2:2" x14ac:dyDescent="0.25">
      <c r="B15" s="129"/>
    </row>
    <row r="16" spans="2:2" s="128" customFormat="1" ht="11.25" x14ac:dyDescent="0.2"/>
    <row r="17" spans="2:2" x14ac:dyDescent="0.25">
      <c r="B17" s="127"/>
    </row>
    <row r="18" spans="2:2" s="128" customFormat="1" ht="11.25" x14ac:dyDescent="0.2"/>
    <row r="19" spans="2:2" x14ac:dyDescent="0.25">
      <c r="B19" s="127"/>
    </row>
    <row r="20" spans="2:2" s="128" customFormat="1" ht="11.25" x14ac:dyDescent="0.2"/>
    <row r="21" spans="2:2" x14ac:dyDescent="0.25">
      <c r="B21" s="129"/>
    </row>
    <row r="22" spans="2:2" s="128" customFormat="1" ht="11.25" x14ac:dyDescent="0.2"/>
    <row r="23" spans="2:2" x14ac:dyDescent="0.25">
      <c r="B23" s="129"/>
    </row>
    <row r="24" spans="2:2" x14ac:dyDescent="0.25"/>
    <row r="25" spans="2:2" x14ac:dyDescent="0.25"/>
    <row r="26" spans="2:2" x14ac:dyDescent="0.25"/>
    <row r="27" spans="2:2" x14ac:dyDescent="0.25"/>
    <row r="28" spans="2:2" x14ac:dyDescent="0.25"/>
    <row r="29" spans="2:2" x14ac:dyDescent="0.25"/>
    <row r="30" spans="2:2" x14ac:dyDescent="0.25"/>
    <row r="31" spans="2:2" x14ac:dyDescent="0.25"/>
    <row r="32" spans="2:2" x14ac:dyDescent="0.25"/>
    <row r="33" spans="2:2" x14ac:dyDescent="0.25"/>
    <row r="34" spans="2:2" x14ac:dyDescent="0.25"/>
    <row r="35" spans="2:2" x14ac:dyDescent="0.25"/>
    <row r="36" spans="2:2" x14ac:dyDescent="0.25">
      <c r="B36" s="123"/>
    </row>
    <row r="37" spans="2:2" x14ac:dyDescent="0.25"/>
    <row r="38" spans="2:2" x14ac:dyDescent="0.25"/>
    <row r="39" spans="2:2" x14ac:dyDescent="0.25"/>
    <row r="40" spans="2:2" x14ac:dyDescent="0.25"/>
    <row r="41" spans="2:2" x14ac:dyDescent="0.25"/>
    <row r="42" spans="2:2" x14ac:dyDescent="0.25"/>
    <row r="43" spans="2:2" x14ac:dyDescent="0.25"/>
    <row r="44" spans="2:2" x14ac:dyDescent="0.25"/>
    <row r="45" spans="2:2" x14ac:dyDescent="0.25"/>
    <row r="46" spans="2:2" x14ac:dyDescent="0.25"/>
    <row r="47" spans="2:2" x14ac:dyDescent="0.25"/>
    <row r="48" spans="2:2" x14ac:dyDescent="0.25"/>
    <row r="49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U82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11" style="1" customWidth="1"/>
    <col min="2" max="2" width="31.42578125" style="1" customWidth="1"/>
    <col min="3" max="3" width="5.42578125" style="2" hidden="1" customWidth="1"/>
    <col min="4" max="4" width="78.28515625" style="1" bestFit="1" customWidth="1"/>
    <col min="5" max="5" width="5.85546875" style="2" customWidth="1"/>
    <col min="6" max="6" width="5.7109375" style="2" customWidth="1"/>
    <col min="7" max="7" width="6" style="2" bestFit="1" customWidth="1"/>
    <col min="8" max="8" width="6.42578125" style="1" customWidth="1"/>
    <col min="9" max="9" width="4" style="1" bestFit="1" customWidth="1"/>
    <col min="10" max="10" width="8" style="1" customWidth="1"/>
    <col min="11" max="11" width="10.5703125" style="1" customWidth="1"/>
    <col min="12" max="252" width="11.42578125" style="1" hidden="1" customWidth="1"/>
    <col min="253" max="253" width="4.7109375" style="1" hidden="1" customWidth="1"/>
    <col min="254" max="254" width="24.28515625" style="1" hidden="1" customWidth="1"/>
    <col min="255" max="255" width="0" style="1" hidden="1" customWidth="1"/>
    <col min="256" max="16384" width="78.28515625" style="1" hidden="1"/>
  </cols>
  <sheetData>
    <row r="1" spans="1:56" s="63" customFormat="1" ht="63.75" customHeight="1" x14ac:dyDescent="0.25">
      <c r="A1" s="137" t="s">
        <v>122</v>
      </c>
      <c r="B1" s="137"/>
      <c r="C1" s="137"/>
      <c r="D1" s="137"/>
      <c r="E1" s="137"/>
      <c r="F1" s="137"/>
      <c r="G1" s="137"/>
      <c r="H1" s="137"/>
      <c r="I1" s="137"/>
      <c r="J1" s="137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56" s="61" customFormat="1" x14ac:dyDescent="0.25">
      <c r="C2" s="62"/>
      <c r="E2" s="62"/>
      <c r="F2" s="62"/>
      <c r="G2" s="62"/>
    </row>
    <row r="3" spans="1:56" s="61" customFormat="1" x14ac:dyDescent="0.25">
      <c r="C3" s="62"/>
      <c r="E3" s="62"/>
      <c r="F3" s="62"/>
      <c r="G3" s="62"/>
    </row>
    <row r="4" spans="1:56" s="61" customFormat="1" x14ac:dyDescent="0.25">
      <c r="C4" s="62"/>
      <c r="E4" s="62"/>
      <c r="F4" s="62"/>
      <c r="G4" s="62"/>
    </row>
    <row r="5" spans="1:56" s="61" customFormat="1" x14ac:dyDescent="0.25">
      <c r="C5" s="62"/>
      <c r="E5" s="62"/>
      <c r="F5" s="62"/>
      <c r="G5" s="62"/>
    </row>
    <row r="6" spans="1:56" s="61" customFormat="1" x14ac:dyDescent="0.25">
      <c r="C6" s="62"/>
      <c r="E6" s="62"/>
      <c r="F6" s="62"/>
      <c r="G6" s="62"/>
    </row>
    <row r="7" spans="1:56" s="61" customFormat="1" x14ac:dyDescent="0.25">
      <c r="C7" s="62"/>
      <c r="E7" s="62"/>
      <c r="F7" s="62"/>
      <c r="G7" s="62"/>
    </row>
    <row r="8" spans="1:56" x14ac:dyDescent="0.25">
      <c r="H8" s="2"/>
      <c r="I8" s="2"/>
      <c r="J8" s="2"/>
    </row>
    <row r="9" spans="1:56" x14ac:dyDescent="0.25">
      <c r="H9" s="2"/>
      <c r="I9" s="2"/>
      <c r="J9" s="2"/>
    </row>
    <row r="10" spans="1:56" ht="15.75" x14ac:dyDescent="0.25">
      <c r="D10" s="55" t="s">
        <v>147</v>
      </c>
      <c r="E10" s="120"/>
      <c r="F10" s="120"/>
      <c r="G10" s="120"/>
      <c r="H10" s="120"/>
      <c r="I10" s="2"/>
      <c r="J10" s="2"/>
    </row>
    <row r="11" spans="1:56" x14ac:dyDescent="0.25">
      <c r="E11" s="79"/>
      <c r="F11" s="79"/>
      <c r="G11" s="120"/>
      <c r="H11" s="120"/>
      <c r="I11" s="2"/>
      <c r="J11" s="2"/>
    </row>
    <row r="12" spans="1:56" x14ac:dyDescent="0.25">
      <c r="E12" s="132">
        <v>1</v>
      </c>
      <c r="F12" s="132">
        <f>VLOOKUP($E$12,CONVENCIONES!$B$3:$E$37,4,FALSE)</f>
        <v>27</v>
      </c>
      <c r="G12" s="120"/>
      <c r="H12" s="120"/>
      <c r="I12" s="2"/>
      <c r="J12" s="2"/>
    </row>
    <row r="13" spans="1:56" x14ac:dyDescent="0.25">
      <c r="E13" s="79"/>
      <c r="F13" s="79"/>
      <c r="G13" s="120"/>
      <c r="H13" s="120"/>
      <c r="I13" s="2"/>
      <c r="J13" s="2"/>
    </row>
    <row r="14" spans="1:56" x14ac:dyDescent="0.25">
      <c r="E14" s="120"/>
      <c r="F14" s="120"/>
      <c r="G14" s="120"/>
      <c r="H14" s="120"/>
      <c r="I14" s="2"/>
      <c r="J14" s="2"/>
    </row>
    <row r="15" spans="1:56" x14ac:dyDescent="0.25">
      <c r="E15" s="79"/>
      <c r="F15" s="79"/>
      <c r="G15" s="79"/>
      <c r="H15" s="2"/>
      <c r="I15" s="2"/>
      <c r="J15" s="2"/>
    </row>
    <row r="16" spans="1:56" x14ac:dyDescent="0.25">
      <c r="E16" s="79"/>
      <c r="F16" s="79"/>
      <c r="G16" s="79"/>
      <c r="H16" s="2"/>
      <c r="I16" s="2"/>
      <c r="J16" s="2"/>
    </row>
    <row r="17" spans="2:10" x14ac:dyDescent="0.25">
      <c r="B17" s="78"/>
      <c r="C17" s="79"/>
      <c r="D17" s="78"/>
      <c r="E17" s="79"/>
      <c r="F17" s="79"/>
      <c r="G17" s="79"/>
      <c r="H17" s="79"/>
      <c r="I17" s="79"/>
      <c r="J17" s="79"/>
    </row>
    <row r="18" spans="2:10" x14ac:dyDescent="0.25">
      <c r="B18" s="78"/>
      <c r="C18" s="79"/>
      <c r="D18" s="78"/>
      <c r="E18" s="79"/>
      <c r="F18" s="79"/>
      <c r="G18" s="79"/>
      <c r="H18" s="79"/>
      <c r="I18" s="79"/>
      <c r="J18" s="79"/>
    </row>
    <row r="19" spans="2:10" x14ac:dyDescent="0.25">
      <c r="B19" s="78"/>
      <c r="C19" s="79"/>
      <c r="D19" s="78"/>
      <c r="E19" s="79"/>
      <c r="F19" s="79"/>
      <c r="G19" s="79"/>
      <c r="H19" s="79"/>
      <c r="I19" s="79"/>
      <c r="J19" s="79"/>
    </row>
    <row r="20" spans="2:10" x14ac:dyDescent="0.25">
      <c r="B20" s="78"/>
      <c r="C20" s="79"/>
      <c r="D20" s="78"/>
      <c r="E20" s="79"/>
      <c r="F20" s="79"/>
      <c r="G20" s="79"/>
      <c r="H20" s="79"/>
      <c r="I20" s="79"/>
      <c r="J20" s="79"/>
    </row>
    <row r="21" spans="2:10" x14ac:dyDescent="0.25">
      <c r="B21" s="78"/>
      <c r="C21" s="79"/>
      <c r="D21" s="78"/>
      <c r="E21" s="79"/>
      <c r="F21" s="79"/>
      <c r="G21" s="79"/>
      <c r="H21" s="79"/>
      <c r="I21" s="79"/>
      <c r="J21" s="79"/>
    </row>
    <row r="22" spans="2:10" x14ac:dyDescent="0.25">
      <c r="B22" s="78"/>
      <c r="C22" s="79"/>
      <c r="D22" s="78"/>
      <c r="E22" s="79"/>
      <c r="F22" s="79"/>
      <c r="G22" s="79"/>
      <c r="H22" s="79"/>
      <c r="I22" s="79"/>
      <c r="J22" s="79"/>
    </row>
    <row r="23" spans="2:10" x14ac:dyDescent="0.25">
      <c r="B23" s="78"/>
      <c r="C23" s="79"/>
      <c r="D23" s="78"/>
      <c r="E23" s="79"/>
      <c r="F23" s="79"/>
      <c r="G23" s="79"/>
      <c r="H23" s="79"/>
      <c r="I23" s="79"/>
      <c r="J23" s="79"/>
    </row>
    <row r="24" spans="2:10" x14ac:dyDescent="0.25">
      <c r="B24" s="78"/>
      <c r="C24" s="79"/>
      <c r="D24" s="78"/>
      <c r="E24" s="79"/>
      <c r="F24" s="79"/>
      <c r="G24" s="79"/>
      <c r="H24" s="79"/>
      <c r="I24" s="79"/>
      <c r="J24" s="79"/>
    </row>
    <row r="25" spans="2:10" x14ac:dyDescent="0.25">
      <c r="B25" s="78"/>
      <c r="C25" s="79"/>
      <c r="D25" s="78"/>
      <c r="E25" s="79"/>
      <c r="F25" s="79"/>
      <c r="G25" s="79"/>
      <c r="H25" s="79"/>
      <c r="I25" s="79"/>
      <c r="J25" s="79"/>
    </row>
    <row r="26" spans="2:10" x14ac:dyDescent="0.25">
      <c r="B26" s="78"/>
      <c r="C26" s="79"/>
      <c r="D26" s="78"/>
      <c r="E26" s="79"/>
      <c r="F26" s="79"/>
      <c r="G26" s="79"/>
      <c r="H26" s="79"/>
      <c r="I26" s="79"/>
      <c r="J26" s="79"/>
    </row>
    <row r="27" spans="2:10" x14ac:dyDescent="0.25">
      <c r="B27" s="78"/>
      <c r="C27" s="79"/>
      <c r="D27" s="78"/>
      <c r="E27" s="79"/>
      <c r="F27" s="79"/>
      <c r="G27" s="79"/>
      <c r="H27" s="79"/>
      <c r="I27" s="79"/>
      <c r="J27" s="79"/>
    </row>
    <row r="28" spans="2:10" x14ac:dyDescent="0.25">
      <c r="B28" s="78"/>
      <c r="C28" s="79"/>
      <c r="D28" s="78"/>
      <c r="E28" s="80" t="s">
        <v>150</v>
      </c>
      <c r="F28" s="81" t="s">
        <v>151</v>
      </c>
      <c r="G28" s="79"/>
      <c r="H28" s="79"/>
      <c r="I28" s="79"/>
      <c r="J28" s="79"/>
    </row>
    <row r="29" spans="2:10" x14ac:dyDescent="0.25">
      <c r="B29" s="78"/>
      <c r="C29" s="79"/>
      <c r="D29" s="80" t="s">
        <v>148</v>
      </c>
      <c r="E29" s="132">
        <f>VLOOKUP($F$12,$C$37:$I$71,3,FALSE)</f>
        <v>7</v>
      </c>
      <c r="F29" s="132">
        <f>VLOOKUP($F$12,$C$37:$I$71,4,FALSE)</f>
        <v>8</v>
      </c>
      <c r="G29" s="79"/>
      <c r="H29" s="79"/>
      <c r="I29" s="79"/>
      <c r="J29" s="79"/>
    </row>
    <row r="30" spans="2:10" x14ac:dyDescent="0.25">
      <c r="B30" s="78"/>
      <c r="C30" s="79"/>
      <c r="D30" s="80" t="s">
        <v>149</v>
      </c>
      <c r="E30" s="132">
        <f>VLOOKUP($F$12,$C$37:$I$71,6,FALSE)</f>
        <v>16</v>
      </c>
      <c r="F30" s="132">
        <f>VLOOKUP($F$12,$C$37:$I$71,7,FALSE)</f>
        <v>25</v>
      </c>
      <c r="G30" s="79"/>
      <c r="H30" s="79"/>
      <c r="I30" s="79"/>
      <c r="J30" s="79"/>
    </row>
    <row r="31" spans="2:10" ht="15.75" x14ac:dyDescent="0.25">
      <c r="B31" s="152"/>
      <c r="C31" s="152"/>
      <c r="D31" s="152"/>
      <c r="E31" s="152"/>
      <c r="F31" s="152"/>
      <c r="G31" s="152"/>
      <c r="H31" s="152"/>
      <c r="I31" s="152"/>
      <c r="J31" s="152"/>
    </row>
    <row r="32" spans="2:10" ht="15.75" x14ac:dyDescent="0.25">
      <c r="B32" s="60"/>
      <c r="C32" s="60"/>
      <c r="D32" s="60"/>
      <c r="E32" s="60"/>
      <c r="F32" s="60"/>
      <c r="G32" s="60"/>
      <c r="H32" s="60"/>
      <c r="I32" s="60"/>
      <c r="J32" s="60"/>
    </row>
    <row r="33" spans="2:10" ht="15.75" x14ac:dyDescent="0.25">
      <c r="B33" s="55"/>
      <c r="C33" s="55"/>
      <c r="D33" s="55"/>
      <c r="E33" s="55"/>
      <c r="F33" s="55"/>
      <c r="G33" s="55"/>
      <c r="H33" s="55"/>
      <c r="I33" s="55"/>
      <c r="J33" s="55"/>
    </row>
    <row r="34" spans="2:10" x14ac:dyDescent="0.25">
      <c r="H34" s="2"/>
      <c r="I34" s="2"/>
      <c r="J34" s="2"/>
    </row>
    <row r="35" spans="2:10" ht="19.5" customHeight="1" x14ac:dyDescent="0.2">
      <c r="B35" s="153" t="s">
        <v>0</v>
      </c>
      <c r="C35" s="153" t="s">
        <v>1</v>
      </c>
      <c r="D35" s="153" t="s">
        <v>2</v>
      </c>
      <c r="E35" s="144" t="s">
        <v>5</v>
      </c>
      <c r="F35" s="142"/>
      <c r="G35" s="145"/>
      <c r="H35" s="141" t="s">
        <v>55</v>
      </c>
      <c r="I35" s="142"/>
      <c r="J35" s="143"/>
    </row>
    <row r="36" spans="2:10" ht="18" customHeight="1" x14ac:dyDescent="0.25">
      <c r="B36" s="154"/>
      <c r="C36" s="154"/>
      <c r="D36" s="154"/>
      <c r="E36" s="65" t="s">
        <v>6</v>
      </c>
      <c r="F36" s="65" t="s">
        <v>7</v>
      </c>
      <c r="G36" s="66" t="s">
        <v>3</v>
      </c>
      <c r="H36" s="67" t="s">
        <v>6</v>
      </c>
      <c r="I36" s="65" t="s">
        <v>7</v>
      </c>
      <c r="J36" s="65" t="s">
        <v>3</v>
      </c>
    </row>
    <row r="37" spans="2:10" x14ac:dyDescent="0.2">
      <c r="B37" s="138" t="s">
        <v>132</v>
      </c>
      <c r="C37" s="22">
        <v>2</v>
      </c>
      <c r="D37" s="75" t="s">
        <v>56</v>
      </c>
      <c r="E37" s="3"/>
      <c r="F37" s="3"/>
      <c r="G37" s="5">
        <v>0</v>
      </c>
      <c r="H37" s="9">
        <v>1</v>
      </c>
      <c r="I37" s="10">
        <v>0</v>
      </c>
      <c r="J37" s="11">
        <v>1</v>
      </c>
    </row>
    <row r="38" spans="2:10" ht="12.75" customHeight="1" x14ac:dyDescent="0.2">
      <c r="B38" s="139"/>
      <c r="C38" s="22">
        <v>4</v>
      </c>
      <c r="D38" s="75" t="s">
        <v>8</v>
      </c>
      <c r="E38" s="3">
        <v>0</v>
      </c>
      <c r="F38" s="3">
        <v>2</v>
      </c>
      <c r="G38" s="5">
        <v>2</v>
      </c>
      <c r="H38" s="9">
        <v>7</v>
      </c>
      <c r="I38" s="10">
        <v>17</v>
      </c>
      <c r="J38" s="11">
        <v>24</v>
      </c>
    </row>
    <row r="39" spans="2:10" ht="12.75" customHeight="1" x14ac:dyDescent="0.2">
      <c r="B39" s="139"/>
      <c r="C39" s="22">
        <v>3</v>
      </c>
      <c r="D39" s="75" t="s">
        <v>57</v>
      </c>
      <c r="E39" s="3"/>
      <c r="F39" s="3"/>
      <c r="G39" s="5">
        <v>0</v>
      </c>
      <c r="H39" s="9">
        <v>4</v>
      </c>
      <c r="I39" s="10">
        <v>0</v>
      </c>
      <c r="J39" s="11">
        <v>4</v>
      </c>
    </row>
    <row r="40" spans="2:10" ht="12.75" customHeight="1" x14ac:dyDescent="0.2">
      <c r="B40" s="139"/>
      <c r="C40" s="22">
        <v>66</v>
      </c>
      <c r="D40" s="75" t="s">
        <v>10</v>
      </c>
      <c r="E40" s="3">
        <v>1</v>
      </c>
      <c r="F40" s="3">
        <v>0</v>
      </c>
      <c r="G40" s="5">
        <v>1</v>
      </c>
      <c r="H40" s="9">
        <v>1</v>
      </c>
      <c r="I40" s="10">
        <v>1</v>
      </c>
      <c r="J40" s="11">
        <v>2</v>
      </c>
    </row>
    <row r="41" spans="2:10" ht="12.75" customHeight="1" x14ac:dyDescent="0.2">
      <c r="B41" s="139"/>
      <c r="C41" s="22">
        <v>68</v>
      </c>
      <c r="D41" s="75" t="s">
        <v>134</v>
      </c>
      <c r="E41" s="3">
        <v>3</v>
      </c>
      <c r="F41" s="3">
        <v>4</v>
      </c>
      <c r="G41" s="5">
        <v>7</v>
      </c>
      <c r="H41" s="9">
        <v>12</v>
      </c>
      <c r="I41" s="10">
        <v>17</v>
      </c>
      <c r="J41" s="11">
        <v>29</v>
      </c>
    </row>
    <row r="42" spans="2:10" ht="12.75" customHeight="1" x14ac:dyDescent="0.2">
      <c r="B42" s="140"/>
      <c r="C42" s="22">
        <v>1</v>
      </c>
      <c r="D42" s="75" t="s">
        <v>13</v>
      </c>
      <c r="E42" s="3">
        <v>5</v>
      </c>
      <c r="F42" s="3">
        <v>0</v>
      </c>
      <c r="G42" s="5">
        <v>5</v>
      </c>
      <c r="H42" s="9">
        <v>4</v>
      </c>
      <c r="I42" s="10">
        <v>4</v>
      </c>
      <c r="J42" s="11">
        <v>8</v>
      </c>
    </row>
    <row r="43" spans="2:10" x14ac:dyDescent="0.2">
      <c r="B43" s="138" t="s">
        <v>126</v>
      </c>
      <c r="C43" s="22">
        <v>27</v>
      </c>
      <c r="D43" s="75" t="s">
        <v>14</v>
      </c>
      <c r="E43" s="3">
        <v>7</v>
      </c>
      <c r="F43" s="3">
        <v>8</v>
      </c>
      <c r="G43" s="5">
        <v>15</v>
      </c>
      <c r="H43" s="9">
        <v>16</v>
      </c>
      <c r="I43" s="10">
        <v>25</v>
      </c>
      <c r="J43" s="11">
        <v>41</v>
      </c>
    </row>
    <row r="44" spans="2:10" x14ac:dyDescent="0.2">
      <c r="B44" s="140"/>
      <c r="C44" s="22" t="s">
        <v>100</v>
      </c>
      <c r="D44" s="75" t="s">
        <v>101</v>
      </c>
      <c r="E44" s="3">
        <v>0</v>
      </c>
      <c r="F44" s="3">
        <v>1</v>
      </c>
      <c r="G44" s="5">
        <v>1</v>
      </c>
      <c r="H44" s="9">
        <v>0</v>
      </c>
      <c r="I44" s="10">
        <v>3</v>
      </c>
      <c r="J44" s="11">
        <v>3</v>
      </c>
    </row>
    <row r="45" spans="2:10" x14ac:dyDescent="0.2">
      <c r="B45" s="40" t="s">
        <v>135</v>
      </c>
      <c r="C45" s="22">
        <v>7</v>
      </c>
      <c r="D45" s="75" t="s">
        <v>15</v>
      </c>
      <c r="E45" s="3">
        <v>1</v>
      </c>
      <c r="F45" s="3">
        <v>3</v>
      </c>
      <c r="G45" s="5">
        <v>4</v>
      </c>
      <c r="H45" s="9">
        <v>7</v>
      </c>
      <c r="I45" s="10">
        <v>2</v>
      </c>
      <c r="J45" s="11">
        <v>9</v>
      </c>
    </row>
    <row r="46" spans="2:10" ht="12.75" customHeight="1" x14ac:dyDescent="0.2">
      <c r="B46" s="146" t="s">
        <v>133</v>
      </c>
      <c r="C46" s="22">
        <v>6</v>
      </c>
      <c r="D46" s="75" t="s">
        <v>16</v>
      </c>
      <c r="E46" s="3">
        <v>3</v>
      </c>
      <c r="F46" s="3">
        <v>2</v>
      </c>
      <c r="G46" s="5">
        <v>5</v>
      </c>
      <c r="H46" s="9">
        <v>11</v>
      </c>
      <c r="I46" s="10">
        <v>17</v>
      </c>
      <c r="J46" s="11">
        <v>28</v>
      </c>
    </row>
    <row r="47" spans="2:10" ht="12.75" customHeight="1" x14ac:dyDescent="0.2">
      <c r="B47" s="147"/>
      <c r="C47" s="22">
        <v>10</v>
      </c>
      <c r="D47" s="75" t="s">
        <v>58</v>
      </c>
      <c r="E47" s="3"/>
      <c r="F47" s="3"/>
      <c r="G47" s="5">
        <v>0</v>
      </c>
      <c r="H47" s="9">
        <v>3</v>
      </c>
      <c r="I47" s="10">
        <v>0</v>
      </c>
      <c r="J47" s="11">
        <v>3</v>
      </c>
    </row>
    <row r="48" spans="2:10" ht="12.75" customHeight="1" x14ac:dyDescent="0.2">
      <c r="B48" s="147"/>
      <c r="C48" s="22">
        <v>9</v>
      </c>
      <c r="D48" s="75" t="s">
        <v>17</v>
      </c>
      <c r="E48" s="3">
        <v>3</v>
      </c>
      <c r="F48" s="3">
        <v>3</v>
      </c>
      <c r="G48" s="5">
        <v>6</v>
      </c>
      <c r="H48" s="9">
        <v>11</v>
      </c>
      <c r="I48" s="10">
        <v>15</v>
      </c>
      <c r="J48" s="11">
        <v>26</v>
      </c>
    </row>
    <row r="49" spans="2:10" ht="12.75" customHeight="1" x14ac:dyDescent="0.2">
      <c r="B49" s="147"/>
      <c r="C49" s="22">
        <v>21</v>
      </c>
      <c r="D49" s="75" t="s">
        <v>18</v>
      </c>
      <c r="E49" s="3">
        <v>1</v>
      </c>
      <c r="F49" s="3">
        <v>5</v>
      </c>
      <c r="G49" s="5">
        <v>6</v>
      </c>
      <c r="H49" s="9">
        <v>9</v>
      </c>
      <c r="I49" s="10">
        <v>14</v>
      </c>
      <c r="J49" s="11">
        <v>23</v>
      </c>
    </row>
    <row r="50" spans="2:10" x14ac:dyDescent="0.2">
      <c r="B50" s="147"/>
      <c r="C50" s="22">
        <v>33</v>
      </c>
      <c r="D50" s="75" t="s">
        <v>19</v>
      </c>
      <c r="E50" s="3">
        <v>0</v>
      </c>
      <c r="F50" s="3">
        <v>29</v>
      </c>
      <c r="G50" s="5">
        <v>29</v>
      </c>
      <c r="H50" s="9">
        <v>1</v>
      </c>
      <c r="I50" s="10">
        <v>40</v>
      </c>
      <c r="J50" s="11">
        <v>41</v>
      </c>
    </row>
    <row r="51" spans="2:10" ht="12.75" customHeight="1" x14ac:dyDescent="0.2">
      <c r="B51" s="148"/>
      <c r="C51" s="22">
        <v>80</v>
      </c>
      <c r="D51" s="75" t="s">
        <v>105</v>
      </c>
      <c r="E51" s="3"/>
      <c r="F51" s="3"/>
      <c r="G51" s="5">
        <v>0</v>
      </c>
      <c r="H51" s="9">
        <v>1</v>
      </c>
      <c r="I51" s="10">
        <v>32</v>
      </c>
      <c r="J51" s="11">
        <v>33</v>
      </c>
    </row>
    <row r="52" spans="2:10" x14ac:dyDescent="0.2">
      <c r="B52" s="138" t="s">
        <v>128</v>
      </c>
      <c r="C52" s="22">
        <v>32</v>
      </c>
      <c r="D52" s="75" t="s">
        <v>20</v>
      </c>
      <c r="E52" s="3">
        <v>11</v>
      </c>
      <c r="F52" s="3">
        <v>7</v>
      </c>
      <c r="G52" s="5">
        <v>18</v>
      </c>
      <c r="H52" s="9">
        <v>14</v>
      </c>
      <c r="I52" s="10">
        <v>24</v>
      </c>
      <c r="J52" s="11">
        <v>38</v>
      </c>
    </row>
    <row r="53" spans="2:10" ht="12.75" customHeight="1" x14ac:dyDescent="0.2">
      <c r="B53" s="140"/>
      <c r="C53" s="22">
        <v>31</v>
      </c>
      <c r="D53" s="75" t="s">
        <v>59</v>
      </c>
      <c r="E53" s="3">
        <v>4</v>
      </c>
      <c r="F53" s="3">
        <v>0</v>
      </c>
      <c r="G53" s="5">
        <v>4</v>
      </c>
      <c r="H53" s="9">
        <v>34</v>
      </c>
      <c r="I53" s="10">
        <v>25</v>
      </c>
      <c r="J53" s="11">
        <v>59</v>
      </c>
    </row>
    <row r="54" spans="2:10" x14ac:dyDescent="0.2">
      <c r="B54" s="138" t="s">
        <v>130</v>
      </c>
      <c r="C54" s="22">
        <v>13</v>
      </c>
      <c r="D54" s="75" t="s">
        <v>21</v>
      </c>
      <c r="E54" s="3">
        <v>17</v>
      </c>
      <c r="F54" s="3">
        <v>31</v>
      </c>
      <c r="G54" s="5">
        <v>48</v>
      </c>
      <c r="H54" s="9">
        <v>41</v>
      </c>
      <c r="I54" s="10">
        <v>38</v>
      </c>
      <c r="J54" s="11">
        <v>79</v>
      </c>
    </row>
    <row r="55" spans="2:10" ht="12.75" customHeight="1" x14ac:dyDescent="0.2">
      <c r="B55" s="140"/>
      <c r="C55" s="22">
        <v>38</v>
      </c>
      <c r="D55" s="75" t="s">
        <v>22</v>
      </c>
      <c r="E55" s="3">
        <v>7</v>
      </c>
      <c r="F55" s="3">
        <v>10</v>
      </c>
      <c r="G55" s="5">
        <v>17</v>
      </c>
      <c r="H55" s="9">
        <v>7</v>
      </c>
      <c r="I55" s="10">
        <v>19</v>
      </c>
      <c r="J55" s="11">
        <v>26</v>
      </c>
    </row>
    <row r="56" spans="2:10" x14ac:dyDescent="0.2">
      <c r="B56" s="138" t="s">
        <v>131</v>
      </c>
      <c r="C56" s="22">
        <v>14</v>
      </c>
      <c r="D56" s="75" t="s">
        <v>23</v>
      </c>
      <c r="E56" s="3">
        <v>14</v>
      </c>
      <c r="F56" s="3">
        <v>1</v>
      </c>
      <c r="G56" s="5">
        <v>15</v>
      </c>
      <c r="H56" s="9">
        <v>39</v>
      </c>
      <c r="I56" s="10">
        <v>5</v>
      </c>
      <c r="J56" s="11">
        <v>44</v>
      </c>
    </row>
    <row r="57" spans="2:10" ht="12.75" customHeight="1" x14ac:dyDescent="0.2">
      <c r="B57" s="140"/>
      <c r="C57" s="22">
        <v>39</v>
      </c>
      <c r="D57" s="75" t="s">
        <v>24</v>
      </c>
      <c r="E57" s="3"/>
      <c r="F57" s="3"/>
      <c r="G57" s="5">
        <v>0</v>
      </c>
      <c r="H57" s="9">
        <v>3</v>
      </c>
      <c r="I57" s="10">
        <v>0</v>
      </c>
      <c r="J57" s="11">
        <v>3</v>
      </c>
    </row>
    <row r="58" spans="2:10" ht="12.75" customHeight="1" x14ac:dyDescent="0.2">
      <c r="B58" s="149" t="s">
        <v>129</v>
      </c>
      <c r="C58" s="22">
        <v>28</v>
      </c>
      <c r="D58" s="75" t="s">
        <v>25</v>
      </c>
      <c r="E58" s="3">
        <v>10</v>
      </c>
      <c r="F58" s="3">
        <v>4</v>
      </c>
      <c r="G58" s="5">
        <v>14</v>
      </c>
      <c r="H58" s="9">
        <v>60</v>
      </c>
      <c r="I58" s="10">
        <v>20</v>
      </c>
      <c r="J58" s="11">
        <v>80</v>
      </c>
    </row>
    <row r="59" spans="2:10" ht="12.75" customHeight="1" x14ac:dyDescent="0.2">
      <c r="B59" s="150"/>
      <c r="C59" s="22">
        <v>37</v>
      </c>
      <c r="D59" s="75" t="s">
        <v>60</v>
      </c>
      <c r="E59" s="3">
        <v>1</v>
      </c>
      <c r="F59" s="3">
        <v>0</v>
      </c>
      <c r="G59" s="5">
        <v>1</v>
      </c>
      <c r="H59" s="9">
        <v>17</v>
      </c>
      <c r="I59" s="10">
        <v>8</v>
      </c>
      <c r="J59" s="11">
        <v>25</v>
      </c>
    </row>
    <row r="60" spans="2:10" ht="12.75" customHeight="1" x14ac:dyDescent="0.2">
      <c r="B60" s="150"/>
      <c r="C60" s="22">
        <v>12</v>
      </c>
      <c r="D60" s="75" t="s">
        <v>26</v>
      </c>
      <c r="E60" s="3">
        <v>12</v>
      </c>
      <c r="F60" s="3">
        <v>2</v>
      </c>
      <c r="G60" s="5">
        <v>14</v>
      </c>
      <c r="H60" s="9">
        <v>34</v>
      </c>
      <c r="I60" s="10">
        <v>11</v>
      </c>
      <c r="J60" s="11">
        <v>45</v>
      </c>
    </row>
    <row r="61" spans="2:10" x14ac:dyDescent="0.2">
      <c r="B61" s="150"/>
      <c r="C61" s="22">
        <v>36</v>
      </c>
      <c r="D61" s="75" t="s">
        <v>27</v>
      </c>
      <c r="E61" s="3">
        <v>4</v>
      </c>
      <c r="F61" s="3">
        <v>0</v>
      </c>
      <c r="G61" s="5">
        <v>4</v>
      </c>
      <c r="H61" s="9">
        <v>20</v>
      </c>
      <c r="I61" s="10">
        <v>2</v>
      </c>
      <c r="J61" s="11">
        <v>22</v>
      </c>
    </row>
    <row r="62" spans="2:10" ht="12.75" customHeight="1" x14ac:dyDescent="0.2">
      <c r="B62" s="151"/>
      <c r="C62" s="22">
        <v>34</v>
      </c>
      <c r="D62" s="75" t="s">
        <v>28</v>
      </c>
      <c r="E62" s="3">
        <v>3</v>
      </c>
      <c r="F62" s="3">
        <v>4</v>
      </c>
      <c r="G62" s="5">
        <v>7</v>
      </c>
      <c r="H62" s="9">
        <v>4</v>
      </c>
      <c r="I62" s="10">
        <v>4</v>
      </c>
      <c r="J62" s="11">
        <v>8</v>
      </c>
    </row>
    <row r="63" spans="2:10" ht="12.75" customHeight="1" x14ac:dyDescent="0.2">
      <c r="B63" s="138" t="s">
        <v>127</v>
      </c>
      <c r="C63" s="22">
        <v>53</v>
      </c>
      <c r="D63" s="75" t="s">
        <v>29</v>
      </c>
      <c r="E63" s="3">
        <v>4</v>
      </c>
      <c r="F63" s="3">
        <v>3</v>
      </c>
      <c r="G63" s="5">
        <v>7</v>
      </c>
      <c r="H63" s="9">
        <v>12</v>
      </c>
      <c r="I63" s="10">
        <v>12</v>
      </c>
      <c r="J63" s="11">
        <v>24</v>
      </c>
    </row>
    <row r="64" spans="2:10" ht="12.75" customHeight="1" x14ac:dyDescent="0.2">
      <c r="B64" s="139"/>
      <c r="C64" s="22">
        <v>89</v>
      </c>
      <c r="D64" s="75" t="s">
        <v>61</v>
      </c>
      <c r="E64" s="3"/>
      <c r="F64" s="3"/>
      <c r="G64" s="5">
        <v>0</v>
      </c>
      <c r="H64" s="9">
        <v>4</v>
      </c>
      <c r="I64" s="10">
        <v>0</v>
      </c>
      <c r="J64" s="11">
        <v>4</v>
      </c>
    </row>
    <row r="65" spans="2:10" ht="12.75" customHeight="1" x14ac:dyDescent="0.2">
      <c r="B65" s="139"/>
      <c r="C65" s="22">
        <v>16</v>
      </c>
      <c r="D65" s="75" t="s">
        <v>30</v>
      </c>
      <c r="E65" s="3">
        <v>1</v>
      </c>
      <c r="F65" s="3">
        <v>5</v>
      </c>
      <c r="G65" s="5">
        <v>6</v>
      </c>
      <c r="H65" s="9">
        <v>9</v>
      </c>
      <c r="I65" s="10">
        <v>10</v>
      </c>
      <c r="J65" s="11">
        <v>19</v>
      </c>
    </row>
    <row r="66" spans="2:10" ht="12.75" customHeight="1" x14ac:dyDescent="0.2">
      <c r="B66" s="139"/>
      <c r="C66" s="22">
        <v>86</v>
      </c>
      <c r="D66" s="75" t="s">
        <v>32</v>
      </c>
      <c r="E66" s="3"/>
      <c r="F66" s="3"/>
      <c r="G66" s="5">
        <v>0</v>
      </c>
      <c r="H66" s="9">
        <v>15</v>
      </c>
      <c r="I66" s="10">
        <v>4</v>
      </c>
      <c r="J66" s="11">
        <v>19</v>
      </c>
    </row>
    <row r="67" spans="2:10" ht="12.75" customHeight="1" x14ac:dyDescent="0.2">
      <c r="B67" s="139"/>
      <c r="C67" s="22">
        <v>22</v>
      </c>
      <c r="D67" s="75" t="s">
        <v>33</v>
      </c>
      <c r="E67" s="3">
        <v>5</v>
      </c>
      <c r="F67" s="3">
        <v>1</v>
      </c>
      <c r="G67" s="5">
        <v>6</v>
      </c>
      <c r="H67" s="9">
        <v>11</v>
      </c>
      <c r="I67" s="10">
        <v>3</v>
      </c>
      <c r="J67" s="11">
        <v>14</v>
      </c>
    </row>
    <row r="68" spans="2:10" ht="12.75" customHeight="1" x14ac:dyDescent="0.2">
      <c r="B68" s="139"/>
      <c r="C68" s="22">
        <v>87</v>
      </c>
      <c r="D68" s="75" t="s">
        <v>62</v>
      </c>
      <c r="E68" s="3">
        <v>2</v>
      </c>
      <c r="F68" s="3">
        <v>0</v>
      </c>
      <c r="G68" s="5">
        <v>2</v>
      </c>
      <c r="H68" s="9">
        <v>4</v>
      </c>
      <c r="I68" s="10">
        <v>0</v>
      </c>
      <c r="J68" s="11">
        <v>4</v>
      </c>
    </row>
    <row r="69" spans="2:10" ht="12.75" customHeight="1" x14ac:dyDescent="0.2">
      <c r="B69" s="139"/>
      <c r="C69" s="22">
        <v>23</v>
      </c>
      <c r="D69" s="75" t="s">
        <v>34</v>
      </c>
      <c r="E69" s="3">
        <v>12</v>
      </c>
      <c r="F69" s="3">
        <v>14</v>
      </c>
      <c r="G69" s="5">
        <v>26</v>
      </c>
      <c r="H69" s="9">
        <v>18</v>
      </c>
      <c r="I69" s="10">
        <v>21</v>
      </c>
      <c r="J69" s="11">
        <v>39</v>
      </c>
    </row>
    <row r="70" spans="2:10" ht="12.75" customHeight="1" x14ac:dyDescent="0.2">
      <c r="B70" s="139"/>
      <c r="C70" s="22">
        <v>24</v>
      </c>
      <c r="D70" s="75" t="s">
        <v>35</v>
      </c>
      <c r="E70" s="3">
        <v>3</v>
      </c>
      <c r="F70" s="3">
        <v>0</v>
      </c>
      <c r="G70" s="5">
        <v>3</v>
      </c>
      <c r="H70" s="9">
        <v>11</v>
      </c>
      <c r="I70" s="10">
        <v>5</v>
      </c>
      <c r="J70" s="11">
        <v>16</v>
      </c>
    </row>
    <row r="71" spans="2:10" x14ac:dyDescent="0.2">
      <c r="B71" s="140"/>
      <c r="C71" s="76">
        <v>25</v>
      </c>
      <c r="D71" s="75" t="s">
        <v>36</v>
      </c>
      <c r="E71" s="3">
        <v>7</v>
      </c>
      <c r="F71" s="3">
        <v>4</v>
      </c>
      <c r="G71" s="5">
        <v>11</v>
      </c>
      <c r="H71" s="9">
        <v>5</v>
      </c>
      <c r="I71" s="10">
        <v>8</v>
      </c>
      <c r="J71" s="11">
        <v>13</v>
      </c>
    </row>
    <row r="72" spans="2:10" x14ac:dyDescent="0.2">
      <c r="B72" s="74"/>
      <c r="C72" s="74"/>
      <c r="D72" s="77"/>
      <c r="E72" s="58">
        <v>141</v>
      </c>
      <c r="F72" s="58">
        <v>143</v>
      </c>
      <c r="G72" s="58">
        <v>284</v>
      </c>
      <c r="H72" s="58">
        <v>450</v>
      </c>
      <c r="I72" s="58">
        <v>406</v>
      </c>
      <c r="J72" s="58">
        <v>856</v>
      </c>
    </row>
    <row r="73" spans="2:10" x14ac:dyDescent="0.25">
      <c r="H73" s="2"/>
      <c r="I73" s="2"/>
      <c r="J73" s="2"/>
    </row>
    <row r="74" spans="2:10" x14ac:dyDescent="0.25">
      <c r="B74" s="1" t="s">
        <v>37</v>
      </c>
      <c r="H74" s="2"/>
      <c r="I74" s="2"/>
      <c r="J74" s="2"/>
    </row>
    <row r="75" spans="2:10" x14ac:dyDescent="0.25"/>
    <row r="76" spans="2:10" x14ac:dyDescent="0.25"/>
    <row r="77" spans="2:10" x14ac:dyDescent="0.25"/>
    <row r="78" spans="2:10" x14ac:dyDescent="0.25"/>
    <row r="79" spans="2:10" x14ac:dyDescent="0.25"/>
    <row r="80" spans="2:10" x14ac:dyDescent="0.25"/>
    <row r="81" x14ac:dyDescent="0.25"/>
    <row r="82" x14ac:dyDescent="0.25"/>
  </sheetData>
  <sheetProtection password="CD78" sheet="1" objects="1" scenarios="1"/>
  <mergeCells count="15">
    <mergeCell ref="B56:B57"/>
    <mergeCell ref="B58:B62"/>
    <mergeCell ref="B63:B71"/>
    <mergeCell ref="B31:J31"/>
    <mergeCell ref="B35:B36"/>
    <mergeCell ref="C35:C36"/>
    <mergeCell ref="D35:D36"/>
    <mergeCell ref="A1:J1"/>
    <mergeCell ref="B37:B42"/>
    <mergeCell ref="B43:B44"/>
    <mergeCell ref="B54:B55"/>
    <mergeCell ref="H35:J35"/>
    <mergeCell ref="E35:G35"/>
    <mergeCell ref="B46:B51"/>
    <mergeCell ref="B52:B53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5105400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A93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" customWidth="1"/>
    <col min="2" max="2" width="23.85546875" style="1" customWidth="1"/>
    <col min="3" max="3" width="4.42578125" style="1" hidden="1" customWidth="1"/>
    <col min="4" max="4" width="51.42578125" style="1" bestFit="1" customWidth="1"/>
    <col min="5" max="20" width="4.7109375" style="1" customWidth="1"/>
    <col min="21" max="22" width="5.42578125" style="1" customWidth="1"/>
    <col min="23" max="23" width="9.140625" style="1" customWidth="1"/>
    <col min="24" max="16384" width="9.140625" style="1" hidden="1"/>
  </cols>
  <sheetData>
    <row r="1" spans="1:53" s="63" customFormat="1" ht="74.25" customHeight="1" x14ac:dyDescent="0.25">
      <c r="A1" s="137" t="s">
        <v>152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</row>
    <row r="2" spans="1:53" s="61" customFormat="1" x14ac:dyDescent="0.25">
      <c r="C2" s="62"/>
    </row>
    <row r="3" spans="1:53" s="61" customFormat="1" x14ac:dyDescent="0.25">
      <c r="C3" s="62"/>
    </row>
    <row r="4" spans="1:53" s="61" customFormat="1" x14ac:dyDescent="0.25">
      <c r="C4" s="62"/>
    </row>
    <row r="5" spans="1:53" s="61" customFormat="1" x14ac:dyDescent="0.25">
      <c r="C5" s="62"/>
    </row>
    <row r="6" spans="1:53" s="61" customFormat="1" x14ac:dyDescent="0.25">
      <c r="C6" s="62"/>
    </row>
    <row r="7" spans="1:53" s="61" customFormat="1" x14ac:dyDescent="0.25">
      <c r="C7" s="62"/>
    </row>
    <row r="8" spans="1:53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53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5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53" ht="15.75" x14ac:dyDescent="0.25">
      <c r="B11" s="12"/>
      <c r="C11" s="12"/>
      <c r="D11" s="160" t="s">
        <v>147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5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M12" s="78"/>
      <c r="N12" s="78"/>
      <c r="O12" s="78"/>
    </row>
    <row r="13" spans="1:5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M13" s="133">
        <v>1</v>
      </c>
      <c r="N13" s="132">
        <f>VLOOKUP(M13,CONVENCIONES!$B$3:$E$37,4,FALSE)</f>
        <v>27</v>
      </c>
      <c r="O13" s="78"/>
    </row>
    <row r="14" spans="1:5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M14" s="78"/>
      <c r="N14" s="78"/>
      <c r="O14" s="78"/>
    </row>
    <row r="15" spans="1:5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5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22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22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22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22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22" x14ac:dyDescent="0.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spans="2:22" x14ac:dyDescent="0.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2:22" x14ac:dyDescent="0.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2:22" x14ac:dyDescent="0.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2:22" x14ac:dyDescent="0.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2:22" x14ac:dyDescent="0.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</row>
    <row r="27" spans="2:22" x14ac:dyDescent="0.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  <row r="28" spans="2:22" x14ac:dyDescent="0.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</row>
    <row r="29" spans="2:22" x14ac:dyDescent="0.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</row>
    <row r="30" spans="2:22" x14ac:dyDescent="0.25">
      <c r="B30" s="88"/>
      <c r="C30" s="88"/>
      <c r="D30" s="88"/>
      <c r="E30" s="88">
        <v>2003</v>
      </c>
      <c r="F30" s="88">
        <f>E30+1</f>
        <v>2004</v>
      </c>
      <c r="G30" s="88">
        <f t="shared" ref="G30:M30" si="0">F30+1</f>
        <v>2005</v>
      </c>
      <c r="H30" s="88">
        <f t="shared" si="0"/>
        <v>2006</v>
      </c>
      <c r="I30" s="88">
        <f t="shared" si="0"/>
        <v>2007</v>
      </c>
      <c r="J30" s="88">
        <f t="shared" si="0"/>
        <v>2008</v>
      </c>
      <c r="K30" s="88">
        <f t="shared" si="0"/>
        <v>2009</v>
      </c>
      <c r="L30" s="88">
        <f t="shared" si="0"/>
        <v>2010</v>
      </c>
      <c r="M30" s="88">
        <f t="shared" si="0"/>
        <v>2011</v>
      </c>
      <c r="N30" s="78"/>
      <c r="O30" s="78"/>
      <c r="P30" s="78"/>
      <c r="Q30" s="78"/>
      <c r="R30" s="78"/>
      <c r="S30" s="78"/>
      <c r="T30" s="78"/>
      <c r="U30" s="78"/>
      <c r="V30" s="78"/>
    </row>
    <row r="31" spans="2:22" x14ac:dyDescent="0.25">
      <c r="B31" s="88"/>
      <c r="C31" s="88"/>
      <c r="D31" s="89" t="s">
        <v>148</v>
      </c>
      <c r="E31" s="134">
        <f>VLOOKUP($N$13,$C$43:$V$81,3,FALSE)</f>
        <v>25</v>
      </c>
      <c r="F31" s="134">
        <f>VLOOKUP($N$13,$C$43:$V$81,5,FALSE)</f>
        <v>22</v>
      </c>
      <c r="G31" s="134">
        <f>VLOOKUP($N$13,$C$43:$V$81,7,FALSE)</f>
        <v>19</v>
      </c>
      <c r="H31" s="134">
        <f>VLOOKUP($N$13,$C$43:$V$81,9,FALSE)</f>
        <v>25</v>
      </c>
      <c r="I31" s="134">
        <f>VLOOKUP($N$13,$C$43:$V$81,11,FALSE)</f>
        <v>20</v>
      </c>
      <c r="J31" s="134">
        <f>VLOOKUP($N$13,$C$43:$V$81,13,FALSE)</f>
        <v>19</v>
      </c>
      <c r="K31" s="134">
        <f>VLOOKUP($N$13,$C$43:$V$81,15,FALSE)</f>
        <v>20</v>
      </c>
      <c r="L31" s="134">
        <f>VLOOKUP($N$13,$C$43:$V$81,17,FALSE)</f>
        <v>28</v>
      </c>
      <c r="M31" s="134">
        <f>VLOOKUP($N$13,$C$43:$V$81,19,FALSE)</f>
        <v>15</v>
      </c>
      <c r="N31" s="78"/>
      <c r="O31" s="78"/>
      <c r="P31" s="78"/>
      <c r="Q31" s="78"/>
      <c r="R31" s="78"/>
      <c r="S31" s="78"/>
      <c r="T31" s="78"/>
      <c r="U31" s="78"/>
      <c r="V31" s="78"/>
    </row>
    <row r="32" spans="2:22" x14ac:dyDescent="0.25">
      <c r="B32" s="88"/>
      <c r="C32" s="88"/>
      <c r="D32" s="89" t="s">
        <v>149</v>
      </c>
      <c r="E32" s="134">
        <f>VLOOKUP($N$13,$C$43:$V$81,4,FALSE)</f>
        <v>13</v>
      </c>
      <c r="F32" s="134">
        <f>VLOOKUP($N$13,$C$43:$V$81,6,FALSE)</f>
        <v>31</v>
      </c>
      <c r="G32" s="134">
        <f>VLOOKUP($N$13,$C$43:$V$81,8,FALSE)</f>
        <v>65</v>
      </c>
      <c r="H32" s="134">
        <f>VLOOKUP($N$13,$C$43:$V$81,10,FALSE)</f>
        <v>60</v>
      </c>
      <c r="I32" s="134">
        <f>VLOOKUP($N$13,$C$43:$V$81,12,FALSE)</f>
        <v>44</v>
      </c>
      <c r="J32" s="134">
        <f>VLOOKUP($N$13,$C$43:$V$81,14,FALSE)</f>
        <v>39</v>
      </c>
      <c r="K32" s="134">
        <f>VLOOKUP($N$13,$C$43:$V$81,16,FALSE)</f>
        <v>49</v>
      </c>
      <c r="L32" s="134">
        <f>VLOOKUP($N$13,$C$43:$V$81,18,FALSE)</f>
        <v>45</v>
      </c>
      <c r="M32" s="134">
        <f>VLOOKUP($N$13,$C$43:$V$81,20,FALSE)</f>
        <v>41</v>
      </c>
      <c r="N32" s="78"/>
      <c r="O32" s="78"/>
      <c r="P32" s="78"/>
      <c r="Q32" s="78"/>
      <c r="R32" s="78"/>
      <c r="S32" s="78"/>
      <c r="T32" s="78"/>
      <c r="U32" s="78"/>
      <c r="V32" s="78"/>
    </row>
    <row r="33" spans="2:22" x14ac:dyDescent="0.25">
      <c r="B33" s="88"/>
      <c r="C33" s="88"/>
      <c r="D33" s="89"/>
      <c r="E33" s="88"/>
      <c r="F33" s="88"/>
      <c r="G33" s="88"/>
      <c r="H33" s="88"/>
      <c r="I33" s="88"/>
      <c r="J33" s="88"/>
      <c r="K33" s="88"/>
      <c r="L33" s="88"/>
      <c r="M33" s="88"/>
      <c r="N33" s="78"/>
      <c r="O33" s="78"/>
      <c r="P33" s="78"/>
      <c r="Q33" s="78"/>
      <c r="R33" s="78"/>
      <c r="S33" s="78"/>
      <c r="T33" s="78"/>
      <c r="U33" s="78"/>
      <c r="V33" s="78"/>
    </row>
    <row r="34" spans="2:22" x14ac:dyDescent="0.25">
      <c r="B34" s="12"/>
      <c r="C34" s="12"/>
      <c r="D34" s="87"/>
      <c r="E34" s="12"/>
      <c r="F34" s="12"/>
      <c r="G34" s="12"/>
      <c r="H34" s="12"/>
      <c r="I34" s="12"/>
      <c r="J34" s="12"/>
      <c r="K34" s="12"/>
      <c r="L34" s="12"/>
      <c r="M34" s="12"/>
    </row>
    <row r="35" spans="2:22" x14ac:dyDescent="0.25">
      <c r="B35" s="12"/>
      <c r="C35" s="12"/>
      <c r="D35" s="87"/>
      <c r="E35" s="12"/>
      <c r="F35" s="12"/>
      <c r="G35" s="12"/>
      <c r="H35" s="12"/>
      <c r="I35" s="12"/>
      <c r="J35" s="12"/>
      <c r="K35" s="12"/>
      <c r="L35" s="12"/>
      <c r="M35" s="12"/>
    </row>
    <row r="36" spans="2:2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2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2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22" ht="15.75" x14ac:dyDescent="0.25">
      <c r="B39" s="160" t="s">
        <v>163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</row>
    <row r="40" spans="2:22" x14ac:dyDescent="0.25"/>
    <row r="41" spans="2:22" x14ac:dyDescent="0.25">
      <c r="B41" s="163" t="s">
        <v>0</v>
      </c>
      <c r="C41" s="163" t="s">
        <v>1</v>
      </c>
      <c r="D41" s="166" t="s">
        <v>2</v>
      </c>
      <c r="E41" s="168">
        <v>2003</v>
      </c>
      <c r="F41" s="169"/>
      <c r="G41" s="162">
        <v>2004</v>
      </c>
      <c r="H41" s="162"/>
      <c r="I41" s="162">
        <v>2005</v>
      </c>
      <c r="J41" s="162"/>
      <c r="K41" s="162">
        <v>2006</v>
      </c>
      <c r="L41" s="162"/>
      <c r="M41" s="162">
        <v>2007</v>
      </c>
      <c r="N41" s="162"/>
      <c r="O41" s="162">
        <v>2008</v>
      </c>
      <c r="P41" s="162"/>
      <c r="Q41" s="162">
        <v>2009</v>
      </c>
      <c r="R41" s="162"/>
      <c r="S41" s="162">
        <v>2010</v>
      </c>
      <c r="T41" s="162"/>
      <c r="U41" s="162">
        <v>2011</v>
      </c>
      <c r="V41" s="162"/>
    </row>
    <row r="42" spans="2:22" x14ac:dyDescent="0.25">
      <c r="B42" s="164"/>
      <c r="C42" s="165"/>
      <c r="D42" s="167"/>
      <c r="E42" s="82" t="s">
        <v>63</v>
      </c>
      <c r="F42" s="82" t="s">
        <v>64</v>
      </c>
      <c r="G42" s="82" t="s">
        <v>63</v>
      </c>
      <c r="H42" s="82" t="s">
        <v>64</v>
      </c>
      <c r="I42" s="82" t="s">
        <v>63</v>
      </c>
      <c r="J42" s="82" t="s">
        <v>64</v>
      </c>
      <c r="K42" s="82" t="s">
        <v>63</v>
      </c>
      <c r="L42" s="82" t="s">
        <v>64</v>
      </c>
      <c r="M42" s="82" t="s">
        <v>63</v>
      </c>
      <c r="N42" s="82" t="s">
        <v>64</v>
      </c>
      <c r="O42" s="82" t="s">
        <v>63</v>
      </c>
      <c r="P42" s="82" t="s">
        <v>64</v>
      </c>
      <c r="Q42" s="82" t="s">
        <v>63</v>
      </c>
      <c r="R42" s="82" t="s">
        <v>64</v>
      </c>
      <c r="S42" s="82" t="s">
        <v>63</v>
      </c>
      <c r="T42" s="82" t="s">
        <v>64</v>
      </c>
      <c r="U42" s="82" t="s">
        <v>63</v>
      </c>
      <c r="V42" s="82" t="s">
        <v>64</v>
      </c>
    </row>
    <row r="43" spans="2:22" x14ac:dyDescent="0.25">
      <c r="B43" s="157" t="s">
        <v>65</v>
      </c>
      <c r="C43" s="13">
        <v>1</v>
      </c>
      <c r="D43" s="14" t="s">
        <v>13</v>
      </c>
      <c r="E43" s="7">
        <v>4</v>
      </c>
      <c r="F43" s="7"/>
      <c r="G43" s="7">
        <v>3</v>
      </c>
      <c r="H43" s="7">
        <v>9</v>
      </c>
      <c r="I43" s="7">
        <v>3</v>
      </c>
      <c r="J43" s="7">
        <v>11</v>
      </c>
      <c r="K43" s="7">
        <v>3</v>
      </c>
      <c r="L43" s="7">
        <v>12</v>
      </c>
      <c r="M43" s="7">
        <v>1</v>
      </c>
      <c r="N43" s="7">
        <v>3</v>
      </c>
      <c r="O43" s="7"/>
      <c r="P43" s="7">
        <v>18</v>
      </c>
      <c r="Q43" s="7">
        <v>1</v>
      </c>
      <c r="R43" s="7">
        <v>11</v>
      </c>
      <c r="S43" s="7">
        <v>10</v>
      </c>
      <c r="T43" s="7">
        <v>30</v>
      </c>
      <c r="U43" s="59">
        <v>5</v>
      </c>
      <c r="V43" s="59">
        <v>8</v>
      </c>
    </row>
    <row r="44" spans="2:22" x14ac:dyDescent="0.25">
      <c r="B44" s="158"/>
      <c r="C44" s="13">
        <v>2</v>
      </c>
      <c r="D44" s="14" t="s">
        <v>56</v>
      </c>
      <c r="E44" s="7">
        <v>4</v>
      </c>
      <c r="F44" s="7">
        <v>6</v>
      </c>
      <c r="G44" s="7">
        <v>3</v>
      </c>
      <c r="H44" s="7">
        <v>6</v>
      </c>
      <c r="I44" s="7">
        <v>2</v>
      </c>
      <c r="J44" s="7">
        <v>11</v>
      </c>
      <c r="K44" s="7">
        <v>10</v>
      </c>
      <c r="L44" s="7">
        <v>4</v>
      </c>
      <c r="M44" s="7"/>
      <c r="N44" s="7">
        <v>4</v>
      </c>
      <c r="O44" s="7"/>
      <c r="P44" s="7">
        <v>3</v>
      </c>
      <c r="Q44" s="7"/>
      <c r="R44" s="7"/>
      <c r="S44" s="7">
        <v>0</v>
      </c>
      <c r="T44" s="7">
        <v>1</v>
      </c>
      <c r="U44" s="59"/>
      <c r="V44" s="59">
        <v>1</v>
      </c>
    </row>
    <row r="45" spans="2:22" x14ac:dyDescent="0.25">
      <c r="B45" s="158"/>
      <c r="C45" s="13">
        <v>3</v>
      </c>
      <c r="D45" s="14" t="s">
        <v>57</v>
      </c>
      <c r="E45" s="7">
        <v>4</v>
      </c>
      <c r="F45" s="7">
        <v>2</v>
      </c>
      <c r="G45" s="7">
        <v>4</v>
      </c>
      <c r="H45" s="7">
        <v>2</v>
      </c>
      <c r="I45" s="7">
        <v>1</v>
      </c>
      <c r="J45" s="7">
        <v>2</v>
      </c>
      <c r="K45" s="7">
        <v>3</v>
      </c>
      <c r="L45" s="7">
        <v>2</v>
      </c>
      <c r="M45" s="7">
        <v>3</v>
      </c>
      <c r="N45" s="7">
        <v>11</v>
      </c>
      <c r="O45" s="7">
        <v>9</v>
      </c>
      <c r="P45" s="7">
        <v>8</v>
      </c>
      <c r="Q45" s="7">
        <v>1</v>
      </c>
      <c r="R45" s="7">
        <v>11</v>
      </c>
      <c r="S45" s="7">
        <v>0</v>
      </c>
      <c r="T45" s="7">
        <v>1</v>
      </c>
      <c r="U45" s="59"/>
      <c r="V45" s="59">
        <v>4</v>
      </c>
    </row>
    <row r="46" spans="2:22" x14ac:dyDescent="0.25">
      <c r="B46" s="158"/>
      <c r="C46" s="13">
        <v>4</v>
      </c>
      <c r="D46" s="14" t="s">
        <v>8</v>
      </c>
      <c r="E46" s="7"/>
      <c r="F46" s="7"/>
      <c r="G46" s="7"/>
      <c r="H46" s="7"/>
      <c r="I46" s="7"/>
      <c r="J46" s="7"/>
      <c r="K46" s="7"/>
      <c r="L46" s="7"/>
      <c r="M46" s="7">
        <v>2</v>
      </c>
      <c r="N46" s="7">
        <v>9</v>
      </c>
      <c r="O46" s="7">
        <v>3</v>
      </c>
      <c r="P46" s="7">
        <v>7</v>
      </c>
      <c r="Q46" s="7">
        <v>1</v>
      </c>
      <c r="R46" s="7">
        <v>11</v>
      </c>
      <c r="S46" s="7">
        <v>4</v>
      </c>
      <c r="T46" s="7">
        <v>10</v>
      </c>
      <c r="U46" s="59">
        <v>2</v>
      </c>
      <c r="V46" s="59">
        <v>24</v>
      </c>
    </row>
    <row r="47" spans="2:22" x14ac:dyDescent="0.25">
      <c r="B47" s="158"/>
      <c r="C47" s="13">
        <v>66</v>
      </c>
      <c r="D47" s="14" t="s">
        <v>10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</v>
      </c>
      <c r="Q47" s="7">
        <v>2</v>
      </c>
      <c r="R47" s="7">
        <v>5</v>
      </c>
      <c r="S47" s="7">
        <v>3</v>
      </c>
      <c r="T47" s="7">
        <v>4</v>
      </c>
      <c r="U47" s="59">
        <v>1</v>
      </c>
      <c r="V47" s="59">
        <v>2</v>
      </c>
    </row>
    <row r="48" spans="2:22" x14ac:dyDescent="0.25">
      <c r="B48" s="159"/>
      <c r="C48" s="13">
        <v>68</v>
      </c>
      <c r="D48" s="1" t="s">
        <v>134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0</v>
      </c>
      <c r="R48" s="7">
        <v>23</v>
      </c>
      <c r="S48" s="7">
        <v>13</v>
      </c>
      <c r="T48" s="7">
        <v>26</v>
      </c>
      <c r="U48" s="59">
        <v>7</v>
      </c>
      <c r="V48" s="59">
        <v>29</v>
      </c>
    </row>
    <row r="49" spans="2:22" x14ac:dyDescent="0.25">
      <c r="B49" s="13" t="s">
        <v>66</v>
      </c>
      <c r="C49" s="13">
        <v>27</v>
      </c>
      <c r="D49" s="14" t="s">
        <v>14</v>
      </c>
      <c r="E49" s="7">
        <v>25</v>
      </c>
      <c r="F49" s="7">
        <v>13</v>
      </c>
      <c r="G49" s="7">
        <v>22</v>
      </c>
      <c r="H49" s="7">
        <v>31</v>
      </c>
      <c r="I49" s="7">
        <v>19</v>
      </c>
      <c r="J49" s="7">
        <v>65</v>
      </c>
      <c r="K49" s="7">
        <v>25</v>
      </c>
      <c r="L49" s="7">
        <v>60</v>
      </c>
      <c r="M49" s="7">
        <v>20</v>
      </c>
      <c r="N49" s="7">
        <v>44</v>
      </c>
      <c r="O49" s="7">
        <v>19</v>
      </c>
      <c r="P49" s="7">
        <v>39</v>
      </c>
      <c r="Q49" s="7">
        <v>20</v>
      </c>
      <c r="R49" s="7">
        <v>49</v>
      </c>
      <c r="S49" s="7">
        <v>28</v>
      </c>
      <c r="T49" s="7">
        <v>45</v>
      </c>
      <c r="U49" s="59">
        <v>15</v>
      </c>
      <c r="V49" s="59">
        <v>41</v>
      </c>
    </row>
    <row r="50" spans="2:22" x14ac:dyDescent="0.25">
      <c r="B50" s="6" t="s">
        <v>67</v>
      </c>
      <c r="C50" s="13">
        <v>7</v>
      </c>
      <c r="D50" s="14" t="s">
        <v>15</v>
      </c>
      <c r="E50" s="7">
        <v>6</v>
      </c>
      <c r="F50" s="7"/>
      <c r="G50" s="7"/>
      <c r="H50" s="7">
        <v>8</v>
      </c>
      <c r="I50" s="7">
        <v>15</v>
      </c>
      <c r="J50" s="7">
        <v>21</v>
      </c>
      <c r="K50" s="7">
        <v>8</v>
      </c>
      <c r="L50" s="7">
        <v>8</v>
      </c>
      <c r="M50" s="7">
        <v>5</v>
      </c>
      <c r="N50" s="7">
        <v>8</v>
      </c>
      <c r="O50" s="7">
        <v>6</v>
      </c>
      <c r="P50" s="7">
        <v>5</v>
      </c>
      <c r="Q50" s="7">
        <v>4</v>
      </c>
      <c r="R50" s="7">
        <v>15</v>
      </c>
      <c r="S50" s="7">
        <v>3</v>
      </c>
      <c r="T50" s="7">
        <v>13</v>
      </c>
      <c r="U50" s="59">
        <v>4</v>
      </c>
      <c r="V50" s="59">
        <v>9</v>
      </c>
    </row>
    <row r="51" spans="2:22" x14ac:dyDescent="0.25">
      <c r="B51" s="157" t="s">
        <v>68</v>
      </c>
      <c r="C51" s="13">
        <v>6</v>
      </c>
      <c r="D51" s="1" t="s">
        <v>16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>
        <v>0</v>
      </c>
      <c r="R51" s="7">
        <v>17</v>
      </c>
      <c r="S51" s="7">
        <v>13</v>
      </c>
      <c r="T51" s="7">
        <v>52</v>
      </c>
      <c r="U51" s="59">
        <v>5</v>
      </c>
      <c r="V51" s="59">
        <v>28</v>
      </c>
    </row>
    <row r="52" spans="2:22" x14ac:dyDescent="0.25">
      <c r="B52" s="158"/>
      <c r="C52" s="13">
        <v>9</v>
      </c>
      <c r="D52" s="14" t="s">
        <v>17</v>
      </c>
      <c r="E52" s="7"/>
      <c r="F52" s="7"/>
      <c r="G52" s="7"/>
      <c r="H52" s="7"/>
      <c r="I52" s="7"/>
      <c r="J52" s="7"/>
      <c r="K52" s="7"/>
      <c r="L52" s="7"/>
      <c r="M52" s="7"/>
      <c r="N52" s="7">
        <v>5</v>
      </c>
      <c r="O52" s="7">
        <v>4</v>
      </c>
      <c r="P52" s="7">
        <v>13</v>
      </c>
      <c r="Q52" s="7">
        <v>3</v>
      </c>
      <c r="R52" s="7">
        <v>28</v>
      </c>
      <c r="S52" s="7">
        <v>7</v>
      </c>
      <c r="T52" s="7">
        <v>29</v>
      </c>
      <c r="U52" s="59">
        <v>6</v>
      </c>
      <c r="V52" s="59">
        <v>26</v>
      </c>
    </row>
    <row r="53" spans="2:22" x14ac:dyDescent="0.25">
      <c r="B53" s="158"/>
      <c r="C53" s="13">
        <v>10</v>
      </c>
      <c r="D53" s="14" t="s">
        <v>58</v>
      </c>
      <c r="E53" s="7">
        <v>6</v>
      </c>
      <c r="F53" s="7">
        <v>3</v>
      </c>
      <c r="G53" s="7">
        <v>15</v>
      </c>
      <c r="H53" s="7">
        <v>35</v>
      </c>
      <c r="I53" s="7">
        <v>10</v>
      </c>
      <c r="J53" s="7">
        <v>21</v>
      </c>
      <c r="K53" s="7">
        <v>2</v>
      </c>
      <c r="L53" s="7">
        <v>23</v>
      </c>
      <c r="M53" s="7">
        <v>7</v>
      </c>
      <c r="N53" s="7">
        <v>15</v>
      </c>
      <c r="O53" s="7">
        <v>2</v>
      </c>
      <c r="P53" s="7">
        <v>3</v>
      </c>
      <c r="Q53" s="7">
        <v>0</v>
      </c>
      <c r="R53" s="7">
        <v>3</v>
      </c>
      <c r="S53" s="7">
        <v>0</v>
      </c>
      <c r="T53" s="7">
        <v>3</v>
      </c>
      <c r="U53" s="59"/>
      <c r="V53" s="59">
        <v>3</v>
      </c>
    </row>
    <row r="54" spans="2:22" x14ac:dyDescent="0.25">
      <c r="B54" s="158"/>
      <c r="C54" s="13">
        <v>15</v>
      </c>
      <c r="D54" s="14" t="s">
        <v>69</v>
      </c>
      <c r="E54" s="7">
        <v>1</v>
      </c>
      <c r="F54" s="7"/>
      <c r="G54" s="7"/>
      <c r="H54" s="7"/>
      <c r="I54" s="7"/>
      <c r="J54" s="7"/>
      <c r="K54" s="7">
        <v>1</v>
      </c>
      <c r="L54" s="7"/>
      <c r="M54" s="7"/>
      <c r="N54" s="7"/>
      <c r="O54" s="7"/>
      <c r="P54" s="7"/>
      <c r="Q54" s="7"/>
      <c r="R54" s="7"/>
      <c r="S54" s="7"/>
      <c r="T54" s="7"/>
      <c r="U54" s="59"/>
      <c r="V54" s="59"/>
    </row>
    <row r="55" spans="2:22" x14ac:dyDescent="0.25">
      <c r="B55" s="158"/>
      <c r="C55" s="13">
        <v>19</v>
      </c>
      <c r="D55" s="14" t="s">
        <v>70</v>
      </c>
      <c r="E55" s="7">
        <v>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59"/>
      <c r="V55" s="59"/>
    </row>
    <row r="56" spans="2:22" x14ac:dyDescent="0.25">
      <c r="B56" s="158"/>
      <c r="C56" s="13">
        <v>21</v>
      </c>
      <c r="D56" s="14" t="s">
        <v>18</v>
      </c>
      <c r="E56" s="7">
        <v>7</v>
      </c>
      <c r="F56" s="7">
        <v>9</v>
      </c>
      <c r="G56" s="7">
        <v>32</v>
      </c>
      <c r="H56" s="7">
        <v>21</v>
      </c>
      <c r="I56" s="7">
        <v>6</v>
      </c>
      <c r="J56" s="7">
        <v>5</v>
      </c>
      <c r="K56" s="7">
        <v>3</v>
      </c>
      <c r="L56" s="7">
        <v>6</v>
      </c>
      <c r="M56" s="7">
        <v>3</v>
      </c>
      <c r="N56" s="7">
        <v>10</v>
      </c>
      <c r="O56" s="7">
        <v>3</v>
      </c>
      <c r="P56" s="7">
        <v>3</v>
      </c>
      <c r="Q56" s="7">
        <v>8</v>
      </c>
      <c r="R56" s="7">
        <v>11</v>
      </c>
      <c r="S56" s="7">
        <v>3</v>
      </c>
      <c r="T56" s="7">
        <v>12</v>
      </c>
      <c r="U56" s="59">
        <v>6</v>
      </c>
      <c r="V56" s="59">
        <v>23</v>
      </c>
    </row>
    <row r="57" spans="2:22" x14ac:dyDescent="0.25">
      <c r="B57" s="158"/>
      <c r="C57" s="13">
        <v>33</v>
      </c>
      <c r="D57" s="14" t="s">
        <v>19</v>
      </c>
      <c r="E57" s="7"/>
      <c r="F57" s="7"/>
      <c r="G57" s="7">
        <v>2</v>
      </c>
      <c r="H57" s="7">
        <v>21</v>
      </c>
      <c r="I57" s="7">
        <v>3</v>
      </c>
      <c r="J57" s="7">
        <v>7</v>
      </c>
      <c r="K57" s="7"/>
      <c r="L57" s="7">
        <v>35</v>
      </c>
      <c r="M57" s="7">
        <v>24</v>
      </c>
      <c r="N57" s="7">
        <v>40</v>
      </c>
      <c r="O57" s="7">
        <v>24</v>
      </c>
      <c r="P57" s="7">
        <v>100</v>
      </c>
      <c r="Q57" s="7">
        <v>22</v>
      </c>
      <c r="R57" s="7">
        <v>59</v>
      </c>
      <c r="S57" s="7">
        <v>17</v>
      </c>
      <c r="T57" s="7">
        <v>47</v>
      </c>
      <c r="U57" s="59">
        <v>29</v>
      </c>
      <c r="V57" s="59">
        <v>41</v>
      </c>
    </row>
    <row r="58" spans="2:22" x14ac:dyDescent="0.25">
      <c r="B58" s="158"/>
      <c r="C58" s="13">
        <v>51</v>
      </c>
      <c r="D58" s="14" t="s">
        <v>71</v>
      </c>
      <c r="E58" s="7"/>
      <c r="F58" s="7"/>
      <c r="G58" s="7"/>
      <c r="H58" s="7"/>
      <c r="I58" s="7"/>
      <c r="J58" s="7">
        <v>21</v>
      </c>
      <c r="K58" s="7">
        <v>11</v>
      </c>
      <c r="L58" s="7"/>
      <c r="M58" s="7"/>
      <c r="N58" s="7"/>
      <c r="O58" s="7"/>
      <c r="P58" s="7"/>
      <c r="Q58" s="7"/>
      <c r="R58" s="7"/>
      <c r="S58" s="7"/>
      <c r="T58" s="7"/>
      <c r="U58" s="59"/>
      <c r="V58" s="59"/>
    </row>
    <row r="59" spans="2:22" x14ac:dyDescent="0.25">
      <c r="B59" s="159"/>
      <c r="C59" s="83">
        <v>80</v>
      </c>
      <c r="D59" s="84" t="s">
        <v>105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>
        <v>33</v>
      </c>
    </row>
    <row r="60" spans="2:22" x14ac:dyDescent="0.25">
      <c r="B60" s="161" t="s">
        <v>72</v>
      </c>
      <c r="C60" s="13">
        <v>31</v>
      </c>
      <c r="D60" s="14" t="s">
        <v>59</v>
      </c>
      <c r="E60" s="7">
        <v>23</v>
      </c>
      <c r="F60" s="7">
        <v>18</v>
      </c>
      <c r="G60" s="7">
        <v>20</v>
      </c>
      <c r="H60" s="7">
        <v>5</v>
      </c>
      <c r="I60" s="7">
        <v>39</v>
      </c>
      <c r="J60" s="7">
        <v>24</v>
      </c>
      <c r="K60" s="7">
        <v>1</v>
      </c>
      <c r="L60" s="7">
        <v>32</v>
      </c>
      <c r="M60" s="7">
        <v>38</v>
      </c>
      <c r="N60" s="7">
        <v>65</v>
      </c>
      <c r="O60" s="7">
        <v>4</v>
      </c>
      <c r="P60" s="7">
        <v>82</v>
      </c>
      <c r="Q60" s="7">
        <v>2</v>
      </c>
      <c r="R60" s="7">
        <v>54</v>
      </c>
      <c r="S60" s="7">
        <v>0</v>
      </c>
      <c r="T60" s="7">
        <v>70</v>
      </c>
      <c r="U60" s="59">
        <v>4</v>
      </c>
      <c r="V60" s="59">
        <v>59</v>
      </c>
    </row>
    <row r="61" spans="2:22" x14ac:dyDescent="0.25">
      <c r="B61" s="161"/>
      <c r="C61" s="13">
        <v>32</v>
      </c>
      <c r="D61" s="14" t="s">
        <v>20</v>
      </c>
      <c r="E61" s="7">
        <v>5</v>
      </c>
      <c r="F61" s="7">
        <v>12</v>
      </c>
      <c r="G61" s="7">
        <v>6</v>
      </c>
      <c r="H61" s="7">
        <v>11</v>
      </c>
      <c r="I61" s="7">
        <v>10</v>
      </c>
      <c r="J61" s="7">
        <v>18</v>
      </c>
      <c r="K61" s="7">
        <v>4</v>
      </c>
      <c r="L61" s="7">
        <v>27</v>
      </c>
      <c r="M61" s="7">
        <v>11</v>
      </c>
      <c r="N61" s="7">
        <v>14</v>
      </c>
      <c r="O61" s="7">
        <v>19</v>
      </c>
      <c r="P61" s="7">
        <v>32</v>
      </c>
      <c r="Q61" s="7">
        <v>13</v>
      </c>
      <c r="R61" s="7">
        <v>26</v>
      </c>
      <c r="S61" s="7">
        <v>8</v>
      </c>
      <c r="T61" s="7">
        <v>43</v>
      </c>
      <c r="U61" s="59">
        <v>18</v>
      </c>
      <c r="V61" s="59">
        <v>38</v>
      </c>
    </row>
    <row r="62" spans="2:22" x14ac:dyDescent="0.25">
      <c r="B62" s="157" t="s">
        <v>21</v>
      </c>
      <c r="C62" s="13">
        <v>13</v>
      </c>
      <c r="D62" s="14" t="s">
        <v>21</v>
      </c>
      <c r="E62" s="7">
        <v>36</v>
      </c>
      <c r="F62" s="7">
        <v>34</v>
      </c>
      <c r="G62" s="7">
        <v>27</v>
      </c>
      <c r="H62" s="7">
        <v>45</v>
      </c>
      <c r="I62" s="7">
        <v>23</v>
      </c>
      <c r="J62" s="7">
        <v>58</v>
      </c>
      <c r="K62" s="7">
        <v>14</v>
      </c>
      <c r="L62" s="7">
        <v>53</v>
      </c>
      <c r="M62" s="7">
        <v>34</v>
      </c>
      <c r="N62" s="7">
        <v>36</v>
      </c>
      <c r="O62" s="7">
        <v>63</v>
      </c>
      <c r="P62" s="7">
        <v>84</v>
      </c>
      <c r="Q62" s="7">
        <v>73</v>
      </c>
      <c r="R62" s="7">
        <v>59</v>
      </c>
      <c r="S62" s="7">
        <v>22</v>
      </c>
      <c r="T62" s="7">
        <v>99</v>
      </c>
      <c r="U62" s="59">
        <v>48</v>
      </c>
      <c r="V62" s="59">
        <v>79</v>
      </c>
    </row>
    <row r="63" spans="2:22" x14ac:dyDescent="0.25">
      <c r="B63" s="159"/>
      <c r="C63" s="13">
        <v>38</v>
      </c>
      <c r="D63" s="1" t="s">
        <v>22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>
        <v>0</v>
      </c>
      <c r="R63" s="7">
        <v>6</v>
      </c>
      <c r="S63" s="7">
        <v>4</v>
      </c>
      <c r="T63" s="7">
        <v>44</v>
      </c>
      <c r="U63" s="59">
        <v>17</v>
      </c>
      <c r="V63" s="59">
        <v>26</v>
      </c>
    </row>
    <row r="64" spans="2:22" x14ac:dyDescent="0.25">
      <c r="B64" s="157" t="s">
        <v>23</v>
      </c>
      <c r="C64" s="13">
        <v>14</v>
      </c>
      <c r="D64" s="14" t="s">
        <v>23</v>
      </c>
      <c r="E64" s="7">
        <v>21</v>
      </c>
      <c r="F64" s="7">
        <v>7</v>
      </c>
      <c r="G64" s="7">
        <v>19</v>
      </c>
      <c r="H64" s="7">
        <v>14</v>
      </c>
      <c r="I64" s="7">
        <v>18</v>
      </c>
      <c r="J64" s="7">
        <v>35</v>
      </c>
      <c r="K64" s="7">
        <v>14</v>
      </c>
      <c r="L64" s="7">
        <v>42</v>
      </c>
      <c r="M64" s="7">
        <v>24</v>
      </c>
      <c r="N64" s="7">
        <v>28</v>
      </c>
      <c r="O64" s="7">
        <v>21</v>
      </c>
      <c r="P64" s="7">
        <v>52</v>
      </c>
      <c r="Q64" s="7">
        <v>17</v>
      </c>
      <c r="R64" s="7">
        <v>47</v>
      </c>
      <c r="S64" s="7">
        <v>18</v>
      </c>
      <c r="T64" s="7">
        <v>38</v>
      </c>
      <c r="U64" s="59">
        <v>15</v>
      </c>
      <c r="V64" s="59">
        <v>44</v>
      </c>
    </row>
    <row r="65" spans="2:22" x14ac:dyDescent="0.25">
      <c r="B65" s="159"/>
      <c r="C65" s="13">
        <v>39</v>
      </c>
      <c r="D65" s="1" t="s">
        <v>24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>
        <v>1</v>
      </c>
      <c r="R65" s="7">
        <v>2</v>
      </c>
      <c r="S65" s="7">
        <v>1</v>
      </c>
      <c r="T65" s="7">
        <v>2</v>
      </c>
      <c r="U65" s="59"/>
      <c r="V65" s="59">
        <v>3</v>
      </c>
    </row>
    <row r="66" spans="2:22" x14ac:dyDescent="0.25">
      <c r="B66" s="161" t="s">
        <v>73</v>
      </c>
      <c r="C66" s="13">
        <v>12</v>
      </c>
      <c r="D66" s="14" t="s">
        <v>26</v>
      </c>
      <c r="E66" s="7">
        <v>9</v>
      </c>
      <c r="F66" s="7">
        <v>19</v>
      </c>
      <c r="G66" s="7">
        <v>18</v>
      </c>
      <c r="H66" s="7">
        <v>57</v>
      </c>
      <c r="I66" s="7">
        <v>6</v>
      </c>
      <c r="J66" s="7">
        <v>30</v>
      </c>
      <c r="K66" s="7">
        <v>23</v>
      </c>
      <c r="L66" s="7">
        <v>35</v>
      </c>
      <c r="M66" s="7">
        <v>15</v>
      </c>
      <c r="N66" s="7">
        <v>16</v>
      </c>
      <c r="O66" s="7">
        <v>12</v>
      </c>
      <c r="P66" s="7">
        <v>48</v>
      </c>
      <c r="Q66" s="7">
        <v>27</v>
      </c>
      <c r="R66" s="7">
        <v>67</v>
      </c>
      <c r="S66" s="7">
        <v>21</v>
      </c>
      <c r="T66" s="7">
        <v>63</v>
      </c>
      <c r="U66" s="59">
        <v>14</v>
      </c>
      <c r="V66" s="59">
        <v>45</v>
      </c>
    </row>
    <row r="67" spans="2:22" x14ac:dyDescent="0.25">
      <c r="B67" s="161"/>
      <c r="C67" s="13">
        <v>28</v>
      </c>
      <c r="D67" s="14" t="s">
        <v>25</v>
      </c>
      <c r="E67" s="7">
        <v>12</v>
      </c>
      <c r="F67" s="7">
        <v>10</v>
      </c>
      <c r="G67" s="7">
        <v>20</v>
      </c>
      <c r="H67" s="7">
        <v>29</v>
      </c>
      <c r="I67" s="7">
        <v>26</v>
      </c>
      <c r="J67" s="7">
        <v>32</v>
      </c>
      <c r="K67" s="7">
        <v>8</v>
      </c>
      <c r="L67" s="7">
        <v>39</v>
      </c>
      <c r="M67" s="7">
        <v>12</v>
      </c>
      <c r="N67" s="7">
        <v>41</v>
      </c>
      <c r="O67" s="7">
        <v>40</v>
      </c>
      <c r="P67" s="7">
        <v>36</v>
      </c>
      <c r="Q67" s="7">
        <v>18</v>
      </c>
      <c r="R67" s="7">
        <v>19</v>
      </c>
      <c r="S67" s="7">
        <v>22</v>
      </c>
      <c r="T67" s="7">
        <v>44</v>
      </c>
      <c r="U67" s="59">
        <v>14</v>
      </c>
      <c r="V67" s="59">
        <v>80</v>
      </c>
    </row>
    <row r="68" spans="2:22" x14ac:dyDescent="0.25">
      <c r="B68" s="161"/>
      <c r="C68" s="13">
        <v>37</v>
      </c>
      <c r="D68" s="1" t="s">
        <v>60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>
        <v>0</v>
      </c>
      <c r="R68" s="7">
        <v>1</v>
      </c>
      <c r="S68" s="7"/>
      <c r="T68" s="7">
        <v>2</v>
      </c>
      <c r="U68" s="59">
        <v>1</v>
      </c>
      <c r="V68" s="59">
        <v>25</v>
      </c>
    </row>
    <row r="69" spans="2:22" x14ac:dyDescent="0.25">
      <c r="B69" s="161"/>
      <c r="C69" s="13">
        <v>36</v>
      </c>
      <c r="D69" s="1" t="s">
        <v>27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>
        <v>0</v>
      </c>
      <c r="R69" s="7">
        <v>2</v>
      </c>
      <c r="S69" s="7">
        <v>4</v>
      </c>
      <c r="T69" s="7">
        <v>5</v>
      </c>
      <c r="U69" s="59">
        <v>4</v>
      </c>
      <c r="V69" s="59">
        <v>22</v>
      </c>
    </row>
    <row r="70" spans="2:22" x14ac:dyDescent="0.25">
      <c r="B70" s="161"/>
      <c r="C70" s="13">
        <v>34</v>
      </c>
      <c r="D70" s="14" t="s">
        <v>28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>
        <v>12</v>
      </c>
      <c r="P70" s="7">
        <v>10</v>
      </c>
      <c r="Q70" s="7">
        <v>0</v>
      </c>
      <c r="R70" s="7">
        <v>12</v>
      </c>
      <c r="S70" s="7">
        <v>7</v>
      </c>
      <c r="T70" s="7">
        <v>22</v>
      </c>
      <c r="U70" s="59">
        <v>7</v>
      </c>
      <c r="V70" s="59">
        <v>8</v>
      </c>
    </row>
    <row r="71" spans="2:22" x14ac:dyDescent="0.25">
      <c r="B71" s="157" t="s">
        <v>74</v>
      </c>
      <c r="C71" s="13">
        <v>22</v>
      </c>
      <c r="D71" s="14" t="s">
        <v>33</v>
      </c>
      <c r="E71" s="7">
        <v>33</v>
      </c>
      <c r="F71" s="7">
        <v>1</v>
      </c>
      <c r="G71" s="7">
        <v>30</v>
      </c>
      <c r="H71" s="7">
        <v>19</v>
      </c>
      <c r="I71" s="7">
        <v>14</v>
      </c>
      <c r="J71" s="7">
        <v>19</v>
      </c>
      <c r="K71" s="7">
        <v>27</v>
      </c>
      <c r="L71" s="7">
        <v>20</v>
      </c>
      <c r="M71" s="7">
        <v>3</v>
      </c>
      <c r="N71" s="7">
        <v>12</v>
      </c>
      <c r="O71" s="7">
        <v>15</v>
      </c>
      <c r="P71" s="7">
        <v>18</v>
      </c>
      <c r="Q71" s="7">
        <v>17</v>
      </c>
      <c r="R71" s="7">
        <v>4</v>
      </c>
      <c r="S71" s="7">
        <v>15</v>
      </c>
      <c r="T71" s="7">
        <v>8</v>
      </c>
      <c r="U71" s="59">
        <v>6</v>
      </c>
      <c r="V71" s="59">
        <v>14</v>
      </c>
    </row>
    <row r="72" spans="2:22" x14ac:dyDescent="0.25">
      <c r="B72" s="158"/>
      <c r="C72" s="13">
        <v>23</v>
      </c>
      <c r="D72" s="14" t="s">
        <v>34</v>
      </c>
      <c r="E72" s="7">
        <v>31</v>
      </c>
      <c r="F72" s="7">
        <v>4</v>
      </c>
      <c r="G72" s="7">
        <v>26</v>
      </c>
      <c r="H72" s="7">
        <v>35</v>
      </c>
      <c r="I72" s="7">
        <v>14</v>
      </c>
      <c r="J72" s="7">
        <v>32</v>
      </c>
      <c r="K72" s="7">
        <v>8</v>
      </c>
      <c r="L72" s="7">
        <v>61</v>
      </c>
      <c r="M72" s="7">
        <v>13</v>
      </c>
      <c r="N72" s="7">
        <v>31</v>
      </c>
      <c r="O72" s="7">
        <v>32</v>
      </c>
      <c r="P72" s="7">
        <v>52</v>
      </c>
      <c r="Q72" s="7">
        <v>19</v>
      </c>
      <c r="R72" s="7">
        <v>50</v>
      </c>
      <c r="S72" s="7">
        <v>14</v>
      </c>
      <c r="T72" s="7">
        <v>61</v>
      </c>
      <c r="U72" s="59">
        <v>26</v>
      </c>
      <c r="V72" s="59">
        <v>39</v>
      </c>
    </row>
    <row r="73" spans="2:22" x14ac:dyDescent="0.25">
      <c r="B73" s="158"/>
      <c r="C73" s="13">
        <v>24</v>
      </c>
      <c r="D73" s="14" t="s">
        <v>35</v>
      </c>
      <c r="E73" s="7">
        <v>6</v>
      </c>
      <c r="F73" s="7"/>
      <c r="G73" s="7"/>
      <c r="H73" s="7">
        <v>13</v>
      </c>
      <c r="I73" s="7">
        <v>11</v>
      </c>
      <c r="J73" s="7">
        <v>22</v>
      </c>
      <c r="K73" s="7">
        <v>3</v>
      </c>
      <c r="L73" s="7">
        <v>30</v>
      </c>
      <c r="M73" s="7">
        <v>9</v>
      </c>
      <c r="N73" s="7">
        <v>14</v>
      </c>
      <c r="O73" s="7">
        <v>8</v>
      </c>
      <c r="P73" s="7">
        <v>19</v>
      </c>
      <c r="Q73" s="7">
        <v>6</v>
      </c>
      <c r="R73" s="7">
        <v>33</v>
      </c>
      <c r="S73" s="7">
        <v>3</v>
      </c>
      <c r="T73" s="7">
        <v>33</v>
      </c>
      <c r="U73" s="59">
        <v>3</v>
      </c>
      <c r="V73" s="59">
        <v>16</v>
      </c>
    </row>
    <row r="74" spans="2:22" x14ac:dyDescent="0.25">
      <c r="B74" s="158"/>
      <c r="C74" s="13">
        <v>25</v>
      </c>
      <c r="D74" s="14" t="s">
        <v>36</v>
      </c>
      <c r="E74" s="7">
        <v>25</v>
      </c>
      <c r="F74" s="7">
        <v>2</v>
      </c>
      <c r="G74" s="7">
        <v>18</v>
      </c>
      <c r="H74" s="7">
        <v>37</v>
      </c>
      <c r="I74" s="7">
        <v>19</v>
      </c>
      <c r="J74" s="7">
        <v>35</v>
      </c>
      <c r="K74" s="7">
        <v>10</v>
      </c>
      <c r="L74" s="7">
        <v>40</v>
      </c>
      <c r="M74" s="7">
        <v>8</v>
      </c>
      <c r="N74" s="7">
        <v>30</v>
      </c>
      <c r="O74" s="7">
        <v>7</v>
      </c>
      <c r="P74" s="7">
        <v>25</v>
      </c>
      <c r="Q74" s="7">
        <v>17</v>
      </c>
      <c r="R74" s="7">
        <v>24</v>
      </c>
      <c r="S74" s="7">
        <v>13</v>
      </c>
      <c r="T74" s="7">
        <v>21</v>
      </c>
      <c r="U74" s="59">
        <v>11</v>
      </c>
      <c r="V74" s="59">
        <v>13</v>
      </c>
    </row>
    <row r="75" spans="2:22" x14ac:dyDescent="0.25">
      <c r="B75" s="158"/>
      <c r="C75" s="7">
        <v>89</v>
      </c>
      <c r="D75" s="15" t="s">
        <v>61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>
        <v>0</v>
      </c>
      <c r="T75" s="7">
        <v>17</v>
      </c>
      <c r="U75" s="59"/>
      <c r="V75" s="59">
        <v>4</v>
      </c>
    </row>
    <row r="76" spans="2:22" x14ac:dyDescent="0.25">
      <c r="B76" s="158"/>
      <c r="C76" s="7">
        <v>87</v>
      </c>
      <c r="D76" s="15" t="s">
        <v>62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0</v>
      </c>
      <c r="T76" s="7">
        <v>8</v>
      </c>
      <c r="U76" s="59">
        <v>2</v>
      </c>
      <c r="V76" s="59">
        <v>4</v>
      </c>
    </row>
    <row r="77" spans="2:22" x14ac:dyDescent="0.25">
      <c r="B77" s="158"/>
      <c r="C77" s="13">
        <v>53</v>
      </c>
      <c r="D77" s="14" t="s">
        <v>29</v>
      </c>
      <c r="E77" s="7"/>
      <c r="F77" s="7"/>
      <c r="G77" s="7"/>
      <c r="H77" s="7">
        <v>14</v>
      </c>
      <c r="I77" s="7">
        <v>5</v>
      </c>
      <c r="J77" s="7">
        <v>23</v>
      </c>
      <c r="K77" s="7">
        <v>2</v>
      </c>
      <c r="L77" s="7">
        <v>18</v>
      </c>
      <c r="M77" s="7">
        <v>2</v>
      </c>
      <c r="N77" s="7">
        <v>14</v>
      </c>
      <c r="O77" s="7">
        <v>6</v>
      </c>
      <c r="P77" s="7">
        <v>26</v>
      </c>
      <c r="Q77" s="7">
        <v>5</v>
      </c>
      <c r="R77" s="7">
        <v>23</v>
      </c>
      <c r="S77" s="7">
        <v>18</v>
      </c>
      <c r="T77" s="7">
        <v>45</v>
      </c>
      <c r="U77" s="59">
        <v>7</v>
      </c>
      <c r="V77" s="59">
        <v>24</v>
      </c>
    </row>
    <row r="78" spans="2:22" x14ac:dyDescent="0.25">
      <c r="B78" s="158"/>
      <c r="C78" s="13">
        <v>16</v>
      </c>
      <c r="D78" s="1" t="s">
        <v>30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8</v>
      </c>
      <c r="R78" s="7">
        <v>6</v>
      </c>
      <c r="S78" s="7">
        <v>10</v>
      </c>
      <c r="T78" s="7">
        <v>25</v>
      </c>
      <c r="U78" s="59">
        <v>6</v>
      </c>
      <c r="V78" s="59">
        <v>19</v>
      </c>
    </row>
    <row r="79" spans="2:22" x14ac:dyDescent="0.25">
      <c r="B79" s="158"/>
      <c r="C79" s="13">
        <v>65</v>
      </c>
      <c r="D79" s="14" t="s">
        <v>31</v>
      </c>
      <c r="E79" s="7">
        <v>25</v>
      </c>
      <c r="F79" s="7"/>
      <c r="G79" s="7">
        <v>1</v>
      </c>
      <c r="H79" s="7">
        <v>25</v>
      </c>
      <c r="I79" s="7">
        <v>8</v>
      </c>
      <c r="J79" s="7">
        <v>11</v>
      </c>
      <c r="K79" s="7">
        <v>2</v>
      </c>
      <c r="L79" s="7">
        <v>7</v>
      </c>
      <c r="M79" s="7"/>
      <c r="N79" s="7">
        <v>14</v>
      </c>
      <c r="O79" s="7">
        <v>9</v>
      </c>
      <c r="P79" s="7">
        <v>10</v>
      </c>
      <c r="Q79" s="7">
        <v>1</v>
      </c>
      <c r="R79" s="7">
        <v>2</v>
      </c>
      <c r="S79" s="7">
        <v>1</v>
      </c>
      <c r="T79" s="7">
        <v>2</v>
      </c>
      <c r="U79" s="59"/>
      <c r="V79" s="59"/>
    </row>
    <row r="80" spans="2:22" x14ac:dyDescent="0.25">
      <c r="B80" s="158"/>
      <c r="C80" s="13">
        <v>86</v>
      </c>
      <c r="D80" s="15" t="s">
        <v>32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7">
        <v>0</v>
      </c>
      <c r="R80" s="7">
        <v>5</v>
      </c>
      <c r="S80" s="7">
        <v>1</v>
      </c>
      <c r="T80" s="7">
        <v>29</v>
      </c>
      <c r="U80" s="59"/>
      <c r="V80" s="59">
        <v>19</v>
      </c>
    </row>
    <row r="81" spans="2:22" ht="25.5" x14ac:dyDescent="0.25">
      <c r="B81" s="159"/>
      <c r="C81" s="56" t="s">
        <v>100</v>
      </c>
      <c r="D81" s="85" t="s">
        <v>101</v>
      </c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10">
        <v>1</v>
      </c>
      <c r="V81" s="10">
        <v>3</v>
      </c>
    </row>
    <row r="82" spans="2:22" x14ac:dyDescent="0.25">
      <c r="B82" s="156" t="s">
        <v>153</v>
      </c>
      <c r="C82" s="156"/>
      <c r="D82" s="156"/>
      <c r="E82" s="23">
        <v>284</v>
      </c>
      <c r="F82" s="23">
        <v>140</v>
      </c>
      <c r="G82" s="23">
        <v>266</v>
      </c>
      <c r="H82" s="23">
        <v>437</v>
      </c>
      <c r="I82" s="23">
        <v>252</v>
      </c>
      <c r="J82" s="23">
        <v>503</v>
      </c>
      <c r="K82" s="23">
        <v>182</v>
      </c>
      <c r="L82" s="23">
        <v>554</v>
      </c>
      <c r="M82" s="23">
        <v>234</v>
      </c>
      <c r="N82" s="23">
        <v>464</v>
      </c>
      <c r="O82" s="23">
        <v>318</v>
      </c>
      <c r="P82" s="23">
        <v>694</v>
      </c>
      <c r="Q82" s="23">
        <v>286</v>
      </c>
      <c r="R82" s="23">
        <v>685</v>
      </c>
      <c r="S82" s="23">
        <v>283</v>
      </c>
      <c r="T82" s="23">
        <v>954</v>
      </c>
      <c r="U82" s="23">
        <v>284</v>
      </c>
      <c r="V82" s="23">
        <v>856</v>
      </c>
    </row>
    <row r="83" spans="2:22" x14ac:dyDescent="0.25">
      <c r="B83" s="156" t="s">
        <v>154</v>
      </c>
      <c r="C83" s="156"/>
      <c r="D83" s="156"/>
      <c r="E83" s="155">
        <v>424</v>
      </c>
      <c r="F83" s="155"/>
      <c r="G83" s="155">
        <v>703</v>
      </c>
      <c r="H83" s="155"/>
      <c r="I83" s="155">
        <v>755</v>
      </c>
      <c r="J83" s="155"/>
      <c r="K83" s="155">
        <v>736</v>
      </c>
      <c r="L83" s="155"/>
      <c r="M83" s="155">
        <v>698</v>
      </c>
      <c r="N83" s="155"/>
      <c r="O83" s="155">
        <v>1012</v>
      </c>
      <c r="P83" s="155"/>
      <c r="Q83" s="155">
        <v>971</v>
      </c>
      <c r="R83" s="155"/>
      <c r="S83" s="155">
        <v>1237</v>
      </c>
      <c r="T83" s="155"/>
      <c r="U83" s="155">
        <v>1140</v>
      </c>
      <c r="V83" s="155"/>
    </row>
    <row r="84" spans="2:22" x14ac:dyDescent="0.25"/>
    <row r="85" spans="2:22" x14ac:dyDescent="0.25">
      <c r="B85" s="17" t="s">
        <v>75</v>
      </c>
    </row>
    <row r="86" spans="2:22" x14ac:dyDescent="0.25"/>
    <row r="87" spans="2:22" hidden="1" x14ac:dyDescent="0.25"/>
    <row r="88" spans="2:22" hidden="1" x14ac:dyDescent="0.25"/>
    <row r="89" spans="2:22" hidden="1" x14ac:dyDescent="0.25"/>
    <row r="90" spans="2:22" hidden="1" x14ac:dyDescent="0.25"/>
    <row r="91" spans="2:22" hidden="1" x14ac:dyDescent="0.25"/>
    <row r="92" spans="2:22" hidden="1" x14ac:dyDescent="0.25"/>
    <row r="93" spans="2:22" hidden="1" x14ac:dyDescent="0.25"/>
  </sheetData>
  <sheetProtection password="CD78" sheet="1" objects="1" scenarios="1"/>
  <mergeCells count="33">
    <mergeCell ref="U41:V41"/>
    <mergeCell ref="Q41:R41"/>
    <mergeCell ref="E41:F41"/>
    <mergeCell ref="G41:H41"/>
    <mergeCell ref="I41:J41"/>
    <mergeCell ref="K41:L41"/>
    <mergeCell ref="M41:N41"/>
    <mergeCell ref="A1:W1"/>
    <mergeCell ref="B51:B59"/>
    <mergeCell ref="D11:N11"/>
    <mergeCell ref="B82:D82"/>
    <mergeCell ref="B60:B61"/>
    <mergeCell ref="B62:B63"/>
    <mergeCell ref="B64:B65"/>
    <mergeCell ref="B66:B70"/>
    <mergeCell ref="B71:B81"/>
    <mergeCell ref="S41:T41"/>
    <mergeCell ref="B43:B48"/>
    <mergeCell ref="B41:B42"/>
    <mergeCell ref="C41:C42"/>
    <mergeCell ref="D41:D42"/>
    <mergeCell ref="B39:V39"/>
    <mergeCell ref="O41:P41"/>
    <mergeCell ref="O83:P83"/>
    <mergeCell ref="Q83:R83"/>
    <mergeCell ref="S83:T83"/>
    <mergeCell ref="U83:V83"/>
    <mergeCell ref="B83:D83"/>
    <mergeCell ref="E83:F83"/>
    <mergeCell ref="G83:H83"/>
    <mergeCell ref="I83:J83"/>
    <mergeCell ref="K83:L83"/>
    <mergeCell ref="M83:N83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809625</xdr:colOff>
                    <xdr:row>11</xdr:row>
                    <xdr:rowOff>104775</xdr:rowOff>
                  </from>
                  <to>
                    <xdr:col>11</xdr:col>
                    <xdr:colOff>276225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A116"/>
  <sheetViews>
    <sheetView showGridLines="0" showZeros="0" zoomScaleNormal="10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25" customWidth="1"/>
    <col min="2" max="2" width="19" style="25" customWidth="1"/>
    <col min="3" max="3" width="3.85546875" style="25" customWidth="1"/>
    <col min="4" max="4" width="75.28515625" style="25" bestFit="1" customWidth="1"/>
    <col min="5" max="5" width="8" style="25" bestFit="1" customWidth="1"/>
    <col min="6" max="6" width="10.28515625" style="25" bestFit="1" customWidth="1"/>
    <col min="7" max="7" width="11" style="25" bestFit="1" customWidth="1"/>
    <col min="8" max="9" width="9.7109375" style="25" bestFit="1" customWidth="1"/>
    <col min="10" max="10" width="11" style="25" bestFit="1" customWidth="1"/>
    <col min="11" max="11" width="5.7109375" style="25" customWidth="1"/>
    <col min="12" max="13" width="11.42578125" style="25" hidden="1" customWidth="1"/>
    <col min="14" max="14" width="11.7109375" style="25" hidden="1" customWidth="1"/>
    <col min="15" max="15" width="7.5703125" style="25" hidden="1" customWidth="1"/>
    <col min="16" max="16" width="10.85546875" style="25" hidden="1" customWidth="1"/>
    <col min="17" max="17" width="11.7109375" style="25" hidden="1" customWidth="1"/>
    <col min="18" max="18" width="3.7109375" style="25" hidden="1" customWidth="1"/>
    <col min="19" max="19" width="75.28515625" style="25" hidden="1" customWidth="1"/>
    <col min="20" max="16384" width="11.42578125" style="25" hidden="1"/>
  </cols>
  <sheetData>
    <row r="1" spans="1:53" s="63" customFormat="1" ht="77.25" customHeight="1" x14ac:dyDescent="0.25">
      <c r="A1" s="137" t="s">
        <v>161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</row>
    <row r="2" spans="1:53" s="61" customFormat="1" x14ac:dyDescent="0.25">
      <c r="C2" s="62"/>
    </row>
    <row r="3" spans="1:53" s="61" customFormat="1" x14ac:dyDescent="0.25">
      <c r="C3" s="62"/>
    </row>
    <row r="4" spans="1:53" s="61" customFormat="1" x14ac:dyDescent="0.25">
      <c r="C4" s="62"/>
    </row>
    <row r="5" spans="1:53" s="61" customFormat="1" x14ac:dyDescent="0.25">
      <c r="C5" s="62"/>
    </row>
    <row r="6" spans="1:53" s="61" customFormat="1" x14ac:dyDescent="0.25">
      <c r="C6" s="62"/>
    </row>
    <row r="7" spans="1:53" s="61" customFormat="1" x14ac:dyDescent="0.25">
      <c r="C7" s="62"/>
    </row>
    <row r="8" spans="1:53" x14ac:dyDescent="0.25"/>
    <row r="9" spans="1:53" x14ac:dyDescent="0.25"/>
    <row r="10" spans="1:53" x14ac:dyDescent="0.25"/>
    <row r="11" spans="1:53" ht="15.75" x14ac:dyDescent="0.25">
      <c r="B11" s="160" t="s">
        <v>147</v>
      </c>
      <c r="C11" s="160"/>
      <c r="D11" s="160"/>
      <c r="E11" s="160"/>
      <c r="F11" s="160"/>
      <c r="G11" s="160"/>
      <c r="H11" s="160"/>
      <c r="I11" s="160"/>
      <c r="J11" s="160"/>
      <c r="K11" s="18"/>
      <c r="L11" s="18"/>
      <c r="M11" s="18"/>
      <c r="N11" s="18"/>
    </row>
    <row r="12" spans="1:53" x14ac:dyDescent="0.25"/>
    <row r="13" spans="1:53" x14ac:dyDescent="0.25">
      <c r="D13" s="78"/>
      <c r="E13" s="78"/>
      <c r="F13" s="78"/>
      <c r="G13" s="133">
        <v>1</v>
      </c>
      <c r="H13" s="133">
        <f>VLOOKUP(G13,CONVENCIONES!B3:E37,4,FALSE)</f>
        <v>27</v>
      </c>
      <c r="I13" s="78"/>
      <c r="J13" s="78"/>
    </row>
    <row r="14" spans="1:53" x14ac:dyDescent="0.25">
      <c r="D14" s="78"/>
      <c r="E14" s="78"/>
      <c r="F14" s="78"/>
      <c r="G14" s="78"/>
      <c r="H14" s="78"/>
      <c r="I14" s="78"/>
      <c r="J14" s="78"/>
    </row>
    <row r="15" spans="1:53" x14ac:dyDescent="0.25">
      <c r="D15" s="78"/>
      <c r="E15" s="78"/>
      <c r="F15" s="78"/>
      <c r="G15" s="78"/>
      <c r="H15" s="78"/>
      <c r="I15" s="78"/>
      <c r="J15" s="78"/>
    </row>
    <row r="16" spans="1:53" x14ac:dyDescent="0.25">
      <c r="D16" s="78"/>
      <c r="E16" s="78"/>
      <c r="F16" s="78"/>
      <c r="G16" s="78"/>
      <c r="H16" s="78"/>
      <c r="I16" s="78"/>
      <c r="J16" s="78"/>
    </row>
    <row r="17" spans="2:11" x14ac:dyDescent="0.25">
      <c r="D17" s="78"/>
      <c r="E17" s="78"/>
      <c r="F17" s="78"/>
      <c r="G17" s="78"/>
      <c r="H17" s="78"/>
      <c r="I17" s="78"/>
      <c r="J17" s="78"/>
    </row>
    <row r="18" spans="2:11" x14ac:dyDescent="0.25">
      <c r="D18" s="78"/>
      <c r="E18" s="78"/>
      <c r="F18" s="78"/>
      <c r="G18" s="78"/>
      <c r="H18" s="78"/>
      <c r="I18" s="78"/>
      <c r="J18" s="78"/>
    </row>
    <row r="19" spans="2:11" x14ac:dyDescent="0.25">
      <c r="D19" s="78"/>
      <c r="E19" s="78"/>
      <c r="F19" s="78"/>
      <c r="G19" s="78"/>
      <c r="H19" s="78"/>
      <c r="I19" s="78"/>
      <c r="J19" s="78"/>
    </row>
    <row r="20" spans="2:11" x14ac:dyDescent="0.25">
      <c r="D20" s="78"/>
      <c r="E20" s="78"/>
      <c r="F20" s="78"/>
      <c r="G20" s="78"/>
      <c r="H20" s="78"/>
      <c r="I20" s="78"/>
      <c r="J20" s="78"/>
    </row>
    <row r="21" spans="2:11" x14ac:dyDescent="0.25">
      <c r="D21" s="78"/>
      <c r="E21" s="78"/>
      <c r="F21" s="78"/>
      <c r="G21" s="78"/>
      <c r="H21" s="78"/>
      <c r="I21" s="78"/>
      <c r="J21" s="78"/>
    </row>
    <row r="22" spans="2:11" x14ac:dyDescent="0.25">
      <c r="D22" s="78"/>
      <c r="E22" s="78"/>
      <c r="F22" s="78"/>
      <c r="G22" s="78"/>
      <c r="H22" s="78"/>
      <c r="I22" s="78"/>
      <c r="J22" s="78"/>
    </row>
    <row r="23" spans="2:11" x14ac:dyDescent="0.25">
      <c r="D23" s="78"/>
      <c r="E23" s="78"/>
      <c r="F23" s="78"/>
      <c r="G23" s="78"/>
      <c r="H23" s="78"/>
      <c r="I23" s="78"/>
      <c r="J23" s="78"/>
      <c r="K23" s="78"/>
    </row>
    <row r="24" spans="2:11" x14ac:dyDescent="0.25">
      <c r="D24" s="78"/>
      <c r="E24" s="133">
        <f>VLOOKUP($H$13,$C$35:$J$77,3,FALSE)</f>
        <v>2301</v>
      </c>
      <c r="F24" s="133">
        <f>VLOOKUP($H$13,$C$35:$J$77,4,FALSE)</f>
        <v>711</v>
      </c>
      <c r="G24" s="133">
        <f>VLOOKUP($H$13,$C$35:$J$77,5,FALSE)</f>
        <v>720</v>
      </c>
      <c r="H24" s="133">
        <f>VLOOKUP($H$13,$C$35:$J$77,6,FALSE)</f>
        <v>870</v>
      </c>
      <c r="I24" s="133">
        <f>VLOOKUP($H$13,$C$35:$J$77,7,FALSE)</f>
        <v>0.37809647979139505</v>
      </c>
      <c r="J24" s="133">
        <f>VLOOKUP($H$13,$C$35:$J$77,8,FALSE)</f>
        <v>0.31290743155149936</v>
      </c>
      <c r="K24" s="78"/>
    </row>
    <row r="25" spans="2:11" x14ac:dyDescent="0.25">
      <c r="D25" s="78"/>
      <c r="E25" s="78"/>
      <c r="F25" s="78"/>
      <c r="G25" s="78"/>
      <c r="H25" s="78"/>
      <c r="I25" s="78"/>
      <c r="J25" s="78"/>
      <c r="K25" s="78"/>
    </row>
    <row r="26" spans="2:11" x14ac:dyDescent="0.25">
      <c r="K26" s="78"/>
    </row>
    <row r="27" spans="2:11" x14ac:dyDescent="0.25">
      <c r="K27" s="78"/>
    </row>
    <row r="28" spans="2:11" x14ac:dyDescent="0.25">
      <c r="D28" s="78"/>
      <c r="E28" s="78"/>
      <c r="F28" s="78"/>
      <c r="G28" s="78"/>
      <c r="H28" s="78"/>
      <c r="I28" s="78"/>
      <c r="J28" s="78"/>
    </row>
    <row r="29" spans="2:11" x14ac:dyDescent="0.25"/>
    <row r="30" spans="2:11" x14ac:dyDescent="0.25"/>
    <row r="31" spans="2:11" x14ac:dyDescent="0.25"/>
    <row r="32" spans="2:11" ht="15.75" x14ac:dyDescent="0.25">
      <c r="B32" s="152"/>
      <c r="C32" s="152"/>
      <c r="D32" s="152"/>
      <c r="E32" s="152"/>
      <c r="F32" s="152"/>
      <c r="G32" s="152"/>
      <c r="H32" s="152"/>
      <c r="I32" s="152"/>
      <c r="J32" s="152"/>
    </row>
    <row r="33" spans="2:17" x14ac:dyDescent="0.25"/>
    <row r="34" spans="2:17" ht="38.25" x14ac:dyDescent="0.25">
      <c r="B34" s="90" t="s">
        <v>0</v>
      </c>
      <c r="C34" s="90" t="s">
        <v>1</v>
      </c>
      <c r="D34" s="119" t="s">
        <v>2</v>
      </c>
      <c r="E34" s="90" t="s">
        <v>90</v>
      </c>
      <c r="F34" s="90" t="s">
        <v>91</v>
      </c>
      <c r="G34" s="90" t="s">
        <v>92</v>
      </c>
      <c r="H34" s="90" t="s">
        <v>93</v>
      </c>
      <c r="I34" s="90" t="s">
        <v>94</v>
      </c>
      <c r="J34" s="90" t="s">
        <v>95</v>
      </c>
      <c r="M34" s="111"/>
      <c r="N34" s="111"/>
      <c r="O34" s="111"/>
      <c r="P34" s="111"/>
      <c r="Q34" s="111"/>
    </row>
    <row r="35" spans="2:17" s="26" customFormat="1" ht="12.75" customHeight="1" x14ac:dyDescent="0.25">
      <c r="B35" s="161" t="s">
        <v>65</v>
      </c>
      <c r="C35" s="27">
        <v>2</v>
      </c>
      <c r="D35" s="98" t="s">
        <v>96</v>
      </c>
      <c r="E35" s="117">
        <v>386</v>
      </c>
      <c r="F35" s="117">
        <v>4</v>
      </c>
      <c r="G35" s="28">
        <v>229</v>
      </c>
      <c r="H35" s="28">
        <f t="shared" ref="H35:H77" si="0">E35-F35-G35</f>
        <v>153</v>
      </c>
      <c r="I35" s="29">
        <f t="shared" ref="I35:I76" si="1">H35/E35</f>
        <v>0.39637305699481867</v>
      </c>
      <c r="J35" s="29">
        <f t="shared" ref="J35:J76" si="2">G35/E35</f>
        <v>0.59326424870466321</v>
      </c>
      <c r="K35" s="30"/>
      <c r="L35" s="31"/>
      <c r="M35" s="115"/>
      <c r="N35" s="112"/>
      <c r="O35" s="114"/>
      <c r="P35" s="111"/>
      <c r="Q35" s="113"/>
    </row>
    <row r="36" spans="2:17" s="26" customFormat="1" x14ac:dyDescent="0.25">
      <c r="B36" s="161"/>
      <c r="C36" s="56">
        <v>4</v>
      </c>
      <c r="D36" s="99" t="s">
        <v>8</v>
      </c>
      <c r="E36" s="118">
        <v>710</v>
      </c>
      <c r="F36" s="117">
        <v>299</v>
      </c>
      <c r="G36" s="32">
        <v>73</v>
      </c>
      <c r="H36" s="32">
        <f t="shared" si="0"/>
        <v>338</v>
      </c>
      <c r="I36" s="33">
        <f t="shared" si="1"/>
        <v>0.47605633802816899</v>
      </c>
      <c r="J36" s="33">
        <f t="shared" si="2"/>
        <v>0.10281690140845071</v>
      </c>
      <c r="K36" s="34"/>
      <c r="L36" s="31"/>
      <c r="M36" s="116"/>
      <c r="N36" s="112"/>
      <c r="O36" s="114"/>
      <c r="P36" s="111"/>
      <c r="Q36" s="113"/>
    </row>
    <row r="37" spans="2:17" s="26" customFormat="1" x14ac:dyDescent="0.25">
      <c r="B37" s="161"/>
      <c r="C37" s="27">
        <v>3</v>
      </c>
      <c r="D37" s="98" t="s">
        <v>97</v>
      </c>
      <c r="E37" s="117">
        <v>224</v>
      </c>
      <c r="F37" s="117">
        <v>11</v>
      </c>
      <c r="G37" s="28">
        <v>86</v>
      </c>
      <c r="H37" s="28">
        <f t="shared" si="0"/>
        <v>127</v>
      </c>
      <c r="I37" s="29">
        <f t="shared" si="1"/>
        <v>0.5669642857142857</v>
      </c>
      <c r="J37" s="29">
        <f t="shared" si="2"/>
        <v>0.38392857142857145</v>
      </c>
      <c r="K37" s="30"/>
      <c r="L37" s="31"/>
      <c r="M37" s="115"/>
      <c r="N37" s="112"/>
      <c r="O37" s="114"/>
      <c r="P37" s="111"/>
      <c r="Q37" s="113"/>
    </row>
    <row r="38" spans="2:17" s="26" customFormat="1" x14ac:dyDescent="0.25">
      <c r="B38" s="161"/>
      <c r="C38" s="56">
        <v>66</v>
      </c>
      <c r="D38" s="99" t="s">
        <v>10</v>
      </c>
      <c r="E38" s="118">
        <v>284</v>
      </c>
      <c r="F38" s="117">
        <v>114</v>
      </c>
      <c r="G38" s="32">
        <v>18</v>
      </c>
      <c r="H38" s="32">
        <f t="shared" si="0"/>
        <v>152</v>
      </c>
      <c r="I38" s="33">
        <f t="shared" si="1"/>
        <v>0.53521126760563376</v>
      </c>
      <c r="J38" s="33">
        <f t="shared" si="2"/>
        <v>6.3380281690140844E-2</v>
      </c>
      <c r="K38" s="34"/>
      <c r="L38" s="31"/>
      <c r="M38" s="116"/>
      <c r="N38" s="112"/>
      <c r="O38" s="114"/>
      <c r="P38" s="111"/>
      <c r="Q38" s="113"/>
    </row>
    <row r="39" spans="2:17" s="26" customFormat="1" x14ac:dyDescent="0.25">
      <c r="B39" s="161"/>
      <c r="C39" s="56">
        <v>68</v>
      </c>
      <c r="D39" s="99" t="s">
        <v>134</v>
      </c>
      <c r="E39" s="118">
        <v>1179</v>
      </c>
      <c r="F39" s="117">
        <v>653</v>
      </c>
      <c r="G39" s="32">
        <v>98</v>
      </c>
      <c r="H39" s="32">
        <f t="shared" si="0"/>
        <v>428</v>
      </c>
      <c r="I39" s="33">
        <f t="shared" si="1"/>
        <v>0.36301950805767602</v>
      </c>
      <c r="J39" s="33">
        <f t="shared" si="2"/>
        <v>8.3121289228159451E-2</v>
      </c>
      <c r="K39" s="34"/>
      <c r="L39" s="31"/>
      <c r="M39" s="116"/>
      <c r="N39" s="112"/>
      <c r="O39" s="114"/>
      <c r="P39" s="111"/>
      <c r="Q39" s="113"/>
    </row>
    <row r="40" spans="2:17" s="26" customFormat="1" x14ac:dyDescent="0.25">
      <c r="B40" s="161"/>
      <c r="C40" s="56">
        <v>1</v>
      </c>
      <c r="D40" s="99" t="s">
        <v>13</v>
      </c>
      <c r="E40" s="118">
        <v>1189</v>
      </c>
      <c r="F40" s="117">
        <v>324</v>
      </c>
      <c r="G40" s="32">
        <v>210</v>
      </c>
      <c r="H40" s="32">
        <f t="shared" si="0"/>
        <v>655</v>
      </c>
      <c r="I40" s="33">
        <f t="shared" si="1"/>
        <v>0.55088309503784694</v>
      </c>
      <c r="J40" s="33">
        <f t="shared" si="2"/>
        <v>0.17661900756938603</v>
      </c>
      <c r="K40" s="34"/>
      <c r="L40" s="31"/>
      <c r="M40" s="116"/>
      <c r="N40" s="112"/>
      <c r="O40" s="114"/>
      <c r="P40" s="111"/>
      <c r="Q40" s="113"/>
    </row>
    <row r="41" spans="2:17" s="26" customFormat="1" x14ac:dyDescent="0.25">
      <c r="B41" s="161"/>
      <c r="C41" s="35" t="s">
        <v>98</v>
      </c>
      <c r="D41" s="100" t="s">
        <v>99</v>
      </c>
      <c r="E41" s="117">
        <v>36</v>
      </c>
      <c r="F41" s="117">
        <v>21</v>
      </c>
      <c r="G41" s="28"/>
      <c r="H41" s="28">
        <f t="shared" si="0"/>
        <v>15</v>
      </c>
      <c r="I41" s="29">
        <f t="shared" si="1"/>
        <v>0.41666666666666669</v>
      </c>
      <c r="J41" s="29">
        <f t="shared" si="2"/>
        <v>0</v>
      </c>
      <c r="K41" s="36"/>
      <c r="L41" s="31"/>
      <c r="M41" s="115"/>
      <c r="N41" s="112"/>
      <c r="O41" s="114"/>
      <c r="P41" s="111"/>
      <c r="Q41" s="113"/>
    </row>
    <row r="42" spans="2:17" s="26" customFormat="1" x14ac:dyDescent="0.25">
      <c r="B42" s="57" t="s">
        <v>66</v>
      </c>
      <c r="C42" s="56">
        <v>27</v>
      </c>
      <c r="D42" s="99" t="s">
        <v>14</v>
      </c>
      <c r="E42" s="118">
        <v>2301</v>
      </c>
      <c r="F42" s="117">
        <v>711</v>
      </c>
      <c r="G42" s="32">
        <v>720</v>
      </c>
      <c r="H42" s="32">
        <f t="shared" si="0"/>
        <v>870</v>
      </c>
      <c r="I42" s="33">
        <f t="shared" si="1"/>
        <v>0.37809647979139505</v>
      </c>
      <c r="J42" s="33">
        <f t="shared" si="2"/>
        <v>0.31290743155149936</v>
      </c>
      <c r="K42" s="34"/>
      <c r="L42" s="31"/>
      <c r="M42" s="116"/>
      <c r="N42" s="112"/>
      <c r="O42" s="114"/>
      <c r="P42" s="111"/>
      <c r="Q42" s="113"/>
    </row>
    <row r="43" spans="2:17" s="26" customFormat="1" x14ac:dyDescent="0.25">
      <c r="B43" s="177" t="s">
        <v>67</v>
      </c>
      <c r="C43" s="56" t="s">
        <v>102</v>
      </c>
      <c r="D43" s="102" t="s">
        <v>103</v>
      </c>
      <c r="E43" s="118">
        <v>32</v>
      </c>
      <c r="F43" s="117"/>
      <c r="G43" s="32">
        <v>7</v>
      </c>
      <c r="H43" s="32">
        <f t="shared" si="0"/>
        <v>25</v>
      </c>
      <c r="I43" s="33">
        <f t="shared" si="1"/>
        <v>0.78125</v>
      </c>
      <c r="J43" s="33">
        <f t="shared" si="2"/>
        <v>0.21875</v>
      </c>
      <c r="K43" s="30"/>
      <c r="L43" s="31"/>
      <c r="M43" s="116"/>
      <c r="N43" s="112"/>
      <c r="O43" s="114"/>
      <c r="P43" s="111"/>
      <c r="Q43" s="113"/>
    </row>
    <row r="44" spans="2:17" s="26" customFormat="1" x14ac:dyDescent="0.25">
      <c r="B44" s="178"/>
      <c r="C44" s="6">
        <v>7</v>
      </c>
      <c r="D44" s="99" t="s">
        <v>15</v>
      </c>
      <c r="E44" s="118">
        <v>2822</v>
      </c>
      <c r="F44" s="117">
        <v>150</v>
      </c>
      <c r="G44" s="32">
        <v>604</v>
      </c>
      <c r="H44" s="32">
        <f t="shared" si="0"/>
        <v>2068</v>
      </c>
      <c r="I44" s="33">
        <f t="shared" si="1"/>
        <v>0.73281360737065915</v>
      </c>
      <c r="J44" s="33">
        <f t="shared" si="2"/>
        <v>0.21403260099220411</v>
      </c>
      <c r="K44" s="39"/>
      <c r="L44" s="31"/>
      <c r="M44" s="116"/>
      <c r="N44" s="112"/>
      <c r="O44" s="114"/>
      <c r="P44" s="111"/>
      <c r="Q44" s="113"/>
    </row>
    <row r="45" spans="2:17" s="26" customFormat="1" ht="12.75" customHeight="1" x14ac:dyDescent="0.25">
      <c r="B45" s="157" t="s">
        <v>68</v>
      </c>
      <c r="C45" s="56">
        <v>15</v>
      </c>
      <c r="D45" s="99" t="s">
        <v>69</v>
      </c>
      <c r="E45" s="118">
        <v>413</v>
      </c>
      <c r="F45" s="117"/>
      <c r="G45" s="32">
        <v>378</v>
      </c>
      <c r="H45" s="32">
        <f t="shared" si="0"/>
        <v>35</v>
      </c>
      <c r="I45" s="33">
        <f t="shared" si="1"/>
        <v>8.4745762711864403E-2</v>
      </c>
      <c r="J45" s="33">
        <f t="shared" si="2"/>
        <v>0.9152542372881356</v>
      </c>
      <c r="K45" s="30"/>
      <c r="L45" s="31"/>
      <c r="M45" s="116"/>
      <c r="N45" s="112"/>
      <c r="O45" s="114"/>
      <c r="P45" s="111"/>
      <c r="Q45" s="113"/>
    </row>
    <row r="46" spans="2:17" s="26" customFormat="1" x14ac:dyDescent="0.25">
      <c r="B46" s="158"/>
      <c r="C46" s="56">
        <v>19</v>
      </c>
      <c r="D46" s="99" t="s">
        <v>70</v>
      </c>
      <c r="E46" s="118">
        <v>1462</v>
      </c>
      <c r="F46" s="117"/>
      <c r="G46" s="32">
        <v>1016</v>
      </c>
      <c r="H46" s="32">
        <f t="shared" si="0"/>
        <v>446</v>
      </c>
      <c r="I46" s="33">
        <f t="shared" si="1"/>
        <v>0.30506155950752395</v>
      </c>
      <c r="J46" s="33">
        <f t="shared" si="2"/>
        <v>0.69493844049247611</v>
      </c>
      <c r="K46" s="30"/>
      <c r="L46" s="31"/>
      <c r="M46" s="116"/>
      <c r="N46" s="112"/>
      <c r="O46" s="114"/>
      <c r="P46" s="111"/>
      <c r="Q46" s="113"/>
    </row>
    <row r="47" spans="2:17" s="26" customFormat="1" x14ac:dyDescent="0.25">
      <c r="B47" s="158"/>
      <c r="C47" s="56">
        <v>6</v>
      </c>
      <c r="D47" s="99" t="s">
        <v>16</v>
      </c>
      <c r="E47" s="118">
        <v>1188</v>
      </c>
      <c r="F47" s="117">
        <v>707</v>
      </c>
      <c r="G47" s="32">
        <v>115</v>
      </c>
      <c r="H47" s="32">
        <f t="shared" si="0"/>
        <v>366</v>
      </c>
      <c r="I47" s="33">
        <f t="shared" si="1"/>
        <v>0.30808080808080807</v>
      </c>
      <c r="J47" s="33">
        <f t="shared" si="2"/>
        <v>9.6801346801346805E-2</v>
      </c>
      <c r="K47" s="34"/>
      <c r="L47" s="31"/>
      <c r="M47" s="116"/>
      <c r="N47" s="112"/>
      <c r="O47" s="114"/>
      <c r="P47" s="111"/>
      <c r="Q47" s="113"/>
    </row>
    <row r="48" spans="2:17" s="26" customFormat="1" x14ac:dyDescent="0.25">
      <c r="B48" s="158"/>
      <c r="C48" s="40">
        <v>51</v>
      </c>
      <c r="D48" s="102" t="s">
        <v>71</v>
      </c>
      <c r="E48" s="118">
        <v>29</v>
      </c>
      <c r="F48" s="117"/>
      <c r="G48" s="32">
        <v>21</v>
      </c>
      <c r="H48" s="32">
        <f t="shared" si="0"/>
        <v>8</v>
      </c>
      <c r="I48" s="33">
        <f t="shared" si="1"/>
        <v>0.27586206896551724</v>
      </c>
      <c r="J48" s="33">
        <f t="shared" si="2"/>
        <v>0.72413793103448276</v>
      </c>
      <c r="K48" s="41"/>
      <c r="L48" s="31"/>
      <c r="M48" s="116"/>
      <c r="N48" s="112"/>
      <c r="O48" s="114"/>
      <c r="P48" s="111"/>
      <c r="Q48" s="113"/>
    </row>
    <row r="49" spans="2:17" s="26" customFormat="1" x14ac:dyDescent="0.25">
      <c r="B49" s="158"/>
      <c r="C49" s="27">
        <v>10</v>
      </c>
      <c r="D49" s="98" t="s">
        <v>104</v>
      </c>
      <c r="E49" s="117">
        <v>1803</v>
      </c>
      <c r="F49" s="117">
        <v>3</v>
      </c>
      <c r="G49" s="28">
        <v>1196</v>
      </c>
      <c r="H49" s="28">
        <f t="shared" si="0"/>
        <v>604</v>
      </c>
      <c r="I49" s="29">
        <f t="shared" si="1"/>
        <v>0.33499722684414862</v>
      </c>
      <c r="J49" s="29">
        <f t="shared" si="2"/>
        <v>0.66333887964503602</v>
      </c>
      <c r="K49" s="30"/>
      <c r="L49" s="31"/>
      <c r="M49" s="115"/>
      <c r="N49" s="112"/>
      <c r="O49" s="114"/>
      <c r="P49" s="111"/>
      <c r="Q49" s="113"/>
    </row>
    <row r="50" spans="2:17" s="26" customFormat="1" x14ac:dyDescent="0.25">
      <c r="B50" s="158"/>
      <c r="C50" s="56">
        <v>9</v>
      </c>
      <c r="D50" s="99" t="s">
        <v>17</v>
      </c>
      <c r="E50" s="118">
        <v>1178</v>
      </c>
      <c r="F50" s="117">
        <v>455</v>
      </c>
      <c r="G50" s="32">
        <v>122</v>
      </c>
      <c r="H50" s="32">
        <f t="shared" si="0"/>
        <v>601</v>
      </c>
      <c r="I50" s="33">
        <f t="shared" si="1"/>
        <v>0.51018675721561968</v>
      </c>
      <c r="J50" s="33">
        <f t="shared" si="2"/>
        <v>0.1035653650254669</v>
      </c>
      <c r="K50" s="34"/>
      <c r="L50" s="31"/>
      <c r="M50" s="116"/>
      <c r="N50" s="112"/>
      <c r="O50" s="114"/>
      <c r="P50" s="111"/>
      <c r="Q50" s="113"/>
    </row>
    <row r="51" spans="2:17" s="26" customFormat="1" x14ac:dyDescent="0.25">
      <c r="B51" s="158"/>
      <c r="C51" s="56">
        <v>21</v>
      </c>
      <c r="D51" s="99" t="s">
        <v>18</v>
      </c>
      <c r="E51" s="118">
        <v>1038</v>
      </c>
      <c r="F51" s="117">
        <v>287</v>
      </c>
      <c r="G51" s="32">
        <v>224</v>
      </c>
      <c r="H51" s="32">
        <f t="shared" si="0"/>
        <v>527</v>
      </c>
      <c r="I51" s="33">
        <f t="shared" si="1"/>
        <v>0.50770712909441229</v>
      </c>
      <c r="J51" s="33">
        <f t="shared" si="2"/>
        <v>0.21579961464354527</v>
      </c>
      <c r="K51" s="34"/>
      <c r="L51" s="31"/>
      <c r="M51" s="116"/>
      <c r="N51" s="112"/>
      <c r="O51" s="114"/>
      <c r="P51" s="111"/>
      <c r="Q51" s="113"/>
    </row>
    <row r="52" spans="2:17" s="26" customFormat="1" x14ac:dyDescent="0.25">
      <c r="B52" s="158"/>
      <c r="C52" s="56">
        <v>33</v>
      </c>
      <c r="D52" s="99" t="s">
        <v>19</v>
      </c>
      <c r="E52" s="118">
        <v>2110</v>
      </c>
      <c r="F52" s="117">
        <v>751</v>
      </c>
      <c r="G52" s="32">
        <v>471</v>
      </c>
      <c r="H52" s="32">
        <f t="shared" si="0"/>
        <v>888</v>
      </c>
      <c r="I52" s="33">
        <f t="shared" si="1"/>
        <v>0.42085308056872039</v>
      </c>
      <c r="J52" s="33">
        <f t="shared" si="2"/>
        <v>0.22322274881516588</v>
      </c>
      <c r="K52" s="34"/>
      <c r="L52" s="31"/>
      <c r="M52" s="116"/>
      <c r="N52" s="112"/>
      <c r="O52" s="114"/>
      <c r="P52" s="111"/>
      <c r="Q52" s="113"/>
    </row>
    <row r="53" spans="2:17" s="26" customFormat="1" x14ac:dyDescent="0.25">
      <c r="B53" s="158"/>
      <c r="C53" s="59" t="s">
        <v>106</v>
      </c>
      <c r="D53" s="101" t="s">
        <v>107</v>
      </c>
      <c r="E53" s="118">
        <v>24</v>
      </c>
      <c r="F53" s="117"/>
      <c r="G53" s="32"/>
      <c r="H53" s="32">
        <f t="shared" si="0"/>
        <v>24</v>
      </c>
      <c r="I53" s="33">
        <f t="shared" si="1"/>
        <v>1</v>
      </c>
      <c r="J53" s="33">
        <f t="shared" si="2"/>
        <v>0</v>
      </c>
      <c r="K53" s="42"/>
      <c r="L53" s="31"/>
      <c r="M53" s="116"/>
      <c r="N53" s="112"/>
      <c r="O53" s="114"/>
      <c r="P53" s="111"/>
      <c r="Q53" s="113"/>
    </row>
    <row r="54" spans="2:17" s="26" customFormat="1" x14ac:dyDescent="0.25">
      <c r="B54" s="161" t="s">
        <v>72</v>
      </c>
      <c r="C54" s="56">
        <v>32</v>
      </c>
      <c r="D54" s="99" t="s">
        <v>20</v>
      </c>
      <c r="E54" s="118">
        <v>2289</v>
      </c>
      <c r="F54" s="117">
        <v>742</v>
      </c>
      <c r="G54" s="32">
        <v>438</v>
      </c>
      <c r="H54" s="32">
        <f t="shared" si="0"/>
        <v>1109</v>
      </c>
      <c r="I54" s="33">
        <f t="shared" si="1"/>
        <v>0.48449104412407162</v>
      </c>
      <c r="J54" s="33">
        <f t="shared" si="2"/>
        <v>0.19134993446920051</v>
      </c>
      <c r="K54" s="34"/>
      <c r="L54" s="31"/>
      <c r="M54" s="116"/>
      <c r="N54" s="112"/>
      <c r="O54" s="114"/>
      <c r="P54" s="111"/>
      <c r="Q54" s="113"/>
    </row>
    <row r="55" spans="2:17" s="26" customFormat="1" x14ac:dyDescent="0.25">
      <c r="B55" s="161"/>
      <c r="C55" s="40" t="s">
        <v>108</v>
      </c>
      <c r="D55" s="25" t="s">
        <v>109</v>
      </c>
      <c r="E55" s="118">
        <v>0</v>
      </c>
      <c r="F55" s="117"/>
      <c r="G55" s="32"/>
      <c r="H55" s="32">
        <f t="shared" si="0"/>
        <v>0</v>
      </c>
      <c r="I55" s="33"/>
      <c r="J55" s="33"/>
      <c r="K55" s="34"/>
      <c r="L55" s="31"/>
      <c r="M55" s="116"/>
      <c r="N55" s="112"/>
      <c r="O55" s="114"/>
      <c r="P55" s="111"/>
      <c r="Q55" s="113"/>
    </row>
    <row r="56" spans="2:17" s="26" customFormat="1" x14ac:dyDescent="0.25">
      <c r="B56" s="161"/>
      <c r="C56" s="56">
        <v>31</v>
      </c>
      <c r="D56" s="99" t="s">
        <v>59</v>
      </c>
      <c r="E56" s="118">
        <v>2897</v>
      </c>
      <c r="F56" s="117">
        <v>719</v>
      </c>
      <c r="G56" s="32">
        <v>1455</v>
      </c>
      <c r="H56" s="32">
        <f t="shared" si="0"/>
        <v>723</v>
      </c>
      <c r="I56" s="33">
        <f t="shared" si="1"/>
        <v>0.24956851915774939</v>
      </c>
      <c r="J56" s="33">
        <f t="shared" si="2"/>
        <v>0.50224370037970312</v>
      </c>
      <c r="K56" s="34"/>
      <c r="L56" s="31"/>
      <c r="M56" s="116"/>
      <c r="N56" s="112"/>
      <c r="O56" s="114"/>
      <c r="P56" s="111"/>
      <c r="Q56" s="113"/>
    </row>
    <row r="57" spans="2:17" s="26" customFormat="1" x14ac:dyDescent="0.25">
      <c r="B57" s="161"/>
      <c r="C57" s="40">
        <v>91</v>
      </c>
      <c r="D57" s="25" t="s">
        <v>110</v>
      </c>
      <c r="E57" s="118">
        <v>25</v>
      </c>
      <c r="F57" s="117">
        <v>22</v>
      </c>
      <c r="G57" s="32"/>
      <c r="H57" s="32">
        <f t="shared" si="0"/>
        <v>3</v>
      </c>
      <c r="I57" s="33"/>
      <c r="J57" s="33"/>
      <c r="K57" s="34"/>
      <c r="L57" s="31"/>
      <c r="M57" s="116"/>
      <c r="N57" s="112"/>
      <c r="O57" s="114"/>
      <c r="P57" s="111"/>
      <c r="Q57" s="113"/>
    </row>
    <row r="58" spans="2:17" s="26" customFormat="1" x14ac:dyDescent="0.25">
      <c r="B58" s="161"/>
      <c r="C58" s="37">
        <v>92</v>
      </c>
      <c r="D58" s="101" t="s">
        <v>111</v>
      </c>
      <c r="E58" s="118">
        <v>274</v>
      </c>
      <c r="F58" s="117">
        <v>215</v>
      </c>
      <c r="G58" s="32"/>
      <c r="H58" s="32">
        <f t="shared" si="0"/>
        <v>59</v>
      </c>
      <c r="I58" s="33">
        <f t="shared" si="1"/>
        <v>0.21532846715328466</v>
      </c>
      <c r="J58" s="33">
        <f t="shared" si="2"/>
        <v>0</v>
      </c>
      <c r="K58" s="38"/>
      <c r="L58" s="31"/>
      <c r="M58" s="116"/>
      <c r="N58" s="112"/>
      <c r="O58" s="114"/>
      <c r="P58" s="111"/>
      <c r="Q58" s="113"/>
    </row>
    <row r="59" spans="2:17" s="26" customFormat="1" x14ac:dyDescent="0.25">
      <c r="B59" s="161"/>
      <c r="C59" s="37">
        <v>99</v>
      </c>
      <c r="D59" s="101" t="s">
        <v>112</v>
      </c>
      <c r="E59" s="118">
        <v>219</v>
      </c>
      <c r="F59" s="117">
        <v>163</v>
      </c>
      <c r="G59" s="32"/>
      <c r="H59" s="32">
        <f t="shared" si="0"/>
        <v>56</v>
      </c>
      <c r="I59" s="33">
        <f t="shared" si="1"/>
        <v>0.25570776255707761</v>
      </c>
      <c r="J59" s="33">
        <f t="shared" si="2"/>
        <v>0</v>
      </c>
      <c r="K59" s="38"/>
      <c r="L59" s="31"/>
      <c r="M59" s="116"/>
      <c r="N59" s="112"/>
      <c r="O59" s="114"/>
      <c r="P59" s="111"/>
      <c r="Q59" s="113"/>
    </row>
    <row r="60" spans="2:17" s="26" customFormat="1" x14ac:dyDescent="0.25">
      <c r="B60" s="161" t="s">
        <v>73</v>
      </c>
      <c r="C60" s="6">
        <v>28</v>
      </c>
      <c r="D60" s="99" t="s">
        <v>25</v>
      </c>
      <c r="E60" s="118">
        <v>2308</v>
      </c>
      <c r="F60" s="117">
        <v>703</v>
      </c>
      <c r="G60" s="32">
        <v>529</v>
      </c>
      <c r="H60" s="32">
        <f t="shared" si="0"/>
        <v>1076</v>
      </c>
      <c r="I60" s="33">
        <f t="shared" si="1"/>
        <v>0.46620450606585789</v>
      </c>
      <c r="J60" s="33">
        <f t="shared" si="2"/>
        <v>0.22920277296360486</v>
      </c>
      <c r="K60" s="39"/>
      <c r="L60" s="31"/>
      <c r="M60" s="116"/>
      <c r="N60" s="112"/>
      <c r="O60" s="114"/>
      <c r="P60" s="111"/>
      <c r="Q60" s="113"/>
    </row>
    <row r="61" spans="2:17" s="26" customFormat="1" x14ac:dyDescent="0.25">
      <c r="B61" s="161"/>
      <c r="C61" s="6">
        <v>37</v>
      </c>
      <c r="D61" s="99" t="s">
        <v>60</v>
      </c>
      <c r="E61" s="118">
        <v>1200</v>
      </c>
      <c r="F61" s="117">
        <v>307</v>
      </c>
      <c r="G61" s="32">
        <v>29</v>
      </c>
      <c r="H61" s="32">
        <f t="shared" si="0"/>
        <v>864</v>
      </c>
      <c r="I61" s="33">
        <f t="shared" si="1"/>
        <v>0.72</v>
      </c>
      <c r="J61" s="33">
        <f t="shared" si="2"/>
        <v>2.4166666666666666E-2</v>
      </c>
      <c r="K61" s="39"/>
      <c r="L61" s="31"/>
      <c r="M61" s="116"/>
      <c r="N61" s="112"/>
      <c r="O61" s="114"/>
      <c r="P61" s="111"/>
      <c r="Q61" s="113"/>
    </row>
    <row r="62" spans="2:17" s="26" customFormat="1" x14ac:dyDescent="0.25">
      <c r="B62" s="161"/>
      <c r="C62" s="56">
        <v>12</v>
      </c>
      <c r="D62" s="99" t="s">
        <v>26</v>
      </c>
      <c r="E62" s="118">
        <v>4077</v>
      </c>
      <c r="F62" s="117">
        <v>807</v>
      </c>
      <c r="G62" s="32">
        <v>1863</v>
      </c>
      <c r="H62" s="32">
        <f t="shared" si="0"/>
        <v>1407</v>
      </c>
      <c r="I62" s="33">
        <f t="shared" si="1"/>
        <v>0.34510669610007361</v>
      </c>
      <c r="J62" s="33">
        <f t="shared" si="2"/>
        <v>0.45695364238410596</v>
      </c>
      <c r="K62" s="34"/>
      <c r="L62" s="31"/>
      <c r="M62" s="116"/>
      <c r="N62" s="112"/>
      <c r="O62" s="114"/>
      <c r="P62" s="111"/>
      <c r="Q62" s="113"/>
    </row>
    <row r="63" spans="2:17" s="26" customFormat="1" x14ac:dyDescent="0.25">
      <c r="B63" s="161"/>
      <c r="C63" s="56">
        <v>36</v>
      </c>
      <c r="D63" s="99" t="s">
        <v>27</v>
      </c>
      <c r="E63" s="118">
        <v>1037</v>
      </c>
      <c r="F63" s="117">
        <v>329</v>
      </c>
      <c r="G63" s="32">
        <v>36</v>
      </c>
      <c r="H63" s="32">
        <f t="shared" si="0"/>
        <v>672</v>
      </c>
      <c r="I63" s="33">
        <f t="shared" si="1"/>
        <v>0.64802314368370295</v>
      </c>
      <c r="J63" s="33">
        <f t="shared" si="2"/>
        <v>3.4715525554484088E-2</v>
      </c>
      <c r="K63" s="34"/>
      <c r="L63" s="31"/>
      <c r="M63" s="116"/>
      <c r="N63" s="112"/>
      <c r="O63" s="114"/>
      <c r="P63" s="111"/>
      <c r="Q63" s="113"/>
    </row>
    <row r="64" spans="2:17" s="26" customFormat="1" x14ac:dyDescent="0.25">
      <c r="B64" s="161"/>
      <c r="C64" s="6">
        <v>34</v>
      </c>
      <c r="D64" s="99" t="s">
        <v>28</v>
      </c>
      <c r="E64" s="118">
        <v>807</v>
      </c>
      <c r="F64" s="117">
        <v>229</v>
      </c>
      <c r="G64" s="32">
        <v>78</v>
      </c>
      <c r="H64" s="32">
        <f t="shared" si="0"/>
        <v>500</v>
      </c>
      <c r="I64" s="33">
        <f t="shared" si="1"/>
        <v>0.61957868649318459</v>
      </c>
      <c r="J64" s="33">
        <f t="shared" si="2"/>
        <v>9.6654275092936809E-2</v>
      </c>
      <c r="K64" s="39"/>
      <c r="L64" s="31"/>
      <c r="M64" s="116"/>
      <c r="N64" s="112"/>
      <c r="O64" s="114"/>
      <c r="P64" s="111"/>
      <c r="Q64" s="113"/>
    </row>
    <row r="65" spans="2:17" s="26" customFormat="1" x14ac:dyDescent="0.25">
      <c r="B65" s="161" t="s">
        <v>21</v>
      </c>
      <c r="C65" s="56">
        <v>13</v>
      </c>
      <c r="D65" s="99" t="s">
        <v>21</v>
      </c>
      <c r="E65" s="118">
        <v>4295</v>
      </c>
      <c r="F65" s="117">
        <v>1125</v>
      </c>
      <c r="G65" s="32">
        <v>2693</v>
      </c>
      <c r="H65" s="32">
        <f t="shared" si="0"/>
        <v>477</v>
      </c>
      <c r="I65" s="33">
        <f t="shared" si="1"/>
        <v>0.11105937136204889</v>
      </c>
      <c r="J65" s="33">
        <f t="shared" si="2"/>
        <v>0.6270081490104773</v>
      </c>
      <c r="K65" s="34"/>
      <c r="L65" s="31"/>
      <c r="M65" s="116"/>
      <c r="N65" s="112"/>
      <c r="O65" s="114"/>
      <c r="P65" s="111"/>
      <c r="Q65" s="113"/>
    </row>
    <row r="66" spans="2:17" s="26" customFormat="1" x14ac:dyDescent="0.25">
      <c r="B66" s="161"/>
      <c r="C66" s="56" t="s">
        <v>113</v>
      </c>
      <c r="D66" s="99" t="s">
        <v>114</v>
      </c>
      <c r="E66" s="118">
        <v>40</v>
      </c>
      <c r="F66" s="117">
        <v>17</v>
      </c>
      <c r="G66" s="32"/>
      <c r="H66" s="32">
        <f t="shared" si="0"/>
        <v>23</v>
      </c>
      <c r="I66" s="33">
        <f t="shared" si="1"/>
        <v>0.57499999999999996</v>
      </c>
      <c r="J66" s="33">
        <f t="shared" si="2"/>
        <v>0</v>
      </c>
      <c r="K66" s="34"/>
      <c r="L66" s="31"/>
      <c r="M66" s="116"/>
      <c r="N66" s="112"/>
      <c r="O66" s="114"/>
      <c r="P66" s="111"/>
      <c r="Q66" s="113"/>
    </row>
    <row r="67" spans="2:17" s="26" customFormat="1" x14ac:dyDescent="0.25">
      <c r="B67" s="161"/>
      <c r="C67" s="56">
        <v>38</v>
      </c>
      <c r="D67" s="99" t="s">
        <v>22</v>
      </c>
      <c r="E67" s="118">
        <v>1545</v>
      </c>
      <c r="F67" s="117">
        <v>855</v>
      </c>
      <c r="G67" s="32">
        <v>95</v>
      </c>
      <c r="H67" s="32">
        <f t="shared" si="0"/>
        <v>595</v>
      </c>
      <c r="I67" s="33">
        <f t="shared" si="1"/>
        <v>0.38511326860841422</v>
      </c>
      <c r="J67" s="33">
        <f t="shared" si="2"/>
        <v>6.1488673139158574E-2</v>
      </c>
      <c r="K67" s="34"/>
      <c r="L67" s="31"/>
      <c r="M67" s="116"/>
      <c r="N67" s="112"/>
      <c r="O67" s="114"/>
      <c r="P67" s="111"/>
      <c r="Q67" s="113"/>
    </row>
    <row r="68" spans="2:17" s="26" customFormat="1" x14ac:dyDescent="0.25">
      <c r="B68" s="161" t="s">
        <v>23</v>
      </c>
      <c r="C68" s="56">
        <v>14</v>
      </c>
      <c r="D68" s="99" t="s">
        <v>23</v>
      </c>
      <c r="E68" s="118">
        <v>4069</v>
      </c>
      <c r="F68" s="117">
        <v>841</v>
      </c>
      <c r="G68" s="32">
        <v>2048</v>
      </c>
      <c r="H68" s="32">
        <f t="shared" si="0"/>
        <v>1180</v>
      </c>
      <c r="I68" s="33">
        <f t="shared" si="1"/>
        <v>0.28999754239370851</v>
      </c>
      <c r="J68" s="33">
        <f t="shared" si="2"/>
        <v>0.50331776849348731</v>
      </c>
      <c r="K68" s="34"/>
      <c r="L68" s="31"/>
      <c r="M68" s="116"/>
      <c r="N68" s="112"/>
      <c r="O68" s="114"/>
      <c r="P68" s="111"/>
      <c r="Q68" s="113"/>
    </row>
    <row r="69" spans="2:17" s="26" customFormat="1" x14ac:dyDescent="0.25">
      <c r="B69" s="161"/>
      <c r="C69" s="56">
        <v>39</v>
      </c>
      <c r="D69" s="99" t="s">
        <v>24</v>
      </c>
      <c r="E69" s="118">
        <v>269</v>
      </c>
      <c r="F69" s="117">
        <v>31</v>
      </c>
      <c r="G69" s="32">
        <v>9</v>
      </c>
      <c r="H69" s="32">
        <f t="shared" si="0"/>
        <v>229</v>
      </c>
      <c r="I69" s="33">
        <f t="shared" si="1"/>
        <v>0.85130111524163565</v>
      </c>
      <c r="J69" s="33">
        <f t="shared" si="2"/>
        <v>3.3457249070631967E-2</v>
      </c>
      <c r="K69" s="34"/>
      <c r="L69" s="31"/>
      <c r="M69" s="116"/>
      <c r="N69" s="112"/>
      <c r="O69" s="114"/>
      <c r="P69" s="111"/>
      <c r="Q69" s="113"/>
    </row>
    <row r="70" spans="2:17" s="26" customFormat="1" x14ac:dyDescent="0.25">
      <c r="B70" s="161" t="s">
        <v>74</v>
      </c>
      <c r="C70" s="56">
        <v>53</v>
      </c>
      <c r="D70" s="99" t="s">
        <v>29</v>
      </c>
      <c r="E70" s="118">
        <v>389</v>
      </c>
      <c r="F70" s="117">
        <v>123</v>
      </c>
      <c r="G70" s="32">
        <v>231</v>
      </c>
      <c r="H70" s="32">
        <f t="shared" si="0"/>
        <v>35</v>
      </c>
      <c r="I70" s="33">
        <f t="shared" si="1"/>
        <v>8.9974293059125965E-2</v>
      </c>
      <c r="J70" s="33">
        <f t="shared" si="2"/>
        <v>0.59383033419023135</v>
      </c>
      <c r="K70" s="34"/>
      <c r="L70" s="31"/>
      <c r="M70" s="116"/>
      <c r="N70" s="112"/>
      <c r="O70" s="114"/>
      <c r="P70" s="111"/>
      <c r="Q70" s="113"/>
    </row>
    <row r="71" spans="2:17" s="26" customFormat="1" x14ac:dyDescent="0.25">
      <c r="B71" s="161"/>
      <c r="C71" s="56">
        <v>16</v>
      </c>
      <c r="D71" s="99" t="s">
        <v>30</v>
      </c>
      <c r="E71" s="118">
        <v>648</v>
      </c>
      <c r="F71" s="117">
        <v>408</v>
      </c>
      <c r="G71" s="32">
        <v>74</v>
      </c>
      <c r="H71" s="32">
        <f t="shared" si="0"/>
        <v>166</v>
      </c>
      <c r="I71" s="33">
        <f t="shared" si="1"/>
        <v>0.25617283950617287</v>
      </c>
      <c r="J71" s="33">
        <f t="shared" si="2"/>
        <v>0.11419753086419752</v>
      </c>
      <c r="K71" s="34"/>
      <c r="L71" s="31"/>
      <c r="M71" s="116"/>
      <c r="N71" s="112"/>
      <c r="O71" s="114"/>
      <c r="P71" s="111"/>
      <c r="Q71" s="113"/>
    </row>
    <row r="72" spans="2:17" s="26" customFormat="1" x14ac:dyDescent="0.25">
      <c r="B72" s="161"/>
      <c r="C72" s="43">
        <v>65</v>
      </c>
      <c r="D72" s="99" t="s">
        <v>31</v>
      </c>
      <c r="E72" s="118">
        <v>267</v>
      </c>
      <c r="F72" s="117">
        <v>1</v>
      </c>
      <c r="G72" s="32">
        <v>118</v>
      </c>
      <c r="H72" s="32">
        <f t="shared" si="0"/>
        <v>148</v>
      </c>
      <c r="I72" s="33">
        <f t="shared" si="1"/>
        <v>0.55430711610486894</v>
      </c>
      <c r="J72" s="33">
        <f t="shared" si="2"/>
        <v>0.44194756554307119</v>
      </c>
      <c r="K72" s="44"/>
      <c r="L72" s="31"/>
      <c r="M72" s="116"/>
      <c r="N72" s="112"/>
      <c r="O72" s="114"/>
      <c r="P72" s="111"/>
      <c r="Q72" s="113"/>
    </row>
    <row r="73" spans="2:17" s="26" customFormat="1" x14ac:dyDescent="0.25">
      <c r="B73" s="161"/>
      <c r="C73" s="40">
        <v>5</v>
      </c>
      <c r="D73" s="102" t="s">
        <v>115</v>
      </c>
      <c r="E73" s="118">
        <v>9</v>
      </c>
      <c r="F73" s="117"/>
      <c r="G73" s="32">
        <v>9</v>
      </c>
      <c r="H73" s="32">
        <f t="shared" si="0"/>
        <v>0</v>
      </c>
      <c r="I73" s="33">
        <f t="shared" si="1"/>
        <v>0</v>
      </c>
      <c r="J73" s="33">
        <f t="shared" si="2"/>
        <v>1</v>
      </c>
      <c r="K73" s="45"/>
      <c r="L73" s="31"/>
      <c r="M73" s="116"/>
      <c r="N73" s="112"/>
      <c r="O73" s="114"/>
      <c r="P73" s="111"/>
      <c r="Q73" s="113"/>
    </row>
    <row r="74" spans="2:17" s="26" customFormat="1" x14ac:dyDescent="0.25">
      <c r="B74" s="161"/>
      <c r="C74" s="56">
        <v>22</v>
      </c>
      <c r="D74" s="99" t="s">
        <v>33</v>
      </c>
      <c r="E74" s="118">
        <v>3822</v>
      </c>
      <c r="F74" s="117">
        <v>472</v>
      </c>
      <c r="G74" s="32">
        <v>1179</v>
      </c>
      <c r="H74" s="32">
        <f t="shared" si="0"/>
        <v>2171</v>
      </c>
      <c r="I74" s="33">
        <f t="shared" si="1"/>
        <v>0.56802721088435371</v>
      </c>
      <c r="J74" s="33">
        <f t="shared" si="2"/>
        <v>0.30847723704866564</v>
      </c>
      <c r="K74" s="34"/>
      <c r="L74" s="31"/>
      <c r="M74" s="116"/>
      <c r="N74" s="112"/>
      <c r="O74" s="114"/>
      <c r="P74" s="111"/>
      <c r="Q74" s="113"/>
    </row>
    <row r="75" spans="2:17" s="26" customFormat="1" x14ac:dyDescent="0.25">
      <c r="B75" s="161"/>
      <c r="C75" s="56">
        <v>23</v>
      </c>
      <c r="D75" s="99" t="s">
        <v>34</v>
      </c>
      <c r="E75" s="118">
        <v>4083</v>
      </c>
      <c r="F75" s="117">
        <v>596</v>
      </c>
      <c r="G75" s="32">
        <v>2072</v>
      </c>
      <c r="H75" s="32">
        <f t="shared" si="0"/>
        <v>1415</v>
      </c>
      <c r="I75" s="33">
        <f t="shared" si="1"/>
        <v>0.34655890276757284</v>
      </c>
      <c r="J75" s="33">
        <f t="shared" si="2"/>
        <v>0.50746999755082045</v>
      </c>
      <c r="K75" s="34"/>
      <c r="L75" s="31"/>
      <c r="M75" s="116"/>
      <c r="N75" s="112"/>
      <c r="O75" s="114"/>
      <c r="P75" s="111"/>
      <c r="Q75" s="113"/>
    </row>
    <row r="76" spans="2:17" s="26" customFormat="1" x14ac:dyDescent="0.25">
      <c r="B76" s="161"/>
      <c r="C76" s="56">
        <v>24</v>
      </c>
      <c r="D76" s="99" t="s">
        <v>35</v>
      </c>
      <c r="E76" s="118">
        <v>3930</v>
      </c>
      <c r="F76" s="117">
        <v>469</v>
      </c>
      <c r="G76" s="32">
        <v>1145</v>
      </c>
      <c r="H76" s="32">
        <f t="shared" si="0"/>
        <v>2316</v>
      </c>
      <c r="I76" s="33">
        <f t="shared" si="1"/>
        <v>0.58931297709923669</v>
      </c>
      <c r="J76" s="33">
        <f t="shared" si="2"/>
        <v>0.29134860050890588</v>
      </c>
      <c r="K76" s="34"/>
      <c r="L76" s="31"/>
      <c r="M76" s="116"/>
      <c r="N76" s="112"/>
      <c r="O76" s="114"/>
      <c r="P76" s="111"/>
      <c r="Q76" s="113"/>
    </row>
    <row r="77" spans="2:17" s="26" customFormat="1" x14ac:dyDescent="0.25">
      <c r="B77" s="161"/>
      <c r="C77" s="56">
        <v>25</v>
      </c>
      <c r="D77" s="99" t="s">
        <v>36</v>
      </c>
      <c r="E77" s="118">
        <v>2846</v>
      </c>
      <c r="F77" s="117">
        <v>242</v>
      </c>
      <c r="G77" s="32">
        <v>1263</v>
      </c>
      <c r="H77" s="32">
        <f t="shared" si="0"/>
        <v>1341</v>
      </c>
      <c r="I77" s="33">
        <f>H77/E77</f>
        <v>0.47118763176387912</v>
      </c>
      <c r="J77" s="33">
        <f>G77/E77</f>
        <v>0.44378074490513003</v>
      </c>
      <c r="K77" s="34"/>
      <c r="L77" s="31"/>
      <c r="M77" s="116"/>
      <c r="N77" s="112"/>
      <c r="O77" s="114"/>
      <c r="P77" s="111"/>
      <c r="Q77" s="113"/>
    </row>
    <row r="78" spans="2:17" s="26" customFormat="1" x14ac:dyDescent="0.25">
      <c r="B78" s="170" t="s">
        <v>3</v>
      </c>
      <c r="C78" s="170"/>
      <c r="D78" s="170"/>
      <c r="E78" s="48">
        <f>SUM(E35:E77)</f>
        <v>59753</v>
      </c>
      <c r="F78" s="48">
        <f>SUM(F35:F77)</f>
        <v>13906</v>
      </c>
      <c r="G78" s="48">
        <f>SUM(G35:G77)</f>
        <v>20952</v>
      </c>
      <c r="H78" s="48">
        <f>SUM(H35:H77)</f>
        <v>24895</v>
      </c>
      <c r="I78" s="49">
        <f>H78/E78</f>
        <v>0.41663180091376167</v>
      </c>
      <c r="J78" s="49">
        <f>G78/E78</f>
        <v>0.35064348233561493</v>
      </c>
      <c r="M78" s="111"/>
      <c r="N78" s="111"/>
      <c r="O78" s="111"/>
      <c r="P78" s="111"/>
      <c r="Q78" s="111"/>
    </row>
    <row r="79" spans="2:17" x14ac:dyDescent="0.25">
      <c r="E79" s="46"/>
      <c r="N79" s="26"/>
      <c r="O79" s="26"/>
    </row>
    <row r="80" spans="2:17" x14ac:dyDescent="0.25">
      <c r="B80" s="25" t="s">
        <v>116</v>
      </c>
      <c r="E80" s="47"/>
    </row>
    <row r="81" spans="2:10" x14ac:dyDescent="0.25">
      <c r="B81" s="25" t="s">
        <v>162</v>
      </c>
      <c r="E81" s="47"/>
    </row>
    <row r="82" spans="2:10" x14ac:dyDescent="0.25"/>
    <row r="83" spans="2:10" x14ac:dyDescent="0.25">
      <c r="B83" s="1" t="s">
        <v>117</v>
      </c>
    </row>
    <row r="84" spans="2:10" x14ac:dyDescent="0.25">
      <c r="B84" s="1" t="s">
        <v>118</v>
      </c>
    </row>
    <row r="85" spans="2:10" x14ac:dyDescent="0.25">
      <c r="B85" s="1" t="s">
        <v>119</v>
      </c>
    </row>
    <row r="86" spans="2:10" x14ac:dyDescent="0.25"/>
    <row r="87" spans="2:10" x14ac:dyDescent="0.25">
      <c r="B87" s="171" t="s">
        <v>120</v>
      </c>
      <c r="C87" s="172"/>
      <c r="D87" s="172"/>
      <c r="E87" s="172"/>
      <c r="F87" s="172"/>
      <c r="G87" s="172"/>
      <c r="H87" s="172"/>
      <c r="I87" s="172"/>
      <c r="J87" s="173"/>
    </row>
    <row r="88" spans="2:10" x14ac:dyDescent="0.25">
      <c r="B88" s="174"/>
      <c r="C88" s="175"/>
      <c r="D88" s="175"/>
      <c r="E88" s="175"/>
      <c r="F88" s="175"/>
      <c r="G88" s="175"/>
      <c r="H88" s="175"/>
      <c r="I88" s="175"/>
      <c r="J88" s="176"/>
    </row>
    <row r="89" spans="2:10" x14ac:dyDescent="0.25"/>
    <row r="90" spans="2:10" x14ac:dyDescent="0.25"/>
    <row r="91" spans="2:10" x14ac:dyDescent="0.25"/>
    <row r="92" spans="2:10" x14ac:dyDescent="0.25"/>
    <row r="93" spans="2:10" x14ac:dyDescent="0.25"/>
    <row r="94" spans="2:10" hidden="1" x14ac:dyDescent="0.25"/>
    <row r="95" spans="2:10" hidden="1" x14ac:dyDescent="0.25"/>
    <row r="96" spans="2:10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</sheetData>
  <sheetProtection password="CD78" sheet="1" objects="1" scenarios="1"/>
  <mergeCells count="13">
    <mergeCell ref="B78:D78"/>
    <mergeCell ref="B87:J88"/>
    <mergeCell ref="B35:B41"/>
    <mergeCell ref="B43:B44"/>
    <mergeCell ref="B54:B59"/>
    <mergeCell ref="B60:B64"/>
    <mergeCell ref="B65:B67"/>
    <mergeCell ref="B68:B69"/>
    <mergeCell ref="B32:J32"/>
    <mergeCell ref="B45:B53"/>
    <mergeCell ref="A1:K1"/>
    <mergeCell ref="B11:J11"/>
    <mergeCell ref="B70:B7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3</xdr:col>
                    <xdr:colOff>990600</xdr:colOff>
                    <xdr:row>11</xdr:row>
                    <xdr:rowOff>123825</xdr:rowOff>
                  </from>
                  <to>
                    <xdr:col>5</xdr:col>
                    <xdr:colOff>533400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D82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1" customWidth="1"/>
    <col min="2" max="2" width="19.28515625" style="1" customWidth="1"/>
    <col min="3" max="3" width="5.28515625" style="2" hidden="1" customWidth="1"/>
    <col min="4" max="4" width="78.28515625" style="1" bestFit="1" customWidth="1"/>
    <col min="5" max="6" width="5.7109375" style="2" customWidth="1"/>
    <col min="7" max="7" width="6" style="2" bestFit="1" customWidth="1"/>
    <col min="8" max="10" width="6" style="2" customWidth="1"/>
    <col min="11" max="11" width="6.7109375" style="1" customWidth="1"/>
    <col min="12" max="12" width="13.28515625" style="1" hidden="1" customWidth="1"/>
    <col min="13" max="18" width="6.7109375" style="2" hidden="1" customWidth="1"/>
    <col min="19" max="16384" width="11.42578125" style="1" hidden="1"/>
  </cols>
  <sheetData>
    <row r="1" spans="1:56" s="63" customFormat="1" ht="63.75" customHeight="1" x14ac:dyDescent="0.25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56" s="61" customFormat="1" x14ac:dyDescent="0.25">
      <c r="C2" s="62"/>
      <c r="E2" s="62"/>
      <c r="F2" s="62"/>
      <c r="G2" s="62"/>
    </row>
    <row r="3" spans="1:56" s="61" customFormat="1" x14ac:dyDescent="0.25">
      <c r="C3" s="62"/>
      <c r="E3" s="62"/>
      <c r="F3" s="62"/>
      <c r="G3" s="62"/>
    </row>
    <row r="4" spans="1:56" s="61" customFormat="1" x14ac:dyDescent="0.25">
      <c r="C4" s="62"/>
      <c r="E4" s="62"/>
      <c r="F4" s="62"/>
      <c r="G4" s="62"/>
    </row>
    <row r="5" spans="1:56" s="61" customFormat="1" x14ac:dyDescent="0.25">
      <c r="C5" s="62"/>
      <c r="E5" s="62"/>
      <c r="F5" s="62"/>
      <c r="G5" s="62"/>
    </row>
    <row r="6" spans="1:56" s="61" customFormat="1" x14ac:dyDescent="0.25">
      <c r="C6" s="62"/>
      <c r="E6" s="62"/>
      <c r="F6" s="62"/>
      <c r="G6" s="62"/>
    </row>
    <row r="7" spans="1:56" s="61" customFormat="1" x14ac:dyDescent="0.25">
      <c r="C7" s="62"/>
      <c r="E7" s="62"/>
      <c r="F7" s="62"/>
      <c r="G7" s="62"/>
    </row>
    <row r="8" spans="1:56" x14ac:dyDescent="0.25"/>
    <row r="9" spans="1:56" x14ac:dyDescent="0.25"/>
    <row r="10" spans="1:56" x14ac:dyDescent="0.25"/>
    <row r="11" spans="1:56" ht="15.75" x14ac:dyDescent="0.25">
      <c r="B11" s="160" t="s">
        <v>160</v>
      </c>
      <c r="C11" s="160"/>
      <c r="D11" s="160"/>
      <c r="E11" s="160"/>
      <c r="F11" s="160"/>
      <c r="G11" s="160"/>
      <c r="H11" s="160"/>
      <c r="I11" s="160"/>
      <c r="J11" s="160"/>
      <c r="K11" s="18"/>
      <c r="L11" s="18"/>
    </row>
    <row r="12" spans="1:56" x14ac:dyDescent="0.25"/>
    <row r="13" spans="1:56" x14ac:dyDescent="0.25">
      <c r="F13" s="132">
        <v>1</v>
      </c>
      <c r="G13" s="132">
        <f>VLOOKUP(F13,CONVENCIONES!B44:E73,4,FALSE)</f>
        <v>78</v>
      </c>
      <c r="H13" s="79"/>
    </row>
    <row r="14" spans="1:56" x14ac:dyDescent="0.25">
      <c r="F14" s="79"/>
      <c r="G14" s="79"/>
      <c r="H14" s="79"/>
    </row>
    <row r="15" spans="1:56" x14ac:dyDescent="0.25"/>
    <row r="16" spans="1:56" x14ac:dyDescent="0.25"/>
    <row r="17" spans="4:8" x14ac:dyDescent="0.25"/>
    <row r="18" spans="4:8" x14ac:dyDescent="0.25"/>
    <row r="19" spans="4:8" x14ac:dyDescent="0.25"/>
    <row r="20" spans="4:8" x14ac:dyDescent="0.25"/>
    <row r="21" spans="4:8" x14ac:dyDescent="0.25"/>
    <row r="22" spans="4:8" x14ac:dyDescent="0.25"/>
    <row r="23" spans="4:8" x14ac:dyDescent="0.25"/>
    <row r="24" spans="4:8" x14ac:dyDescent="0.25"/>
    <row r="25" spans="4:8" x14ac:dyDescent="0.25"/>
    <row r="26" spans="4:8" x14ac:dyDescent="0.25">
      <c r="D26" s="78"/>
      <c r="E26" s="79"/>
      <c r="F26" s="79"/>
      <c r="G26" s="79"/>
      <c r="H26" s="79"/>
    </row>
    <row r="27" spans="4:8" x14ac:dyDescent="0.25">
      <c r="D27" s="78"/>
      <c r="E27" s="79"/>
      <c r="F27" s="79"/>
      <c r="G27" s="79"/>
      <c r="H27" s="79"/>
    </row>
    <row r="28" spans="4:8" x14ac:dyDescent="0.25">
      <c r="D28" s="78"/>
      <c r="E28" s="80" t="s">
        <v>150</v>
      </c>
      <c r="F28" s="81" t="s">
        <v>151</v>
      </c>
      <c r="G28" s="79"/>
      <c r="H28" s="79"/>
    </row>
    <row r="29" spans="4:8" x14ac:dyDescent="0.25">
      <c r="D29" s="80" t="s">
        <v>148</v>
      </c>
      <c r="E29" s="132">
        <f>VLOOKUP($G$13,$C$43:$J$72,3,FALSE)</f>
        <v>0</v>
      </c>
      <c r="F29" s="132">
        <f>VLOOKUP($G$13,$C$43:$J$72,4,FALSE)</f>
        <v>0</v>
      </c>
      <c r="G29" s="79"/>
      <c r="H29" s="79"/>
    </row>
    <row r="30" spans="4:8" x14ac:dyDescent="0.25">
      <c r="D30" s="80" t="s">
        <v>149</v>
      </c>
      <c r="E30" s="132">
        <f>VLOOKUP($G$13,$C$43:$J$72,6,FALSE)</f>
        <v>0</v>
      </c>
      <c r="F30" s="132">
        <f>VLOOKUP($G$13,$C$43:$J$72,7,FALSE)</f>
        <v>1</v>
      </c>
      <c r="G30" s="79"/>
      <c r="H30" s="79"/>
    </row>
    <row r="31" spans="4:8" x14ac:dyDescent="0.25">
      <c r="D31" s="78"/>
      <c r="E31" s="79"/>
      <c r="F31" s="79"/>
      <c r="G31" s="79"/>
      <c r="H31" s="79"/>
    </row>
    <row r="32" spans="4:8" x14ac:dyDescent="0.25">
      <c r="D32" s="78"/>
      <c r="E32" s="79"/>
      <c r="F32" s="79"/>
      <c r="G32" s="79"/>
      <c r="H32" s="79"/>
    </row>
    <row r="33" spans="2:11" x14ac:dyDescent="0.25">
      <c r="D33" s="78"/>
      <c r="E33" s="79"/>
      <c r="F33" s="79"/>
      <c r="G33" s="79"/>
      <c r="H33" s="79"/>
    </row>
    <row r="34" spans="2:11" x14ac:dyDescent="0.25">
      <c r="D34" s="78"/>
      <c r="E34" s="79"/>
      <c r="F34" s="79"/>
      <c r="G34" s="79"/>
      <c r="H34" s="79"/>
    </row>
    <row r="35" spans="2:11" x14ac:dyDescent="0.25">
      <c r="D35" s="78"/>
      <c r="E35" s="79"/>
      <c r="F35" s="79"/>
      <c r="G35" s="79"/>
      <c r="H35" s="79"/>
    </row>
    <row r="36" spans="2:11" x14ac:dyDescent="0.25"/>
    <row r="37" spans="2:11" x14ac:dyDescent="0.25"/>
    <row r="38" spans="2:11" x14ac:dyDescent="0.25"/>
    <row r="39" spans="2:11" ht="15.75" x14ac:dyDescent="0.25">
      <c r="B39" s="160" t="s">
        <v>165</v>
      </c>
      <c r="C39" s="160"/>
      <c r="D39" s="160"/>
      <c r="E39" s="160"/>
      <c r="F39" s="160"/>
      <c r="G39" s="160"/>
      <c r="H39" s="160"/>
      <c r="I39" s="160"/>
      <c r="J39" s="160"/>
    </row>
    <row r="40" spans="2:11" x14ac:dyDescent="0.25"/>
    <row r="41" spans="2:11" x14ac:dyDescent="0.25">
      <c r="B41" s="162" t="s">
        <v>4</v>
      </c>
      <c r="C41" s="162" t="s">
        <v>1</v>
      </c>
      <c r="D41" s="162" t="s">
        <v>2</v>
      </c>
      <c r="E41" s="162" t="s">
        <v>5</v>
      </c>
      <c r="F41" s="162"/>
      <c r="G41" s="183"/>
      <c r="H41" s="184" t="s">
        <v>55</v>
      </c>
      <c r="I41" s="162"/>
      <c r="J41" s="162"/>
    </row>
    <row r="42" spans="2:11" x14ac:dyDescent="0.25">
      <c r="B42" s="162"/>
      <c r="C42" s="162"/>
      <c r="D42" s="162"/>
      <c r="E42" s="90" t="s">
        <v>6</v>
      </c>
      <c r="F42" s="90" t="s">
        <v>7</v>
      </c>
      <c r="G42" s="91" t="s">
        <v>3</v>
      </c>
      <c r="H42" s="92" t="s">
        <v>6</v>
      </c>
      <c r="I42" s="90" t="s">
        <v>7</v>
      </c>
      <c r="J42" s="90" t="s">
        <v>3</v>
      </c>
    </row>
    <row r="43" spans="2:11" ht="15" x14ac:dyDescent="0.25">
      <c r="B43" s="59" t="s">
        <v>157</v>
      </c>
      <c r="C43" s="96">
        <v>78</v>
      </c>
      <c r="D43" s="4" t="s">
        <v>140</v>
      </c>
      <c r="E43" s="3"/>
      <c r="F43" s="3"/>
      <c r="G43" s="130">
        <f>SUM(E43:F43)</f>
        <v>0</v>
      </c>
      <c r="H43" s="86">
        <v>0</v>
      </c>
      <c r="I43" s="10">
        <v>1</v>
      </c>
      <c r="J43" s="8">
        <f>SUM(H43:I43)</f>
        <v>1</v>
      </c>
      <c r="K43" s="2"/>
    </row>
    <row r="44" spans="2:11" ht="15" x14ac:dyDescent="0.25">
      <c r="B44" s="179" t="s">
        <v>11</v>
      </c>
      <c r="C44" s="71">
        <v>59</v>
      </c>
      <c r="D44" s="4" t="s">
        <v>38</v>
      </c>
      <c r="E44" s="3">
        <v>0</v>
      </c>
      <c r="F44" s="3">
        <v>1</v>
      </c>
      <c r="G44" s="130">
        <f t="shared" ref="G44:G72" si="0">SUM(E44:F44)</f>
        <v>1</v>
      </c>
      <c r="H44" s="86">
        <v>0</v>
      </c>
      <c r="I44" s="10">
        <v>2</v>
      </c>
      <c r="J44" s="8">
        <f t="shared" ref="J44:J72" si="1">SUM(H44:I44)</f>
        <v>2</v>
      </c>
      <c r="K44" s="2"/>
    </row>
    <row r="45" spans="2:11" ht="15" x14ac:dyDescent="0.25">
      <c r="B45" s="180"/>
      <c r="C45" s="71">
        <v>61</v>
      </c>
      <c r="D45" s="4" t="s">
        <v>87</v>
      </c>
      <c r="E45" s="3"/>
      <c r="F45" s="3"/>
      <c r="G45" s="130">
        <f t="shared" si="0"/>
        <v>0</v>
      </c>
      <c r="H45" s="86">
        <v>0</v>
      </c>
      <c r="I45" s="10">
        <v>1</v>
      </c>
      <c r="J45" s="8">
        <f t="shared" si="1"/>
        <v>1</v>
      </c>
      <c r="K45" s="2"/>
    </row>
    <row r="46" spans="2:11" ht="15" x14ac:dyDescent="0.25">
      <c r="B46" s="180"/>
      <c r="C46" s="71" t="s">
        <v>138</v>
      </c>
      <c r="D46" s="4" t="s">
        <v>141</v>
      </c>
      <c r="E46" s="3"/>
      <c r="F46" s="3"/>
      <c r="G46" s="130">
        <f t="shared" si="0"/>
        <v>0</v>
      </c>
      <c r="H46" s="86">
        <v>7</v>
      </c>
      <c r="I46" s="10">
        <v>7</v>
      </c>
      <c r="J46" s="8">
        <f t="shared" si="1"/>
        <v>14</v>
      </c>
      <c r="K46" s="2"/>
    </row>
    <row r="47" spans="2:11" ht="15" x14ac:dyDescent="0.25">
      <c r="B47" s="180"/>
      <c r="C47" s="71">
        <v>58</v>
      </c>
      <c r="D47" s="4" t="s">
        <v>39</v>
      </c>
      <c r="E47" s="3"/>
      <c r="F47" s="3"/>
      <c r="G47" s="130">
        <f t="shared" si="0"/>
        <v>0</v>
      </c>
      <c r="H47" s="86">
        <v>1</v>
      </c>
      <c r="I47" s="10">
        <v>1</v>
      </c>
      <c r="J47" s="8">
        <f t="shared" si="1"/>
        <v>2</v>
      </c>
      <c r="K47" s="2"/>
    </row>
    <row r="48" spans="2:11" ht="15" x14ac:dyDescent="0.25">
      <c r="B48" s="180"/>
      <c r="C48" s="71">
        <v>71</v>
      </c>
      <c r="D48" s="4" t="s">
        <v>77</v>
      </c>
      <c r="E48" s="3">
        <v>1</v>
      </c>
      <c r="F48" s="3">
        <v>2</v>
      </c>
      <c r="G48" s="130">
        <f t="shared" si="0"/>
        <v>3</v>
      </c>
      <c r="H48" s="86">
        <v>1</v>
      </c>
      <c r="I48" s="10">
        <v>0</v>
      </c>
      <c r="J48" s="8">
        <f t="shared" si="1"/>
        <v>1</v>
      </c>
      <c r="K48" s="2"/>
    </row>
    <row r="49" spans="2:11" ht="15" x14ac:dyDescent="0.25">
      <c r="B49" s="180"/>
      <c r="C49" s="71">
        <v>82</v>
      </c>
      <c r="D49" s="4" t="s">
        <v>40</v>
      </c>
      <c r="E49" s="3">
        <v>0</v>
      </c>
      <c r="F49" s="3">
        <v>2</v>
      </c>
      <c r="G49" s="130">
        <f t="shared" si="0"/>
        <v>2</v>
      </c>
      <c r="H49" s="86">
        <v>1</v>
      </c>
      <c r="I49" s="10">
        <v>4</v>
      </c>
      <c r="J49" s="8">
        <f t="shared" si="1"/>
        <v>5</v>
      </c>
      <c r="K49" s="2"/>
    </row>
    <row r="50" spans="2:11" ht="15" x14ac:dyDescent="0.25">
      <c r="B50" s="180"/>
      <c r="C50" s="71">
        <v>56</v>
      </c>
      <c r="D50" s="4" t="s">
        <v>41</v>
      </c>
      <c r="E50" s="3"/>
      <c r="F50" s="3"/>
      <c r="G50" s="130">
        <f t="shared" si="0"/>
        <v>0</v>
      </c>
      <c r="H50" s="86">
        <v>5</v>
      </c>
      <c r="I50" s="10">
        <v>10</v>
      </c>
      <c r="J50" s="8">
        <f t="shared" si="1"/>
        <v>15</v>
      </c>
      <c r="K50" s="2"/>
    </row>
    <row r="51" spans="2:11" ht="15" x14ac:dyDescent="0.25">
      <c r="B51" s="180"/>
      <c r="C51" s="71">
        <v>81</v>
      </c>
      <c r="D51" s="4" t="s">
        <v>42</v>
      </c>
      <c r="E51" s="3"/>
      <c r="F51" s="3"/>
      <c r="G51" s="130">
        <f t="shared" si="0"/>
        <v>0</v>
      </c>
      <c r="H51" s="86">
        <v>0</v>
      </c>
      <c r="I51" s="10">
        <v>8</v>
      </c>
      <c r="J51" s="8">
        <f t="shared" si="1"/>
        <v>8</v>
      </c>
      <c r="K51" s="2"/>
    </row>
    <row r="52" spans="2:11" ht="15" x14ac:dyDescent="0.25">
      <c r="B52" s="180"/>
      <c r="C52" s="71">
        <v>98</v>
      </c>
      <c r="D52" s="4" t="s">
        <v>79</v>
      </c>
      <c r="E52" s="3">
        <v>10</v>
      </c>
      <c r="F52" s="3">
        <v>0</v>
      </c>
      <c r="G52" s="130">
        <f t="shared" si="0"/>
        <v>10</v>
      </c>
      <c r="H52" s="86"/>
      <c r="I52" s="10"/>
      <c r="J52" s="8">
        <f t="shared" si="1"/>
        <v>0</v>
      </c>
      <c r="K52" s="2"/>
    </row>
    <row r="53" spans="2:11" ht="15" x14ac:dyDescent="0.25">
      <c r="B53" s="180"/>
      <c r="C53" s="71">
        <v>96</v>
      </c>
      <c r="D53" s="4" t="s">
        <v>142</v>
      </c>
      <c r="E53" s="3"/>
      <c r="F53" s="3"/>
      <c r="G53" s="130">
        <f t="shared" si="0"/>
        <v>0</v>
      </c>
      <c r="H53" s="86">
        <v>0</v>
      </c>
      <c r="I53" s="10">
        <v>1</v>
      </c>
      <c r="J53" s="8">
        <f t="shared" si="1"/>
        <v>1</v>
      </c>
      <c r="K53" s="2"/>
    </row>
    <row r="54" spans="2:11" ht="15" x14ac:dyDescent="0.25">
      <c r="B54" s="181"/>
      <c r="C54" s="71" t="s">
        <v>137</v>
      </c>
      <c r="D54" s="4" t="s">
        <v>143</v>
      </c>
      <c r="E54" s="3"/>
      <c r="F54" s="3"/>
      <c r="G54" s="130">
        <f t="shared" si="0"/>
        <v>0</v>
      </c>
      <c r="H54" s="86">
        <v>2</v>
      </c>
      <c r="I54" s="10">
        <v>1</v>
      </c>
      <c r="J54" s="8">
        <f t="shared" si="1"/>
        <v>3</v>
      </c>
      <c r="K54" s="2"/>
    </row>
    <row r="55" spans="2:11" ht="15" x14ac:dyDescent="0.25">
      <c r="B55" s="179" t="s">
        <v>12</v>
      </c>
      <c r="C55" s="71">
        <v>77</v>
      </c>
      <c r="D55" s="4" t="s">
        <v>45</v>
      </c>
      <c r="E55" s="3">
        <v>0</v>
      </c>
      <c r="F55" s="3">
        <v>3</v>
      </c>
      <c r="G55" s="130">
        <f t="shared" si="0"/>
        <v>3</v>
      </c>
      <c r="H55" s="86">
        <v>3</v>
      </c>
      <c r="I55" s="10">
        <v>9</v>
      </c>
      <c r="J55" s="8">
        <f t="shared" si="1"/>
        <v>12</v>
      </c>
      <c r="K55" s="2"/>
    </row>
    <row r="56" spans="2:11" ht="15" x14ac:dyDescent="0.25">
      <c r="B56" s="180"/>
      <c r="C56" s="71">
        <v>41</v>
      </c>
      <c r="D56" s="4" t="s">
        <v>46</v>
      </c>
      <c r="E56" s="3">
        <v>4</v>
      </c>
      <c r="F56" s="3">
        <v>0</v>
      </c>
      <c r="G56" s="130">
        <f t="shared" si="0"/>
        <v>4</v>
      </c>
      <c r="H56" s="86">
        <v>10</v>
      </c>
      <c r="I56" s="10">
        <v>8</v>
      </c>
      <c r="J56" s="8">
        <f t="shared" si="1"/>
        <v>18</v>
      </c>
      <c r="K56" s="2"/>
    </row>
    <row r="57" spans="2:11" ht="15" x14ac:dyDescent="0.25">
      <c r="B57" s="180"/>
      <c r="C57" s="71" t="s">
        <v>80</v>
      </c>
      <c r="D57" s="4" t="s">
        <v>144</v>
      </c>
      <c r="E57" s="3">
        <v>1</v>
      </c>
      <c r="F57" s="3">
        <v>4</v>
      </c>
      <c r="G57" s="130">
        <f t="shared" si="0"/>
        <v>5</v>
      </c>
      <c r="H57" s="86">
        <v>5</v>
      </c>
      <c r="I57" s="10">
        <v>1</v>
      </c>
      <c r="J57" s="8">
        <f t="shared" si="1"/>
        <v>6</v>
      </c>
      <c r="K57" s="2"/>
    </row>
    <row r="58" spans="2:11" ht="15" x14ac:dyDescent="0.25">
      <c r="B58" s="180"/>
      <c r="C58" s="71">
        <v>63</v>
      </c>
      <c r="D58" s="4" t="s">
        <v>89</v>
      </c>
      <c r="E58" s="3"/>
      <c r="F58" s="3"/>
      <c r="G58" s="130">
        <f t="shared" si="0"/>
        <v>0</v>
      </c>
      <c r="H58" s="86">
        <v>0</v>
      </c>
      <c r="I58" s="10">
        <v>1</v>
      </c>
      <c r="J58" s="8">
        <f t="shared" si="1"/>
        <v>1</v>
      </c>
      <c r="K58" s="2"/>
    </row>
    <row r="59" spans="2:11" ht="15" x14ac:dyDescent="0.25">
      <c r="B59" s="180"/>
      <c r="C59" s="71">
        <v>73</v>
      </c>
      <c r="D59" s="4" t="s">
        <v>81</v>
      </c>
      <c r="E59" s="3"/>
      <c r="F59" s="3"/>
      <c r="G59" s="130">
        <f t="shared" si="0"/>
        <v>0</v>
      </c>
      <c r="H59" s="86">
        <v>0</v>
      </c>
      <c r="I59" s="10">
        <v>1</v>
      </c>
      <c r="J59" s="8">
        <f t="shared" si="1"/>
        <v>1</v>
      </c>
      <c r="K59" s="2"/>
    </row>
    <row r="60" spans="2:11" ht="15" x14ac:dyDescent="0.25">
      <c r="B60" s="180"/>
      <c r="C60" s="71">
        <v>49</v>
      </c>
      <c r="D60" s="4" t="s">
        <v>82</v>
      </c>
      <c r="E60" s="3">
        <v>0</v>
      </c>
      <c r="F60" s="3">
        <v>4</v>
      </c>
      <c r="G60" s="130">
        <f t="shared" si="0"/>
        <v>4</v>
      </c>
      <c r="H60" s="86">
        <v>6</v>
      </c>
      <c r="I60" s="10">
        <v>8</v>
      </c>
      <c r="J60" s="8">
        <f t="shared" si="1"/>
        <v>14</v>
      </c>
      <c r="K60" s="2"/>
    </row>
    <row r="61" spans="2:11" ht="15" x14ac:dyDescent="0.25">
      <c r="B61" s="180"/>
      <c r="C61" s="71">
        <v>85</v>
      </c>
      <c r="D61" s="4" t="s">
        <v>145</v>
      </c>
      <c r="E61" s="3">
        <v>3</v>
      </c>
      <c r="F61" s="3">
        <v>0</v>
      </c>
      <c r="G61" s="130">
        <f t="shared" si="0"/>
        <v>3</v>
      </c>
      <c r="H61" s="86">
        <v>4</v>
      </c>
      <c r="I61" s="10">
        <v>3</v>
      </c>
      <c r="J61" s="8">
        <f t="shared" si="1"/>
        <v>7</v>
      </c>
      <c r="K61" s="2"/>
    </row>
    <row r="62" spans="2:11" ht="15" x14ac:dyDescent="0.25">
      <c r="B62" s="180"/>
      <c r="C62" s="71">
        <v>70</v>
      </c>
      <c r="D62" s="4" t="s">
        <v>47</v>
      </c>
      <c r="E62" s="3">
        <v>2</v>
      </c>
      <c r="F62" s="3">
        <v>0</v>
      </c>
      <c r="G62" s="130">
        <f t="shared" si="0"/>
        <v>2</v>
      </c>
      <c r="H62" s="86">
        <v>1</v>
      </c>
      <c r="I62" s="10">
        <v>1</v>
      </c>
      <c r="J62" s="8">
        <f t="shared" si="1"/>
        <v>2</v>
      </c>
      <c r="K62" s="2"/>
    </row>
    <row r="63" spans="2:11" ht="15" x14ac:dyDescent="0.25">
      <c r="B63" s="180"/>
      <c r="C63" s="71">
        <v>90</v>
      </c>
      <c r="D63" s="4" t="s">
        <v>48</v>
      </c>
      <c r="E63" s="3">
        <v>4</v>
      </c>
      <c r="F63" s="3">
        <v>8</v>
      </c>
      <c r="G63" s="130">
        <f t="shared" si="0"/>
        <v>12</v>
      </c>
      <c r="H63" s="86">
        <v>5</v>
      </c>
      <c r="I63" s="10">
        <v>11</v>
      </c>
      <c r="J63" s="8">
        <f t="shared" si="1"/>
        <v>16</v>
      </c>
      <c r="K63" s="2"/>
    </row>
    <row r="64" spans="2:11" ht="15" x14ac:dyDescent="0.25">
      <c r="B64" s="180"/>
      <c r="C64" s="71">
        <v>54</v>
      </c>
      <c r="D64" s="4" t="s">
        <v>49</v>
      </c>
      <c r="E64" s="3">
        <v>4</v>
      </c>
      <c r="F64" s="3">
        <v>0</v>
      </c>
      <c r="G64" s="130">
        <f t="shared" si="0"/>
        <v>4</v>
      </c>
      <c r="H64" s="86">
        <v>1</v>
      </c>
      <c r="I64" s="10">
        <v>0</v>
      </c>
      <c r="J64" s="8">
        <f t="shared" si="1"/>
        <v>1</v>
      </c>
      <c r="K64" s="2"/>
    </row>
    <row r="65" spans="2:11" ht="15" x14ac:dyDescent="0.25">
      <c r="B65" s="180"/>
      <c r="C65" s="71">
        <v>47</v>
      </c>
      <c r="D65" s="4" t="s">
        <v>50</v>
      </c>
      <c r="E65" s="3"/>
      <c r="F65" s="3"/>
      <c r="G65" s="130">
        <f t="shared" si="0"/>
        <v>0</v>
      </c>
      <c r="H65" s="86">
        <v>6</v>
      </c>
      <c r="I65" s="10">
        <v>0</v>
      </c>
      <c r="J65" s="8">
        <f t="shared" si="1"/>
        <v>6</v>
      </c>
      <c r="K65" s="2"/>
    </row>
    <row r="66" spans="2:11" ht="15" x14ac:dyDescent="0.25">
      <c r="B66" s="180"/>
      <c r="C66" s="71">
        <v>40</v>
      </c>
      <c r="D66" s="4" t="s">
        <v>51</v>
      </c>
      <c r="E66" s="3">
        <v>0</v>
      </c>
      <c r="F66" s="3">
        <v>1</v>
      </c>
      <c r="G66" s="130">
        <f t="shared" si="0"/>
        <v>1</v>
      </c>
      <c r="H66" s="86">
        <v>6</v>
      </c>
      <c r="I66" s="10">
        <v>0</v>
      </c>
      <c r="J66" s="8">
        <f t="shared" si="1"/>
        <v>6</v>
      </c>
      <c r="K66" s="2"/>
    </row>
    <row r="67" spans="2:11" ht="15" x14ac:dyDescent="0.25">
      <c r="B67" s="180"/>
      <c r="C67" s="71">
        <v>42</v>
      </c>
      <c r="D67" s="4" t="s">
        <v>52</v>
      </c>
      <c r="E67" s="3">
        <v>1</v>
      </c>
      <c r="F67" s="3">
        <v>2</v>
      </c>
      <c r="G67" s="130">
        <f t="shared" si="0"/>
        <v>3</v>
      </c>
      <c r="H67" s="86">
        <v>2</v>
      </c>
      <c r="I67" s="10">
        <v>1</v>
      </c>
      <c r="J67" s="8">
        <f t="shared" si="1"/>
        <v>3</v>
      </c>
      <c r="K67" s="2"/>
    </row>
    <row r="68" spans="2:11" ht="15" x14ac:dyDescent="0.25">
      <c r="B68" s="180"/>
      <c r="C68" s="71">
        <v>84</v>
      </c>
      <c r="D68" s="4" t="s">
        <v>83</v>
      </c>
      <c r="E68" s="3">
        <v>3</v>
      </c>
      <c r="F68" s="3">
        <v>3</v>
      </c>
      <c r="G68" s="130">
        <f t="shared" si="0"/>
        <v>6</v>
      </c>
      <c r="H68" s="86">
        <v>0</v>
      </c>
      <c r="I68" s="10">
        <v>4</v>
      </c>
      <c r="J68" s="8">
        <f t="shared" si="1"/>
        <v>4</v>
      </c>
    </row>
    <row r="69" spans="2:11" ht="15" x14ac:dyDescent="0.25">
      <c r="B69" s="180"/>
      <c r="C69" s="71">
        <v>62</v>
      </c>
      <c r="D69" s="4" t="s">
        <v>53</v>
      </c>
      <c r="E69" s="3"/>
      <c r="F69" s="3"/>
      <c r="G69" s="130">
        <f t="shared" si="0"/>
        <v>0</v>
      </c>
      <c r="H69" s="86">
        <v>2</v>
      </c>
      <c r="I69" s="10">
        <v>1</v>
      </c>
      <c r="J69" s="8">
        <f t="shared" si="1"/>
        <v>3</v>
      </c>
    </row>
    <row r="70" spans="2:11" ht="15" x14ac:dyDescent="0.25">
      <c r="B70" s="180"/>
      <c r="C70" s="71" t="s">
        <v>139</v>
      </c>
      <c r="D70" s="4" t="s">
        <v>146</v>
      </c>
      <c r="E70" s="3"/>
      <c r="F70" s="3"/>
      <c r="G70" s="130">
        <f t="shared" si="0"/>
        <v>0</v>
      </c>
      <c r="H70" s="86">
        <v>2</v>
      </c>
      <c r="I70" s="10">
        <v>0</v>
      </c>
      <c r="J70" s="8">
        <f t="shared" si="1"/>
        <v>2</v>
      </c>
    </row>
    <row r="71" spans="2:11" ht="15" x14ac:dyDescent="0.25">
      <c r="B71" s="180"/>
      <c r="C71" s="71">
        <v>44</v>
      </c>
      <c r="D71" s="4" t="s">
        <v>84</v>
      </c>
      <c r="E71" s="3"/>
      <c r="F71" s="3"/>
      <c r="G71" s="130">
        <f t="shared" si="0"/>
        <v>0</v>
      </c>
      <c r="H71" s="86">
        <v>2</v>
      </c>
      <c r="I71" s="10">
        <v>0</v>
      </c>
      <c r="J71" s="8">
        <f t="shared" si="1"/>
        <v>2</v>
      </c>
    </row>
    <row r="72" spans="2:11" ht="15" x14ac:dyDescent="0.25">
      <c r="B72" s="181"/>
      <c r="C72" s="71" t="s">
        <v>85</v>
      </c>
      <c r="D72" s="4" t="s">
        <v>86</v>
      </c>
      <c r="E72" s="3"/>
      <c r="F72" s="3"/>
      <c r="G72" s="130">
        <f t="shared" si="0"/>
        <v>0</v>
      </c>
      <c r="H72" s="86">
        <v>6</v>
      </c>
      <c r="I72" s="10">
        <v>5</v>
      </c>
      <c r="J72" s="8">
        <f t="shared" si="1"/>
        <v>11</v>
      </c>
    </row>
    <row r="73" spans="2:11" x14ac:dyDescent="0.25">
      <c r="B73" s="182" t="s">
        <v>3</v>
      </c>
      <c r="C73" s="182"/>
      <c r="D73" s="182"/>
      <c r="E73" s="58">
        <f>SUM(E43:E72)</f>
        <v>33</v>
      </c>
      <c r="F73" s="58">
        <f t="shared" ref="F73:J73" si="2">SUM(F43:F72)</f>
        <v>30</v>
      </c>
      <c r="G73" s="131">
        <f t="shared" si="2"/>
        <v>63</v>
      </c>
      <c r="H73" s="121">
        <f t="shared" si="2"/>
        <v>78</v>
      </c>
      <c r="I73" s="58">
        <f t="shared" si="2"/>
        <v>90</v>
      </c>
      <c r="J73" s="58">
        <f t="shared" si="2"/>
        <v>168</v>
      </c>
    </row>
    <row r="74" spans="2:11" x14ac:dyDescent="0.25">
      <c r="C74" s="1"/>
    </row>
    <row r="75" spans="2:11" x14ac:dyDescent="0.25">
      <c r="B75" s="1" t="s">
        <v>37</v>
      </c>
      <c r="C75" s="1"/>
    </row>
    <row r="76" spans="2:11" x14ac:dyDescent="0.25">
      <c r="B76" s="1" t="s">
        <v>54</v>
      </c>
      <c r="C76" s="1"/>
    </row>
    <row r="77" spans="2:11" x14ac:dyDescent="0.25">
      <c r="C77" s="1"/>
    </row>
    <row r="78" spans="2:11" hidden="1" x14ac:dyDescent="0.25">
      <c r="C78" s="1"/>
    </row>
    <row r="79" spans="2:11" hidden="1" x14ac:dyDescent="0.25"/>
    <row r="80" spans="2:11" hidden="1" x14ac:dyDescent="0.25"/>
    <row r="81" hidden="1" x14ac:dyDescent="0.25"/>
    <row r="82" hidden="1" x14ac:dyDescent="0.25"/>
  </sheetData>
  <sheetProtection password="CD78" sheet="1" objects="1" scenarios="1"/>
  <mergeCells count="11">
    <mergeCell ref="B55:B72"/>
    <mergeCell ref="B44:B54"/>
    <mergeCell ref="B73:D73"/>
    <mergeCell ref="B11:J11"/>
    <mergeCell ref="A1:K1"/>
    <mergeCell ref="B39:J39"/>
    <mergeCell ref="B41:B42"/>
    <mergeCell ref="C41:C42"/>
    <mergeCell ref="D41:D42"/>
    <mergeCell ref="E41:G41"/>
    <mergeCell ref="H41:J4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Drop Down 1">
              <controlPr defaultSize="0" autoLine="0" autoPict="0">
                <anchor moveWithCells="1">
                  <from>
                    <xdr:col>3</xdr:col>
                    <xdr:colOff>447675</xdr:colOff>
                    <xdr:row>11</xdr:row>
                    <xdr:rowOff>95250</xdr:rowOff>
                  </from>
                  <to>
                    <xdr:col>4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96"/>
  <sheetViews>
    <sheetView showGridLines="0" workbookViewId="0">
      <pane ySplit="7" topLeftCell="A8" activePane="bottomLeft" state="frozen"/>
      <selection activeCell="B1" sqref="B1"/>
      <selection pane="bottomLeft" activeCell="A8" sqref="A8"/>
    </sheetView>
  </sheetViews>
  <sheetFormatPr baseColWidth="10" defaultColWidth="0" defaultRowHeight="12.75" zeroHeight="1" x14ac:dyDescent="0.2"/>
  <cols>
    <col min="1" max="1" width="20.7109375" style="20" customWidth="1"/>
    <col min="2" max="2" width="14.28515625" style="20" customWidth="1"/>
    <col min="3" max="3" width="4.42578125" style="20" hidden="1" customWidth="1"/>
    <col min="4" max="4" width="78.28515625" style="20" bestFit="1" customWidth="1"/>
    <col min="5" max="5" width="11" style="20" bestFit="1" customWidth="1"/>
    <col min="6" max="6" width="20.7109375" style="20" customWidth="1"/>
    <col min="7" max="16384" width="11.42578125" style="20" hidden="1"/>
  </cols>
  <sheetData>
    <row r="1" spans="1:48" s="63" customFormat="1" ht="63.75" customHeight="1" x14ac:dyDescent="0.25">
      <c r="A1" s="137" t="s">
        <v>156</v>
      </c>
      <c r="B1" s="137"/>
      <c r="C1" s="137"/>
      <c r="D1" s="137"/>
      <c r="E1" s="137"/>
      <c r="F1" s="137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</row>
    <row r="2" spans="1:48" s="61" customFormat="1" x14ac:dyDescent="0.25">
      <c r="C2" s="62"/>
      <c r="E2" s="62"/>
    </row>
    <row r="3" spans="1:48" s="61" customFormat="1" x14ac:dyDescent="0.25">
      <c r="C3" s="62"/>
      <c r="E3" s="62"/>
    </row>
    <row r="4" spans="1:48" s="61" customFormat="1" x14ac:dyDescent="0.25">
      <c r="C4" s="62"/>
      <c r="E4" s="62"/>
    </row>
    <row r="5" spans="1:48" s="61" customFormat="1" x14ac:dyDescent="0.25">
      <c r="C5" s="62"/>
      <c r="E5" s="62"/>
    </row>
    <row r="6" spans="1:48" s="61" customFormat="1" x14ac:dyDescent="0.25">
      <c r="C6" s="62"/>
      <c r="E6" s="62"/>
    </row>
    <row r="7" spans="1:48" s="61" customFormat="1" x14ac:dyDescent="0.25">
      <c r="C7" s="62"/>
      <c r="E7" s="62"/>
    </row>
    <row r="8" spans="1:48" ht="15.75" x14ac:dyDescent="0.25">
      <c r="B8" s="185"/>
      <c r="C8" s="185"/>
      <c r="D8" s="185"/>
      <c r="E8" s="185"/>
    </row>
    <row r="9" spans="1:48" ht="15.75" x14ac:dyDescent="0.25">
      <c r="B9" s="185" t="s">
        <v>166</v>
      </c>
      <c r="C9" s="185"/>
      <c r="D9" s="185"/>
      <c r="E9" s="185"/>
    </row>
    <row r="10" spans="1:48" x14ac:dyDescent="0.2"/>
    <row r="11" spans="1:48" ht="25.5" x14ac:dyDescent="0.2">
      <c r="B11" s="135" t="s">
        <v>4</v>
      </c>
      <c r="C11" s="135" t="s">
        <v>1</v>
      </c>
      <c r="D11" s="135" t="s">
        <v>2</v>
      </c>
      <c r="E11" s="90" t="s">
        <v>170</v>
      </c>
    </row>
    <row r="12" spans="1:48" x14ac:dyDescent="0.2">
      <c r="B12" s="37" t="s">
        <v>157</v>
      </c>
      <c r="C12" s="40">
        <v>78</v>
      </c>
      <c r="D12" s="97" t="s">
        <v>140</v>
      </c>
      <c r="E12" s="21">
        <v>1</v>
      </c>
    </row>
    <row r="13" spans="1:48" x14ac:dyDescent="0.2">
      <c r="B13" s="179" t="s">
        <v>12</v>
      </c>
      <c r="C13" s="40">
        <v>98</v>
      </c>
      <c r="D13" s="97" t="s">
        <v>79</v>
      </c>
      <c r="E13" s="21">
        <v>23</v>
      </c>
    </row>
    <row r="14" spans="1:48" x14ac:dyDescent="0.2">
      <c r="B14" s="180"/>
      <c r="C14" s="40">
        <v>96</v>
      </c>
      <c r="D14" s="97" t="s">
        <v>142</v>
      </c>
      <c r="E14" s="21">
        <v>1</v>
      </c>
    </row>
    <row r="15" spans="1:48" x14ac:dyDescent="0.2">
      <c r="B15" s="180"/>
      <c r="C15" s="40">
        <v>77</v>
      </c>
      <c r="D15" s="97" t="s">
        <v>45</v>
      </c>
      <c r="E15" s="21">
        <v>114</v>
      </c>
    </row>
    <row r="16" spans="1:48" x14ac:dyDescent="0.2">
      <c r="B16" s="180"/>
      <c r="C16" s="40">
        <v>41</v>
      </c>
      <c r="D16" s="97" t="s">
        <v>46</v>
      </c>
      <c r="E16" s="21">
        <v>359</v>
      </c>
    </row>
    <row r="17" spans="2:5" x14ac:dyDescent="0.2">
      <c r="B17" s="180"/>
      <c r="C17" s="40" t="s">
        <v>80</v>
      </c>
      <c r="D17" s="97" t="s">
        <v>144</v>
      </c>
      <c r="E17" s="21">
        <v>13</v>
      </c>
    </row>
    <row r="18" spans="2:5" x14ac:dyDescent="0.2">
      <c r="B18" s="180"/>
      <c r="C18" s="40">
        <v>63</v>
      </c>
      <c r="D18" s="97" t="s">
        <v>89</v>
      </c>
      <c r="E18" s="21">
        <v>7</v>
      </c>
    </row>
    <row r="19" spans="2:5" x14ac:dyDescent="0.2">
      <c r="B19" s="180"/>
      <c r="C19" s="40">
        <v>73</v>
      </c>
      <c r="D19" s="97" t="s">
        <v>81</v>
      </c>
      <c r="E19" s="21">
        <v>5</v>
      </c>
    </row>
    <row r="20" spans="2:5" x14ac:dyDescent="0.2">
      <c r="B20" s="180"/>
      <c r="C20" s="40">
        <v>49</v>
      </c>
      <c r="D20" s="97" t="s">
        <v>82</v>
      </c>
      <c r="E20" s="21">
        <v>234</v>
      </c>
    </row>
    <row r="21" spans="2:5" x14ac:dyDescent="0.2">
      <c r="B21" s="180"/>
      <c r="C21" s="40">
        <v>85</v>
      </c>
      <c r="D21" s="97" t="s">
        <v>145</v>
      </c>
      <c r="E21" s="21">
        <v>10</v>
      </c>
    </row>
    <row r="22" spans="2:5" x14ac:dyDescent="0.2">
      <c r="B22" s="180"/>
      <c r="C22" s="40">
        <v>70</v>
      </c>
      <c r="D22" s="97" t="s">
        <v>47</v>
      </c>
      <c r="E22" s="21">
        <v>10</v>
      </c>
    </row>
    <row r="23" spans="2:5" x14ac:dyDescent="0.2">
      <c r="B23" s="180"/>
      <c r="C23" s="40">
        <v>90</v>
      </c>
      <c r="D23" s="97" t="s">
        <v>48</v>
      </c>
      <c r="E23" s="21">
        <v>46</v>
      </c>
    </row>
    <row r="24" spans="2:5" x14ac:dyDescent="0.2">
      <c r="B24" s="180"/>
      <c r="C24" s="40">
        <v>54</v>
      </c>
      <c r="D24" s="97" t="s">
        <v>49</v>
      </c>
      <c r="E24" s="21">
        <v>33</v>
      </c>
    </row>
    <row r="25" spans="2:5" x14ac:dyDescent="0.2">
      <c r="B25" s="180"/>
      <c r="C25" s="40">
        <v>47</v>
      </c>
      <c r="D25" s="97" t="s">
        <v>50</v>
      </c>
      <c r="E25" s="21">
        <v>67</v>
      </c>
    </row>
    <row r="26" spans="2:5" x14ac:dyDescent="0.2">
      <c r="B26" s="180"/>
      <c r="C26" s="40">
        <v>40</v>
      </c>
      <c r="D26" s="97" t="s">
        <v>51</v>
      </c>
      <c r="E26" s="21">
        <v>51</v>
      </c>
    </row>
    <row r="27" spans="2:5" x14ac:dyDescent="0.2">
      <c r="B27" s="180"/>
      <c r="C27" s="40">
        <v>42</v>
      </c>
      <c r="D27" s="97" t="s">
        <v>52</v>
      </c>
      <c r="E27" s="21">
        <v>60</v>
      </c>
    </row>
    <row r="28" spans="2:5" x14ac:dyDescent="0.2">
      <c r="B28" s="180"/>
      <c r="C28" s="40">
        <v>84</v>
      </c>
      <c r="D28" s="97" t="s">
        <v>83</v>
      </c>
      <c r="E28" s="21">
        <v>15</v>
      </c>
    </row>
    <row r="29" spans="2:5" x14ac:dyDescent="0.2">
      <c r="B29" s="180"/>
      <c r="C29" s="40">
        <v>62</v>
      </c>
      <c r="D29" s="97" t="s">
        <v>53</v>
      </c>
      <c r="E29" s="21">
        <v>31</v>
      </c>
    </row>
    <row r="30" spans="2:5" x14ac:dyDescent="0.2">
      <c r="B30" s="180"/>
      <c r="C30" s="40" t="s">
        <v>139</v>
      </c>
      <c r="D30" s="97" t="s">
        <v>146</v>
      </c>
      <c r="E30" s="21">
        <v>2</v>
      </c>
    </row>
    <row r="31" spans="2:5" x14ac:dyDescent="0.2">
      <c r="B31" s="180"/>
      <c r="C31" s="40">
        <v>44</v>
      </c>
      <c r="D31" s="97" t="s">
        <v>84</v>
      </c>
      <c r="E31" s="21">
        <v>37</v>
      </c>
    </row>
    <row r="32" spans="2:5" x14ac:dyDescent="0.2">
      <c r="B32" s="181"/>
      <c r="C32" s="40" t="s">
        <v>85</v>
      </c>
      <c r="D32" s="97" t="s">
        <v>86</v>
      </c>
      <c r="E32" s="21">
        <v>17</v>
      </c>
    </row>
    <row r="33" spans="2:5" x14ac:dyDescent="0.2">
      <c r="B33" s="186" t="s">
        <v>11</v>
      </c>
      <c r="C33" s="40">
        <v>43</v>
      </c>
      <c r="D33" s="97" t="s">
        <v>88</v>
      </c>
      <c r="E33" s="21">
        <v>58</v>
      </c>
    </row>
    <row r="34" spans="2:5" x14ac:dyDescent="0.2">
      <c r="B34" s="186"/>
      <c r="C34" s="40">
        <v>59</v>
      </c>
      <c r="D34" s="97" t="s">
        <v>38</v>
      </c>
      <c r="E34" s="21">
        <v>42</v>
      </c>
    </row>
    <row r="35" spans="2:5" x14ac:dyDescent="0.2">
      <c r="B35" s="186"/>
      <c r="C35" s="40">
        <v>55</v>
      </c>
      <c r="D35" s="97" t="s">
        <v>167</v>
      </c>
      <c r="E35" s="21">
        <v>15</v>
      </c>
    </row>
    <row r="36" spans="2:5" x14ac:dyDescent="0.2">
      <c r="B36" s="186"/>
      <c r="C36" s="40">
        <v>61</v>
      </c>
      <c r="D36" s="97" t="s">
        <v>87</v>
      </c>
      <c r="E36" s="21">
        <v>82</v>
      </c>
    </row>
    <row r="37" spans="2:5" x14ac:dyDescent="0.2">
      <c r="B37" s="186"/>
      <c r="C37" s="40" t="s">
        <v>138</v>
      </c>
      <c r="D37" s="97" t="s">
        <v>141</v>
      </c>
      <c r="E37" s="21">
        <v>14</v>
      </c>
    </row>
    <row r="38" spans="2:5" x14ac:dyDescent="0.2">
      <c r="B38" s="186"/>
      <c r="C38" s="40">
        <v>57</v>
      </c>
      <c r="D38" s="97" t="s">
        <v>76</v>
      </c>
      <c r="E38" s="21">
        <v>19</v>
      </c>
    </row>
    <row r="39" spans="2:5" x14ac:dyDescent="0.2">
      <c r="B39" s="186"/>
      <c r="C39" s="40">
        <v>58</v>
      </c>
      <c r="D39" s="97" t="s">
        <v>39</v>
      </c>
      <c r="E39" s="21">
        <v>160</v>
      </c>
    </row>
    <row r="40" spans="2:5" x14ac:dyDescent="0.2">
      <c r="B40" s="186"/>
      <c r="C40" s="40">
        <v>60</v>
      </c>
      <c r="D40" s="97" t="s">
        <v>168</v>
      </c>
      <c r="E40" s="21">
        <v>19</v>
      </c>
    </row>
    <row r="41" spans="2:5" x14ac:dyDescent="0.2">
      <c r="B41" s="186"/>
      <c r="C41" s="40">
        <v>71</v>
      </c>
      <c r="D41" s="97" t="s">
        <v>77</v>
      </c>
      <c r="E41" s="21">
        <v>49</v>
      </c>
    </row>
    <row r="42" spans="2:5" x14ac:dyDescent="0.2">
      <c r="B42" s="186"/>
      <c r="C42" s="40">
        <v>82</v>
      </c>
      <c r="D42" s="97" t="s">
        <v>40</v>
      </c>
      <c r="E42" s="21">
        <v>35</v>
      </c>
    </row>
    <row r="43" spans="2:5" x14ac:dyDescent="0.2">
      <c r="B43" s="186"/>
      <c r="C43" s="40">
        <v>56</v>
      </c>
      <c r="D43" s="97" t="s">
        <v>41</v>
      </c>
      <c r="E43" s="21">
        <v>147</v>
      </c>
    </row>
    <row r="44" spans="2:5" x14ac:dyDescent="0.2">
      <c r="B44" s="186"/>
      <c r="C44" s="40">
        <v>81</v>
      </c>
      <c r="D44" s="97" t="s">
        <v>42</v>
      </c>
      <c r="E44" s="21">
        <v>49</v>
      </c>
    </row>
    <row r="45" spans="2:5" x14ac:dyDescent="0.2">
      <c r="B45" s="186"/>
      <c r="C45" s="40">
        <v>45</v>
      </c>
      <c r="D45" s="97" t="s">
        <v>159</v>
      </c>
      <c r="E45" s="21">
        <v>32</v>
      </c>
    </row>
    <row r="46" spans="2:5" x14ac:dyDescent="0.2">
      <c r="B46" s="186"/>
      <c r="C46" s="40">
        <v>46</v>
      </c>
      <c r="D46" s="97" t="s">
        <v>169</v>
      </c>
      <c r="E46" s="21">
        <v>82</v>
      </c>
    </row>
    <row r="47" spans="2:5" x14ac:dyDescent="0.2">
      <c r="B47" s="186"/>
      <c r="C47" s="40">
        <v>79</v>
      </c>
      <c r="D47" s="97" t="s">
        <v>78</v>
      </c>
      <c r="E47" s="21">
        <v>11</v>
      </c>
    </row>
    <row r="48" spans="2:5" x14ac:dyDescent="0.2">
      <c r="B48" s="186"/>
      <c r="C48" s="40" t="s">
        <v>43</v>
      </c>
      <c r="D48" s="97" t="s">
        <v>44</v>
      </c>
      <c r="E48" s="21">
        <v>20</v>
      </c>
    </row>
    <row r="49" spans="2:5" x14ac:dyDescent="0.2">
      <c r="B49" s="186"/>
      <c r="C49" s="40" t="s">
        <v>137</v>
      </c>
      <c r="D49" s="97" t="s">
        <v>143</v>
      </c>
      <c r="E49" s="21">
        <v>3</v>
      </c>
    </row>
    <row r="50" spans="2:5" x14ac:dyDescent="0.2">
      <c r="B50" s="162" t="s">
        <v>164</v>
      </c>
      <c r="C50" s="162"/>
      <c r="D50" s="162"/>
      <c r="E50" s="136">
        <f>SUM(E12:E49)</f>
        <v>1973</v>
      </c>
    </row>
    <row r="51" spans="2:5" x14ac:dyDescent="0.2"/>
    <row r="52" spans="2:5" x14ac:dyDescent="0.2">
      <c r="B52" s="1" t="s">
        <v>37</v>
      </c>
    </row>
    <row r="53" spans="2:5" x14ac:dyDescent="0.2">
      <c r="B53" s="25" t="s">
        <v>171</v>
      </c>
    </row>
    <row r="54" spans="2:5" x14ac:dyDescent="0.2"/>
    <row r="55" spans="2:5" hidden="1" x14ac:dyDescent="0.2"/>
    <row r="56" spans="2:5" hidden="1" x14ac:dyDescent="0.2"/>
    <row r="57" spans="2:5" hidden="1" x14ac:dyDescent="0.2"/>
    <row r="58" spans="2:5" hidden="1" x14ac:dyDescent="0.2"/>
    <row r="59" spans="2:5" hidden="1" x14ac:dyDescent="0.2"/>
    <row r="60" spans="2:5" hidden="1" x14ac:dyDescent="0.2"/>
    <row r="61" spans="2:5" hidden="1" x14ac:dyDescent="0.2"/>
    <row r="62" spans="2:5" hidden="1" x14ac:dyDescent="0.2"/>
    <row r="63" spans="2:5" hidden="1" x14ac:dyDescent="0.2"/>
    <row r="64" spans="2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</sheetData>
  <sheetProtection password="CD78" sheet="1" objects="1" scenarios="1"/>
  <mergeCells count="6">
    <mergeCell ref="B50:D50"/>
    <mergeCell ref="B13:B32"/>
    <mergeCell ref="A1:F1"/>
    <mergeCell ref="B8:E8"/>
    <mergeCell ref="B9:E9"/>
    <mergeCell ref="B33:B4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48"/>
  <sheetViews>
    <sheetView showGridLines="0" workbookViewId="0">
      <pane ySplit="7" topLeftCell="A8" activePane="bottomLeft" state="frozen"/>
      <selection pane="bottomLeft" sqref="A1:S1"/>
    </sheetView>
  </sheetViews>
  <sheetFormatPr baseColWidth="10" defaultColWidth="0" defaultRowHeight="12.75" zeroHeight="1" x14ac:dyDescent="0.2"/>
  <cols>
    <col min="1" max="1" width="6.28515625" style="20" customWidth="1"/>
    <col min="2" max="2" width="14.42578125" style="20" customWidth="1"/>
    <col min="3" max="10" width="5.7109375" style="20" customWidth="1"/>
    <col min="11" max="11" width="6.7109375" style="20" customWidth="1"/>
    <col min="12" max="19" width="11.42578125" style="20" customWidth="1"/>
    <col min="20" max="16384" width="11.42578125" style="20" hidden="1"/>
  </cols>
  <sheetData>
    <row r="1" spans="1:53" s="63" customFormat="1" ht="74.25" customHeight="1" x14ac:dyDescent="0.25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</row>
    <row r="2" spans="1:53" s="61" customFormat="1" x14ac:dyDescent="0.25">
      <c r="C2" s="62"/>
    </row>
    <row r="3" spans="1:53" s="61" customFormat="1" x14ac:dyDescent="0.25">
      <c r="C3" s="62"/>
    </row>
    <row r="4" spans="1:53" s="61" customFormat="1" x14ac:dyDescent="0.25">
      <c r="C4" s="62"/>
    </row>
    <row r="5" spans="1:53" s="61" customFormat="1" x14ac:dyDescent="0.25">
      <c r="C5" s="62"/>
    </row>
    <row r="6" spans="1:53" s="61" customFormat="1" x14ac:dyDescent="0.25">
      <c r="C6" s="62"/>
    </row>
    <row r="7" spans="1:53" s="61" customFormat="1" x14ac:dyDescent="0.25">
      <c r="C7" s="62"/>
    </row>
    <row r="8" spans="1:53" x14ac:dyDescent="0.2"/>
    <row r="9" spans="1:53" s="52" customFormat="1" ht="15.75" x14ac:dyDescent="0.25">
      <c r="L9" s="18"/>
      <c r="M9" s="18"/>
      <c r="N9" s="18"/>
      <c r="O9" s="18"/>
      <c r="P9" s="18"/>
      <c r="Q9" s="18"/>
      <c r="R9" s="18"/>
      <c r="S9" s="18"/>
      <c r="T9" s="18"/>
    </row>
    <row r="10" spans="1:53" s="52" customFormat="1" ht="15.75" x14ac:dyDescent="0.25">
      <c r="L10" s="18"/>
      <c r="M10" s="18"/>
      <c r="N10" s="18"/>
      <c r="O10" s="18"/>
      <c r="P10" s="18"/>
      <c r="Q10" s="18"/>
      <c r="R10" s="18"/>
      <c r="S10" s="18"/>
      <c r="T10" s="18"/>
    </row>
    <row r="11" spans="1:53" x14ac:dyDescent="0.2"/>
    <row r="12" spans="1:53" x14ac:dyDescent="0.2"/>
    <row r="13" spans="1:53" x14ac:dyDescent="0.2"/>
    <row r="14" spans="1:53" x14ac:dyDescent="0.2"/>
    <row r="15" spans="1:53" x14ac:dyDescent="0.2"/>
    <row r="16" spans="1:53" x14ac:dyDescent="0.2"/>
    <row r="17" spans="2:11" x14ac:dyDescent="0.2"/>
    <row r="18" spans="2:11" x14ac:dyDescent="0.2"/>
    <row r="19" spans="2:11" x14ac:dyDescent="0.2"/>
    <row r="20" spans="2:11" x14ac:dyDescent="0.2"/>
    <row r="21" spans="2:11" x14ac:dyDescent="0.2"/>
    <row r="22" spans="2:11" x14ac:dyDescent="0.2"/>
    <row r="23" spans="2:11" ht="15.75" x14ac:dyDescent="0.2">
      <c r="B23" s="187"/>
      <c r="C23" s="187"/>
      <c r="D23" s="187"/>
      <c r="E23" s="187"/>
      <c r="F23" s="187"/>
      <c r="G23" s="187"/>
      <c r="H23" s="187"/>
      <c r="I23" s="187"/>
      <c r="J23" s="187"/>
      <c r="K23" s="51"/>
    </row>
    <row r="24" spans="2:11" ht="15.75" x14ac:dyDescent="0.2">
      <c r="B24" s="187"/>
      <c r="C24" s="187"/>
      <c r="D24" s="187"/>
      <c r="E24" s="187"/>
      <c r="F24" s="187"/>
      <c r="G24" s="187"/>
      <c r="H24" s="187"/>
      <c r="I24" s="187"/>
      <c r="J24" s="187"/>
      <c r="K24" s="51"/>
    </row>
    <row r="25" spans="2:11" x14ac:dyDescent="0.2"/>
    <row r="26" spans="2:11" ht="26.25" customHeight="1" x14ac:dyDescent="0.2">
      <c r="B26" s="90" t="s">
        <v>4</v>
      </c>
      <c r="C26" s="90">
        <v>2003</v>
      </c>
      <c r="D26" s="82">
        <v>2004</v>
      </c>
      <c r="E26" s="90">
        <v>2005</v>
      </c>
      <c r="F26" s="82">
        <v>2006</v>
      </c>
      <c r="G26" s="90">
        <v>2007</v>
      </c>
      <c r="H26" s="82">
        <v>2008</v>
      </c>
      <c r="I26" s="90">
        <v>2009</v>
      </c>
      <c r="J26" s="90">
        <v>2010</v>
      </c>
      <c r="K26" s="90">
        <v>2011</v>
      </c>
    </row>
    <row r="27" spans="2:11" x14ac:dyDescent="0.2">
      <c r="B27" s="14" t="s">
        <v>9</v>
      </c>
      <c r="C27" s="53">
        <v>424</v>
      </c>
      <c r="D27" s="53">
        <v>703</v>
      </c>
      <c r="E27" s="53">
        <v>755</v>
      </c>
      <c r="F27" s="53">
        <v>736</v>
      </c>
      <c r="G27" s="53">
        <v>698</v>
      </c>
      <c r="H27" s="53">
        <v>1012</v>
      </c>
      <c r="I27" s="53">
        <v>971</v>
      </c>
      <c r="J27" s="53">
        <v>1237</v>
      </c>
      <c r="K27" s="53">
        <v>1140</v>
      </c>
    </row>
    <row r="28" spans="2:11" x14ac:dyDescent="0.2">
      <c r="B28" s="19" t="s">
        <v>11</v>
      </c>
      <c r="C28" s="53">
        <v>29</v>
      </c>
      <c r="D28" s="53">
        <v>30</v>
      </c>
      <c r="E28" s="53">
        <v>57</v>
      </c>
      <c r="F28" s="53">
        <v>70</v>
      </c>
      <c r="G28" s="53">
        <v>47</v>
      </c>
      <c r="H28" s="53">
        <v>98</v>
      </c>
      <c r="I28" s="53">
        <v>60</v>
      </c>
      <c r="J28" s="53">
        <v>89</v>
      </c>
      <c r="K28" s="53">
        <v>68</v>
      </c>
    </row>
    <row r="29" spans="2:11" x14ac:dyDescent="0.2">
      <c r="B29" s="19" t="s">
        <v>12</v>
      </c>
      <c r="C29" s="53">
        <v>29</v>
      </c>
      <c r="D29" s="53">
        <v>62</v>
      </c>
      <c r="E29" s="53">
        <v>75</v>
      </c>
      <c r="F29" s="53">
        <v>65</v>
      </c>
      <c r="G29" s="53">
        <v>96</v>
      </c>
      <c r="H29" s="53">
        <v>99</v>
      </c>
      <c r="I29" s="53">
        <v>132</v>
      </c>
      <c r="J29" s="53">
        <v>141</v>
      </c>
      <c r="K29" s="53">
        <v>162</v>
      </c>
    </row>
    <row r="30" spans="2:11" x14ac:dyDescent="0.2">
      <c r="B30" s="19" t="s">
        <v>157</v>
      </c>
      <c r="C30" s="53"/>
      <c r="D30" s="53"/>
      <c r="E30" s="53"/>
      <c r="F30" s="53"/>
      <c r="G30" s="53"/>
      <c r="H30" s="53"/>
      <c r="I30" s="53"/>
      <c r="J30" s="53"/>
      <c r="K30" s="53">
        <v>1</v>
      </c>
    </row>
    <row r="31" spans="2:11" x14ac:dyDescent="0.2">
      <c r="B31" s="24" t="s">
        <v>3</v>
      </c>
      <c r="C31" s="54">
        <f t="shared" ref="C31:J31" si="0">SUM(C27:C30)</f>
        <v>482</v>
      </c>
      <c r="D31" s="54">
        <f t="shared" si="0"/>
        <v>795</v>
      </c>
      <c r="E31" s="54">
        <f t="shared" si="0"/>
        <v>887</v>
      </c>
      <c r="F31" s="54">
        <f t="shared" si="0"/>
        <v>871</v>
      </c>
      <c r="G31" s="54">
        <f t="shared" si="0"/>
        <v>841</v>
      </c>
      <c r="H31" s="54">
        <f t="shared" si="0"/>
        <v>1209</v>
      </c>
      <c r="I31" s="54">
        <f t="shared" si="0"/>
        <v>1163</v>
      </c>
      <c r="J31" s="54">
        <f t="shared" si="0"/>
        <v>1467</v>
      </c>
      <c r="K31" s="54">
        <f>SUM(K27:K30)</f>
        <v>1371</v>
      </c>
    </row>
    <row r="32" spans="2:11" x14ac:dyDescent="0.2"/>
    <row r="33" spans="2:2" x14ac:dyDescent="0.2">
      <c r="B33" s="50" t="s">
        <v>121</v>
      </c>
    </row>
    <row r="34" spans="2:2" x14ac:dyDescent="0.2"/>
    <row r="35" spans="2:2" x14ac:dyDescent="0.2"/>
    <row r="36" spans="2:2" x14ac:dyDescent="0.2"/>
    <row r="37" spans="2:2" x14ac:dyDescent="0.2"/>
    <row r="38" spans="2:2" x14ac:dyDescent="0.2"/>
    <row r="39" spans="2:2" x14ac:dyDescent="0.2"/>
    <row r="40" spans="2:2" x14ac:dyDescent="0.2"/>
    <row r="41" spans="2:2" x14ac:dyDescent="0.2"/>
    <row r="42" spans="2:2" x14ac:dyDescent="0.2"/>
    <row r="43" spans="2:2" x14ac:dyDescent="0.2"/>
    <row r="44" spans="2:2" x14ac:dyDescent="0.2"/>
    <row r="45" spans="2:2" x14ac:dyDescent="0.2"/>
    <row r="46" spans="2:2" x14ac:dyDescent="0.2"/>
    <row r="47" spans="2:2" x14ac:dyDescent="0.2"/>
    <row r="48" spans="2:2" x14ac:dyDescent="0.2"/>
  </sheetData>
  <sheetProtection password="CD78" sheet="1" objects="1" scenarios="1"/>
  <mergeCells count="2">
    <mergeCell ref="B23:J24"/>
    <mergeCell ref="A1:S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zoomScale="90" zoomScaleNormal="90" workbookViewId="0">
      <selection activeCell="F35" sqref="F35"/>
    </sheetView>
  </sheetViews>
  <sheetFormatPr baseColWidth="10" defaultRowHeight="15" x14ac:dyDescent="0.25"/>
  <cols>
    <col min="1" max="1" width="11.28515625" bestFit="1" customWidth="1"/>
    <col min="2" max="2" width="6.28515625" bestFit="1" customWidth="1"/>
    <col min="3" max="3" width="75.140625" bestFit="1" customWidth="1"/>
    <col min="4" max="4" width="71.140625" customWidth="1"/>
  </cols>
  <sheetData>
    <row r="1" spans="1:8" ht="18.75" x14ac:dyDescent="0.25">
      <c r="A1" s="188" t="s">
        <v>123</v>
      </c>
      <c r="B1" s="189"/>
      <c r="C1" s="189"/>
      <c r="D1" s="189"/>
      <c r="H1" s="69"/>
    </row>
    <row r="2" spans="1:8" ht="18.75" x14ac:dyDescent="0.25">
      <c r="A2" s="68" t="s">
        <v>124</v>
      </c>
      <c r="B2" s="68" t="s">
        <v>1</v>
      </c>
      <c r="C2" s="68" t="s">
        <v>125</v>
      </c>
      <c r="D2" s="68" t="s">
        <v>0</v>
      </c>
      <c r="H2" s="69"/>
    </row>
    <row r="3" spans="1:8" x14ac:dyDescent="0.25">
      <c r="A3" s="71">
        <v>27</v>
      </c>
      <c r="B3" s="71">
        <v>1</v>
      </c>
      <c r="C3" s="72" t="s">
        <v>14</v>
      </c>
      <c r="D3" s="72" t="s">
        <v>126</v>
      </c>
      <c r="E3" s="71">
        <v>27</v>
      </c>
      <c r="H3" s="69"/>
    </row>
    <row r="4" spans="1:8" x14ac:dyDescent="0.25">
      <c r="A4" s="71">
        <v>53</v>
      </c>
      <c r="B4" s="71">
        <v>2</v>
      </c>
      <c r="C4" s="72" t="s">
        <v>29</v>
      </c>
      <c r="D4" s="72" t="s">
        <v>127</v>
      </c>
      <c r="E4" s="71">
        <v>53</v>
      </c>
      <c r="H4" s="69"/>
    </row>
    <row r="5" spans="1:8" x14ac:dyDescent="0.25">
      <c r="A5" s="71">
        <v>32</v>
      </c>
      <c r="B5" s="71">
        <v>3</v>
      </c>
      <c r="C5" s="72" t="s">
        <v>20</v>
      </c>
      <c r="D5" s="72" t="s">
        <v>128</v>
      </c>
      <c r="E5" s="71">
        <v>32</v>
      </c>
      <c r="H5" s="69"/>
    </row>
    <row r="6" spans="1:8" x14ac:dyDescent="0.25">
      <c r="A6" s="71">
        <v>28</v>
      </c>
      <c r="B6" s="71">
        <v>4</v>
      </c>
      <c r="C6" s="72" t="s">
        <v>25</v>
      </c>
      <c r="D6" s="72" t="s">
        <v>129</v>
      </c>
      <c r="E6" s="71">
        <v>28</v>
      </c>
      <c r="H6" s="69"/>
    </row>
    <row r="7" spans="1:8" x14ac:dyDescent="0.25">
      <c r="A7" s="71">
        <v>37</v>
      </c>
      <c r="B7" s="71">
        <v>5</v>
      </c>
      <c r="C7" s="72" t="s">
        <v>60</v>
      </c>
      <c r="D7" s="72" t="s">
        <v>129</v>
      </c>
      <c r="E7" s="71">
        <v>37</v>
      </c>
      <c r="H7" s="69"/>
    </row>
    <row r="8" spans="1:8" x14ac:dyDescent="0.25">
      <c r="A8" s="71">
        <v>12</v>
      </c>
      <c r="B8" s="71">
        <v>6</v>
      </c>
      <c r="C8" s="72" t="s">
        <v>26</v>
      </c>
      <c r="D8" s="72" t="s">
        <v>129</v>
      </c>
      <c r="E8" s="71">
        <v>12</v>
      </c>
      <c r="H8" s="69"/>
    </row>
    <row r="9" spans="1:8" x14ac:dyDescent="0.25">
      <c r="A9" s="71">
        <v>36</v>
      </c>
      <c r="B9" s="71">
        <v>7</v>
      </c>
      <c r="C9" s="72" t="s">
        <v>27</v>
      </c>
      <c r="D9" s="72" t="s">
        <v>129</v>
      </c>
      <c r="E9" s="71">
        <v>36</v>
      </c>
      <c r="H9" s="69"/>
    </row>
    <row r="10" spans="1:8" x14ac:dyDescent="0.25">
      <c r="A10" s="71">
        <v>89</v>
      </c>
      <c r="B10" s="71">
        <v>8</v>
      </c>
      <c r="C10" s="72" t="s">
        <v>61</v>
      </c>
      <c r="D10" s="72" t="s">
        <v>127</v>
      </c>
      <c r="E10" s="71">
        <v>89</v>
      </c>
      <c r="H10" s="69"/>
    </row>
    <row r="11" spans="1:8" x14ac:dyDescent="0.25">
      <c r="A11" s="71">
        <v>34</v>
      </c>
      <c r="B11" s="71">
        <v>9</v>
      </c>
      <c r="C11" s="72" t="s">
        <v>28</v>
      </c>
      <c r="D11" s="72" t="s">
        <v>129</v>
      </c>
      <c r="E11" s="71">
        <v>34</v>
      </c>
      <c r="H11" s="69"/>
    </row>
    <row r="12" spans="1:8" x14ac:dyDescent="0.25">
      <c r="A12" s="71">
        <v>13</v>
      </c>
      <c r="B12" s="71">
        <v>10</v>
      </c>
      <c r="C12" s="72" t="s">
        <v>21</v>
      </c>
      <c r="D12" s="72" t="s">
        <v>130</v>
      </c>
      <c r="E12" s="71">
        <v>13</v>
      </c>
      <c r="H12" s="69"/>
    </row>
    <row r="13" spans="1:8" x14ac:dyDescent="0.25">
      <c r="A13" s="71">
        <v>38</v>
      </c>
      <c r="B13" s="71">
        <v>11</v>
      </c>
      <c r="C13" s="72" t="s">
        <v>22</v>
      </c>
      <c r="D13" s="72" t="s">
        <v>130</v>
      </c>
      <c r="E13" s="71">
        <v>38</v>
      </c>
      <c r="H13" s="69"/>
    </row>
    <row r="14" spans="1:8" x14ac:dyDescent="0.25">
      <c r="A14" s="71">
        <v>14</v>
      </c>
      <c r="B14" s="71">
        <v>12</v>
      </c>
      <c r="C14" s="72" t="s">
        <v>23</v>
      </c>
      <c r="D14" s="72" t="s">
        <v>131</v>
      </c>
      <c r="E14" s="71">
        <v>14</v>
      </c>
      <c r="H14" s="69"/>
    </row>
    <row r="15" spans="1:8" x14ac:dyDescent="0.25">
      <c r="A15" s="71">
        <v>39</v>
      </c>
      <c r="B15" s="71">
        <v>13</v>
      </c>
      <c r="C15" s="72" t="s">
        <v>24</v>
      </c>
      <c r="D15" s="72" t="s">
        <v>131</v>
      </c>
      <c r="E15" s="71">
        <v>39</v>
      </c>
      <c r="H15" s="69"/>
    </row>
    <row r="16" spans="1:8" x14ac:dyDescent="0.25">
      <c r="A16" s="71">
        <v>2</v>
      </c>
      <c r="B16" s="71">
        <v>14</v>
      </c>
      <c r="C16" s="72" t="s">
        <v>56</v>
      </c>
      <c r="D16" s="72" t="s">
        <v>132</v>
      </c>
      <c r="E16" s="71">
        <v>2</v>
      </c>
      <c r="H16" s="69"/>
    </row>
    <row r="17" spans="1:8" x14ac:dyDescent="0.25">
      <c r="A17" s="71">
        <v>4</v>
      </c>
      <c r="B17" s="71">
        <v>15</v>
      </c>
      <c r="C17" s="72" t="s">
        <v>8</v>
      </c>
      <c r="D17" s="72" t="s">
        <v>132</v>
      </c>
      <c r="E17" s="71">
        <v>4</v>
      </c>
      <c r="H17" s="69"/>
    </row>
    <row r="18" spans="1:8" x14ac:dyDescent="0.25">
      <c r="A18" s="71">
        <v>6</v>
      </c>
      <c r="B18" s="71">
        <v>16</v>
      </c>
      <c r="C18" s="72" t="s">
        <v>16</v>
      </c>
      <c r="D18" s="72" t="s">
        <v>133</v>
      </c>
      <c r="E18" s="71">
        <v>6</v>
      </c>
      <c r="H18" s="69"/>
    </row>
    <row r="19" spans="1:8" x14ac:dyDescent="0.25">
      <c r="A19" s="71">
        <v>10</v>
      </c>
      <c r="B19" s="71">
        <v>17</v>
      </c>
      <c r="C19" s="72" t="s">
        <v>58</v>
      </c>
      <c r="D19" s="72" t="s">
        <v>133</v>
      </c>
      <c r="E19" s="71">
        <v>10</v>
      </c>
      <c r="H19" s="69"/>
    </row>
    <row r="20" spans="1:8" x14ac:dyDescent="0.25">
      <c r="A20" s="71">
        <v>9</v>
      </c>
      <c r="B20" s="71">
        <v>18</v>
      </c>
      <c r="C20" s="72" t="s">
        <v>17</v>
      </c>
      <c r="D20" s="72" t="s">
        <v>133</v>
      </c>
      <c r="E20" s="71">
        <v>9</v>
      </c>
      <c r="H20" s="69"/>
    </row>
    <row r="21" spans="1:8" x14ac:dyDescent="0.25">
      <c r="A21" s="71">
        <v>21</v>
      </c>
      <c r="B21" s="71">
        <v>19</v>
      </c>
      <c r="C21" s="72" t="s">
        <v>18</v>
      </c>
      <c r="D21" s="72" t="s">
        <v>133</v>
      </c>
      <c r="E21" s="71">
        <v>21</v>
      </c>
      <c r="H21" s="69"/>
    </row>
    <row r="22" spans="1:8" x14ac:dyDescent="0.25">
      <c r="A22" s="71">
        <v>3</v>
      </c>
      <c r="B22" s="71">
        <v>20</v>
      </c>
      <c r="C22" s="72" t="s">
        <v>57</v>
      </c>
      <c r="D22" s="72" t="s">
        <v>132</v>
      </c>
      <c r="E22" s="71">
        <v>3</v>
      </c>
      <c r="H22" s="69"/>
    </row>
    <row r="23" spans="1:8" x14ac:dyDescent="0.25">
      <c r="A23" s="71">
        <v>66</v>
      </c>
      <c r="B23" s="71">
        <v>21</v>
      </c>
      <c r="C23" s="72" t="s">
        <v>10</v>
      </c>
      <c r="D23" s="72" t="s">
        <v>132</v>
      </c>
      <c r="E23" s="71">
        <v>66</v>
      </c>
      <c r="H23" s="69"/>
    </row>
    <row r="24" spans="1:8" x14ac:dyDescent="0.25">
      <c r="A24" s="71">
        <v>68</v>
      </c>
      <c r="B24" s="71">
        <v>22</v>
      </c>
      <c r="C24" s="72" t="s">
        <v>134</v>
      </c>
      <c r="D24" s="72" t="s">
        <v>132</v>
      </c>
      <c r="E24" s="71">
        <v>68</v>
      </c>
      <c r="H24" s="69"/>
    </row>
    <row r="25" spans="1:8" x14ac:dyDescent="0.25">
      <c r="A25" s="71">
        <v>7</v>
      </c>
      <c r="B25" s="71">
        <v>23</v>
      </c>
      <c r="C25" s="72" t="s">
        <v>15</v>
      </c>
      <c r="D25" s="72" t="s">
        <v>135</v>
      </c>
      <c r="E25" s="71">
        <v>7</v>
      </c>
      <c r="H25" s="69"/>
    </row>
    <row r="26" spans="1:8" x14ac:dyDescent="0.25">
      <c r="A26" s="71">
        <v>1</v>
      </c>
      <c r="B26" s="71">
        <v>24</v>
      </c>
      <c r="C26" s="72" t="s">
        <v>13</v>
      </c>
      <c r="D26" s="72" t="s">
        <v>132</v>
      </c>
      <c r="E26" s="71">
        <v>1</v>
      </c>
      <c r="H26" s="69"/>
    </row>
    <row r="27" spans="1:8" x14ac:dyDescent="0.25">
      <c r="A27" s="71">
        <v>33</v>
      </c>
      <c r="B27" s="71">
        <v>25</v>
      </c>
      <c r="C27" s="72" t="s">
        <v>19</v>
      </c>
      <c r="D27" s="72" t="s">
        <v>133</v>
      </c>
      <c r="E27" s="71">
        <v>33</v>
      </c>
      <c r="H27" s="69"/>
    </row>
    <row r="28" spans="1:8" x14ac:dyDescent="0.25">
      <c r="A28" s="71">
        <v>80</v>
      </c>
      <c r="B28" s="71">
        <v>26</v>
      </c>
      <c r="C28" s="72" t="s">
        <v>105</v>
      </c>
      <c r="D28" s="72" t="s">
        <v>133</v>
      </c>
      <c r="E28" s="71">
        <v>80</v>
      </c>
      <c r="H28" s="69"/>
    </row>
    <row r="29" spans="1:8" x14ac:dyDescent="0.25">
      <c r="A29" s="71">
        <v>31</v>
      </c>
      <c r="B29" s="71">
        <v>27</v>
      </c>
      <c r="C29" s="72" t="s">
        <v>59</v>
      </c>
      <c r="D29" s="72" t="s">
        <v>128</v>
      </c>
      <c r="E29" s="71">
        <v>31</v>
      </c>
      <c r="H29" s="69"/>
    </row>
    <row r="30" spans="1:8" x14ac:dyDescent="0.25">
      <c r="A30" s="71">
        <v>16</v>
      </c>
      <c r="B30" s="71">
        <v>28</v>
      </c>
      <c r="C30" s="72" t="s">
        <v>30</v>
      </c>
      <c r="D30" s="72" t="s">
        <v>127</v>
      </c>
      <c r="E30" s="71">
        <v>16</v>
      </c>
      <c r="H30" s="69"/>
    </row>
    <row r="31" spans="1:8" x14ac:dyDescent="0.25">
      <c r="A31" s="71">
        <v>86</v>
      </c>
      <c r="B31" s="71">
        <v>29</v>
      </c>
      <c r="C31" s="72" t="s">
        <v>32</v>
      </c>
      <c r="D31" s="72" t="s">
        <v>127</v>
      </c>
      <c r="E31" s="71">
        <v>86</v>
      </c>
      <c r="H31" s="69"/>
    </row>
    <row r="32" spans="1:8" x14ac:dyDescent="0.25">
      <c r="A32" s="71" t="s">
        <v>100</v>
      </c>
      <c r="B32" s="71">
        <v>30</v>
      </c>
      <c r="C32" s="72" t="s">
        <v>101</v>
      </c>
      <c r="D32" s="72" t="s">
        <v>126</v>
      </c>
      <c r="E32" s="71" t="s">
        <v>100</v>
      </c>
      <c r="H32" s="69"/>
    </row>
    <row r="33" spans="1:8" x14ac:dyDescent="0.25">
      <c r="A33" s="71">
        <v>22</v>
      </c>
      <c r="B33" s="71">
        <v>31</v>
      </c>
      <c r="C33" s="72" t="s">
        <v>33</v>
      </c>
      <c r="D33" s="72" t="s">
        <v>127</v>
      </c>
      <c r="E33" s="71">
        <v>22</v>
      </c>
      <c r="H33" s="69"/>
    </row>
    <row r="34" spans="1:8" x14ac:dyDescent="0.25">
      <c r="A34" s="71">
        <v>87</v>
      </c>
      <c r="B34" s="71">
        <v>32</v>
      </c>
      <c r="C34" s="72" t="s">
        <v>62</v>
      </c>
      <c r="D34" s="72" t="s">
        <v>127</v>
      </c>
      <c r="E34" s="71">
        <v>87</v>
      </c>
      <c r="H34" s="69"/>
    </row>
    <row r="35" spans="1:8" x14ac:dyDescent="0.25">
      <c r="A35" s="71">
        <v>23</v>
      </c>
      <c r="B35" s="71">
        <v>33</v>
      </c>
      <c r="C35" s="72" t="s">
        <v>34</v>
      </c>
      <c r="D35" s="72" t="s">
        <v>127</v>
      </c>
      <c r="E35" s="71">
        <v>23</v>
      </c>
      <c r="H35" s="69"/>
    </row>
    <row r="36" spans="1:8" x14ac:dyDescent="0.25">
      <c r="A36" s="71">
        <v>24</v>
      </c>
      <c r="B36" s="71">
        <v>34</v>
      </c>
      <c r="C36" s="72" t="s">
        <v>35</v>
      </c>
      <c r="D36" s="72" t="s">
        <v>127</v>
      </c>
      <c r="E36" s="71">
        <v>24</v>
      </c>
    </row>
    <row r="37" spans="1:8" x14ac:dyDescent="0.25">
      <c r="A37" s="71">
        <v>25</v>
      </c>
      <c r="B37" s="71">
        <v>35</v>
      </c>
      <c r="C37" s="72" t="s">
        <v>36</v>
      </c>
      <c r="D37" s="72" t="s">
        <v>127</v>
      </c>
      <c r="E37" s="71">
        <v>25</v>
      </c>
    </row>
    <row r="42" spans="1:8" ht="18.75" x14ac:dyDescent="0.25">
      <c r="A42" s="190" t="s">
        <v>136</v>
      </c>
      <c r="B42" s="191"/>
      <c r="C42" s="191"/>
      <c r="D42" s="192"/>
    </row>
    <row r="43" spans="1:8" ht="18.75" x14ac:dyDescent="0.25">
      <c r="A43" s="68" t="s">
        <v>124</v>
      </c>
      <c r="B43" s="68" t="s">
        <v>1</v>
      </c>
      <c r="C43" s="68" t="s">
        <v>125</v>
      </c>
      <c r="D43" s="68" t="s">
        <v>0</v>
      </c>
    </row>
    <row r="44" spans="1:8" x14ac:dyDescent="0.25">
      <c r="A44" s="71">
        <v>78</v>
      </c>
      <c r="B44" s="71">
        <v>1</v>
      </c>
      <c r="C44" s="70" t="s">
        <v>140</v>
      </c>
      <c r="D44" s="70" t="s">
        <v>133</v>
      </c>
      <c r="E44" s="71">
        <v>78</v>
      </c>
    </row>
    <row r="45" spans="1:8" x14ac:dyDescent="0.25">
      <c r="A45" s="71">
        <v>59</v>
      </c>
      <c r="B45" s="71">
        <v>2</v>
      </c>
      <c r="C45" s="70" t="s">
        <v>38</v>
      </c>
      <c r="D45" s="70" t="s">
        <v>128</v>
      </c>
      <c r="E45" s="71">
        <v>59</v>
      </c>
    </row>
    <row r="46" spans="1:8" x14ac:dyDescent="0.25">
      <c r="A46" s="71">
        <v>61</v>
      </c>
      <c r="B46" s="71">
        <v>3</v>
      </c>
      <c r="C46" s="70" t="s">
        <v>87</v>
      </c>
      <c r="D46" s="70" t="s">
        <v>133</v>
      </c>
      <c r="E46" s="71">
        <v>61</v>
      </c>
    </row>
    <row r="47" spans="1:8" x14ac:dyDescent="0.25">
      <c r="A47" s="71" t="s">
        <v>138</v>
      </c>
      <c r="B47" s="71">
        <v>4</v>
      </c>
      <c r="C47" s="70" t="s">
        <v>141</v>
      </c>
      <c r="D47" s="70" t="s">
        <v>128</v>
      </c>
      <c r="E47" s="71" t="s">
        <v>138</v>
      </c>
    </row>
    <row r="48" spans="1:8" x14ac:dyDescent="0.25">
      <c r="A48" s="71">
        <v>58</v>
      </c>
      <c r="B48" s="71">
        <v>5</v>
      </c>
      <c r="C48" s="70" t="s">
        <v>39</v>
      </c>
      <c r="D48" s="70" t="s">
        <v>128</v>
      </c>
      <c r="E48" s="71">
        <v>58</v>
      </c>
    </row>
    <row r="49" spans="1:5" x14ac:dyDescent="0.25">
      <c r="A49" s="71">
        <v>71</v>
      </c>
      <c r="B49" s="71">
        <v>6</v>
      </c>
      <c r="C49" s="70" t="s">
        <v>77</v>
      </c>
      <c r="D49" s="70" t="s">
        <v>126</v>
      </c>
      <c r="E49" s="71">
        <v>71</v>
      </c>
    </row>
    <row r="50" spans="1:5" x14ac:dyDescent="0.25">
      <c r="A50" s="71">
        <v>82</v>
      </c>
      <c r="B50" s="71">
        <v>7</v>
      </c>
      <c r="C50" s="70" t="s">
        <v>40</v>
      </c>
      <c r="D50" s="70" t="s">
        <v>126</v>
      </c>
      <c r="E50" s="71">
        <v>82</v>
      </c>
    </row>
    <row r="51" spans="1:5" x14ac:dyDescent="0.25">
      <c r="A51" s="71">
        <v>56</v>
      </c>
      <c r="B51" s="71">
        <v>8</v>
      </c>
      <c r="C51" s="70" t="s">
        <v>41</v>
      </c>
      <c r="D51" s="70" t="s">
        <v>130</v>
      </c>
      <c r="E51" s="71">
        <v>56</v>
      </c>
    </row>
    <row r="52" spans="1:5" x14ac:dyDescent="0.25">
      <c r="A52" s="71">
        <v>81</v>
      </c>
      <c r="B52" s="71">
        <v>9</v>
      </c>
      <c r="C52" s="70" t="s">
        <v>42</v>
      </c>
      <c r="D52" s="70" t="s">
        <v>130</v>
      </c>
      <c r="E52" s="71">
        <v>81</v>
      </c>
    </row>
    <row r="53" spans="1:5" x14ac:dyDescent="0.25">
      <c r="A53" s="71">
        <v>98</v>
      </c>
      <c r="B53" s="71">
        <v>10</v>
      </c>
      <c r="C53" s="70" t="s">
        <v>79</v>
      </c>
      <c r="D53" s="70" t="s">
        <v>128</v>
      </c>
      <c r="E53" s="71">
        <v>98</v>
      </c>
    </row>
    <row r="54" spans="1:5" x14ac:dyDescent="0.25">
      <c r="A54" s="71">
        <v>96</v>
      </c>
      <c r="B54" s="71">
        <v>11</v>
      </c>
      <c r="C54" s="70" t="s">
        <v>142</v>
      </c>
      <c r="D54" s="70" t="s">
        <v>128</v>
      </c>
      <c r="E54" s="71">
        <v>96</v>
      </c>
    </row>
    <row r="55" spans="1:5" x14ac:dyDescent="0.25">
      <c r="A55" s="71" t="s">
        <v>137</v>
      </c>
      <c r="B55" s="71">
        <v>12</v>
      </c>
      <c r="C55" s="70" t="s">
        <v>143</v>
      </c>
      <c r="D55" s="70" t="s">
        <v>129</v>
      </c>
      <c r="E55" s="71" t="s">
        <v>137</v>
      </c>
    </row>
    <row r="56" spans="1:5" x14ac:dyDescent="0.25">
      <c r="A56" s="71">
        <v>77</v>
      </c>
      <c r="B56" s="71">
        <v>13</v>
      </c>
      <c r="C56" s="70" t="s">
        <v>45</v>
      </c>
      <c r="D56" s="70" t="s">
        <v>130</v>
      </c>
      <c r="E56" s="71">
        <v>77</v>
      </c>
    </row>
    <row r="57" spans="1:5" x14ac:dyDescent="0.25">
      <c r="A57" s="71">
        <v>41</v>
      </c>
      <c r="B57" s="71">
        <v>14</v>
      </c>
      <c r="C57" s="70" t="s">
        <v>46</v>
      </c>
      <c r="D57" s="70" t="s">
        <v>130</v>
      </c>
      <c r="E57" s="71">
        <v>41</v>
      </c>
    </row>
    <row r="58" spans="1:5" x14ac:dyDescent="0.25">
      <c r="A58" s="71" t="s">
        <v>80</v>
      </c>
      <c r="B58" s="71">
        <v>15</v>
      </c>
      <c r="C58" s="70" t="s">
        <v>144</v>
      </c>
      <c r="D58" s="70" t="s">
        <v>130</v>
      </c>
      <c r="E58" s="71" t="s">
        <v>80</v>
      </c>
    </row>
    <row r="59" spans="1:5" x14ac:dyDescent="0.25">
      <c r="A59" s="71">
        <v>63</v>
      </c>
      <c r="B59" s="71">
        <v>16</v>
      </c>
      <c r="C59" s="70" t="s">
        <v>89</v>
      </c>
      <c r="D59" s="70" t="s">
        <v>128</v>
      </c>
      <c r="E59" s="71">
        <v>63</v>
      </c>
    </row>
    <row r="60" spans="1:5" x14ac:dyDescent="0.25">
      <c r="A60" s="71">
        <v>73</v>
      </c>
      <c r="B60" s="71">
        <v>17</v>
      </c>
      <c r="C60" s="70" t="s">
        <v>81</v>
      </c>
      <c r="D60" s="70" t="s">
        <v>126</v>
      </c>
      <c r="E60" s="71">
        <v>73</v>
      </c>
    </row>
    <row r="61" spans="1:5" x14ac:dyDescent="0.25">
      <c r="A61" s="71">
        <v>49</v>
      </c>
      <c r="B61" s="71">
        <v>18</v>
      </c>
      <c r="C61" s="70" t="s">
        <v>82</v>
      </c>
      <c r="D61" s="70" t="s">
        <v>133</v>
      </c>
      <c r="E61" s="71">
        <v>49</v>
      </c>
    </row>
    <row r="62" spans="1:5" x14ac:dyDescent="0.25">
      <c r="A62" s="71">
        <v>85</v>
      </c>
      <c r="B62" s="71">
        <v>19</v>
      </c>
      <c r="C62" s="70" t="s">
        <v>145</v>
      </c>
      <c r="D62" s="70" t="s">
        <v>133</v>
      </c>
      <c r="E62" s="71">
        <v>85</v>
      </c>
    </row>
    <row r="63" spans="1:5" x14ac:dyDescent="0.25">
      <c r="A63" s="71">
        <v>70</v>
      </c>
      <c r="B63" s="71">
        <v>20</v>
      </c>
      <c r="C63" s="70" t="s">
        <v>47</v>
      </c>
      <c r="D63" s="70" t="s">
        <v>126</v>
      </c>
      <c r="E63" s="71">
        <v>70</v>
      </c>
    </row>
    <row r="64" spans="1:5" x14ac:dyDescent="0.25">
      <c r="A64" s="71">
        <v>90</v>
      </c>
      <c r="B64" s="71">
        <v>21</v>
      </c>
      <c r="C64" s="70" t="s">
        <v>48</v>
      </c>
      <c r="D64" s="70" t="s">
        <v>133</v>
      </c>
      <c r="E64" s="71">
        <v>90</v>
      </c>
    </row>
    <row r="65" spans="1:5" x14ac:dyDescent="0.25">
      <c r="A65" s="71">
        <v>54</v>
      </c>
      <c r="B65" s="71">
        <v>22</v>
      </c>
      <c r="C65" s="70" t="s">
        <v>49</v>
      </c>
      <c r="D65" s="70" t="s">
        <v>135</v>
      </c>
      <c r="E65" s="71">
        <v>54</v>
      </c>
    </row>
    <row r="66" spans="1:5" x14ac:dyDescent="0.25">
      <c r="A66" s="71">
        <v>47</v>
      </c>
      <c r="B66" s="71">
        <v>23</v>
      </c>
      <c r="C66" s="70" t="s">
        <v>50</v>
      </c>
      <c r="D66" s="70" t="s">
        <v>129</v>
      </c>
      <c r="E66" s="71">
        <v>47</v>
      </c>
    </row>
    <row r="67" spans="1:5" x14ac:dyDescent="0.25">
      <c r="A67" s="71">
        <v>40</v>
      </c>
      <c r="B67" s="71">
        <v>24</v>
      </c>
      <c r="C67" s="70" t="s">
        <v>51</v>
      </c>
      <c r="D67" s="70" t="s">
        <v>135</v>
      </c>
      <c r="E67" s="71">
        <v>40</v>
      </c>
    </row>
    <row r="68" spans="1:5" x14ac:dyDescent="0.25">
      <c r="A68" s="71">
        <v>42</v>
      </c>
      <c r="B68" s="71">
        <v>25</v>
      </c>
      <c r="C68" s="70" t="s">
        <v>52</v>
      </c>
      <c r="D68" s="70" t="s">
        <v>130</v>
      </c>
      <c r="E68" s="71">
        <v>42</v>
      </c>
    </row>
    <row r="69" spans="1:5" x14ac:dyDescent="0.25">
      <c r="A69" s="71">
        <v>84</v>
      </c>
      <c r="B69" s="71">
        <v>26</v>
      </c>
      <c r="C69" s="70" t="s">
        <v>83</v>
      </c>
      <c r="D69" s="70" t="s">
        <v>133</v>
      </c>
      <c r="E69" s="71">
        <v>84</v>
      </c>
    </row>
    <row r="70" spans="1:5" x14ac:dyDescent="0.25">
      <c r="A70" s="71">
        <v>62</v>
      </c>
      <c r="B70" s="71">
        <v>27</v>
      </c>
      <c r="C70" s="70" t="s">
        <v>53</v>
      </c>
      <c r="D70" s="70" t="s">
        <v>132</v>
      </c>
      <c r="E70" s="71">
        <v>62</v>
      </c>
    </row>
    <row r="71" spans="1:5" x14ac:dyDescent="0.25">
      <c r="A71" s="71" t="s">
        <v>139</v>
      </c>
      <c r="B71" s="71">
        <v>28</v>
      </c>
      <c r="C71" s="70" t="s">
        <v>146</v>
      </c>
      <c r="D71" s="70" t="s">
        <v>132</v>
      </c>
      <c r="E71" s="71" t="s">
        <v>139</v>
      </c>
    </row>
    <row r="72" spans="1:5" x14ac:dyDescent="0.25">
      <c r="A72" s="71">
        <v>44</v>
      </c>
      <c r="B72" s="71">
        <v>29</v>
      </c>
      <c r="C72" s="70" t="s">
        <v>84</v>
      </c>
      <c r="D72" s="70" t="s">
        <v>131</v>
      </c>
      <c r="E72" s="71">
        <v>44</v>
      </c>
    </row>
    <row r="73" spans="1:5" x14ac:dyDescent="0.25">
      <c r="A73" s="71" t="s">
        <v>85</v>
      </c>
      <c r="B73" s="71">
        <v>30</v>
      </c>
      <c r="C73" s="70" t="s">
        <v>86</v>
      </c>
      <c r="D73" s="70" t="s">
        <v>130</v>
      </c>
      <c r="E73" s="71" t="s">
        <v>85</v>
      </c>
    </row>
    <row r="78" spans="1:5" x14ac:dyDescent="0.25">
      <c r="A78" s="93"/>
      <c r="B78" s="73"/>
      <c r="C78" s="73"/>
      <c r="D78" s="103"/>
    </row>
    <row r="79" spans="1:5" x14ac:dyDescent="0.25">
      <c r="A79" s="94"/>
      <c r="B79" s="95"/>
      <c r="C79" s="73"/>
      <c r="D79" s="103"/>
    </row>
    <row r="80" spans="1:5" x14ac:dyDescent="0.25">
      <c r="A80" s="94"/>
      <c r="B80" s="95"/>
      <c r="C80" s="73"/>
      <c r="D80" s="103"/>
    </row>
    <row r="81" spans="1:4" x14ac:dyDescent="0.25">
      <c r="A81" s="94"/>
      <c r="B81" s="95"/>
      <c r="C81" s="73"/>
      <c r="D81" s="103"/>
    </row>
    <row r="82" spans="1:4" x14ac:dyDescent="0.25">
      <c r="A82" s="94"/>
      <c r="B82" s="95"/>
      <c r="C82" s="93"/>
      <c r="D82" s="104"/>
    </row>
    <row r="83" spans="1:4" x14ac:dyDescent="0.25">
      <c r="A83" s="94"/>
      <c r="B83" s="95"/>
      <c r="C83" s="73"/>
      <c r="D83" s="103"/>
    </row>
    <row r="84" spans="1:4" x14ac:dyDescent="0.25">
      <c r="A84" s="94"/>
      <c r="B84" s="95"/>
      <c r="C84" s="73"/>
      <c r="D84" s="105"/>
    </row>
    <row r="85" spans="1:4" x14ac:dyDescent="0.25">
      <c r="A85" s="94"/>
      <c r="B85" s="95"/>
      <c r="C85" s="73"/>
      <c r="D85" s="103"/>
    </row>
    <row r="86" spans="1:4" x14ac:dyDescent="0.25">
      <c r="A86" s="94"/>
      <c r="B86" s="95"/>
      <c r="C86" s="73"/>
      <c r="D86" s="103"/>
    </row>
    <row r="87" spans="1:4" x14ac:dyDescent="0.25">
      <c r="A87" s="94"/>
      <c r="B87" s="95"/>
      <c r="C87" s="73"/>
      <c r="D87" s="103"/>
    </row>
    <row r="88" spans="1:4" x14ac:dyDescent="0.25">
      <c r="A88" s="94"/>
      <c r="B88" s="95"/>
      <c r="C88" s="73"/>
      <c r="D88" s="103"/>
    </row>
    <row r="89" spans="1:4" x14ac:dyDescent="0.25">
      <c r="A89" s="94"/>
      <c r="B89" s="94"/>
      <c r="C89" s="73"/>
      <c r="D89" s="103"/>
    </row>
    <row r="90" spans="1:4" x14ac:dyDescent="0.25">
      <c r="A90" s="94"/>
      <c r="B90" s="95"/>
      <c r="C90" s="93"/>
      <c r="D90" s="103"/>
    </row>
    <row r="91" spans="1:4" x14ac:dyDescent="0.25">
      <c r="A91" s="94"/>
      <c r="B91" s="94"/>
      <c r="C91" s="73"/>
      <c r="D91" s="103"/>
    </row>
    <row r="92" spans="1:4" x14ac:dyDescent="0.25">
      <c r="A92" s="94"/>
      <c r="B92" s="95"/>
      <c r="C92" s="93"/>
      <c r="D92" s="103"/>
    </row>
    <row r="93" spans="1:4" x14ac:dyDescent="0.25">
      <c r="A93" s="94"/>
      <c r="B93" s="95"/>
      <c r="C93" s="73"/>
      <c r="D93" s="103"/>
    </row>
    <row r="94" spans="1:4" x14ac:dyDescent="0.25">
      <c r="A94" s="94"/>
      <c r="B94" s="95"/>
      <c r="C94" s="73"/>
      <c r="D94" s="103"/>
    </row>
    <row r="95" spans="1:4" x14ac:dyDescent="0.25">
      <c r="A95" s="94"/>
      <c r="B95" s="95"/>
      <c r="C95" s="73"/>
      <c r="D95" s="103"/>
    </row>
    <row r="96" spans="1:4" x14ac:dyDescent="0.25">
      <c r="A96" s="94"/>
      <c r="B96" s="95"/>
      <c r="C96" s="73"/>
      <c r="D96" s="103"/>
    </row>
    <row r="97" spans="1:4" x14ac:dyDescent="0.25">
      <c r="A97" s="94"/>
      <c r="B97" s="95"/>
      <c r="C97" s="73"/>
      <c r="D97" s="103"/>
    </row>
    <row r="98" spans="1:4" x14ac:dyDescent="0.25">
      <c r="A98" s="94"/>
      <c r="B98" s="95"/>
      <c r="C98" s="73"/>
      <c r="D98" s="103"/>
    </row>
    <row r="99" spans="1:4" x14ac:dyDescent="0.25">
      <c r="A99" s="94"/>
      <c r="B99" s="95"/>
      <c r="C99" s="73"/>
      <c r="D99" s="105"/>
    </row>
    <row r="100" spans="1:4" x14ac:dyDescent="0.25">
      <c r="A100" s="94"/>
      <c r="B100" s="95"/>
      <c r="C100" s="73"/>
      <c r="D100" s="103"/>
    </row>
    <row r="101" spans="1:4" x14ac:dyDescent="0.25">
      <c r="A101" s="94"/>
      <c r="B101" s="95"/>
      <c r="C101" s="73"/>
      <c r="D101" s="103"/>
    </row>
    <row r="102" spans="1:4" x14ac:dyDescent="0.25">
      <c r="A102" s="94"/>
      <c r="B102" s="95"/>
      <c r="C102" s="73"/>
      <c r="D102" s="103"/>
    </row>
    <row r="103" spans="1:4" x14ac:dyDescent="0.25">
      <c r="A103" s="94"/>
      <c r="B103" s="95"/>
      <c r="C103" s="73"/>
      <c r="D103" s="105"/>
    </row>
    <row r="104" spans="1:4" x14ac:dyDescent="0.25">
      <c r="A104" s="94"/>
      <c r="B104" s="95"/>
      <c r="C104" s="73"/>
      <c r="D104" s="103"/>
    </row>
    <row r="105" spans="1:4" x14ac:dyDescent="0.25">
      <c r="A105" s="94"/>
      <c r="B105" s="95"/>
      <c r="C105" s="73"/>
      <c r="D105" s="105"/>
    </row>
    <row r="106" spans="1:4" x14ac:dyDescent="0.25">
      <c r="A106" s="94"/>
      <c r="B106" s="95"/>
      <c r="C106" s="73"/>
      <c r="D106" s="103"/>
    </row>
    <row r="107" spans="1:4" x14ac:dyDescent="0.25">
      <c r="A107" s="94"/>
      <c r="B107" s="94"/>
      <c r="C107" s="73"/>
      <c r="D107" s="103"/>
    </row>
    <row r="108" spans="1:4" x14ac:dyDescent="0.25">
      <c r="A108" s="94"/>
      <c r="B108" s="95"/>
      <c r="C108" s="93"/>
      <c r="D108" s="104"/>
    </row>
    <row r="109" spans="1:4" x14ac:dyDescent="0.25">
      <c r="A109" s="94"/>
      <c r="B109" s="94"/>
      <c r="C109" s="73"/>
      <c r="D109" s="103"/>
    </row>
    <row r="110" spans="1:4" x14ac:dyDescent="0.25">
      <c r="A110" s="94"/>
      <c r="B110" s="95"/>
      <c r="C110" s="93"/>
      <c r="D110" s="106"/>
    </row>
    <row r="111" spans="1:4" x14ac:dyDescent="0.25">
      <c r="A111" s="94"/>
      <c r="B111" s="95"/>
      <c r="C111" s="73"/>
      <c r="D111" s="103"/>
    </row>
    <row r="112" spans="1:4" x14ac:dyDescent="0.25">
      <c r="A112" s="94"/>
      <c r="B112" s="95"/>
      <c r="C112" s="73"/>
      <c r="D112" s="103"/>
    </row>
    <row r="113" spans="1:4" x14ac:dyDescent="0.25">
      <c r="A113" s="94"/>
      <c r="B113" s="95"/>
      <c r="C113" s="73"/>
      <c r="D113" s="103"/>
    </row>
    <row r="114" spans="1:4" x14ac:dyDescent="0.25">
      <c r="A114" s="94"/>
      <c r="B114" s="95"/>
      <c r="C114" s="73"/>
      <c r="D114" s="103"/>
    </row>
    <row r="115" spans="1:4" x14ac:dyDescent="0.25">
      <c r="A115" s="94"/>
      <c r="B115" s="95"/>
      <c r="C115" s="73"/>
      <c r="D115" s="107"/>
    </row>
    <row r="116" spans="1:4" x14ac:dyDescent="0.25">
      <c r="A116" s="94"/>
      <c r="B116" s="95"/>
      <c r="C116" s="73"/>
      <c r="D116" s="106"/>
    </row>
    <row r="117" spans="1:4" x14ac:dyDescent="0.25">
      <c r="A117" s="94"/>
      <c r="B117" s="94"/>
      <c r="C117" s="93"/>
      <c r="D117" s="104"/>
    </row>
    <row r="118" spans="1:4" x14ac:dyDescent="0.25">
      <c r="A118" s="94"/>
      <c r="B118" s="94"/>
      <c r="C118" s="94"/>
      <c r="D118" s="107"/>
    </row>
    <row r="119" spans="1:4" x14ac:dyDescent="0.25">
      <c r="C119" s="93"/>
      <c r="D119" s="107"/>
    </row>
    <row r="120" spans="1:4" x14ac:dyDescent="0.25">
      <c r="C120" s="93"/>
      <c r="D120" s="108"/>
    </row>
    <row r="121" spans="1:4" x14ac:dyDescent="0.25">
      <c r="C121" s="93"/>
      <c r="D121" s="108"/>
    </row>
    <row r="122" spans="1:4" x14ac:dyDescent="0.25">
      <c r="C122" s="93"/>
      <c r="D122" s="104"/>
    </row>
    <row r="123" spans="1:4" x14ac:dyDescent="0.25">
      <c r="C123" s="93"/>
      <c r="D123" s="109"/>
    </row>
    <row r="124" spans="1:4" x14ac:dyDescent="0.25">
      <c r="C124" s="73"/>
      <c r="D124" s="107"/>
    </row>
    <row r="125" spans="1:4" x14ac:dyDescent="0.25">
      <c r="C125" s="93"/>
      <c r="D125" s="104"/>
    </row>
    <row r="126" spans="1:4" x14ac:dyDescent="0.25">
      <c r="C126" s="93"/>
      <c r="D126" s="110"/>
    </row>
    <row r="127" spans="1:4" x14ac:dyDescent="0.25">
      <c r="C127" s="93"/>
      <c r="D127" s="110"/>
    </row>
    <row r="128" spans="1:4" x14ac:dyDescent="0.25">
      <c r="C128" s="93"/>
      <c r="D128" s="107"/>
    </row>
    <row r="129" spans="3:4" x14ac:dyDescent="0.25">
      <c r="C129" s="93"/>
      <c r="D129" s="104"/>
    </row>
    <row r="130" spans="3:4" x14ac:dyDescent="0.25">
      <c r="C130" s="93"/>
      <c r="D130" s="107"/>
    </row>
    <row r="131" spans="3:4" x14ac:dyDescent="0.25">
      <c r="C131" s="93"/>
      <c r="D131" s="103"/>
    </row>
    <row r="132" spans="3:4" x14ac:dyDescent="0.25">
      <c r="C132" s="93"/>
      <c r="D132" s="107"/>
    </row>
    <row r="133" spans="3:4" x14ac:dyDescent="0.25">
      <c r="C133" s="93"/>
      <c r="D133" s="110"/>
    </row>
    <row r="134" spans="3:4" x14ac:dyDescent="0.25">
      <c r="C134" s="93"/>
      <c r="D134" s="104"/>
    </row>
    <row r="135" spans="3:4" x14ac:dyDescent="0.25">
      <c r="C135" s="93"/>
      <c r="D135" s="104"/>
    </row>
    <row r="136" spans="3:4" x14ac:dyDescent="0.25">
      <c r="C136" s="93"/>
      <c r="D136" s="104"/>
    </row>
    <row r="137" spans="3:4" x14ac:dyDescent="0.25">
      <c r="C137" s="93"/>
      <c r="D137" s="103"/>
    </row>
  </sheetData>
  <autoFilter ref="A43:D43">
    <sortState ref="A44:D73">
      <sortCondition ref="C43"/>
    </sortState>
  </autoFilter>
  <sortState ref="C78:C112">
    <sortCondition ref="C78"/>
  </sortState>
  <mergeCells count="2">
    <mergeCell ref="A1:D1"/>
    <mergeCell ref="A42:D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Contenido</vt:lpstr>
      <vt:lpstr>Genero</vt:lpstr>
      <vt:lpstr>Tendencia</vt:lpstr>
      <vt:lpstr>Gradu_ini_pre</vt:lpstr>
      <vt:lpstr>Pos_Genero</vt:lpstr>
      <vt:lpstr>Pos_Ini</vt:lpstr>
      <vt:lpstr>Ten_Nivel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2013-05-09T21:55:42Z</dcterms:modified>
</cp:coreProperties>
</file>